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7.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路线图" sheetId="2" r:id="rId5"/>
    <sheet name="活动设计标准" sheetId="3" r:id="rId6"/>
    <sheet name="优化总内容" sheetId="4" r:id="rId7" state="hidden"/>
    <sheet name="追求表" sheetId="5" r:id="rId8"/>
    <sheet name="道具价值表-汇总" sheetId="6" r:id="rId9"/>
    <sheet name="item" sheetId="7" r:id="rId10"/>
    <sheet name="特惠+充值" sheetId="8" r:id="rId11"/>
    <sheet name="首充+三卡" sheetId="9" r:id="rId12"/>
    <sheet name="日周月礼包" sheetId="10" r:id="rId13"/>
    <sheet name="心梦商店" sheetId="11" r:id="rId14"/>
    <sheet name="招募狂欢" sheetId="12" r:id="rId15"/>
    <sheet name="橙卡试炼活动" sheetId="13" r:id="rId16"/>
    <sheet name="红卡试炼活动" sheetId="14" r:id="rId17"/>
    <sheet name="冲刺活动" sheetId="15" r:id="rId18"/>
    <sheet name="悬赏活动" sheetId="16" r:id="rId19"/>
    <sheet name="月光炼梦" sheetId="17" r:id="rId20"/>
    <sheet name="星轨探测" sheetId="18" r:id="rId21"/>
    <sheet name="首月活动" sheetId="19" r:id="rId22"/>
    <sheet name="微信小游戏独立数值" sheetId="20" r:id="rId23"/>
    <sheet name="符文规划" sheetId="21" r:id="rId24" state="hidden"/>
    <sheet name="活动时间" sheetId="22" r:id="rId25"/>
    <sheet name="活动页签" sheetId="23" r:id="rId2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48" i="16" a="true"/>
  <c r="F55" i="16" a="true"/>
  <c r="F63" i="16" a="true"/>
  <c r="L79" i="16" a="true"/>
  <c r="M79" i="16" a="true"/>
  <c r="R79" i="16" a="true"/>
  <c r="S79" i="16" a="true"/>
  <c r="F47" i="16" a="true"/>
  <c r="F50" i="16" a="true"/>
  <c r="F58" i="16" a="true"/>
  <c r="F66" i="16" a="true"/>
  <c r="L74" i="16" a="true"/>
  <c r="M74" i="16" a="true"/>
  <c r="F49" i="16" a="true"/>
  <c r="F57" i="16" a="true"/>
  <c r="F65" i="16" a="true"/>
  <c r="M81" i="16" a="true"/>
  <c r="R81" i="16" a="true"/>
  <c r="S81" i="16" a="true"/>
  <c r="L81" i="16" a="true"/>
  <c r="F52" i="16" a="true"/>
  <c r="F60" i="16" a="true"/>
  <c r="F68" i="16" a="true"/>
  <c r="L76" i="16" a="true"/>
  <c r="M76" i="16" a="true"/>
  <c r="R76" i="16" a="true"/>
  <c r="S76" i="16" a="true"/>
  <c r="F51" i="16" a="true"/>
  <c r="F59" i="16" a="true"/>
  <c r="F67" i="16" a="true"/>
  <c r="L75" i="16" a="true"/>
  <c r="M75" i="16" a="true"/>
  <c r="R75" i="16" a="true"/>
  <c r="S75" i="16" a="true"/>
  <c r="F54" i="16" a="true"/>
  <c r="F62" i="16" a="true"/>
  <c r="L78" i="16" a="true"/>
  <c r="M78" i="16" a="true"/>
  <c r="R78" i="16" a="true"/>
  <c r="S78" i="16" a="true"/>
  <c r="F46" i="16" a="true"/>
  <c r="F61" i="16" a="true"/>
  <c r="F69" i="16" a="true"/>
  <c r="L77" i="16" a="true"/>
  <c r="M77" i="16" a="true"/>
  <c r="R77" i="16" a="true"/>
  <c r="S77" i="16" a="true"/>
  <c r="F56" i="16" a="true"/>
  <c r="F64" i="16" a="true"/>
  <c r="L80" i="16" a="true"/>
  <c r="M80" i="16" a="true"/>
  <c r="R80" i="16" a="true"/>
  <c r="S80" i="16" a="true"/>
  <c r="G177" i="19" a="true"/>
  <c r="G181" i="19" a="true"/>
  <c r="G189" i="19" a="true"/>
  <c r="G193" i="19" a="true"/>
  <c r="G197" i="19" a="true"/>
  <c r="G201" i="19" a="true"/>
  <c r="G176" i="19" a="true"/>
  <c r="G180" i="19" a="true"/>
  <c r="G184" i="19" a="true"/>
  <c r="G192" i="19" a="true"/>
  <c r="G196" i="19" a="true"/>
  <c r="G200" i="19" a="true"/>
  <c r="G179" i="19" a="true"/>
  <c r="G183" i="19" a="true"/>
  <c r="G187" i="19" a="true"/>
  <c r="G195" i="19" a="true"/>
  <c r="G199" i="19" a="true"/>
  <c r="G203" i="19" a="true"/>
  <c r="G178" i="19" a="true"/>
  <c r="G182" i="19" a="true"/>
  <c r="G186" i="19" a="true"/>
  <c r="G190" i="19" a="true"/>
  <c r="G194" i="19" a="true"/>
  <c r="G198" i="19" a="true"/>
  <c r="G202" i="19" a="true"/>
  <c r="K22" i="9" a="true"/>
  <c r="D22" i="9" a="true"/>
  <c r="F22" i="9" a="true"/>
  <c r="I22" i="9" a="true"/>
  <c r="D10" i="9" a="true"/>
  <c r="F10" i="9" a="true"/>
  <c r="I10" i="9" a="true"/>
  <c r="K10" i="9" a="true"/>
  <c r="I18" i="9" a="true"/>
  <c r="K18" i="9" a="true"/>
  <c r="D14" i="9" a="true"/>
  <c r="F14" i="9" a="true"/>
  <c r="I14" i="9" a="true"/>
  <c r="K14" i="9" a="true"/>
  <c r="N17" i="9" a="true"/>
  <c r="P17" i="9" a="true"/>
  <c r="N21" i="9" a="true"/>
  <c r="P21" i="9" a="true"/>
  <c r="I21" i="9" a="true"/>
  <c r="F6" i="9" a="true"/>
  <c r="K6" i="9" a="true"/>
  <c r="D9" i="9" a="true"/>
  <c r="F9" i="9" a="true"/>
  <c r="I9" i="9" a="true"/>
  <c r="K9" i="9" a="true"/>
  <c r="F5" i="9" a="true"/>
  <c r="K5" i="9" a="true"/>
  <c r="D13" i="9" a="true"/>
  <c r="F13" i="9" a="true"/>
  <c r="I13" i="9" a="true"/>
  <c r="K13" i="9" a="true"/>
  <c r="I12" i="9" a="true"/>
  <c r="K12" i="9" a="true"/>
  <c r="P12" i="9" a="true"/>
  <c r="K19" i="9" a="true"/>
  <c r="I19" i="9" a="true"/>
  <c r="F23" i="9" a="true"/>
  <c r="I23" i="9" a="true"/>
  <c r="K23" i="9" a="true"/>
  <c r="D23" i="9" a="true"/>
  <c r="K4" i="9" a="true"/>
  <c r="K8" i="9" a="true"/>
  <c r="P8" i="9" a="true"/>
  <c r="C14" i="13" a="true"/>
  <c r="J14" i="13" a="true"/>
  <c r="N14" i="13" a="true"/>
  <c r="C8" i="13" a="true"/>
  <c r="J8" i="13" a="true"/>
  <c r="N8" i="13" a="true"/>
  <c r="C9" i="13" a="true"/>
  <c r="J9" i="13" a="true"/>
  <c r="N9" i="13" a="true"/>
  <c r="R9" i="13" a="true"/>
  <c r="C10" i="13" a="true"/>
  <c r="J10" i="13" a="true"/>
  <c r="N10" i="13" a="true"/>
  <c r="N11" i="13" a="true"/>
  <c r="C11" i="13" a="true"/>
  <c r="J11" i="13" a="true"/>
  <c r="N12" i="13" a="true"/>
  <c r="R12" i="13" a="true"/>
  <c r="C13" i="13" a="true"/>
  <c r="J13" i="13" a="true"/>
  <c r="N13" i="13" a="true"/>
  <c r="E4" i="12" a="true"/>
  <c r="E5" i="12" a="true"/>
  <c r="E6" i="12" a="true"/>
  <c r="E7" i="12" a="true"/>
  <c r="N14" i="14" a="true"/>
  <c r="C14" i="14" a="true"/>
  <c r="J14" i="14" a="true"/>
  <c r="N8" i="14" a="true"/>
  <c r="C8" i="14" a="true"/>
  <c r="J8" i="14" a="true"/>
  <c r="C10" i="14" a="true"/>
  <c r="J10" i="14" a="true"/>
  <c r="N10" i="14" a="true"/>
  <c r="R10" i="14" a="true"/>
  <c r="C12" i="14" a="true"/>
  <c r="J12" i="14" a="true"/>
  <c r="N12" i="14" a="true"/>
  <c r="C15" i="14" a="true"/>
  <c r="N15" i="14" a="true"/>
  <c r="R15" i="14" a="true"/>
  <c r="N9" i="14" a="true"/>
  <c r="R9" i="14" a="true"/>
  <c r="C9" i="14" a="true"/>
  <c r="J9" i="14" a="true"/>
  <c r="C11" i="14" a="true"/>
  <c r="J11" i="14" a="true"/>
  <c r="N11" i="14" a="true"/>
  <c r="J13" i="14" a="true"/>
  <c r="N13" i="14" a="true"/>
  <c r="C13" i="14" a="true"/>
  <c r="C18" i="8" a="true"/>
  <c r="E18" i="8" a="true"/>
  <c r="C26" i="8" a="true"/>
  <c r="K26" i="8" a="true"/>
  <c r="M26" i="8" a="true"/>
  <c r="H50" i="8" a="true"/>
  <c r="J50" i="8" a="true"/>
  <c r="R50" i="8" a="true"/>
  <c r="T50" i="8" a="true"/>
  <c r="V50" i="8" a="true"/>
  <c r="D50" i="8" a="true"/>
  <c r="F50" i="8" a="true"/>
  <c r="F58" i="8" a="true"/>
  <c r="P58" i="8" a="true"/>
  <c r="R58" i="8" a="true"/>
  <c r="D58" i="8" a="true"/>
  <c r="K10" i="8" a="true"/>
  <c r="M10" i="8" a="true"/>
  <c r="C10" i="8" a="true"/>
  <c r="E10" i="8" a="true"/>
  <c r="K23" i="8" a="true"/>
  <c r="M23" i="8" a="true"/>
  <c r="F55" i="8" a="true"/>
  <c r="H55" i="8" a="true"/>
  <c r="J55" i="8" a="true"/>
  <c r="R55" i="8" a="true"/>
  <c r="T55" i="8" a="true"/>
  <c r="V55" i="8" a="true"/>
  <c r="D55" i="8" a="true"/>
  <c r="C90" i="8" a="true"/>
  <c r="E90" i="8" a="true"/>
  <c r="H90" i="8" a="true"/>
  <c r="J90" i="8" a="true"/>
  <c r="M90" i="8" a="true"/>
  <c r="O90" i="8" a="true"/>
  <c r="K15" i="8" a="true"/>
  <c r="M15" i="8" a="true"/>
  <c r="C24" i="8" a="true"/>
  <c r="E24" i="8" a="true"/>
  <c r="K24" i="8" a="true"/>
  <c r="M24" i="8" a="true"/>
  <c r="E39" i="8" a="true"/>
  <c r="G39" i="8" a="true"/>
  <c r="M16" i="8" a="true"/>
  <c r="K16" i="8" a="true"/>
  <c r="C13" i="8" a="true"/>
  <c r="E13" i="8" a="true"/>
  <c r="K13" i="8" a="true"/>
  <c r="M13" i="8" a="true"/>
  <c r="K29" i="8" a="true"/>
  <c r="M29" i="8" a="true"/>
  <c r="E40" i="8" a="true"/>
  <c r="G40" i="8" a="true"/>
  <c r="H53" i="8" a="true"/>
  <c r="J53" i="8" a="true"/>
  <c r="R53" i="8" a="true"/>
  <c r="T53" i="8" a="true"/>
  <c r="V53" i="8" a="true"/>
  <c r="D53" i="8" a="true"/>
  <c r="F53" i="8" a="true"/>
  <c r="C5" i="8" a="true"/>
  <c r="E5" i="8" a="true"/>
  <c r="K22" i="8" a="true"/>
  <c r="M22" i="8" a="true"/>
  <c r="E37" i="8" a="true"/>
  <c r="G37" i="8" a="true"/>
  <c r="D54" i="8" a="true"/>
  <c r="F54" i="8" a="true"/>
  <c r="H54" i="8" a="true"/>
  <c r="J54" i="8" a="true"/>
  <c r="R54" i="8" a="true"/>
  <c r="T54" i="8" a="true"/>
  <c r="V54" i="8" a="true"/>
  <c r="K14" i="8" a="true"/>
  <c r="M14" i="8" a="true"/>
  <c r="C19" i="8" a="true"/>
  <c r="E27" i="8" a="true"/>
  <c r="K27" i="8" a="true"/>
  <c r="M27" i="8" a="true"/>
  <c r="C27" i="8" a="true"/>
  <c r="E38" i="8" a="true"/>
  <c r="G38" i="8" a="true"/>
  <c r="D51" i="8" a="true"/>
  <c r="F51" i="8" a="true"/>
  <c r="H51" i="8" a="true"/>
  <c r="J51" i="8" a="true"/>
  <c r="R51" i="8" a="true"/>
  <c r="T51" i="8" a="true"/>
  <c r="V51" i="8" a="true"/>
  <c r="D59" i="8" a="true"/>
  <c r="F59" i="8" a="true"/>
  <c r="P59" i="8" a="true"/>
  <c r="R59" i="8" a="true"/>
  <c r="C11" i="8" a="true"/>
  <c r="E11" i="8" a="true"/>
  <c r="K11" i="8" a="true"/>
  <c r="M11" i="8" a="true"/>
  <c r="C12" i="8" a="true"/>
  <c r="K12" i="8" a="true"/>
  <c r="M12" i="8" a="true"/>
  <c r="C20" i="8" a="true"/>
  <c r="E20" i="8" a="true"/>
  <c r="K28" i="8" a="true"/>
  <c r="M28" i="8" a="true"/>
  <c r="D52" i="8" a="true"/>
  <c r="F52" i="8" a="true"/>
  <c r="H52" i="8" a="true"/>
  <c r="J52" i="8" a="true"/>
  <c r="R52" i="8" a="true"/>
  <c r="T52" i="8" a="true"/>
  <c r="V52" i="8" a="true"/>
  <c r="D60" i="8" a="true"/>
  <c r="F60" i="8" a="true"/>
  <c r="P60" i="8" a="true"/>
  <c r="R60" i="8" a="true"/>
  <c r="H91" i="8" a="true"/>
  <c r="J91" i="8" a="true"/>
  <c r="M91" i="8" a="true"/>
  <c r="O91" i="8" a="true"/>
  <c r="C91" i="8" a="true"/>
  <c r="E91" i="8" a="true"/>
  <c r="C4" i="8" a="true"/>
  <c r="E4" i="8" a="true"/>
  <c r="C17" i="8" a="true"/>
  <c r="E17" i="8" a="true"/>
  <c r="C25" i="8" a="true"/>
  <c r="E25" i="8" a="true"/>
  <c r="K25" i="8" a="true"/>
  <c r="M25" i="8" a="true"/>
  <c r="E36" i="8" a="true"/>
  <c r="G36" i="8" a="true"/>
  <c r="F49" i="8" a="true"/>
  <c r="H49" i="8" a="true"/>
  <c r="J49" i="8" a="true"/>
  <c r="R49" i="8" a="true"/>
  <c r="T49" i="8" a="true"/>
  <c r="V49" i="8" a="true"/>
  <c r="D49" i="8" a="true"/>
  <c r="C92" i="8" a="true"/>
  <c r="E92" i="8" a="true"/>
  <c r="H92" i="8" a="true"/>
  <c r="J92" i="8" a="true"/>
  <c r="M92" i="8" a="true"/>
  <c r="O92" i="8" a="true"/>
  <c r="K9" i="8" a="true"/>
  <c r="M9" i="8" a="true"/>
  <c r="C68" i="10" a="true"/>
  <c r="E68" i="10" a="true"/>
  <c r="C9" i="10" a="true"/>
  <c r="E9" i="10" a="true"/>
  <c r="C28" i="10" a="true"/>
  <c r="E28" i="10" a="true"/>
  <c r="E36" i="10" a="true"/>
  <c r="C36" i="10" a="true"/>
  <c r="C44" i="10" a="true"/>
  <c r="E44" i="10" a="true"/>
  <c r="C52" i="10" a="true"/>
  <c r="C60" i="10" a="true"/>
  <c r="C10" i="10" a="true"/>
  <c r="E10" i="10" a="true"/>
  <c r="C17" i="10" a="true"/>
  <c r="E17" i="10" a="true"/>
  <c r="C33" i="10" a="true"/>
  <c r="E33" i="10" a="true"/>
  <c r="C41" i="10" a="true"/>
  <c r="E41" i="10" a="true"/>
  <c r="C57" i="10" a="true"/>
  <c r="C65" i="10" a="true"/>
  <c r="C66" i="10" a="true"/>
  <c r="C7" i="10" a="true"/>
  <c r="E7" i="10" a="true"/>
  <c r="C15" i="10" a="true"/>
  <c r="E15" i="10" a="true"/>
  <c r="C18" i="10" a="true"/>
  <c r="E18" i="10" a="true"/>
  <c r="C34" i="10" a="true"/>
  <c r="E34" i="10" a="true"/>
  <c r="C42" i="10" a="true"/>
  <c r="C58" i="10" a="true"/>
  <c r="C63" i="10" a="true"/>
  <c r="C8" i="10" a="true"/>
  <c r="E8" i="10" a="true"/>
  <c r="C16" i="10" a="true"/>
  <c r="E16" i="10" a="true"/>
  <c r="C31" i="10" a="true"/>
  <c r="E31" i="10" a="true"/>
  <c r="E39" i="10" a="true"/>
  <c r="C39" i="10" a="true"/>
  <c r="C47" i="10" a="true"/>
  <c r="C55" i="10" a="true"/>
  <c r="C5" i="10" a="true"/>
  <c r="E5" i="10" a="true"/>
  <c r="C13" i="10" a="true"/>
  <c r="E13" i="10" a="true"/>
  <c r="C32" i="10" a="true"/>
  <c r="E32" i="10" a="true"/>
  <c r="C40" i="10" a="true"/>
  <c r="E40" i="10" a="true"/>
  <c r="C56" i="10" a="true"/>
  <c r="C64" i="10" a="true"/>
  <c r="C61" i="10" a="true"/>
  <c r="C69" i="10" a="true"/>
  <c r="C6" i="10" a="true"/>
  <c r="E6" i="10" a="true"/>
  <c r="C14" i="10" a="true"/>
  <c r="E14" i="10" a="true"/>
  <c r="C29" i="10" a="true"/>
  <c r="E29" i="10" a="true"/>
  <c r="C37" i="10" a="true"/>
  <c r="E37" i="10" a="true"/>
  <c r="C45" i="10" a="true"/>
  <c r="E45" i="10" a="true"/>
  <c r="C53" i="10" a="true"/>
  <c r="E11" i="10" a="true"/>
  <c r="C11" i="10" a="true"/>
  <c r="C30" i="10" a="true"/>
  <c r="E30" i="10" a="true"/>
  <c r="C38" i="10" a="true"/>
  <c r="E38" i="10" a="true"/>
  <c r="C54" i="10" a="true"/>
  <c r="C62" i="10" a="true"/>
  <c r="C67" i="10" a="true"/>
  <c r="E4" i="10" a="true"/>
  <c r="C4" i="10" a="true"/>
  <c r="C12" i="10" a="true"/>
  <c r="E12" i="10" a="true"/>
  <c r="E19" i="10" a="true"/>
  <c r="C19" i="10" a="true"/>
  <c r="C35" i="10" a="true"/>
  <c r="E35" i="10" a="true"/>
  <c r="C43" i="10" a="true"/>
  <c r="E43" i="10" a="true"/>
  <c r="C59" i="10"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<sst xmlns="http://schemas.openxmlformats.org/spreadsheetml/2006/main" count="4803" uniqueCount="4803">
  <si>
    <t xml:space="preserve">  </t>
  </si>
  <si>
    <t xml:space="preserve">时间</t>
  </si>
  <si>
    <t xml:space="preserve">第3周</t>
  </si>
  <si>
    <t xml:space="preserve">第4周</t>
  </si>
  <si>
    <t xml:space="preserve">第5周</t>
  </si>
  <si>
    <t xml:space="preserve">第6周</t>
  </si>
  <si>
    <t xml:space="preserve">第7周</t>
  </si>
  <si>
    <t xml:space="preserve">第8周</t>
  </si>
  <si>
    <t xml:space="preserve">第9周</t>
  </si>
  <si>
    <t xml:space="preserve">第10周</t>
  </si>
  <si>
    <t xml:space="preserve">第11周</t>
  </si>
  <si>
    <t xml:space="preserve">第12周</t>
  </si>
  <si>
    <t xml:space="preserve">第13周</t>
  </si>
  <si>
    <t xml:space="preserve">第14周</t>
  </si>
  <si>
    <t xml:space="preserve">第15周</t>
  </si>
  <si>
    <t xml:space="preserve">第16周</t>
  </si>
  <si>
    <t xml:space="preserve">满活跃非r主线</t>
  </si>
  <si>
    <t xml:space="preserve">满活跃小R主线（四卡党）</t>
  </si>
  <si>
    <t xml:space="preserve">满活跃中R主线（四卡党+活动）1000+，日产200抽</t>
  </si>
  <si>
    <t xml:space="preserve">满活跃大R主线3000+</t>
  </si>
  <si>
    <t xml:space="preserve">养成
梦灵线</t>
  </si>
  <si>
    <t xml:space="preserve">梦灵</t>
  </si>
  <si>
    <t xml:space="preserve">2-3紫（5级</t>
  </si>
  <si>
    <t/>
    <r>
      <rPr>
        <b val="false"/>
        <i val="false"/>
        <strike val="false"/>
        <sz val="10"/>
        <color/>
        <rFont val="微软雅黑"/>
      </rPr>
      <t>东方/</t>
    </r>
    <r>
      <rPr>
        <b val="false"/>
        <i val="false"/>
        <strike val="false"/>
        <sz val="10"/>
        <color rgb="FFF54A45"/>
        <rFont val="微软雅黑"/>
      </rPr>
      <t>镭射</t>
    </r>
  </si>
  <si>
    <t xml:space="preserve">亚瑟</t>
  </si>
  <si>
    <t xml:space="preserve">蜘蛛</t>
  </si>
  <si>
    <t xml:space="preserve">唐小僧</t>
  </si>
  <si>
    <t xml:space="preserve">神灯</t>
  </si>
  <si>
    <t xml:space="preserve">关羽</t>
  </si>
  <si>
    <t/>
    <r>
      <rPr>
        <b val="false"/>
        <i val="false"/>
        <strike val="false"/>
        <sz val="11"/>
        <color rgb="FFF54A45"/>
        <rFont val="微软雅黑"/>
      </rPr>
      <t>后羿</t>
    </r>
    <r>
      <rPr>
        <b val="false"/>
        <i val="false"/>
        <strike val="false"/>
        <sz val="11"/>
        <color/>
        <rFont val="微软雅黑"/>
      </rPr>
      <t>/诸葛/我爱沙</t>
    </r>
  </si>
  <si>
    <t xml:space="preserve">海拉/妲己</t>
  </si>
  <si>
    <t xml:space="preserve">白素贞</t>
  </si>
  <si>
    <t xml:space="preserve">零日骇客UP
(31天）</t>
  </si>
  <si>
    <t xml:space="preserve">雅典娜UP
(59天）</t>
  </si>
  <si>
    <t xml:space="preserve">女娲UP
(73天）</t>
  </si>
  <si>
    <t xml:space="preserve">杨戬UP
(102天）</t>
  </si>
  <si>
    <t xml:space="preserve">挂件
解锁条件-主角等级</t>
  </si>
  <si>
    <t xml:space="preserve">弹幕流/全图流/爆发流</t>
  </si>
  <si>
    <t xml:space="preserve">能量流</t>
  </si>
  <si>
    <t xml:space="preserve">召唤流</t>
  </si>
  <si>
    <t xml:space="preserve">共鸣流</t>
  </si>
  <si>
    <t xml:space="preserve">赛季挂件
(S0)</t>
  </si>
  <si>
    <t xml:space="preserve">赛季挂件
(S1)</t>
  </si>
  <si>
    <t xml:space="preserve">符文</t>
  </si>
  <si>
    <t xml:space="preserve">开启</t>
  </si>
  <si>
    <t xml:space="preserve">养成
主角线</t>
  </si>
  <si>
    <t xml:space="preserve">装备</t>
  </si>
  <si>
    <t xml:space="preserve">红装</t>
  </si>
  <si>
    <t xml:space="preserve">粉装</t>
  </si>
  <si>
    <t xml:space="preserve">彩装</t>
  </si>
  <si>
    <t xml:space="preserve">彩虹装</t>
  </si>
  <si>
    <t xml:space="preserve">武器</t>
  </si>
  <si>
    <t xml:space="preserve">开局+1</t>
  </si>
  <si>
    <t xml:space="preserve">秘宝</t>
  </si>
  <si>
    <t xml:space="preserve">藏品</t>
  </si>
  <si>
    <t xml:space="preserve">藏品系统（15天）
（静默开启）</t>
  </si>
  <si>
    <t xml:space="preserve">载具</t>
  </si>
  <si>
    <t xml:space="preserve">载具系统
（22天）</t>
  </si>
  <si>
    <t xml:space="preserve">宠物</t>
  </si>
  <si>
    <t xml:space="preserve">宠物系统
（60天）</t>
  </si>
  <si>
    <t xml:space="preserve">玩法</t>
  </si>
  <si>
    <t xml:space="preserve">荧幕争锋</t>
  </si>
  <si>
    <t xml:space="preserve">梦域巡航</t>
  </si>
  <si>
    <t xml:space="preserve">难度1</t>
  </si>
  <si>
    <t xml:space="preserve">难度2</t>
  </si>
  <si>
    <t xml:space="preserve">难度3</t>
  </si>
  <si>
    <t xml:space="preserve">难度4</t>
  </si>
  <si>
    <t xml:space="preserve">难度5</t>
  </si>
  <si>
    <t xml:space="preserve">难度6/难度7</t>
  </si>
  <si>
    <t xml:space="preserve">难度8</t>
  </si>
  <si>
    <t xml:space="preserve">难度9</t>
  </si>
  <si>
    <t/>
    <r>
      <rPr>
        <b val="false"/>
        <i val="false"/>
        <strike val="false"/>
        <sz val="10"/>
        <color rgb="FF000000"/>
        <rFont val="微软雅黑"/>
      </rPr>
      <t xml:space="preserve">难度10
</t>
    </r>
    <r>
      <rPr>
        <b val="false"/>
        <i val="false"/>
        <strike val="false"/>
        <sz val="10"/>
        <color rgb="FFFF0000"/>
        <rFont val="微软雅黑"/>
      </rPr>
      <t xml:space="preserve"> 彩虹关1(藏品)</t>
    </r>
  </si>
  <si>
    <t xml:space="preserve">彩虹2</t>
  </si>
  <si>
    <t xml:space="preserve">彩虹3</t>
  </si>
  <si>
    <t xml:space="preserve">彩虹4</t>
  </si>
  <si>
    <t xml:space="preserve">海底捞金</t>
  </si>
  <si>
    <t xml:space="preserve">贪吃大作战</t>
  </si>
  <si>
    <t xml:space="preserve">升级</t>
  </si>
  <si>
    <t xml:space="preserve">梦隙迷廊</t>
  </si>
  <si>
    <t xml:space="preserve">宠物玩法</t>
  </si>
  <si>
    <t xml:space="preserve">赛季玩法</t>
  </si>
  <si>
    <t xml:space="preserve">S1玩法</t>
  </si>
  <si>
    <t xml:space="preserve">活动</t>
  </si>
  <si>
    <t xml:space="preserve">赛季循环
（长周期投辅线）</t>
  </si>
  <si>
    <t xml:space="preserve">S0赛季-梦境启航（过度赛季）</t>
  </si>
  <si>
    <t xml:space="preserve">S1赛季-我有一座恐怖屋（主推射手、法师)</t>
  </si>
  <si>
    <t xml:space="preserve">主投：红梦灵及皮肤、红色符文（好词条）
辅投：橙、紫梦灵及皮肤、符文祝福石
进度：B级冒险家+散件
荣誉：主角氛围特效-白日梦想（S）</t>
  </si>
  <si>
    <t xml:space="preserve">主投：粉梦灵皮肤、红色符文（好词条）
辅投：橙、红梦灵及皮肤、符文祝福石
进度：B级 小鬼当家+散件
荣誉：主角氛围特效-百鬼夜行（S）</t>
  </si>
  <si>
    <t xml:space="preserve">周循环
（循环投养成）</t>
  </si>
  <si>
    <t xml:space="preserve">开服冲刺//根据抽数达成配置奖励，同时玩家首日抽卡次数保留到开服冲刺</t>
  </si>
  <si>
    <t xml:space="preserve">招募冲刺【根据第7天招募次数达成中位数来设置首档和后续的奖励】</t>
  </si>
  <si>
    <t xml:space="preserve">符文冲刺(boss)</t>
  </si>
  <si>
    <t xml:space="preserve">秘宝冲刺
（排行投皮肤）</t>
  </si>
  <si>
    <t xml:space="preserve">招募冲刺</t>
  </si>
  <si>
    <t xml:space="preserve">秘宝冲刺</t>
  </si>
  <si>
    <t xml:space="preserve">招募冲刺
（跨服）</t>
  </si>
  <si>
    <t xml:space="preserve">符文冲刺</t>
  </si>
  <si>
    <t xml:space="preserve">悬赏（1档）</t>
  </si>
  <si>
    <t xml:space="preserve">悬赏（2档）</t>
  </si>
  <si>
    <t xml:space="preserve">悬赏（3档）</t>
  </si>
  <si>
    <t xml:space="preserve">悬赏（4档）</t>
  </si>
  <si>
    <t xml:space="preserve">红符文、随机橙藏品、指定橙藏品
第三周（符文产品）
第四周（载具产品）
第五周（招募冲刺</t>
  </si>
  <si>
    <t xml:space="preserve">红符文、载具粉零件
第6周（彩虹关的藏品</t>
  </si>
  <si>
    <t xml:space="preserve">载具粉零件、红符文、指定橙藏品...</t>
  </si>
  <si>
    <t xml:space="preserve">限时活动
（短周期投核心线)</t>
  </si>
  <si>
    <t xml:space="preserve">橙卡试炼</t>
  </si>
  <si>
    <t xml:space="preserve">时装抽奖【星轨探测】聚焦皮肤</t>
  </si>
  <si>
    <t xml:space="preserve">红卡试炼(13-16天)</t>
  </si>
  <si>
    <t xml:space="preserve">粉卡试炼</t>
  </si>
  <si>
    <t xml:space="preserve">橙卡皮肤
专属符文（红卡预告）</t>
  </si>
  <si>
    <t xml:space="preserve">天使套-A
（S0）</t>
  </si>
  <si>
    <t xml:space="preserve">红卡皮肤
专属符文</t>
  </si>
  <si>
    <t xml:space="preserve">粉卡皮肤
专属符文</t>
  </si>
  <si>
    <t xml:space="preserve">粉卡皮
肤专属符文</t>
  </si>
  <si>
    <t xml:space="preserve">1.梦灵节奏适当压缩了一点（粉卡阶段采用的蔚蓝上一版本的节奏，因为我们存量不够）</t>
  </si>
  <si>
    <t xml:space="preserve">2.三类活动线的做了调整：</t>
  </si>
  <si>
    <t xml:space="preserve">月活动→赛季：主要做主轴目标和荣誉追求，投放辅线的资源</t>
  </si>
  <si>
    <t xml:space="preserve">周循环活动：做中小R的钻石消耗和付费转化，主要承载中小R的长期目标和小额付费转化，投放养成资源</t>
  </si>
  <si>
    <t xml:space="preserve">限时活动：拉收，短周期，投放核心资源</t>
  </si>
  <si>
    <t xml:space="preserve">一个核心调整思路就是要把一些投放内容隔离到只有限时活动投放</t>
  </si>
  <si>
    <t xml:space="preserve">3.目前盘下来，需要一个大颗粒度的投放内容去支撑上面这个投放结构，目前考虑下来还是藏品比较合适。对应的秘宝的价值要做上去，现在被当成藏品在投放。</t>
  </si>
  <si>
    <t xml:space="preserve">首周：</t>
  </si>
  <si>
    <t xml:space="preserve">1.关卡战力压制</t>
  </si>
  <si>
    <t xml:space="preserve">2.梦灵节点追求</t>
  </si>
  <si>
    <t xml:space="preserve">次周：</t>
  </si>
  <si>
    <t xml:space="preserve">1.符文概率调整</t>
  </si>
  <si>
    <t xml:space="preserve">2.天使套投放</t>
  </si>
  <si>
    <t xml:space="preserve">3.橙红卡的节点体验</t>
  </si>
  <si>
    <t xml:space="preserve">4.招募冲刺产销匹配，投放优化</t>
  </si>
  <si>
    <t xml:space="preserve">三周：</t>
  </si>
  <si>
    <t xml:space="preserve">1.藏品和悬赏</t>
  </si>
  <si>
    <t xml:space="preserve">2.符文冲刺产销匹配，投放优化</t>
  </si>
  <si>
    <t xml:space="preserve">四周：</t>
  </si>
  <si>
    <t xml:space="preserve">1.载具系统</t>
  </si>
  <si>
    <t xml:space="preserve">稀缺度</t>
  </si>
  <si>
    <t xml:space="preserve">定义</t>
  </si>
  <si>
    <t xml:space="preserve">投放约束</t>
  </si>
  <si>
    <t xml:space="preserve">常规</t>
  </si>
  <si>
    <t xml:space="preserve">存在稳定、重复获取渠道</t>
  </si>
  <si>
    <t xml:space="preserve">可进入日常、常驻商店和普通礼包</t>
  </si>
  <si>
    <t xml:space="preserve">受限</t>
  </si>
  <si>
    <t xml:space="preserve">稳定出现，但存在周期或数量限制</t>
  </si>
  <si>
    <t xml:space="preserve">可进入周循环、战令、限购礼包</t>
  </si>
  <si>
    <t xml:space="preserve">稀缺</t>
  </si>
  <si>
    <t xml:space="preserve">只在少量运营活动中周期投放</t>
  </si>
  <si>
    <t xml:space="preserve">控制月度总量，禁止日常大量投放</t>
  </si>
  <si>
    <t xml:space="preserve">限定</t>
  </si>
  <si>
    <t xml:space="preserve">赛季、联动、首发或特定时间独占</t>
  </si>
  <si>
    <t xml:space="preserve">限定渠道、限定周期，返场需单独审核</t>
  </si>
  <si>
    <t xml:space="preserve">材料返利比</t>
  </si>
  <si>
    <t xml:space="preserve">直购档位/RMB</t>
  </si>
  <si>
    <t xml:space="preserve">标准返比</t>
  </si>
  <si>
    <t xml:space="preserve">示例</t>
  </si>
  <si>
    <t xml:space="preserve">月卡、周卡、基金、战令类，返比&gt;1000%</t>
  </si>
  <si>
    <t xml:space="preserve">6元=6高抽+60钻</t>
  </si>
  <si>
    <t xml:space="preserve">基础资源</t>
  </si>
  <si>
    <t xml:space="preserve">30元=36小时</t>
  </si>
  <si>
    <t xml:space="preserve">68元=72小时</t>
  </si>
  <si>
    <t xml:space="preserve">30元=10心愿抽+300钻</t>
  </si>
  <si>
    <t xml:space="preserve">基金</t>
  </si>
  <si>
    <t xml:space="preserve">战令</t>
  </si>
  <si>
    <t xml:space="preserve">钻石消耗活动直购礼包返利比</t>
  </si>
  <si>
    <t xml:space="preserve">活动返利比</t>
  </si>
  <si>
    <t xml:space="preserve">活动评级</t>
  </si>
  <si>
    <t xml:space="preserve">S</t>
  </si>
  <si>
    <t xml:space="preserve">A</t>
  </si>
  <si>
    <t xml:space="preserve">200%-225%</t>
  </si>
  <si>
    <t xml:space="preserve">B</t>
  </si>
  <si>
    <t xml:space="preserve">150%-175%</t>
  </si>
  <si>
    <t xml:space="preserve">活动分类</t>
  </si>
  <si>
    <t xml:space="preserve">周期分类</t>
  </si>
  <si>
    <t xml:space="preserve">活动名字</t>
  </si>
  <si>
    <t xml:space="preserve">价格</t>
  </si>
  <si>
    <t xml:space="preserve">活动开始时间</t>
  </si>
  <si>
    <t xml:space="preserve">活动结束时间</t>
  </si>
  <si>
    <t xml:space="preserve">转化率</t>
  </si>
  <si>
    <t xml:space="preserve">优化思路</t>
  </si>
  <si>
    <t xml:space="preserve">目标用户</t>
  </si>
  <si>
    <t xml:space="preserve">截图1</t>
  </si>
  <si>
    <t xml:space="preserve">截图2</t>
  </si>
  <si>
    <t xml:space="preserve">常驻活动</t>
  </si>
  <si>
    <t xml:space="preserve">终身限购</t>
  </si>
  <si>
    <t xml:space="preserve">首充</t>
  </si>
  <si>
    <t xml:space="preserve">跟用户质量有关</t>
  </si>
  <si>
    <t xml:space="preserve">1、新增30元（橙卡皮）、68元 直购（橙色角色皮）                                                                   2、搭配6元武器，制作一个橙色队长皮肤跟武器搭配，提高转化目标提高首日LTV。 3、128元送橙色皮肤后续玩家会觉得亏，数据上来看购买128元橙色皮肤的流失率会比不买的高了一些。让玩家感觉首充是赚的。而且可以把这个奖励剥离开，不会重复投放。</t>
  </si>
  <si>
    <t xml:space="preserve">小R/破冰</t>
  </si>
  <si>
    <t xml:space="preserve">钻石战令（Ⅰ、Ⅱ、Ⅲ）</t>
  </si>
  <si>
    <t xml:space="preserve">首月战令投放68元战令皮，后续期数暂定投放其他限时内容 比如载具、宠物 或者其他</t>
  </si>
  <si>
    <t xml:space="preserve">中R钻石转化需要提升</t>
  </si>
  <si>
    <t xml:space="preserve">周期活动</t>
  </si>
  <si>
    <t xml:space="preserve">大/小月卡</t>
  </si>
  <si>
    <t xml:space="preserve">18、30</t>
  </si>
  <si>
    <t xml:space="preserve">26%/30%</t>
  </si>
  <si>
    <t xml:space="preserve">1、提高特权点 2、双卡激活奖励加一个聊天框带一点属性，提高双卡的标识。</t>
  </si>
  <si>
    <t xml:space="preserve">中小R核心付费点</t>
  </si>
  <si>
    <t xml:space="preserve">大/小体力战令</t>
  </si>
  <si>
    <t xml:space="preserve">28、68</t>
  </si>
  <si>
    <t xml:space="preserve">20%/10%</t>
  </si>
  <si>
    <t xml:space="preserve">1、28元体力战令保持，2、68元应该在反比不动太多的情况下投放一些可自选的内容，选择多一些。</t>
  </si>
  <si>
    <t xml:space="preserve">周卡</t>
  </si>
  <si>
    <t xml:space="preserve">1、初始增加金币券 2、开启载具副本后，减负用户 可增加对组队的减负的道具（比如打1次队员可以抵2次的券）。</t>
  </si>
  <si>
    <t xml:space="preserve">中核心付费点</t>
  </si>
  <si>
    <t xml:space="preserve">每日特惠</t>
  </si>
  <si>
    <t xml:space="preserve">1、6、18</t>
  </si>
  <si>
    <t xml:space="preserve">3%/1.5%/0.2%</t>
  </si>
  <si>
    <t xml:space="preserve">1、礼包心梦宝石增加2-3档次随机 比如可以在 1元可在1、2、3、5个之间随机 2、梦境奇迹宝箱可以给固定碎片，按照玩家拥有的英雄和卡池等级可选择获取的量。</t>
  </si>
  <si>
    <t xml:space="preserve">中大R核心付费点</t>
  </si>
  <si>
    <t xml:space="preserve">特惠礼包（日、周、月）</t>
  </si>
  <si>
    <t xml:space="preserve">钻石</t>
  </si>
  <si>
    <t xml:space="preserve">1、根据数据来调整售价策略 2、后续可计划根据购买的量越大越有折扣，这样后续的体感价值可以根据玩家的进度活动进度可以进行贬值也不影响玩家的体感。</t>
  </si>
  <si>
    <t xml:space="preserve">中大R购买</t>
  </si>
  <si>
    <t xml:space="preserve">连充活动（6、25）</t>
  </si>
  <si>
    <t xml:space="preserve">6、25</t>
  </si>
  <si>
    <t xml:space="preserve">10%/6%</t>
  </si>
  <si>
    <t xml:space="preserve">开启新玩法后会考虑新增新成长点的自选奖励</t>
  </si>
  <si>
    <t xml:space="preserve">兑换商店【心梦宝石】</t>
  </si>
  <si>
    <t xml:space="preserve">1、降低钻石的限购次数为1次，                                                          2、若首充增加橙色皮肤可新增到这里当成短期的升星目标 （武器的购买不错）                                                                                            3、新增新的成长点内容 比如载具、藏品等需要添加                                    4、会额外增加心梦宝石的产量（核心与付费有关系）                             5、核心就每日、冲刺获取，其他地方不投放。</t>
  </si>
  <si>
    <t xml:space="preserve">循环活动</t>
  </si>
  <si>
    <t xml:space="preserve">招募冲刺</t>
  </si>
  <si>
    <t xml:space="preserve">1、根据玩家的资源获取和内容，来评估奖励和消耗的配置是否需要更新。  2、生态影响什么时候加入跨服。                                                             3、如果没跨服则需要根据数据来计算排行榜的保底机制。</t>
  </si>
  <si>
    <t xml:space="preserve">符文冲刺</t>
  </si>
  <si>
    <t xml:space="preserve">根据玩家的资源获取和内容，来评估奖励和消耗的配置是否需要更新。</t>
  </si>
  <si>
    <t xml:space="preserve">秘宝冲刺</t>
  </si>
  <si>
    <t xml:space="preserve">悬赏活动1</t>
  </si>
  <si>
    <t xml:space="preserve">1、规划5层的奖励  前4层基本每层都会又一个玩家热衷度较高的内容             2、第5层是稀有道具是为了提高玩家的付费冲动，核心是神话符文、载具、秘宝、藏品、角色皮肤等                                                                   3、如果7天一期的话，类似二游复刻一样提高稀缺性，相似的道具投放时间间隔长一些，规划5层的奖励内容。</t>
  </si>
  <si>
    <t xml:space="preserve">悬赏活动2</t>
  </si>
  <si>
    <t xml:space="preserve">悬赏活动3【载具】</t>
  </si>
  <si>
    <t xml:space="preserve">悬赏活动4【载具】</t>
  </si>
  <si>
    <t xml:space="preserve">限时活动</t>
  </si>
  <si>
    <t xml:space="preserve">服务器限时</t>
  </si>
  <si>
    <t xml:space="preserve">招募狂欢（橙卡）</t>
  </si>
  <si>
    <t xml:space="preserve">1、首轮的次数降低到400（500就可以抽橙色了，第2天开启这个时候玩家对橙色的追求没那么大了） 2、第2轮开始放随机、固定橙色皮肤 </t>
  </si>
  <si>
    <t xml:space="preserve">招募狂欢（红卡）</t>
  </si>
  <si>
    <t xml:space="preserve">1、这个时候如果玩家已经开到4级卡池 那么这个奖励无所谓                     2、但是如果玩家还未开4级卡池，那么这个给固定卡的感受会更强一些。   3、可仿照招募狂欢后续的活动做一定优化，下期在走纯粹排行</t>
  </si>
  <si>
    <t xml:space="preserve">橙卡试炼</t>
  </si>
  <si>
    <t xml:space="preserve">搭配限时激活礼包</t>
  </si>
  <si>
    <t xml:space="preserve">红卡试炼</t>
  </si>
  <si>
    <t xml:space="preserve">1、增加抽卡额外转盘，提高玩家抽卡转盘（需求需额外开发，待定）                                                 2、周期时间需要规划下，是否间隔太近，让玩家感觉自己橙卡的付费保值性大幅度下滑（蔚蓝放到了19天）</t>
  </si>
  <si>
    <t xml:space="preserve">粉卡试炼（星光炼梦）【转盘2】</t>
  </si>
  <si>
    <t xml:space="preserve">月光炼梦【转盘2】</t>
  </si>
  <si>
    <t xml:space="preserve">核心思路3个                                                                                       1、钻石购买限制次数                                                                           2、提高礼包限制次数                                                                      3、抽奖道具活动结束后不使用则回收或者给予一定的资源。付费进行分层，保证普通玩家可以快基本拿到一个保底，如果想拿其他的必须充钱。（目前我们的付费留存和活跃留存远远低于蔚蓝，所以付费分层和服务器生态需要进行优化）</t>
  </si>
  <si>
    <t xml:space="preserve">星轨探测【转盘1】</t>
  </si>
  <si>
    <t xml:space="preserve">粉卡限时up</t>
  </si>
  <si>
    <t xml:space="preserve">限时激活礼包</t>
  </si>
  <si>
    <t xml:space="preserve">节日限时</t>
  </si>
  <si>
    <t xml:space="preserve">大富翁活动</t>
  </si>
  <si>
    <t xml:space="preserve">端午活动</t>
  </si>
  <si>
    <t xml:space="preserve">月度活动</t>
  </si>
  <si>
    <t xml:space="preserve">首月</t>
  </si>
  <si>
    <t xml:space="preserve">1、活跃+签到+战令+核心转盘【首月根据玩家进度投放一个主角皮肤，后续则以粉皮为主】+预约奖励                                                              2、是否参考限时活动一样保证一个月的保底策略</t>
  </si>
  <si>
    <t xml:space="preserve">紫</t>
  </si>
  <si>
    <t/>
    <r>
      <rPr>
        <b val="false"/>
        <i val="false"/>
        <strike val="false"/>
        <sz val="10"/>
        <color/>
        <rFont val="微软雅黑"/>
      </rPr>
      <t>东方/</t>
    </r>
    <r>
      <rPr>
        <b val="false"/>
        <i val="false"/>
        <strike val="false"/>
        <sz val="10"/>
        <color rgb="FFF54A45"/>
        <rFont val="微软雅黑"/>
      </rPr>
      <t>镭射</t>
    </r>
  </si>
  <si>
    <t xml:space="preserve">亚瑟</t>
  </si>
  <si>
    <t xml:space="preserve">蜘蛛</t>
  </si>
  <si>
    <t xml:space="preserve">唐小僧</t>
  </si>
  <si>
    <t xml:space="preserve">神灯</t>
  </si>
  <si>
    <t xml:space="preserve">关羽</t>
  </si>
  <si>
    <t/>
    <r>
      <rPr>
        <b val="false"/>
        <i val="false"/>
        <strike val="false"/>
        <sz val="10"/>
        <color rgb="FFF54A45"/>
        <rFont val="微软雅黑"/>
      </rPr>
      <t>后羿</t>
    </r>
    <r>
      <rPr>
        <b val="false"/>
        <i val="false"/>
        <strike val="false"/>
        <sz val="10"/>
        <color rgb="FF000000"/>
        <rFont val="微软雅黑"/>
      </rPr>
      <t>/诸葛/我爱沙</t>
    </r>
  </si>
  <si>
    <t xml:space="preserve">海拉/妲己</t>
  </si>
  <si>
    <t xml:space="preserve">白素贞</t>
  </si>
  <si>
    <t xml:space="preserve">功能新增</t>
  </si>
  <si>
    <t xml:space="preserve">藏品</t>
  </si>
  <si>
    <t xml:space="preserve">载具</t>
  </si>
  <si>
    <t xml:space="preserve">粉卡</t>
  </si>
  <si>
    <t xml:space="preserve">天数</t>
  </si>
  <si>
    <t xml:space="preserve">活动</t>
  </si>
  <si>
    <t xml:space="preserve">6元首冲</t>
  </si>
  <si>
    <t xml:space="preserve">每日特惠(1、6、18)  优化1、6、18元随机宝箱，提高返利</t>
  </si>
  <si>
    <t xml:space="preserve">日/周/月礼包</t>
  </si>
  <si>
    <t xml:space="preserve">每日充值(25元赠送1个传说祝福石)</t>
  </si>
  <si>
    <t xml:space="preserve">大小月卡 18/30</t>
  </si>
  <si>
    <t xml:space="preserve">体力战令28/68</t>
  </si>
  <si>
    <t xml:space="preserve">体力战令28/68（68元增加自选，加一些材料）</t>
  </si>
  <si>
    <t xml:space="preserve">体力战令28/68（68元增加自选）</t>
  </si>
  <si>
    <t xml:space="preserve">周卡（新增金币扫荡）</t>
  </si>
  <si>
    <t xml:space="preserve">周卡（金币扫荡）</t>
  </si>
  <si>
    <t xml:space="preserve">周卡（（组队双倍）（金币扫荡）</t>
  </si>
  <si>
    <t xml:space="preserve">钻石战令Ⅰ Ⅱ</t>
  </si>
  <si>
    <t xml:space="preserve">载具战令</t>
  </si>
  <si>
    <t xml:space="preserve">七日目标//玩法活跃引导【洗练石引导的问题要不要去掉？改成送个祝福石？】</t>
  </si>
  <si>
    <t xml:space="preserve">章节礼包</t>
  </si>
  <si>
    <t xml:space="preserve">招募狂欢（3200）</t>
  </si>
  <si>
    <t xml:space="preserve">招募冲刺（红卡魂魄）</t>
  </si>
  <si>
    <t xml:space="preserve">符文冲刺（符文宝石）</t>
  </si>
  <si>
    <t xml:space="preserve">秘宝冲刺（秘宝皮肤）</t>
  </si>
  <si>
    <t xml:space="preserve">招募冲刺（粉卡魂魄）（藏品）</t>
  </si>
  <si>
    <t xml:space="preserve">秘宝冲刺（皮肤+藏品）</t>
  </si>
  <si>
    <t xml:space="preserve">橙卡试炼【皮肤、符文】</t>
  </si>
  <si>
    <t xml:space="preserve">红卡试炼【符文、皮肤】</t>
  </si>
  <si>
    <t xml:space="preserve">礼包</t>
  </si>
  <si>
    <t xml:space="preserve">悬赏活动1【符文洗炼藏品】</t>
  </si>
  <si>
    <t xml:space="preserve">悬赏活动2【组队藏品】</t>
  </si>
  <si>
    <t xml:space="preserve">悬赏活动3【招募藏品】</t>
  </si>
  <si>
    <t xml:space="preserve">悬赏活动1【周卡迷廊藏品】</t>
  </si>
  <si>
    <t xml:space="preserve">悬赏活动1【符文洗炼藏品、符文】</t>
  </si>
  <si>
    <t xml:space="preserve">月度活动（红色皮肤、专属符文（限制1个4档）主要是投放皮肤）</t>
  </si>
  <si>
    <t xml:space="preserve">次月活动（粉卡皮肤）</t>
  </si>
  <si>
    <t xml:space="preserve">限时活动</t>
  </si>
  <si>
    <t xml:space="preserve">皮肤（天使套）直抽月光炼梦改【5+5】A</t>
  </si>
  <si>
    <t xml:space="preserve">神秘套【月光炼梦】</t>
  </si>
  <si>
    <t xml:space="preserve">载具转盘（主投皮肤）星轨探测改（A）</t>
  </si>
  <si>
    <t xml:space="preserve">限时UP</t>
  </si>
  <si>
    <t xml:space="preserve">宇宙套【月光炼梦】</t>
  </si>
  <si>
    <t xml:space="preserve">限时up（15天）（骇客）</t>
  </si>
  <si>
    <t xml:space="preserve">限时up（15天）（雅典娜）</t>
  </si>
  <si>
    <t xml:space="preserve">小R</t>
  </si>
  <si>
    <t xml:space="preserve">中小R，1元提高付费率，搏一搏，6元和25元搭配连充给予一个长期的目标</t>
  </si>
  <si>
    <t xml:space="preserve">日/周/月礼包 </t>
  </si>
  <si>
    <t xml:space="preserve">每日充值(25元赠送1个传说祝福石)  中 大R的日常付费追求</t>
  </si>
  <si>
    <t xml:space="preserve">大小月卡 18/30   全体</t>
  </si>
  <si>
    <t xml:space="preserve">体力战令28/68（28元必追，68元后续迭代）</t>
  </si>
  <si>
    <t xml:space="preserve">周卡（新增金币扫荡）【必追】</t>
  </si>
  <si>
    <t xml:space="preserve">钻石战令Ⅰ Ⅱ  （提高钻石价值后必追）</t>
  </si>
  <si>
    <t xml:space="preserve">七日目标//玩法活跃引导</t>
  </si>
  <si>
    <t xml:space="preserve">招募狂欢（3000）</t>
  </si>
  <si>
    <t xml:space="preserve">秘宝冲刺（皮肤）</t>
  </si>
  <si>
    <t xml:space="preserve">橙卡试炼【皮肤】</t>
  </si>
  <si>
    <t xml:space="preserve">红卡试炼【符文】</t>
  </si>
  <si>
    <t xml:space="preserve">推送</t>
  </si>
  <si>
    <t xml:space="preserve">悬赏活动2【月卡藏品、超级洗练石】</t>
  </si>
  <si>
    <t xml:space="preserve">悬赏活动3【载具、招募藏品】</t>
  </si>
  <si>
    <t xml:space="preserve">悬赏活动1【符文藏品、符文、】</t>
  </si>
  <si>
    <t xml:space="preserve">悬赏活动2【增加载具、月卡藏品】</t>
  </si>
  <si>
    <t xml:space="preserve">月度活动（红色皮肤、专属符文（限制1个4档）主要是投放皮肤）长线活跃</t>
  </si>
  <si>
    <t xml:space="preserve">皮肤（天使套）直抽月光炼梦改【5+5】</t>
  </si>
  <si>
    <t xml:space="preserve">载具直抽 星轨探测</t>
  </si>
  <si>
    <t xml:space="preserve">2~4</t>
  </si>
  <si>
    <t xml:space="preserve">5~7</t>
  </si>
  <si>
    <t xml:space="preserve">9~14</t>
  </si>
  <si>
    <t xml:space="preserve">15~18</t>
  </si>
  <si>
    <t xml:space="preserve">19~21</t>
  </si>
  <si>
    <t xml:space="preserve">23~24</t>
  </si>
  <si>
    <t xml:space="preserve">25~27</t>
  </si>
  <si>
    <t xml:space="preserve">29~30</t>
  </si>
  <si>
    <t xml:space="preserve">目标定位</t>
  </si>
  <si>
    <t xml:space="preserve">小中R</t>
  </si>
  <si>
    <t xml:space="preserve">全体玩家</t>
  </si>
  <si>
    <t xml:space="preserve">小中大R</t>
  </si>
  <si>
    <t xml:space="preserve">中大R</t>
  </si>
  <si>
    <t xml:space="preserve">皮肤及养成资源</t>
  </si>
  <si>
    <t xml:space="preserve">产出定位</t>
  </si>
  <si>
    <t xml:space="preserve">日常资源</t>
  </si>
  <si>
    <t xml:space="preserve">养成资源</t>
  </si>
  <si>
    <t xml:space="preserve">养成资源-红卡</t>
  </si>
  <si>
    <t xml:space="preserve">养成资源-招募券</t>
  </si>
  <si>
    <t xml:space="preserve">养成资源-高品质图腾</t>
  </si>
  <si>
    <t xml:space="preserve">养成资源-红色专属图腾</t>
  </si>
  <si>
    <t xml:space="preserve">皮肤资源-国王/武器/英雄皮肤</t>
  </si>
  <si>
    <t xml:space="preserve">日常及养成资源</t>
  </si>
  <si>
    <t xml:space="preserve">皮肤资源</t>
  </si>
  <si>
    <t xml:space="preserve">道具id</t>
  </si>
  <si>
    <t xml:space="preserve">道具【梦境】</t>
  </si>
  <si>
    <t xml:space="preserve">单价（人民币）</t>
  </si>
  <si>
    <t xml:space="preserve">单价（钻石）</t>
  </si>
  <si>
    <t xml:space="preserve">稀有程度</t>
  </si>
  <si>
    <t xml:space="preserve">特殊运营活动价格（人民币）</t>
  </si>
  <si>
    <t xml:space="preserve">类型</t>
  </si>
  <si>
    <t xml:space="preserve">品质</t>
  </si>
  <si>
    <t xml:space="preserve">针对玩家</t>
  </si>
  <si>
    <t xml:space="preserve">备注</t>
  </si>
  <si>
    <t xml:space="preserve">计算</t>
  </si>
  <si>
    <t xml:space="preserve">钻石</t>
  </si>
  <si>
    <t xml:space="preserve">常规</t>
  </si>
  <si>
    <t xml:space="preserve">货币</t>
  </si>
  <si>
    <t xml:space="preserve">橙</t>
  </si>
  <si>
    <t xml:space="preserve">/</t>
  </si>
  <si>
    <t xml:space="preserve">金币</t>
  </si>
  <si>
    <t xml:space="preserve">蓝</t>
  </si>
  <si>
    <t xml:space="preserve">金币吸收器</t>
  </si>
  <si>
    <t xml:space="preserve">心梦宝石</t>
  </si>
  <si>
    <t xml:space="preserve">受限</t>
  </si>
  <si>
    <t xml:space="preserve">兑换道具</t>
  </si>
  <si>
    <t xml:space="preserve">每日特惠/循环冲刺活动，兑换商店货币）</t>
  </si>
  <si>
    <t xml:space="preserve">体力</t>
  </si>
  <si>
    <t xml:space="preserve">消耗道具</t>
  </si>
  <si>
    <t xml:space="preserve">紫</t>
  </si>
  <si>
    <t xml:space="preserve">梦境奇迹宝箱</t>
  </si>
  <si>
    <t xml:space="preserve">每日特惠礼包</t>
  </si>
  <si>
    <t xml:space="preserve">梦境惊喜宝箱</t>
  </si>
  <si>
    <t xml:space="preserve">悬赏线索</t>
  </si>
  <si>
    <t xml:space="preserve">悬赏活动产出的价值</t>
  </si>
  <si>
    <t xml:space="preserve">织梦微尘</t>
  </si>
  <si>
    <t xml:space="preserve">队长道具</t>
  </si>
  <si>
    <t xml:space="preserve">随机能量特饮</t>
  </si>
  <si>
    <t xml:space="preserve">梦灵道具</t>
  </si>
  <si>
    <t xml:space="preserve">超能特饮</t>
  </si>
  <si>
    <t xml:space="preserve">史诗梦灵碎片</t>
  </si>
  <si>
    <t xml:space="preserve">梦灵</t>
  </si>
  <si>
    <t xml:space="preserve">传说梦灵碎片</t>
  </si>
  <si>
    <t xml:space="preserve">神话梦灵碎片</t>
  </si>
  <si>
    <t xml:space="preserve">稀缺</t>
  </si>
  <si>
    <t xml:space="preserve">红</t>
  </si>
  <si>
    <t xml:space="preserve">创世梦灵碎片</t>
  </si>
  <si>
    <t xml:space="preserve">自选史诗梦灵碎片</t>
  </si>
  <si>
    <t xml:space="preserve">自选传说梦灵碎片</t>
  </si>
  <si>
    <t xml:space="preserve">自选神话梦灵碎片</t>
  </si>
  <si>
    <t xml:space="preserve">自选创世梦灵碎片</t>
  </si>
  <si>
    <t xml:space="preserve">随机史诗梦灵</t>
  </si>
  <si>
    <t xml:space="preserve">随机传说梦灵</t>
  </si>
  <si>
    <t xml:space="preserve">随机神话梦灵</t>
  </si>
  <si>
    <t xml:space="preserve">随机创世梦灵</t>
  </si>
  <si>
    <t xml:space="preserve">自选史诗梦灵</t>
  </si>
  <si>
    <t xml:space="preserve">自选传说梦灵</t>
  </si>
  <si>
    <t xml:space="preserve">自选神话梦灵</t>
  </si>
  <si>
    <t xml:space="preserve">自选创世梦灵</t>
  </si>
  <si>
    <t xml:space="preserve">装备图纸</t>
  </si>
  <si>
    <t xml:space="preserve">装备道具</t>
  </si>
  <si>
    <t xml:space="preserve">固定部位装备图纸</t>
  </si>
  <si>
    <t xml:space="preserve">锻造晶石</t>
  </si>
  <si>
    <t xml:space="preserve">符引结晶</t>
  </si>
  <si>
    <t xml:space="preserve">符文</t>
  </si>
  <si>
    <t xml:space="preserve">200个合成1个，紫色的需要符引结晶</t>
  </si>
  <si>
    <t xml:space="preserve">幻梦晶核</t>
  </si>
  <si>
    <t xml:space="preserve">传说祝福石</t>
  </si>
  <si>
    <t xml:space="preserve">神话祝福石</t>
  </si>
  <si>
    <t xml:space="preserve">创世祝福石</t>
  </si>
  <si>
    <t xml:space="preserve">粉</t>
  </si>
  <si>
    <t xml:space="preserve">普通符文</t>
  </si>
  <si>
    <t xml:space="preserve">优秀符文</t>
  </si>
  <si>
    <t xml:space="preserve">稀有符文</t>
  </si>
  <si>
    <t xml:space="preserve">史诗符文</t>
  </si>
  <si>
    <t xml:space="preserve">日常获取4折</t>
  </si>
  <si>
    <t xml:space="preserve">传说符文</t>
  </si>
  <si>
    <t xml:space="preserve">神话符文</t>
  </si>
  <si>
    <t xml:space="preserve">创世符文</t>
  </si>
  <si>
    <t xml:space="preserve">自选普通符文</t>
  </si>
  <si>
    <t xml:space="preserve">自选优秀符文</t>
  </si>
  <si>
    <t xml:space="preserve">自选稀有符文</t>
  </si>
  <si>
    <t xml:space="preserve">自选史诗符文</t>
  </si>
  <si>
    <t xml:space="preserve">自选传说符文</t>
  </si>
  <si>
    <t xml:space="preserve">自选神话符文</t>
  </si>
  <si>
    <t xml:space="preserve">自选创世符文</t>
  </si>
  <si>
    <t xml:space="preserve">1【普通】</t>
  </si>
  <si>
    <t xml:space="preserve">2【普通】</t>
  </si>
  <si>
    <t xml:space="preserve">3【普通】</t>
  </si>
  <si>
    <t xml:space="preserve">4【专属】</t>
  </si>
  <si>
    <t xml:space="preserve">5【稀有】</t>
  </si>
  <si>
    <t xml:space="preserve">6【宝属性】</t>
  </si>
  <si>
    <t xml:space="preserve">洗练定价【获取+洗练价格】80洗一次，200合一个，合2.5一个，主要是暴击率的洗练</t>
  </si>
  <si>
    <t xml:space="preserve">8【专属】</t>
  </si>
  <si>
    <t xml:space="preserve">洗练定价【独立洗练价格】</t>
  </si>
  <si>
    <t xml:space="preserve">传说英雄随机珍稀符文</t>
  </si>
  <si>
    <t xml:space="preserve">梦灵试炼（橙卡）</t>
  </si>
  <si>
    <t xml:space="preserve">传说英雄随机稀世符文</t>
  </si>
  <si>
    <t xml:space="preserve">梦灵试炼（红卡）</t>
  </si>
  <si>
    <t xml:space="preserve">绝世英雄传说随机专属符文</t>
  </si>
  <si>
    <t xml:space="preserve">绝世英雄神话随机专属符文</t>
  </si>
  <si>
    <t xml:space="preserve">6元首冲礼包</t>
  </si>
  <si>
    <t xml:space="preserve">智械发条</t>
  </si>
  <si>
    <t xml:space="preserve">抽奖道具</t>
  </si>
  <si>
    <t xml:space="preserve">精密齿轮</t>
  </si>
  <si>
    <t xml:space="preserve">零件</t>
  </si>
  <si>
    <t xml:space="preserve">随机史诗零件碎片</t>
  </si>
  <si>
    <t xml:space="preserve">随机传说零件碎片</t>
  </si>
  <si>
    <t xml:space="preserve">随机神话零件碎片</t>
  </si>
  <si>
    <t xml:space="preserve">随机创世零件碎片</t>
  </si>
  <si>
    <t xml:space="preserve">随机史诗零件</t>
  </si>
  <si>
    <t xml:space="preserve">随机传说零件</t>
  </si>
  <si>
    <t xml:space="preserve">随机神话零件</t>
  </si>
  <si>
    <t xml:space="preserve">随机创世零件</t>
  </si>
  <si>
    <t xml:space="preserve">织梦捕星机</t>
  </si>
  <si>
    <t xml:space="preserve">转运石</t>
  </si>
  <si>
    <t xml:space="preserve">秘宝</t>
  </si>
  <si>
    <t xml:space="preserve">自选传说秘宝皮肤</t>
  </si>
  <si>
    <t xml:space="preserve">自选神话秘宝皮肤</t>
  </si>
  <si>
    <t xml:space="preserve">梦境招募器</t>
  </si>
  <si>
    <t xml:space="preserve">梦愿水晶</t>
  </si>
  <si>
    <t xml:space="preserve">/ </t>
  </si>
  <si>
    <t xml:space="preserve">星之初愿</t>
  </si>
  <si>
    <t xml:space="preserve">星辉秘契</t>
  </si>
  <si>
    <t xml:space="preserve">月度活动抽奖券</t>
  </si>
  <si>
    <t xml:space="preserve">限定</t>
  </si>
  <si>
    <t xml:space="preserve">自选史诗梦灵皮肤</t>
  </si>
  <si>
    <t xml:space="preserve">皮肤道具</t>
  </si>
  <si>
    <t xml:space="preserve">自选传说梦灵皮肤</t>
  </si>
  <si>
    <t xml:space="preserve">自选神话梦灵皮肤</t>
  </si>
  <si>
    <t xml:space="preserve">自选创世梦灵皮肤</t>
  </si>
  <si>
    <t xml:space="preserve">随机史诗梦灵皮肤</t>
  </si>
  <si>
    <t xml:space="preserve">随机传说梦灵皮肤</t>
  </si>
  <si>
    <t xml:space="preserve">随机神话梦灵皮肤</t>
  </si>
  <si>
    <t xml:space="preserve">随机创世梦灵皮肤</t>
  </si>
  <si>
    <t xml:space="preserve">传说武器队长皮肤</t>
  </si>
  <si>
    <t xml:space="preserve">神话武器队长皮肤</t>
  </si>
  <si>
    <t xml:space="preserve">史诗幻衣队长皮肤</t>
  </si>
  <si>
    <t xml:space="preserve">传说幻衣队长皮肤</t>
  </si>
  <si>
    <t xml:space="preserve">神话幻衣队长皮肤</t>
  </si>
  <si>
    <t xml:space="preserve">头像</t>
  </si>
  <si>
    <t xml:space="preserve">按照属性给与价值</t>
  </si>
  <si>
    <t xml:space="preserve">头像框</t>
  </si>
  <si>
    <t xml:space="preserve">称号</t>
  </si>
  <si>
    <t xml:space="preserve">聊天框</t>
  </si>
  <si>
    <t xml:space="preserve">名片秀</t>
  </si>
  <si>
    <t xml:space="preserve">咩菲特的雕像</t>
  </si>
  <si>
    <t xml:space="preserve">体力战令</t>
  </si>
  <si>
    <t xml:space="preserve">竞技场币</t>
  </si>
  <si>
    <t xml:space="preserve">boss积分</t>
  </si>
  <si>
    <t xml:space="preserve">潜能棱晶</t>
  </si>
  <si>
    <t xml:space="preserve">基本不投</t>
  </si>
  <si>
    <t xml:space="preserve">加速沙漏</t>
  </si>
  <si>
    <t xml:space="preserve">队长天赋加速（蔚蓝是直接的，是控制金币的消耗？）</t>
  </si>
  <si>
    <t xml:space="preserve">公会贡献</t>
  </si>
  <si>
    <t xml:space="preserve">加速队长天赋升级</t>
  </si>
  <si>
    <t xml:space="preserve">友情值</t>
  </si>
  <si>
    <t xml:space="preserve">巡航门票</t>
  </si>
  <si>
    <t xml:space="preserve">组队门票</t>
  </si>
  <si>
    <t xml:space="preserve">欧气补给箱</t>
  </si>
  <si>
    <t xml:space="preserve">冲刺活动</t>
  </si>
  <si>
    <t xml:space="preserve">欧气补给袋</t>
  </si>
  <si>
    <t xml:space="preserve">紫色藏品</t>
  </si>
  <si>
    <t xml:space="preserve">月礼包</t>
  </si>
  <si>
    <t xml:space="preserve">6折</t>
  </si>
  <si>
    <t xml:space="preserve">橙色藏品</t>
  </si>
  <si>
    <t xml:space="preserve">380星珀</t>
  </si>
  <si>
    <t xml:space="preserve">5折</t>
  </si>
  <si>
    <t xml:space="preserve">红色藏品</t>
  </si>
  <si>
    <t xml:space="preserve">600星珀</t>
  </si>
  <si>
    <t xml:space="preserve">奏响胜利</t>
  </si>
  <si>
    <t xml:space="preserve">小鸟栖息地</t>
  </si>
  <si>
    <t xml:space="preserve">嘀嗒时光</t>
  </si>
  <si>
    <t xml:space="preserve">咯咯哒争霸</t>
  </si>
  <si>
    <t xml:space="preserve">星期八计划</t>
  </si>
  <si>
    <t xml:space="preserve">独家零食</t>
  </si>
  <si>
    <t xml:space="preserve">秘仪初成</t>
  </si>
  <si>
    <t xml:space="preserve">记载胜利</t>
  </si>
  <si>
    <t xml:space="preserve">再来一箭</t>
  </si>
  <si>
    <t xml:space="preserve">越毒越痛</t>
  </si>
  <si>
    <t xml:space="preserve">万福摇摇机</t>
  </si>
  <si>
    <t xml:space="preserve">怦怦时刻</t>
  </si>
  <si>
    <t xml:space="preserve">意外之喜</t>
  </si>
  <si>
    <t xml:space="preserve">双倍碰撞</t>
  </si>
  <si>
    <t xml:space="preserve">酣眠的祝福</t>
  </si>
  <si>
    <t xml:space="preserve">抵达深空</t>
  </si>
  <si>
    <t xml:space="preserve">潮玩挂板</t>
  </si>
  <si>
    <t xml:space="preserve">奇点铃铛</t>
  </si>
  <si>
    <t xml:space="preserve">奏响胜利·碎片</t>
  </si>
  <si>
    <t xml:space="preserve">小鸟栖息地·碎片</t>
  </si>
  <si>
    <t xml:space="preserve">嘀嗒时光·碎片</t>
  </si>
  <si>
    <t xml:space="preserve">咯咯哒争霸·碎片</t>
  </si>
  <si>
    <t xml:space="preserve">星期八计划·碎片</t>
  </si>
  <si>
    <t xml:space="preserve">独家零食·碎片</t>
  </si>
  <si>
    <t xml:space="preserve">秘仪初成·碎片</t>
  </si>
  <si>
    <t xml:space="preserve">记载胜利·碎片</t>
  </si>
  <si>
    <t xml:space="preserve">再来一箭·碎片</t>
  </si>
  <si>
    <t xml:space="preserve">越毒越痛·碎片</t>
  </si>
  <si>
    <t xml:space="preserve">万福摇摇机·碎片</t>
  </si>
  <si>
    <t xml:space="preserve">怦怦时刻·碎片</t>
  </si>
  <si>
    <t xml:space="preserve">意外之喜·碎片</t>
  </si>
  <si>
    <t xml:space="preserve">双倍碰撞·碎片</t>
  </si>
  <si>
    <t xml:space="preserve">酣眠的祝福·碎片</t>
  </si>
  <si>
    <t xml:space="preserve">抵达深空·碎片</t>
  </si>
  <si>
    <t xml:space="preserve">潮玩挂板·碎片</t>
  </si>
  <si>
    <t xml:space="preserve">奇点铃铛·碎片</t>
  </si>
  <si>
    <t xml:space="preserve">随机史诗藏品箱</t>
  </si>
  <si>
    <t xml:space="preserve">随机传说藏品箱</t>
  </si>
  <si>
    <t xml:space="preserve">随机神话藏品箱</t>
  </si>
  <si>
    <t xml:space="preserve">自选史诗藏品箱</t>
  </si>
  <si>
    <t xml:space="preserve">自选传说藏品箱</t>
  </si>
  <si>
    <t xml:space="preserve">自选神话藏品箱</t>
  </si>
  <si>
    <t xml:space="preserve">随机史诗藏品碎片</t>
  </si>
  <si>
    <t xml:space="preserve">随机传说藏品碎片</t>
  </si>
  <si>
    <t xml:space="preserve">随机神话藏品碎片</t>
  </si>
  <si>
    <t xml:space="preserve">自选史诗藏品碎片</t>
  </si>
  <si>
    <t xml:space="preserve">自选传说藏品碎片</t>
  </si>
  <si>
    <t xml:space="preserve">自选神话藏品碎片</t>
  </si>
  <si>
    <t xml:space="preserve">道具id</t>
  </si>
  <si>
    <t xml:space="preserve">道具名字</t>
  </si>
  <si>
    <t xml:space="preserve">道具描述</t>
  </si>
  <si>
    <t xml:space="preserve">id</t>
  </si>
  <si>
    <t xml:space="preserve">name</t>
  </si>
  <si>
    <t xml:space="preserve">desc</t>
  </si>
  <si>
    <t xml:space="preserve">货币</t>
  </si>
  <si>
    <t xml:space="preserve">道具id段：1~10000，基础货币和各种活动代币</t>
  </si>
  <si>
    <t xml:space="preserve">钻石</t>
  </si>
  <si>
    <t xml:space="preserve">梦境由认知构成，因此钻石成为了梦境中非常稀有的流通货币，珍贵的钻石总是蕴含着宛若星辰的辉芒</t>
  </si>
  <si>
    <t xml:space="preserve">金币</t>
  </si>
  <si>
    <t xml:space="preserve">梦境由认知构成，因此金币便成了梦境中最为通用的货币，没有人能拒绝金光闪闪的东西</t>
  </si>
  <si>
    <t xml:space="preserve">日活跃度</t>
  </si>
  <si>
    <t xml:space="preserve">是护卫队每日在梦境中活跃完成任务的象征，达到一定目标即可领取额外奖励</t>
  </si>
  <si>
    <t xml:space="preserve">周活跃度</t>
  </si>
  <si>
    <t xml:space="preserve">是护卫队每周在梦境中活跃完成任务的象征，达到一定目标即可领取额外奖励</t>
  </si>
  <si>
    <t xml:space="preserve">通行证积分</t>
  </si>
  <si>
    <t xml:space="preserve">消耗1点体力获取1点积分，达到积分可获得相应奖励</t>
  </si>
  <si>
    <t xml:space="preserve">星之初愿</t>
  </si>
  <si>
    <t xml:space="preserve">星愿铸成的指引之钥，可用于商店进行符文招募</t>
  </si>
  <si>
    <t xml:space="preserve">代金券</t>
  </si>
  <si>
    <t xml:space="preserve">存在于虚幻与现实中的货币，在梦境中能代替现实货币用于购买付费商品</t>
  </si>
  <si>
    <t xml:space="preserve">梦境招募器</t>
  </si>
  <si>
    <t xml:space="preserve">梦境中彩虹机器的启动器，可用于商店进行梦灵招募</t>
  </si>
  <si>
    <t xml:space="preserve">成就点</t>
  </si>
  <si>
    <t xml:space="preserve">任务中获得的成就点</t>
  </si>
  <si>
    <t xml:space="preserve">体力</t>
  </si>
  <si>
    <t xml:space="preserve">梦境护卫队在梦境中的行动都需要消耗体力，如果体力不足，则需要养精蓄锐，择时再战</t>
  </si>
  <si>
    <t xml:space="preserve">等级经验</t>
  </si>
  <si>
    <t xml:space="preserve">梦境护卫队的每次行动都会获得等级经验，累积等级经验可以提高梦境护卫队的等级，从而进行更高难度的行动</t>
  </si>
  <si>
    <t xml:space="preserve">七日挑战活跃点</t>
  </si>
  <si>
    <t xml:space="preserve">在七日挑战中完成任务后可以获得活跃点，达到指定数量即可领取节点奖励</t>
  </si>
  <si>
    <t xml:space="preserve">七天排行活跃</t>
  </si>
  <si>
    <t xml:space="preserve">是护卫队冲榜排行7天在梦境中活跃完成任务的象征，达到一定要求即可领取额外奖励</t>
  </si>
  <si>
    <t xml:space="preserve">8-14目标活跃</t>
  </si>
  <si>
    <t xml:space="preserve">是护卫队8-14天在梦境中活跃完成任务的象征，达到一定要求即可领取额外奖励</t>
  </si>
  <si>
    <t xml:space="preserve">潜力探仪</t>
  </si>
  <si>
    <t xml:space="preserve">嘀嘀嘀，有反应，可用来探测出潜能天赋</t>
  </si>
  <si>
    <t xml:space="preserve">雷震波浪鼓</t>
  </si>
  <si>
    <t xml:space="preserve">雷震子释放闪电链过程中掉下来的玩具，请速速归还</t>
  </si>
  <si>
    <t xml:space="preserve">招募积分</t>
  </si>
  <si>
    <t xml:space="preserve">每次梦灵招募后可获得，用于在逐梦商店兑换梦灵</t>
  </si>
  <si>
    <t xml:space="preserve">特饮门票</t>
  </si>
  <si>
    <t xml:space="preserve">经验门票</t>
  </si>
  <si>
    <t xml:space="preserve">扫荡券</t>
  </si>
  <si>
    <t xml:space="preserve">基地门票</t>
  </si>
  <si>
    <t xml:space="preserve">巡航门票</t>
  </si>
  <si>
    <t xml:space="preserve">可用于挑战梦域巡航的门票</t>
  </si>
  <si>
    <t xml:space="preserve">梦境成就点</t>
  </si>
  <si>
    <t xml:space="preserve">星辉秘契</t>
  </si>
  <si>
    <t xml:space="preserve">璀璨星辉缔结的契约之钥，可用于商店进行高级符文招募</t>
  </si>
  <si>
    <t xml:space="preserve">微光许愿星</t>
  </si>
  <si>
    <t xml:space="preserve">可以在初级天赋水晶许愿中使用，获得天赋水晶，如果能送它回归那片夜空，它便能实现你的愿望</t>
  </si>
  <si>
    <t xml:space="preserve">闪耀许愿星</t>
  </si>
  <si>
    <t xml:space="preserve">可以在中级天赋水晶许愿中使用，获得天赋水晶，闪耀奇异光芒的许愿星，能承载更多的愿望回归夜空</t>
  </si>
  <si>
    <t xml:space="preserve">璀璨许愿星</t>
  </si>
  <si>
    <t xml:space="preserve">可以在高级天赋水晶许愿中使用，获得天赋水晶，绚烂七彩的许愿星，曾是夜空中最亮的星，也是旅人的希望</t>
  </si>
  <si>
    <t xml:space="preserve">七日冲刺活跃点</t>
  </si>
  <si>
    <t xml:space="preserve">在七日冲刺中完成任务后可以获得活跃点，达到指定数量即可领取节点奖励</t>
  </si>
  <si>
    <t xml:space="preserve">梦愿水晶</t>
  </si>
  <si>
    <t xml:space="preserve">梦境世界珍贵的招募道具，用于心愿招募中获取梦灵</t>
  </si>
  <si>
    <t xml:space="preserve">友情点</t>
  </si>
  <si>
    <t xml:space="preserve">收取好友赠送的礼物获得，可用于友情招募</t>
  </si>
  <si>
    <t xml:space="preserve">逐梦勋章</t>
  </si>
  <si>
    <t xml:space="preserve">职业招募中获得的积分，可以用于逐梦商店兑换梦灵</t>
  </si>
  <si>
    <t xml:space="preserve">复活币</t>
  </si>
  <si>
    <t xml:space="preserve">复活币，可用于在战斗中复活倒下的梦灵</t>
  </si>
  <si>
    <t xml:space="preserve">影币</t>
  </si>
  <si>
    <t xml:space="preserve">挑战荧幕争锋获得的奖励，可用于玩法商店兑换奖励</t>
  </si>
  <si>
    <t xml:space="preserve">天赋积分</t>
  </si>
  <si>
    <t xml:space="preserve">每次天赋探测后可获得，用于在天赋积分卡池进行特殊探测</t>
  </si>
  <si>
    <t xml:space="preserve">幻影宝石</t>
  </si>
  <si>
    <t xml:space="preserve">非常珍贵的兑换道具，可用于神器商店兑换绝版神器</t>
  </si>
  <si>
    <t xml:space="preserve">限时招募令</t>
  </si>
  <si>
    <t xml:space="preserve">非常珍贵的招募令，可以在限时招募活动中招募梦灵</t>
  </si>
  <si>
    <t xml:space="preserve">熔炼积分</t>
  </si>
  <si>
    <t xml:space="preserve">合成戒指可获得的积分</t>
  </si>
  <si>
    <t xml:space="preserve">心梦宝石</t>
  </si>
  <si>
    <t xml:space="preserve">梦境穹顶的星芒凝结而成的宝石，可用于心梦商店兑换珍贵道具</t>
  </si>
  <si>
    <t xml:space="preserve">争锋凭证</t>
  </si>
  <si>
    <t xml:space="preserve">聚光灯已就位，战场已激活，静候你的登场，可用于参与荧幕争锋挑战其他对手的门票</t>
  </si>
  <si>
    <t xml:space="preserve">荧光币</t>
  </si>
  <si>
    <t xml:space="preserve">那些荧幕的记忆碎片，封存着你决胜的瞬间，可用于争锋商店兑换珍贵道具</t>
  </si>
  <si>
    <t xml:space="preserve">织梦能量</t>
  </si>
  <si>
    <t xml:space="preserve">与好友共织梦境时凝聚的能量，温暖而闪耀</t>
  </si>
  <si>
    <t xml:space="preserve">战令经验</t>
  </si>
  <si>
    <t xml:space="preserve">获得后可增加体力战令经验</t>
  </si>
  <si>
    <t xml:space="preserve">公会贡献</t>
  </si>
  <si>
    <t xml:space="preserve">参与公会捐献、健身房、理发屋工作可获得，可用于兑换小卖部商品，可提升周贡献</t>
  </si>
  <si>
    <t xml:space="preserve">自律电池</t>
  </si>
  <si>
    <t xml:space="preserve">公会健身房内挂机产出的特殊材料，可用于建筑升级</t>
  </si>
  <si>
    <t xml:space="preserve">时尚羊毛</t>
  </si>
  <si>
    <t xml:space="preserve">公会理发屋内挂机产出的特殊材料，可用于建筑升级</t>
  </si>
  <si>
    <t xml:space="preserve">快乐奶茶</t>
  </si>
  <si>
    <t xml:space="preserve">公会奶茶店内挂机产出的特殊材料，可用于建筑升级</t>
  </si>
  <si>
    <t xml:space="preserve">加速能量</t>
  </si>
  <si>
    <t xml:space="preserve">公会快递驿站自恢复产出的能量，可用于公会内各种工种的加速</t>
  </si>
  <si>
    <t xml:space="preserve">探险门票</t>
  </si>
  <si>
    <t xml:space="preserve">发起公会异域集结探险队伍集结消耗的门票</t>
  </si>
  <si>
    <t xml:space="preserve">心愿刷新石</t>
  </si>
  <si>
    <t xml:space="preserve">获得后可用于刷新心愿招募</t>
  </si>
  <si>
    <t xml:space="preserve">贪吃挑战门票</t>
  </si>
  <si>
    <t xml:space="preserve">参与【贪吃大作战】需要消耗的门票，活动结束时清除</t>
  </si>
  <si>
    <t xml:space="preserve">春日踏青积分</t>
  </si>
  <si>
    <t xml:space="preserve">活动期间内消耗钻石获得，可以用于春日踏青中出发踏青</t>
  </si>
  <si>
    <t xml:space="preserve">贪吃币</t>
  </si>
  <si>
    <t xml:space="preserve">参与【贪吃大作战】获得的货币，可用于贪吃商店兑换珍贵道具</t>
  </si>
  <si>
    <t xml:space="preserve">迷廊门票</t>
  </si>
  <si>
    <t xml:space="preserve">参与【梦隙迷廊】需要消耗的门票</t>
  </si>
  <si>
    <t xml:space="preserve">迷廊币</t>
  </si>
  <si>
    <t xml:space="preserve">参与【梦隙迷廊】获得的货币，可用于迷廊商店兑换珍贵道具</t>
  </si>
  <si>
    <t xml:space="preserve">智械发条</t>
  </si>
  <si>
    <t xml:space="preserve">彩虹机器的动力源，可用于制作工坊进行零件打造</t>
  </si>
  <si>
    <t xml:space="preserve">精密齿轮</t>
  </si>
  <si>
    <t xml:space="preserve">飞船的精密部件，可用于载具进行升级</t>
  </si>
  <si>
    <t xml:space="preserve">梦灵招募经验</t>
  </si>
  <si>
    <t xml:space="preserve">获得后可增加梦灵招募等级经验</t>
  </si>
  <si>
    <t xml:space="preserve">星铸等级经验</t>
  </si>
  <si>
    <t xml:space="preserve">获得后可增加星铸之路等级经验</t>
  </si>
  <si>
    <t xml:space="preserve">实物奖励</t>
  </si>
  <si>
    <t xml:space="preserve">5万梦想基金</t>
  </si>
  <si>
    <t xml:space="preserve">次元旅行启动！美团联名消费卡，助你实现双人现世游。</t>
  </si>
  <si>
    <t xml:space="preserve">睡衣套装</t>
  </si>
  <si>
    <t xml:space="preserve">联动定制，软糯亲肤触感。</t>
  </si>
  <si>
    <t xml:space="preserve">喜马拉雅月卡</t>
  </si>
  <si>
    <t xml:space="preserve">喜马拉雅会员权益，海量疗愈声波，带你沉浸式漫游次元。</t>
  </si>
  <si>
    <t xml:space="preserve">眼罩周边</t>
  </si>
  <si>
    <t xml:space="preserve">梦境伴侣，带您沉浸入梦。</t>
  </si>
  <si>
    <t xml:space="preserve">助眠枕头</t>
  </si>
  <si>
    <t xml:space="preserve">跨界补给，让你一秒进入深度梦境。</t>
  </si>
  <si>
    <t xml:space="preserve">黄金金钞</t>
  </si>
  <si>
    <t xml:space="preserve">专属定制黄金金钞，定格梦境高光时刻。</t>
  </si>
  <si>
    <t xml:space="preserve">盲盒</t>
  </si>
  <si>
    <t xml:space="preserve">梦境盲盒，玩转你的梦灵人格！</t>
  </si>
  <si>
    <t xml:space="preserve">苹果手机</t>
  </si>
  <si>
    <t xml:space="preserve">限定实物大奖，梦境限定稀有奖励。</t>
  </si>
  <si>
    <t xml:space="preserve">好梦枕头</t>
  </si>
  <si>
    <t xml:space="preserve">助眠好梦枕头实物奖励，让你一秒进入深度梦境。</t>
  </si>
  <si>
    <t xml:space="preserve">梦灵养成道具【正式】</t>
  </si>
  <si>
    <t xml:space="preserve">道具id段：51+职业【1位】+品质【1位】+排序【3位】</t>
  </si>
  <si>
    <t xml:space="preserve">随机能量特饮</t>
  </si>
  <si>
    <t xml:space="preserve">职业的能量特饮，可获得随机的职业能量特饮</t>
  </si>
  <si>
    <t xml:space="preserve">超能特饮</t>
  </si>
  <si>
    <t xml:space="preserve">超级能量特饮，对应梦灵特饮不足时，可用超能特饮替代消耗</t>
  </si>
  <si>
    <t xml:space="preserve">战士特饮</t>
  </si>
  <si>
    <t xml:space="preserve">战士职业的能量特饮，可用于战士梦灵升级</t>
  </si>
  <si>
    <t xml:space="preserve">法师特饮</t>
  </si>
  <si>
    <t xml:space="preserve">法师职业的能量特饮，可用于法师梦灵升级</t>
  </si>
  <si>
    <t xml:space="preserve">射手特饮</t>
  </si>
  <si>
    <t xml:space="preserve">射手职业的能量特饮，可用于射手梦灵升级</t>
  </si>
  <si>
    <t xml:space="preserve">辅助特饮</t>
  </si>
  <si>
    <t xml:space="preserve">辅助职业的能量特饮，可用于辅助梦灵升级</t>
  </si>
  <si>
    <t xml:space="preserve">控制特饮</t>
  </si>
  <si>
    <t xml:space="preserve">控制职业的能量特饮，可用于控制梦灵升级</t>
  </si>
  <si>
    <t xml:space="preserve">毒系特饮</t>
  </si>
  <si>
    <t xml:space="preserve">毒系职业的能量特饮，可用于毒系梦灵升级</t>
  </si>
  <si>
    <t xml:space="preserve">召唤特饮</t>
  </si>
  <si>
    <t xml:space="preserve">召唤职业的能量特饮，可用于召唤梦灵升级</t>
  </si>
  <si>
    <t xml:space="preserve">优秀梦灵通用碎片</t>
  </si>
  <si>
    <t xml:space="preserve">优秀梦灵升星通用材料,本体碎片不足时,可用通用碎片替代消耗。</t>
  </si>
  <si>
    <t xml:space="preserve">稀有梦灵通用碎片</t>
  </si>
  <si>
    <t xml:space="preserve">稀有梦灵升星通用材料,本体碎片不足时,可用通用碎片替代消耗。</t>
  </si>
  <si>
    <t xml:space="preserve">史诗梦灵通用碎片</t>
  </si>
  <si>
    <t xml:space="preserve">史诗梦灵升星通用材料,本体碎片不足时,可用通用碎片替代消耗。</t>
  </si>
  <si>
    <t xml:space="preserve">传说梦灵通用碎片</t>
  </si>
  <si>
    <t xml:space="preserve">传说梦灵升星通用材料,本体碎片不足时,可用通用碎片替代消耗。</t>
  </si>
  <si>
    <t xml:space="preserve">神话梦灵通用碎片</t>
  </si>
  <si>
    <t xml:space="preserve">神话梦灵升星通用材料,本体碎片不足时,可用通用碎片替代消耗。</t>
  </si>
  <si>
    <t xml:space="preserve">创世梦灵通用碎片</t>
  </si>
  <si>
    <t xml:space="preserve">创世梦灵升星通用材料,本体碎片不足时,可用通用碎片替代消耗。</t>
  </si>
  <si>
    <t xml:space="preserve">主角皮肤道具，武器/时装/秘宝【正式】</t>
  </si>
  <si>
    <t/>
    <r>
      <rPr/>
      <t xml:space="preserve">         道具id段：55+类型【1位，0=武器，   </t>
    </r>
    <r>
      <rPr>
        <b val="true"/>
        <i val="false"/>
        <strike val="true"/>
        <sz val="10"/>
        <color rgb="FF000000"/>
        <rFont val="微软雅黑"/>
      </rPr>
      <t xml:space="preserve"> </t>
    </r>
    <r>
      <rPr>
        <b val="true"/>
        <i val="false"/>
        <strike val="true"/>
        <sz val="10"/>
        <color rgb="FF000000"/>
        <rFont val="微软雅黑"/>
      </rPr>
      <t xml:space="preserve"> </t>
    </r>
    <r>
      <rPr>
        <b val="true"/>
        <i val="false"/>
        <strike val="true"/>
        <sz val="10"/>
        <color rgb="FF000000"/>
        <rFont val="微软雅黑"/>
      </rPr>
      <t xml:space="preserve"> </t>
    </r>
    <r>
      <rPr/>
      <t xml:space="preserve"> </t>
    </r>
    <r>
      <rPr>
        <b val="true"/>
        <i val="false"/>
        <strike val="true"/>
        <sz val="10"/>
        <color rgb="FF000000"/>
        <rFont val="微软雅黑"/>
      </rPr>
      <t xml:space="preserve"> </t>
    </r>
    <r>
      <rPr>
        <b val="true"/>
        <i val="false"/>
        <strike val="true"/>
        <sz val="10"/>
        <color rgb="FF000000"/>
        <rFont val="微软雅黑"/>
      </rPr>
      <t>1=时装</t>
    </r>
    <r>
      <rPr>
        <b val="true"/>
        <i val="false"/>
        <strike val="true"/>
        <sz val="10"/>
        <color rgb="FF000000"/>
        <rFont val="微软雅黑"/>
      </rPr>
      <t xml:space="preserve"> </t>
    </r>
    <r>
      <rPr/>
      <t xml:space="preserve"> </t>
    </r>
    <r>
      <rPr>
        <b val="true"/>
        <i val="false"/>
        <strike val="true"/>
        <sz val="10"/>
        <color rgb="FF000000"/>
        <rFont val="微软雅黑"/>
      </rPr>
      <t xml:space="preserve"> </t>
    </r>
    <r>
      <rPr>
        <b val="true"/>
        <i val="false"/>
        <strike val="true"/>
        <sz val="10"/>
        <color rgb="FF000000"/>
        <rFont val="微软雅黑"/>
      </rPr>
      <t xml:space="preserve"> </t>
    </r>
    <r>
      <rPr>
        <b val="true"/>
        <i val="false"/>
        <strike val="true"/>
        <sz val="10"/>
        <color rgb="FF000000"/>
        <rFont val="微软雅黑"/>
      </rPr>
      <t xml:space="preserve"> </t>
    </r>
    <r>
      <rPr/>
      <t xml:space="preserve">   ，2=秘宝】+品质【1位】+排序【3位】   </t>
    </r>
    <r>
      <rPr>
        <b val="false"/>
        <i val="false"/>
        <strike val="false"/>
        <sz val="10"/>
        <color rgb="FF000000"/>
        <rFont val="微软雅黑"/>
      </rPr>
      <t xml:space="preserve"> </t>
    </r>
    <r>
      <rPr>
        <b val="false"/>
        <i val="false"/>
        <strike val="false"/>
        <sz val="10"/>
        <color rgb="FF000000"/>
        <rFont val="微软雅黑"/>
      </rPr>
      <t xml:space="preserve"> </t>
    </r>
  </si>
  <si>
    <t xml:space="preserve">主角武器↓</t>
  </si>
  <si>
    <t xml:space="preserve">喵喵锤</t>
  </si>
  <si>
    <t xml:space="preserve">可用于激活或升星【喵喵锤】武器皮肤</t>
  </si>
  <si>
    <t xml:space="preserve">鸭鸭锤</t>
  </si>
  <si>
    <t xml:space="preserve">可用于激活或升星【鸭鸭锤】武器皮肤</t>
  </si>
  <si>
    <t xml:space="preserve">机械锤</t>
  </si>
  <si>
    <t xml:space="preserve">可用于激活或升星【机械锤】武器皮肤</t>
  </si>
  <si>
    <t xml:space="preserve">科技锤</t>
  </si>
  <si>
    <t xml:space="preserve">可用于激活或升星【科技锤】武器皮肤</t>
  </si>
  <si>
    <t xml:space="preserve">鲨鱼锤</t>
  </si>
  <si>
    <t xml:space="preserve">可用于激活或升星【鲨鱼锤】武器皮肤</t>
  </si>
  <si>
    <t xml:space="preserve">蛋糕锤</t>
  </si>
  <si>
    <t xml:space="preserve">可用于激活或升星【蛋糕锤】武器皮肤</t>
  </si>
  <si>
    <t xml:space="preserve">小狗锤</t>
  </si>
  <si>
    <t xml:space="preserve">可用于激活或升星【小狗锤】武器皮肤</t>
  </si>
  <si>
    <t xml:space="preserve">苦尽柑来</t>
  </si>
  <si>
    <t xml:space="preserve">别人问这柑什么味，你就回他三个字：橘内人</t>
  </si>
  <si>
    <t xml:space="preserve">如意</t>
  </si>
  <si>
    <t xml:space="preserve">可用于激活或升星【如意】武器皮肤</t>
  </si>
  <si>
    <t xml:space="preserve">奇异权杖</t>
  </si>
  <si>
    <t xml:space="preserve">可用于激活或升星【奇异权杖】武器皮肤</t>
  </si>
  <si>
    <t xml:space="preserve">开翼未来</t>
  </si>
  <si>
    <t xml:space="preserve">可用于激活或升星【开翼未来】武器皮肤</t>
  </si>
  <si>
    <t xml:space="preserve">大开眼戒</t>
  </si>
  <si>
    <t xml:space="preserve">可用于激活或升星【大开眼戒】武器皮肤</t>
  </si>
  <si>
    <t xml:space="preserve">音律游标</t>
  </si>
  <si>
    <t xml:space="preserve">可用于激活或升星【音律游标】武器皮肤</t>
  </si>
  <si>
    <t xml:space="preserve">宇宙之心</t>
  </si>
  <si>
    <t xml:space="preserve">可用于激活或升星【宇宙之心】武器皮肤</t>
  </si>
  <si>
    <t xml:space="preserve">主角时装↓</t>
  </si>
  <si>
    <t xml:space="preserve">星航制服</t>
  </si>
  <si>
    <t xml:space="preserve">可用于激活或升星【星航制服】主角皮肤</t>
  </si>
  <si>
    <t xml:space="preserve">星航头盔</t>
  </si>
  <si>
    <t xml:space="preserve">可用于激活或升星【星航头盔】主角皮肤</t>
  </si>
  <si>
    <t xml:space="preserve">云仙道袍</t>
  </si>
  <si>
    <t xml:space="preserve">可用于激活或升星【云仙道袍】主角皮肤</t>
  </si>
  <si>
    <t xml:space="preserve">云仙头饰</t>
  </si>
  <si>
    <t xml:space="preserve">可用于激活或升星【云仙头饰】主角皮肤</t>
  </si>
  <si>
    <t xml:space="preserve">神秘影袍</t>
  </si>
  <si>
    <t xml:space="preserve">可用于激活或升星【神秘影袍】主角皮肤</t>
  </si>
  <si>
    <t xml:space="preserve">神秘影帽</t>
  </si>
  <si>
    <t xml:space="preserve">可用于激活或升星【神秘影帽】主角皮肤</t>
  </si>
  <si>
    <t xml:space="preserve">灰色校园校服</t>
  </si>
  <si>
    <t xml:space="preserve">可用于激活或升星【灰色校园校服】主角皮肤</t>
  </si>
  <si>
    <t xml:space="preserve">红色校园校服</t>
  </si>
  <si>
    <t xml:space="preserve">可用于激活或升星【红色校园校服】主角皮肤</t>
  </si>
  <si>
    <t xml:space="preserve">蓝色校园校服</t>
  </si>
  <si>
    <t xml:space="preserve">可用于激活或升星【蓝色校园校服】主角皮肤</t>
  </si>
  <si>
    <t xml:space="preserve">灰色校园发饰</t>
  </si>
  <si>
    <t xml:space="preserve">可用于激活或升星【灰色校园发饰】主角皮肤</t>
  </si>
  <si>
    <t xml:space="preserve">红色校园发饰</t>
  </si>
  <si>
    <t xml:space="preserve">可用于激活或升星【红色校园发饰】主角皮肤</t>
  </si>
  <si>
    <t xml:space="preserve">蓝色校园发饰</t>
  </si>
  <si>
    <t xml:space="preserve">可用于激活或升星【蓝色校园发饰】主角皮肤</t>
  </si>
  <si>
    <t xml:space="preserve">灰色边框眼镜</t>
  </si>
  <si>
    <t xml:space="preserve">可用于激活或升星【灰色边框眼镜】主角皮肤</t>
  </si>
  <si>
    <t xml:space="preserve">红色边框眼镜</t>
  </si>
  <si>
    <t xml:space="preserve">可用于激活或升星【红色边框眼镜】主角皮肤</t>
  </si>
  <si>
    <t xml:space="preserve">蓝色边框眼镜</t>
  </si>
  <si>
    <t xml:space="preserve">可用于激活或升星【蓝色边框眼镜】主角皮肤</t>
  </si>
  <si>
    <t xml:space="preserve">梦都信使衣服</t>
  </si>
  <si>
    <t xml:space="preserve">可用于激活或升星【梦都信使衣服】主角皮肤</t>
  </si>
  <si>
    <t xml:space="preserve">梦都信使帽子</t>
  </si>
  <si>
    <t xml:space="preserve">可用于激活或升星【梦都信使帽子】主角皮肤</t>
  </si>
  <si>
    <t xml:space="preserve">墨绿邮差服</t>
  </si>
  <si>
    <t xml:space="preserve">可用于激活或升星【墨绿邮差服】主角皮肤</t>
  </si>
  <si>
    <t xml:space="preserve">墨绿邮差帽</t>
  </si>
  <si>
    <t xml:space="preserve">可用于激活或升星【墨绿邮差帽】主角皮肤</t>
  </si>
  <si>
    <t xml:space="preserve">红色邮差服</t>
  </si>
  <si>
    <t xml:space="preserve">可用于激活或升星【红色邮差服】主角皮肤</t>
  </si>
  <si>
    <t xml:space="preserve">红色邮差帽</t>
  </si>
  <si>
    <t xml:space="preserve">可用于激活或升星【红色邮差帽】主角皮肤</t>
  </si>
  <si>
    <t xml:space="preserve">红色勇者服</t>
  </si>
  <si>
    <t xml:space="preserve">可用于激活或升星【红色勇者服】主角皮肤</t>
  </si>
  <si>
    <t xml:space="preserve">红色勇者发饰</t>
  </si>
  <si>
    <t xml:space="preserve">可用于激活或升星【红色勇者发饰】主角皮肤</t>
  </si>
  <si>
    <t xml:space="preserve">黄色勇者服</t>
  </si>
  <si>
    <t xml:space="preserve">可用于激活或升星【黄色勇者服】主角皮肤</t>
  </si>
  <si>
    <t xml:space="preserve">黄色勇者发饰</t>
  </si>
  <si>
    <t xml:space="preserve">可用于激活或升星【黄色勇者发饰】主角皮肤</t>
  </si>
  <si>
    <t xml:space="preserve">小蛤蟆兵</t>
  </si>
  <si>
    <t xml:space="preserve">可用于激活或升星【小蛤蟆兵】主角皮肤</t>
  </si>
  <si>
    <t xml:space="preserve">大娃藤衣</t>
  </si>
  <si>
    <t xml:space="preserve">可用于激活或升星【大娃藤衣】主角皮肤</t>
  </si>
  <si>
    <t xml:space="preserve">大娃藤饰</t>
  </si>
  <si>
    <t xml:space="preserve">可用于激活或升星【大娃藤饰】主角皮肤</t>
  </si>
  <si>
    <t xml:space="preserve">二娃藤衣</t>
  </si>
  <si>
    <t xml:space="preserve">可用于激活或升星【二娃藤衣】主角皮肤</t>
  </si>
  <si>
    <t xml:space="preserve">二娃藤饰</t>
  </si>
  <si>
    <t xml:space="preserve">可用于激活或升星【二娃藤饰】主角皮肤</t>
  </si>
  <si>
    <t xml:space="preserve">三娃藤衣</t>
  </si>
  <si>
    <t xml:space="preserve">可用于激活或升星【三娃藤衣】主角皮肤</t>
  </si>
  <si>
    <t xml:space="preserve">三娃藤饰</t>
  </si>
  <si>
    <t xml:space="preserve">可用于激活或升星【三娃藤饰】主角皮肤</t>
  </si>
  <si>
    <t xml:space="preserve">四娃藤衣</t>
  </si>
  <si>
    <t xml:space="preserve">可用于激活或升星【四娃藤衣】主角皮肤</t>
  </si>
  <si>
    <t xml:space="preserve">四娃藤饰</t>
  </si>
  <si>
    <t xml:space="preserve">可用于激活或升星【四娃藤饰】主角皮肤</t>
  </si>
  <si>
    <t xml:space="preserve">五娃藤衣</t>
  </si>
  <si>
    <t xml:space="preserve">可用于激活或升星【五娃藤衣】主角皮肤</t>
  </si>
  <si>
    <t xml:space="preserve">五娃藤饰</t>
  </si>
  <si>
    <t xml:space="preserve">可用于激活或升星【五娃藤饰】主角皮肤</t>
  </si>
  <si>
    <t xml:space="preserve">六娃藤衣</t>
  </si>
  <si>
    <t xml:space="preserve">可用于激活或升星【六娃藤衣】主角皮肤</t>
  </si>
  <si>
    <t xml:space="preserve">六娃藤饰</t>
  </si>
  <si>
    <t xml:space="preserve">可用于激活或升星【六娃藤饰】主角皮肤</t>
  </si>
  <si>
    <t xml:space="preserve">七娃藤衣</t>
  </si>
  <si>
    <t xml:space="preserve">可用于激活或升星【七娃藤衣】主角皮肤</t>
  </si>
  <si>
    <t xml:space="preserve">七娃藤饰</t>
  </si>
  <si>
    <t xml:space="preserve">可用于激活或升星【七娃藤饰】主角皮肤</t>
  </si>
  <si>
    <t xml:space="preserve">绿色电玩潮服</t>
  </si>
  <si>
    <t xml:space="preserve">可用于激活或升星【绿色电玩潮服】主角皮肤</t>
  </si>
  <si>
    <t xml:space="preserve">绿色电玩头饰</t>
  </si>
  <si>
    <t xml:space="preserve">可用于激活或升星【绿色电玩头饰】主角皮肤</t>
  </si>
  <si>
    <t xml:space="preserve">蓝色电玩潮服</t>
  </si>
  <si>
    <t xml:space="preserve">可用于激活或升星【蓝色电玩潮服】主角皮肤</t>
  </si>
  <si>
    <t xml:space="preserve">蓝色电玩头饰</t>
  </si>
  <si>
    <t xml:space="preserve">可用于激活或升星【蓝色电玩头饰】主角皮肤</t>
  </si>
  <si>
    <t xml:space="preserve">紫色电玩潮服</t>
  </si>
  <si>
    <t xml:space="preserve">可用于激活或升星【紫色电玩潮服】主角皮肤</t>
  </si>
  <si>
    <t xml:space="preserve">紫色电玩头饰</t>
  </si>
  <si>
    <t xml:space="preserve">可用于激活或升星【紫色电玩头饰】主角皮肤</t>
  </si>
  <si>
    <t xml:space="preserve">绒心甜梦上衣</t>
  </si>
  <si>
    <t xml:space="preserve">可用于激活或升星【绒心甜梦上衣】主角皮肤</t>
  </si>
  <si>
    <t xml:space="preserve">绒心甜梦头饰</t>
  </si>
  <si>
    <t xml:space="preserve">可用于激活或升星【绒心甜梦头饰】主角皮肤</t>
  </si>
  <si>
    <t xml:space="preserve">黄色美味背带裤</t>
  </si>
  <si>
    <t xml:space="preserve">可用于激活或升星【黄色美味背带裤】主角皮肤</t>
  </si>
  <si>
    <t xml:space="preserve">黄色美味头饰</t>
  </si>
  <si>
    <t xml:space="preserve">可用于激活或升星【黄色美味头饰】主角皮肤</t>
  </si>
  <si>
    <t xml:space="preserve">缤纷美味背带裤</t>
  </si>
  <si>
    <t xml:space="preserve">可用于激活或升星【缤纷美味背带裤】主角皮肤</t>
  </si>
  <si>
    <t xml:space="preserve">缤纷美味头饰</t>
  </si>
  <si>
    <t xml:space="preserve">可用于激活或升星【缤纷美味头饰】主角皮肤</t>
  </si>
  <si>
    <t xml:space="preserve">黄色不眠睡衣</t>
  </si>
  <si>
    <t xml:space="preserve">可用于激活或升星【黄色不眠睡衣】主角皮肤</t>
  </si>
  <si>
    <t xml:space="preserve">紫色不眠睡衣</t>
  </si>
  <si>
    <t xml:space="preserve">可用于激活或升星【紫色不眠睡衣】主角皮肤</t>
  </si>
  <si>
    <t xml:space="preserve">蓝色不眠睡衣</t>
  </si>
  <si>
    <t xml:space="preserve">可用于激活或升星【蓝色不眠睡衣】主角皮肤</t>
  </si>
  <si>
    <t xml:space="preserve">红色不眠睡衣</t>
  </si>
  <si>
    <t xml:space="preserve">可用于激活或升星【红色不眠睡衣】主角皮肤</t>
  </si>
  <si>
    <t xml:space="preserve">橙色不眠睡衣</t>
  </si>
  <si>
    <t xml:space="preserve">可用于激活或升星【橙色不眠睡衣】主角皮肤</t>
  </si>
  <si>
    <t xml:space="preserve">童话造物华服</t>
  </si>
  <si>
    <t xml:space="preserve">可用于激活或升星【童话造物华服】主角皮肤</t>
  </si>
  <si>
    <t xml:space="preserve">童话造物虹光</t>
  </si>
  <si>
    <t xml:space="preserve">可用于激活或升星【童话造物虹光】主角皮肤</t>
  </si>
  <si>
    <t xml:space="preserve">童话造物冠冕</t>
  </si>
  <si>
    <t xml:space="preserve">可用于激活或升星【童话造物冠冕】主角皮肤</t>
  </si>
  <si>
    <t xml:space="preserve">呱呱春游团雨衣</t>
  </si>
  <si>
    <t xml:space="preserve">可用于激活或升星【呱呱春游团雨衣】主角皮肤</t>
  </si>
  <si>
    <t xml:space="preserve">呱呱春游团帽子</t>
  </si>
  <si>
    <t xml:space="preserve">可用于激活或升星【呱呱春游团帽子】主角皮肤</t>
  </si>
  <si>
    <t xml:space="preserve">紫色呱呱雨衣</t>
  </si>
  <si>
    <t xml:space="preserve">可用于激活或升星【紫色呱呱雨衣】主角皮肤</t>
  </si>
  <si>
    <t xml:space="preserve">紫色呱呱帽</t>
  </si>
  <si>
    <t xml:space="preserve">可用于激活或升星【紫色呱呱帽】主角皮肤</t>
  </si>
  <si>
    <t xml:space="preserve">黄色呱呱雨衣</t>
  </si>
  <si>
    <t xml:space="preserve">可用于激活或升星【黄色呱呱雨衣】主角皮肤</t>
  </si>
  <si>
    <t xml:space="preserve">黄色呱呱帽</t>
  </si>
  <si>
    <t xml:space="preserve">可用于激活或升星【黄色呱呱帽】主角皮肤</t>
  </si>
  <si>
    <t xml:space="preserve">怪盗蓝衣</t>
  </si>
  <si>
    <t xml:space="preserve">可用于激活或升星【怪盗蓝衣】主角皮肤</t>
  </si>
  <si>
    <t xml:space="preserve">怪盗蓝帽</t>
  </si>
  <si>
    <t xml:space="preserve">可用于激活或升星【怪盗蓝帽】主角皮肤</t>
  </si>
  <si>
    <t xml:space="preserve">怪盗紫衣</t>
  </si>
  <si>
    <t xml:space="preserve">可用于激活或升星【怪盗紫衣】主角皮肤</t>
  </si>
  <si>
    <t xml:space="preserve">怪盗紫帽</t>
  </si>
  <si>
    <t xml:space="preserve">可用于激活或升星【怪盗紫帽】主角皮肤</t>
  </si>
  <si>
    <t xml:space="preserve">霓虹掠夺战衣</t>
  </si>
  <si>
    <t xml:space="preserve">可用于激活或升星【霓虹掠夺战衣】主角皮肤</t>
  </si>
  <si>
    <t xml:space="preserve">霓虹掠夺头盔</t>
  </si>
  <si>
    <t xml:space="preserve">可用于激活或升星【霓虹掠夺头盔】主角皮肤</t>
  </si>
  <si>
    <t xml:space="preserve">谜律诡探华服</t>
  </si>
  <si>
    <t xml:space="preserve">可用于激活或升星【谜律诡探华服】主角皮肤</t>
  </si>
  <si>
    <t xml:space="preserve">谜律诡探之眼</t>
  </si>
  <si>
    <t xml:space="preserve">可用于激活或升星【谜律诡探之眼】主角皮肤</t>
  </si>
  <si>
    <t xml:space="preserve">谜律诡探帽子</t>
  </si>
  <si>
    <t xml:space="preserve">可用于激活或升星【谜律诡探帽子】主角皮肤</t>
  </si>
  <si>
    <t xml:space="preserve">谜律诡探眼镜</t>
  </si>
  <si>
    <t xml:space="preserve">可用于激活或升星【谜律诡探眼镜】主角皮肤</t>
  </si>
  <si>
    <t xml:space="preserve">灵幻夜行服</t>
  </si>
  <si>
    <t xml:space="preserve">可用于激活或升星【灵幻夜行服】主角皮肤</t>
  </si>
  <si>
    <t xml:space="preserve">灵幻夜行帽</t>
  </si>
  <si>
    <t xml:space="preserve">可用于激活或升星【灵幻夜行帽】主角皮肤</t>
  </si>
  <si>
    <t xml:space="preserve">超频天使服饰</t>
  </si>
  <si>
    <t xml:space="preserve">可用于激活或升星【超频天使服饰】主角皮肤</t>
  </si>
  <si>
    <t xml:space="preserve">超频天使头饰</t>
  </si>
  <si>
    <t xml:space="preserve">可用于激活或升星【超频天使头饰】主角皮肤</t>
  </si>
  <si>
    <t xml:space="preserve">超频天使之翼</t>
  </si>
  <si>
    <t xml:space="preserve">可用于激活或升星【超频天使之翼】主角皮肤</t>
  </si>
  <si>
    <t xml:space="preserve">红色恶作剧服饰</t>
  </si>
  <si>
    <t xml:space="preserve">可用于激活或升星【红色恶作剧服饰】主角皮肤</t>
  </si>
  <si>
    <t xml:space="preserve">红色恶作剧头饰</t>
  </si>
  <si>
    <t xml:space="preserve">可用于激活或升星【红色恶作剧头饰】主角皮肤</t>
  </si>
  <si>
    <t xml:space="preserve">蓝色恶作剧服饰</t>
  </si>
  <si>
    <t xml:space="preserve">可用于激活或升星【蓝色恶作剧服饰】主角皮肤</t>
  </si>
  <si>
    <t xml:space="preserve">蓝色恶作剧头饰</t>
  </si>
  <si>
    <t xml:space="preserve">可用于激活或升星【蓝色恶作剧头饰】主角皮肤</t>
  </si>
  <si>
    <t xml:space="preserve">紫色恶作剧服饰</t>
  </si>
  <si>
    <t xml:space="preserve">可用于激活或升星【紫色恶作剧服饰】主角皮肤</t>
  </si>
  <si>
    <t xml:space="preserve">紫色恶作剧头饰</t>
  </si>
  <si>
    <t xml:space="preserve">可用于激活或升星【紫色恶作剧头饰】主角皮肤</t>
  </si>
  <si>
    <t xml:space="preserve">零号街区服饰</t>
  </si>
  <si>
    <t xml:space="preserve">可用于激活或升星【零号街区服饰】主角皮肤</t>
  </si>
  <si>
    <t xml:space="preserve">零号街区头饰</t>
  </si>
  <si>
    <t xml:space="preserve">可用于激活或升星【零号街区头饰】主角皮肤</t>
  </si>
  <si>
    <t xml:space="preserve">黄色端午服饰</t>
  </si>
  <si>
    <t xml:space="preserve">可用于激活或升星【黄色端午服饰】主角皮肤</t>
  </si>
  <si>
    <t xml:space="preserve">黄色端午头饰</t>
  </si>
  <si>
    <t xml:space="preserve">可用于激活或升星【黄色端午头饰】主角皮肤</t>
  </si>
  <si>
    <t xml:space="preserve">绿色端午服饰</t>
  </si>
  <si>
    <t xml:space="preserve">可用于激活或升星【绿色端午服饰】主角皮肤</t>
  </si>
  <si>
    <t xml:space="preserve">绿色端午头饰</t>
  </si>
  <si>
    <t xml:space="preserve">可用于激活或升星【绿色端午头饰】主角皮肤</t>
  </si>
  <si>
    <t xml:space="preserve">粽夏行歌服饰</t>
  </si>
  <si>
    <t xml:space="preserve">可用于激活或升星【粽夏行歌服饰】主角皮肤</t>
  </si>
  <si>
    <t xml:space="preserve">粽夏行歌头饰</t>
  </si>
  <si>
    <t xml:space="preserve">可用于激活或升星【粽夏行歌头饰】主角皮肤</t>
  </si>
  <si>
    <t xml:space="preserve">咕勇者头饰</t>
  </si>
  <si>
    <t xml:space="preserve">可用于激活或升星【咕勇者头饰】主角头饰</t>
  </si>
  <si>
    <t xml:space="preserve">海盐橘子糖服饰</t>
  </si>
  <si>
    <t xml:space="preserve">可用于激活或升星【海盐橘子糖服饰】主角皮肤</t>
  </si>
  <si>
    <t xml:space="preserve">海盐橘子糖头型</t>
  </si>
  <si>
    <t xml:space="preserve">可用于激活或升星【海盐橘子糖头型】主角皮肤</t>
  </si>
  <si>
    <t xml:space="preserve">海盐浮潜面罩</t>
  </si>
  <si>
    <t xml:space="preserve">可用于激活或升星【海盐浮潜面罩】主角皮肤</t>
  </si>
  <si>
    <t xml:space="preserve">沉没的旋律服饰</t>
  </si>
  <si>
    <t xml:space="preserve">可用于激活或升星【沉没的旋律服饰】主角皮肤</t>
  </si>
  <si>
    <t xml:space="preserve">沉没的旋律头型</t>
  </si>
  <si>
    <t xml:space="preserve">可用于激活或升星【沉没的旋律头型】主角皮肤</t>
  </si>
  <si>
    <t xml:space="preserve">沉没的旋律背饰</t>
  </si>
  <si>
    <t xml:space="preserve">可用于激活或升星【沉没的旋律背饰】主角皮肤</t>
  </si>
  <si>
    <t xml:space="preserve">摸鱼上头头饰</t>
  </si>
  <si>
    <t xml:space="preserve">可用于激活或升星【摸鱼上头头饰】主角皮肤</t>
  </si>
  <si>
    <t xml:space="preserve">鸟窝头饰</t>
  </si>
  <si>
    <t xml:space="preserve">可用于激活或升星【鸟窝头饰】主角皮肤</t>
  </si>
  <si>
    <t xml:space="preserve">猴子头饰</t>
  </si>
  <si>
    <t xml:space="preserve">可用于激活或升星【猴子头饰】主角皮肤</t>
  </si>
  <si>
    <t xml:space="preserve">恶魔见习头饰</t>
  </si>
  <si>
    <t xml:space="preserve">可用于激活或升星【恶魔见习头饰】主角皮肤</t>
  </si>
  <si>
    <t xml:space="preserve">兔耳头饰</t>
  </si>
  <si>
    <t xml:space="preserve">可用于激活或升星【兔耳头饰】主角皮肤</t>
  </si>
  <si>
    <t xml:space="preserve">飞碟帽</t>
  </si>
  <si>
    <t xml:space="preserve">可用于激活或升星【飞碟帽】主角皮肤</t>
  </si>
  <si>
    <t xml:space="preserve">破次元壁眼饰</t>
  </si>
  <si>
    <t xml:space="preserve">可用于激活或升星【破次元壁眼饰】主角皮肤</t>
  </si>
  <si>
    <t xml:space="preserve">蝶蝶世界眼饰</t>
  </si>
  <si>
    <t xml:space="preserve">可用于激活或升星【蝶蝶世界眼饰】主角皮肤</t>
  </si>
  <si>
    <t xml:space="preserve">狐狸面具</t>
  </si>
  <si>
    <t xml:space="preserve">可用于激活或升星【狐狸面具】主角皮肤</t>
  </si>
  <si>
    <t xml:space="preserve">沉睡袋眼罩</t>
  </si>
  <si>
    <t xml:space="preserve">可用于激活或升星【沉睡袋眼罩】主角皮肤</t>
  </si>
  <si>
    <t xml:space="preserve">小羊眼罩</t>
  </si>
  <si>
    <t xml:space="preserve">可用于激活或升星【小羊眼罩】主角皮肤</t>
  </si>
  <si>
    <t xml:space="preserve">经典墨镜</t>
  </si>
  <si>
    <t xml:space="preserve">可用于激活或升星【经典墨镜】主角皮肤</t>
  </si>
  <si>
    <t xml:space="preserve">不想长大嘴饰</t>
  </si>
  <si>
    <t xml:space="preserve">可用于激活或升星【不想长大嘴饰】主角皮肤</t>
  </si>
  <si>
    <t xml:space="preserve">玫瑰嘴饰</t>
  </si>
  <si>
    <t xml:space="preserve">可用于激活或升星【玫瑰嘴饰】主角皮肤</t>
  </si>
  <si>
    <t xml:space="preserve">咕勇者服饰</t>
  </si>
  <si>
    <t xml:space="preserve">可用于激活或升星【咕勇者服饰】主角皮肤</t>
  </si>
  <si>
    <t xml:space="preserve">主角秘宝↓</t>
  </si>
  <si>
    <t xml:space="preserve">转运石</t>
  </si>
  <si>
    <t xml:space="preserve">可用于洗炼秘宝的特殊道具</t>
  </si>
  <si>
    <t xml:space="preserve">欧气补给袋</t>
  </si>
  <si>
    <t xml:space="preserve">开启后可获得随机数量的转运石</t>
  </si>
  <si>
    <t xml:space="preserve">欧气补给箱</t>
  </si>
  <si>
    <t xml:space="preserve">转运石盲盒壹</t>
  </si>
  <si>
    <t xml:space="preserve">转运石盲盒贰</t>
  </si>
  <si>
    <t xml:space="preserve">转运石盲盒叁</t>
  </si>
  <si>
    <t xml:space="preserve">转运石盲盒肆</t>
  </si>
  <si>
    <t xml:space="preserve">转运石盲盒伍</t>
  </si>
  <si>
    <t xml:space="preserve">转运石盲盒陆</t>
  </si>
  <si>
    <t xml:space="preserve">转运石盲盒柒</t>
  </si>
  <si>
    <t xml:space="preserve">转运石盲盒捌</t>
  </si>
  <si>
    <t xml:space="preserve">转运石盲盒玖</t>
  </si>
  <si>
    <t xml:space="preserve">转运石盲盒拾</t>
  </si>
  <si>
    <t xml:space="preserve">转运石礼包壹</t>
  </si>
  <si>
    <t xml:space="preserve">转运石礼包贰</t>
  </si>
  <si>
    <t xml:space="preserve">转运石礼包叁</t>
  </si>
  <si>
    <t xml:space="preserve">转运石礼包肆</t>
  </si>
  <si>
    <t xml:space="preserve">转运石礼包伍</t>
  </si>
  <si>
    <t xml:space="preserve">转运石礼包陆</t>
  </si>
  <si>
    <t xml:space="preserve">转运石礼包柒</t>
  </si>
  <si>
    <t xml:space="preserve">转运石礼包捌</t>
  </si>
  <si>
    <t xml:space="preserve">转运石礼包玖</t>
  </si>
  <si>
    <t xml:space="preserve">转运石礼包拾</t>
  </si>
  <si>
    <t xml:space="preserve">阳光扭扭花</t>
  </si>
  <si>
    <t xml:space="preserve">可用于激活或升星【阳光扭扭花】秘宝皮肤</t>
  </si>
  <si>
    <t xml:space="preserve">咸鱼之王</t>
  </si>
  <si>
    <t xml:space="preserve">可用于激活秘宝【咸鱼之王】</t>
  </si>
  <si>
    <t xml:space="preserve">迷你大宝剑</t>
  </si>
  <si>
    <t xml:space="preserve">可用于激活或升星【迷你大宝剑】秘宝皮肤</t>
  </si>
  <si>
    <t xml:space="preserve">小鸡弹弓</t>
  </si>
  <si>
    <t xml:space="preserve">可用于激活或升星【小鸡弹弓】秘宝皮肤</t>
  </si>
  <si>
    <t xml:space="preserve">宝葫芦</t>
  </si>
  <si>
    <t xml:space="preserve">可用于激活或升星【宝葫芦】秘宝皮肤</t>
  </si>
  <si>
    <t xml:space="preserve">公会大宝箱</t>
  </si>
  <si>
    <t xml:space="preserve">开启后可获得下列随机奖励</t>
  </si>
  <si>
    <t xml:space="preserve">公会小宝箱</t>
  </si>
  <si>
    <t xml:space="preserve">吹哨鸟</t>
  </si>
  <si>
    <t xml:space="preserve">可用于激活秘宝【吹哨鸟】</t>
  </si>
  <si>
    <t xml:space="preserve">巫毒娃娃</t>
  </si>
  <si>
    <t xml:space="preserve">可用于激活秘宝【巫毒娃娃】</t>
  </si>
  <si>
    <t xml:space="preserve">毛线球</t>
  </si>
  <si>
    <t xml:space="preserve">可用于激活或升星【毛线球】秘宝皮肤</t>
  </si>
  <si>
    <t xml:space="preserve">八音盒</t>
  </si>
  <si>
    <t xml:space="preserve">可用于激活或升星【八音盒】秘宝皮肤</t>
  </si>
  <si>
    <t xml:space="preserve">海拉之心</t>
  </si>
  <si>
    <t xml:space="preserve">可用于激活或升星【海拉之心】秘宝皮肤</t>
  </si>
  <si>
    <t xml:space="preserve">我爱沙专属</t>
  </si>
  <si>
    <t xml:space="preserve">可用于激活或升星【我爱沙专属】秘宝皮肤</t>
  </si>
  <si>
    <t xml:space="preserve">遗留物品</t>
  </si>
  <si>
    <t xml:space="preserve">道具id段：10001~19999，各种物品和展示道具</t>
  </si>
  <si>
    <t xml:space="preserve">能量特饮</t>
  </si>
  <si>
    <t xml:space="preserve">职业的能量特饮，激发潜能，可用于梦灵升级</t>
  </si>
  <si>
    <t xml:space="preserve">战士职业的能量特饮，激发潜能，可用于战士梦灵升级</t>
  </si>
  <si>
    <t xml:space="preserve">法师职业的能量特饮，激发潜能，可用于法师梦灵升级</t>
  </si>
  <si>
    <t xml:space="preserve">猎手特饮</t>
  </si>
  <si>
    <t xml:space="preserve">猎手职业的能量特饮，激发潜能，可用于猎手梦灵升级</t>
  </si>
  <si>
    <t xml:space="preserve">辅助职业的能量特饮，激发潜能，可用于辅助梦灵升级</t>
  </si>
  <si>
    <t xml:space="preserve">毒系职业的能量特饮，激发潜能，可用于毒系梦灵升级</t>
  </si>
  <si>
    <t xml:space="preserve">装备强化石</t>
  </si>
  <si>
    <t xml:space="preserve">可用于强化装备</t>
  </si>
  <si>
    <t xml:space="preserve">突破核心</t>
  </si>
  <si>
    <t xml:space="preserve">梦灵升级和升星提升到一定程度时突破需要用到的材料</t>
  </si>
  <si>
    <t xml:space="preserve">基因罐</t>
  </si>
  <si>
    <t xml:space="preserve">具有特殊力量的序列，可用于在武器研究中解锁技能节点</t>
  </si>
  <si>
    <t xml:space="preserve">巅峰突破石</t>
  </si>
  <si>
    <t xml:space="preserve">蕴含巅峰力量的石头，可帮助梦灵突破巅峰，</t>
  </si>
  <si>
    <t xml:space="preserve">重铸石</t>
  </si>
  <si>
    <t xml:space="preserve">一种罕见的矿石，可用于戒指重铸技能</t>
  </si>
  <si>
    <t xml:space="preserve">回溯沙漏</t>
  </si>
  <si>
    <t xml:space="preserve">可用于11星以上梦灵星级重置</t>
  </si>
  <si>
    <t xml:space="preserve">梦灵传说皮肤染色剂</t>
  </si>
  <si>
    <t xml:space="preserve">可用于梦灵传说品质皮肤的升星</t>
  </si>
  <si>
    <t xml:space="preserve">神器突破晶核</t>
  </si>
  <si>
    <t xml:space="preserve">蕴含神秘力量的晶石，可替代神器进行升星</t>
  </si>
  <si>
    <t xml:space="preserve">加速沙漏</t>
  </si>
  <si>
    <t xml:space="preserve">武器研究的加速道具，可减少10分钟的研究时间</t>
  </si>
  <si>
    <t xml:space="preserve">标准摇滚唱片</t>
  </si>
  <si>
    <t xml:space="preserve">用于唱片播放消耗，使全体梦灵：攻击+2，生命+20</t>
  </si>
  <si>
    <t xml:space="preserve">精选摇滚唱片</t>
  </si>
  <si>
    <t xml:space="preserve">用于唱片播放消耗，使全体梦灵：攻击+5，生命+50</t>
  </si>
  <si>
    <t xml:space="preserve">首发摇滚唱片</t>
  </si>
  <si>
    <t xml:space="preserve">用于唱片播放消耗，使全体梦灵：攻击+15，生命+150</t>
  </si>
  <si>
    <t xml:space="preserve">限定摇滚唱片</t>
  </si>
  <si>
    <t xml:space="preserve">用于唱片播放消耗，使全体梦灵：攻击+30，生命+300</t>
  </si>
  <si>
    <t xml:space="preserve">典藏摇滚唱片</t>
  </si>
  <si>
    <t xml:space="preserve">用于唱片播放消耗，使全体梦灵：攻击+100，生命+1000</t>
  </si>
  <si>
    <t xml:space="preserve">首发民谣唱片</t>
  </si>
  <si>
    <t xml:space="preserve">用于唱片播放消耗，使全体梦灵：暴击点数+9，抗暴击点+3</t>
  </si>
  <si>
    <t xml:space="preserve">限定民谣唱片</t>
  </si>
  <si>
    <t xml:space="preserve">用于唱片播放消耗，使全体梦灵：暴击点数+20，抗暴击点+5</t>
  </si>
  <si>
    <t xml:space="preserve">典藏民谣唱片</t>
  </si>
  <si>
    <t xml:space="preserve">用于唱片播放消耗，使全体梦灵：暴击点数+70，抗暴击点+15</t>
  </si>
  <si>
    <t xml:space="preserve">随机SR梦灵碎片</t>
  </si>
  <si>
    <t xml:space="preserve">使用30个可随机合成1个SR梦灵</t>
  </si>
  <si>
    <t xml:space="preserve">随机SSR梦灵碎片</t>
  </si>
  <si>
    <t xml:space="preserve">使用50个可随机合成1个SSR梦灵</t>
  </si>
  <si>
    <t xml:space="preserve">随机战士碎片</t>
  </si>
  <si>
    <t xml:space="preserve">使用50个可随机合成1个SR战士梦灵，并有30%概率获得UR梦灵</t>
  </si>
  <si>
    <t xml:space="preserve">随机法师碎片</t>
  </si>
  <si>
    <t xml:space="preserve">使用50个可随机合成1个SR法师梦灵，并有30%概率获得UR梦灵</t>
  </si>
  <si>
    <t xml:space="preserve">随机猎手碎片</t>
  </si>
  <si>
    <t xml:space="preserve">使用50个可随机合成1个SR猎手梦灵，并有30%概率获得UR梦灵</t>
  </si>
  <si>
    <t xml:space="preserve">随机辅助碎片</t>
  </si>
  <si>
    <t xml:space="preserve">使用50个可随机合成1个SR辅助梦灵，并有30%概率获得UR梦灵</t>
  </si>
  <si>
    <t xml:space="preserve">随机咒术碎片</t>
  </si>
  <si>
    <t xml:space="preserve">使用50个可随机合成1个SR咒术梦灵，并有30%概率获得UR梦灵</t>
  </si>
  <si>
    <t xml:space="preserve">随机UR梦灵碎片</t>
  </si>
  <si>
    <t xml:space="preserve">使用50个可随机合成1个UR梦灵</t>
  </si>
  <si>
    <t xml:space="preserve">友情招募令</t>
  </si>
  <si>
    <t xml:space="preserve">可以在友情招募中使用，获得梦灵</t>
  </si>
  <si>
    <t xml:space="preserve">1小时睡后资源</t>
  </si>
  <si>
    <t xml:space="preserve">使用后可获得1小时睡后金币和特饮</t>
  </si>
  <si>
    <t xml:space="preserve">2小时睡后资源</t>
  </si>
  <si>
    <t xml:space="preserve">使用后可获得2小时睡后金币和特饮</t>
  </si>
  <si>
    <t xml:space="preserve">4小时睡后资源</t>
  </si>
  <si>
    <t xml:space="preserve">使用后可获得4小时睡后金币和特饮</t>
  </si>
  <si>
    <t xml:space="preserve">6小时睡后资源</t>
  </si>
  <si>
    <t xml:space="preserve">使用后可获得6小时睡后金币和特饮</t>
  </si>
  <si>
    <t xml:space="preserve">8小时睡后资源</t>
  </si>
  <si>
    <t xml:space="preserve">使用后可获得8小时睡后金币和特饮</t>
  </si>
  <si>
    <t xml:space="preserve">12小时睡后资源</t>
  </si>
  <si>
    <t xml:space="preserve">使用后可获得12小时睡后金币和特饮</t>
  </si>
  <si>
    <t xml:space="preserve">1小时睡后金币</t>
  </si>
  <si>
    <t xml:space="preserve">使用后可获得1小时睡后金币</t>
  </si>
  <si>
    <t xml:space="preserve">2小时睡后金币</t>
  </si>
  <si>
    <t xml:space="preserve">使用后可获得2小时睡后金币</t>
  </si>
  <si>
    <t xml:space="preserve">4小时睡后金币</t>
  </si>
  <si>
    <t xml:space="preserve">使用后可获得4小时睡后金币</t>
  </si>
  <si>
    <t xml:space="preserve">6小时睡后金币</t>
  </si>
  <si>
    <t xml:space="preserve">使用后可获得6小时睡后金币</t>
  </si>
  <si>
    <t xml:space="preserve">8小时睡后金币</t>
  </si>
  <si>
    <t xml:space="preserve">使用后可获得8小时睡后金币</t>
  </si>
  <si>
    <t xml:space="preserve">12小时睡后金币</t>
  </si>
  <si>
    <t xml:space="preserve">使用后可获得12小时睡后金币</t>
  </si>
  <si>
    <t xml:space="preserve">1小时睡后特饮</t>
  </si>
  <si>
    <t xml:space="preserve">使用后可获得1小时睡后特饮</t>
  </si>
  <si>
    <t xml:space="preserve">2小时睡后特饮</t>
  </si>
  <si>
    <t xml:space="preserve">使用后可获得2小时睡后特饮</t>
  </si>
  <si>
    <t xml:space="preserve">4小时睡后特饮</t>
  </si>
  <si>
    <t xml:space="preserve">使用后可获得4小时睡后特饮</t>
  </si>
  <si>
    <t xml:space="preserve">6小时睡后特饮</t>
  </si>
  <si>
    <t xml:space="preserve">使用后可获得6小时睡后特饮</t>
  </si>
  <si>
    <t xml:space="preserve">8小时睡后特饮</t>
  </si>
  <si>
    <t xml:space="preserve">使用后可获得8小时睡后特饮</t>
  </si>
  <si>
    <t xml:space="preserve">12小时睡后特饮</t>
  </si>
  <si>
    <t xml:space="preserve">使用后可获得12小时睡后特饮</t>
  </si>
  <si>
    <t xml:space="preserve">24小时睡后特饮</t>
  </si>
  <si>
    <t xml:space="preserve">使用后可获得24小时睡后特饮</t>
  </si>
  <si>
    <t xml:space="preserve">24小时睡后金币</t>
  </si>
  <si>
    <t xml:space="preserve">使用后可获得24小时睡后金币</t>
  </si>
  <si>
    <t xml:space="preserve">少量金币</t>
  </si>
  <si>
    <t xml:space="preserve">梦境里的通用货币，可用于强化装备、购买道具等</t>
  </si>
  <si>
    <t xml:space="preserve">一堆金币</t>
  </si>
  <si>
    <t xml:space="preserve">大量金币</t>
  </si>
  <si>
    <t xml:space="preserve">UR战士碎片</t>
  </si>
  <si>
    <t xml:space="preserve">使用50个可随机合成1个UR战士梦灵</t>
  </si>
  <si>
    <t xml:space="preserve">UR法师碎片</t>
  </si>
  <si>
    <t xml:space="preserve">使用50个可随机合成1个UR法师梦灵</t>
  </si>
  <si>
    <t xml:space="preserve">UR猎手碎片</t>
  </si>
  <si>
    <t xml:space="preserve">使用50个可随机合成1个UR猎手梦灵</t>
  </si>
  <si>
    <t xml:space="preserve">UR辅助碎片</t>
  </si>
  <si>
    <t xml:space="preserve">使用50个可随机合成1个UR辅助梦灵</t>
  </si>
  <si>
    <t xml:space="preserve">UR咒术碎片</t>
  </si>
  <si>
    <t xml:space="preserve">使用50个可随机合成1个UR咒术梦灵</t>
  </si>
  <si>
    <t xml:space="preserve">振金</t>
  </si>
  <si>
    <t xml:space="preserve">可用于激活基地技能，通关基地副本可获得</t>
  </si>
  <si>
    <t xml:space="preserve">影钢</t>
  </si>
  <si>
    <t xml:space="preserve">可用于提升基地等级，通关基地副本可获得</t>
  </si>
  <si>
    <t xml:space="preserve">橙色梦愿核心</t>
  </si>
  <si>
    <t xml:space="preserve">可以用于替代橙色品质梦愿升星</t>
  </si>
  <si>
    <t xml:space="preserve">红色梦愿核心</t>
  </si>
  <si>
    <t xml:space="preserve">可以用于替代红色品质梦愿升星</t>
  </si>
  <si>
    <t xml:space="preserve">箱子</t>
  </si>
  <si>
    <t xml:space="preserve">道具id段：20001~29999，各种箱子</t>
  </si>
  <si>
    <t xml:space="preserve">梦境宝箱</t>
  </si>
  <si>
    <t xml:space="preserve">打开后可随机获得1种奖励</t>
  </si>
  <si>
    <t xml:space="preserve">梦境奇迹宝箱</t>
  </si>
  <si>
    <t xml:space="preserve">打开后获得游戏内可出现的任何奖励</t>
  </si>
  <si>
    <t xml:space="preserve">自选SR梦灵箱</t>
  </si>
  <si>
    <t xml:space="preserve">可从以下SR·梦灵中自选1个获得</t>
  </si>
  <si>
    <t xml:space="preserve">自选SSR梦灵箱</t>
  </si>
  <si>
    <t xml:space="preserve">可从以下SSR·梦灵中自选1个获得</t>
  </si>
  <si>
    <t xml:space="preserve">自选UR梦灵箱</t>
  </si>
  <si>
    <t xml:space="preserve">可从以下UR·梦灵中自选1个获得</t>
  </si>
  <si>
    <t xml:space="preserve">SR梦灵宝箱</t>
  </si>
  <si>
    <t xml:space="preserve">打开后可随机获得1个SR·梦灵</t>
  </si>
  <si>
    <t xml:space="preserve">SSR梦灵宝箱</t>
  </si>
  <si>
    <t xml:space="preserve">打开后可随机获得1个SSR·梦灵</t>
  </si>
  <si>
    <t xml:space="preserve">UR梦灵宝箱</t>
  </si>
  <si>
    <t xml:space="preserve">打开后可随机获得1个UR·梦灵</t>
  </si>
  <si>
    <t xml:space="preserve">豪华梦灵箱</t>
  </si>
  <si>
    <t xml:space="preserve">打开后可随机获得1个SSR或UR梦灵</t>
  </si>
  <si>
    <t xml:space="preserve">臻选UR梦灵</t>
  </si>
  <si>
    <t xml:space="preserve">可以在白素贞、观音、雷震子中任选一个</t>
  </si>
  <si>
    <t xml:space="preserve">幸运钻石袋</t>
  </si>
  <si>
    <t xml:space="preserve">打开后可随机获得一种：钻石*666、钻石*188、钻石*88、钻石*30</t>
  </si>
  <si>
    <t xml:space="preserve">随机首发唱片</t>
  </si>
  <si>
    <t xml:space="preserve">打开后可随机获得1张首发唱片，可用于唱片播放消耗，增加全体梦灵属性</t>
  </si>
  <si>
    <t xml:space="preserve">随机限定唱片</t>
  </si>
  <si>
    <t xml:space="preserve">打开后可随机获得1张限定唱片，可用于唱片播放消耗，增加全体梦灵属性</t>
  </si>
  <si>
    <t xml:space="preserve">随机典藏唱片</t>
  </si>
  <si>
    <t xml:space="preserve">打开后可随机获得1张典藏唱片，可用于唱片播放消耗，增加全体梦灵属性</t>
  </si>
  <si>
    <t xml:space="preserve">随机唱片宝箱</t>
  </si>
  <si>
    <t xml:space="preserve">打开后可随机获得1张首发唱片或限定唱片，可用于唱片播放消耗，增加全体梦灵属性</t>
  </si>
  <si>
    <t xml:space="preserve">自选UR辅助梦灵</t>
  </si>
  <si>
    <t xml:space="preserve">可从以下UR辅助梦灵中自选1个获得</t>
  </si>
  <si>
    <t xml:space="preserve">自选UR战士梦灵</t>
  </si>
  <si>
    <t xml:space="preserve">可从以下UR战士梦灵中自选1个获得</t>
  </si>
  <si>
    <t xml:space="preserve">忍者鲨手直升箱</t>
  </si>
  <si>
    <t xml:space="preserve">打开后可获得UR梦灵【忍者鲨手】和【5星猎手进化器】，助力忍者鲨手直升6星</t>
  </si>
  <si>
    <t xml:space="preserve">梦灵自选宝箱，可以在镜皇后、观音、妲己中自选1个获得</t>
  </si>
  <si>
    <t xml:space="preserve">升级资源包</t>
  </si>
  <si>
    <t xml:space="preserve">打开后可获得以下奖励，快速提升梦灵等级和战力</t>
  </si>
  <si>
    <t xml:space="preserve">自选天赋水晶箱</t>
  </si>
  <si>
    <t xml:space="preserve">打开后可自选一个职业的天赋水晶</t>
  </si>
  <si>
    <t xml:space="preserve">随机天赋水晶</t>
  </si>
  <si>
    <t xml:space="preserve">打开后可随机获得一个职业的天赋水晶</t>
  </si>
  <si>
    <t xml:space="preserve">输出UR梦灵</t>
  </si>
  <si>
    <t xml:space="preserve">打开后可随机获得以下1个梦灵</t>
  </si>
  <si>
    <t xml:space="preserve">自选极品UR梦灵</t>
  </si>
  <si>
    <t xml:space="preserve">随机SSR天赋</t>
  </si>
  <si>
    <t xml:space="preserve">打开后可随机获得1个SSR天赋，</t>
  </si>
  <si>
    <t xml:space="preserve">自选SSR天赋</t>
  </si>
  <si>
    <t xml:space="preserve">可以从以下SSR天赋中自选1个获得</t>
  </si>
  <si>
    <t xml:space="preserve">随机史诗神器</t>
  </si>
  <si>
    <t xml:space="preserve">打开后可随机获得以下1个史诗神器</t>
  </si>
  <si>
    <t xml:space="preserve">随机传说神器</t>
  </si>
  <si>
    <t xml:space="preserve">打开后可随机获得以下1个传说神器</t>
  </si>
  <si>
    <t xml:space="preserve">梦域随机符文</t>
  </si>
  <si>
    <t xml:space="preserve">挑战梦域巡航可获得大量随机符文</t>
  </si>
  <si>
    <t xml:space="preserve">筑梦快递箱</t>
  </si>
  <si>
    <t xml:space="preserve">藏着梦境孕育的珍稀道具，打开可以获得以下随机奖励</t>
  </si>
  <si>
    <t xml:space="preserve">筑梦典藏箱</t>
  </si>
  <si>
    <t xml:space="preserve">梦境惊喜宝箱</t>
  </si>
  <si>
    <t xml:space="preserve">神秘的资源宝箱，打开后可随机获得以下资源</t>
  </si>
  <si>
    <t xml:space="preserve">梦域惊喜宝箱</t>
  </si>
  <si>
    <t xml:space="preserve">挑战梦域巡航概率获得以下随机奖励</t>
  </si>
  <si>
    <t xml:space="preserve">1级成长宝箱</t>
  </si>
  <si>
    <t xml:space="preserve">藏着梦境孕育的珍稀道具，达到1级可领取全部奖励</t>
  </si>
  <si>
    <t xml:space="preserve">5级成长宝箱</t>
  </si>
  <si>
    <t xml:space="preserve">藏着梦境孕育的珍稀道具，达到5级可领取全部奖励</t>
  </si>
  <si>
    <t xml:space="preserve">10级成长宝箱</t>
  </si>
  <si>
    <t xml:space="preserve">藏着梦境孕育的珍稀道具，达到10级可领取全部奖励</t>
  </si>
  <si>
    <t xml:space="preserve">15级成长宝箱</t>
  </si>
  <si>
    <t xml:space="preserve">藏着梦境孕育的珍稀道具，达到15级可领取全部奖励</t>
  </si>
  <si>
    <t xml:space="preserve">20级成长宝箱</t>
  </si>
  <si>
    <t xml:space="preserve">藏着梦境孕育的珍稀道具，达到20级可领取全部奖励</t>
  </si>
  <si>
    <t xml:space="preserve">25级成长宝箱</t>
  </si>
  <si>
    <t xml:space="preserve">藏着梦境孕育的珍稀道具，达到25级可领取全部奖励</t>
  </si>
  <si>
    <t xml:space="preserve">30级成长宝箱</t>
  </si>
  <si>
    <t xml:space="preserve">藏着梦境孕育的珍稀道具，达到30级可领取全部奖励</t>
  </si>
  <si>
    <t xml:space="preserve">35级成长宝箱</t>
  </si>
  <si>
    <t xml:space="preserve">藏着梦境孕育的珍稀道具，达到35级可领取全部奖励</t>
  </si>
  <si>
    <t xml:space="preserve">40级成长宝箱</t>
  </si>
  <si>
    <t xml:space="preserve">藏着梦境孕育的珍稀道具，达到40级可领取全部奖励</t>
  </si>
  <si>
    <t xml:space="preserve">45级成长宝箱</t>
  </si>
  <si>
    <t xml:space="preserve">藏着梦境孕育的珍稀道具，达到45级可领取全部奖励</t>
  </si>
  <si>
    <t xml:space="preserve">50级成长宝箱</t>
  </si>
  <si>
    <t xml:space="preserve">藏着梦境孕育的珍稀道具，达到50级可领取全部奖励</t>
  </si>
  <si>
    <t xml:space="preserve">头像类装饰道具</t>
  </si>
  <si>
    <t xml:space="preserve">道具id段：30001~39999，头像类装饰道具</t>
  </si>
  <si>
    <t xml:space="preserve">滑跪掌门</t>
  </si>
  <si>
    <t xml:space="preserve">你过来呀！快看看我拿到的最佳男主角的奖杯</t>
  </si>
  <si>
    <t xml:space="preserve">精灵王子</t>
  </si>
  <si>
    <t xml:space="preserve">世界已经改变了，我从水中感到，我从土地中触到，我从空气中闻到</t>
  </si>
  <si>
    <t xml:space="preserve">小迷糊</t>
  </si>
  <si>
    <t xml:space="preserve">小迷糊不迷糊</t>
  </si>
  <si>
    <t xml:space="preserve">骰子精灵</t>
  </si>
  <si>
    <t xml:space="preserve">专属头像，猜猜这次你会骰到几</t>
  </si>
  <si>
    <t xml:space="preserve">八音盒人偶</t>
  </si>
  <si>
    <t xml:space="preserve">八音盒外的世界，或许能实现我的梦</t>
  </si>
  <si>
    <t xml:space="preserve">绿灯侠</t>
  </si>
  <si>
    <t xml:space="preserve">克服恐惧的强大意志啊，欢迎加入绿灯军团</t>
  </si>
  <si>
    <t xml:space="preserve">有个青团·头像</t>
  </si>
  <si>
    <t xml:space="preserve">这可不是普通团子，凝聚公会全员并肩征战的专属回忆</t>
  </si>
  <si>
    <t xml:space="preserve">贪吃大魔王·头像</t>
  </si>
  <si>
    <t xml:space="preserve">承载着公会全员并肩征战的记忆-限时7天</t>
  </si>
  <si>
    <t xml:space="preserve">神探之巅·头像</t>
  </si>
  <si>
    <t xml:space="preserve">属于侦探界巅峰的绝对证明</t>
  </si>
  <si>
    <t xml:space="preserve">椰林午后·头像</t>
  </si>
  <si>
    <t xml:space="preserve">夏日度假风小水母头像</t>
  </si>
  <si>
    <t xml:space="preserve">狂热守望者·动态</t>
  </si>
  <si>
    <t xml:space="preserve">使用后可获得动态头像【狂热守望者·动态】</t>
  </si>
  <si>
    <t xml:space="preserve">梦境护卫·动态</t>
  </si>
  <si>
    <t xml:space="preserve">使用后可获得动态头像【梦境护卫·动态】</t>
  </si>
  <si>
    <t xml:space="preserve">守护者·动态</t>
  </si>
  <si>
    <t xml:space="preserve">使用后可获得动态头像【守护者·动态】</t>
  </si>
  <si>
    <t xml:space="preserve">孙悟空·动态</t>
  </si>
  <si>
    <t xml:space="preserve">使用后可获得动态头像【孙悟空·动态】</t>
  </si>
  <si>
    <t xml:space="preserve">镭射·动态</t>
  </si>
  <si>
    <t xml:space="preserve">使用后可获得动态头像【镭射·动态】</t>
  </si>
  <si>
    <t xml:space="preserve">东方宫主·动态</t>
  </si>
  <si>
    <t xml:space="preserve">使用后可获得动态头像【东方宫主·动态】</t>
  </si>
  <si>
    <t xml:space="preserve">观音·动态</t>
  </si>
  <si>
    <t xml:space="preserve">使用后可获得动态头像【观音·动态】</t>
  </si>
  <si>
    <t xml:space="preserve">妲己·动态</t>
  </si>
  <si>
    <t xml:space="preserve">使用后可获得动态头像【妲己·动态】</t>
  </si>
  <si>
    <t xml:space="preserve">绮梦达人</t>
  </si>
  <si>
    <t xml:space="preserve">使用后可获得头像【绮梦达人】</t>
  </si>
  <si>
    <t xml:space="preserve">炫酷达人</t>
  </si>
  <si>
    <t xml:space="preserve">使用后可获得头像【炫酷达人】</t>
  </si>
  <si>
    <t xml:space="preserve">灵感达人</t>
  </si>
  <si>
    <t xml:space="preserve">使用后可获得头像【灵感达人】</t>
  </si>
  <si>
    <t xml:space="preserve">音浪达人</t>
  </si>
  <si>
    <t xml:space="preserve">使用后可获得头像【音浪达人】</t>
  </si>
  <si>
    <t xml:space="preserve">焰灵达人</t>
  </si>
  <si>
    <t xml:space="preserve">使用后可获得头像【焰灵达人】</t>
  </si>
  <si>
    <t xml:space="preserve">初入梦境</t>
  </si>
  <si>
    <t xml:space="preserve">梦境新秀</t>
  </si>
  <si>
    <t xml:space="preserve">渐露锋芒</t>
  </si>
  <si>
    <t xml:space="preserve">梦想启航</t>
  </si>
  <si>
    <t xml:space="preserve">日渐娴熟</t>
  </si>
  <si>
    <t xml:space="preserve">技艺精进</t>
  </si>
  <si>
    <t xml:space="preserve">力挽狂澜</t>
  </si>
  <si>
    <t xml:space="preserve">称号</t>
  </si>
  <si>
    <t xml:space="preserve">称号8</t>
  </si>
  <si>
    <t xml:space="preserve">称号9</t>
  </si>
  <si>
    <t xml:space="preserve">称号10</t>
  </si>
  <si>
    <t xml:space="preserve">称号11</t>
  </si>
  <si>
    <t xml:space="preserve">称号12</t>
  </si>
  <si>
    <t xml:space="preserve">称号13</t>
  </si>
  <si>
    <t xml:space="preserve">称号14</t>
  </si>
  <si>
    <t xml:space="preserve">称号15</t>
  </si>
  <si>
    <t xml:space="preserve">称号16</t>
  </si>
  <si>
    <t xml:space="preserve">称号17</t>
  </si>
  <si>
    <t xml:space="preserve">称号18</t>
  </si>
  <si>
    <t xml:space="preserve">称号19</t>
  </si>
  <si>
    <t xml:space="preserve">梦想之翼</t>
  </si>
  <si>
    <t xml:space="preserve">使用后可获称号【梦想之翼】</t>
  </si>
  <si>
    <t xml:space="preserve">梦想之翼-1天</t>
  </si>
  <si>
    <t xml:space="preserve">使用后可获得限时称号【梦想之翼】-1天</t>
  </si>
  <si>
    <t xml:space="preserve">梦想之翼-3天</t>
  </si>
  <si>
    <t xml:space="preserve">使用后可获得限时称号【梦想之翼】-3天</t>
  </si>
  <si>
    <t xml:space="preserve">梦想之翼-7天</t>
  </si>
  <si>
    <t xml:space="preserve">使用后可获得限时称号【梦想之翼】-7天</t>
  </si>
  <si>
    <t xml:space="preserve">使用后可获得称号【梦想启航】</t>
  </si>
  <si>
    <t xml:space="preserve">梦想启航-1天</t>
  </si>
  <si>
    <t xml:space="preserve">使用后可获得限时称号【梦想启航】1天</t>
  </si>
  <si>
    <t xml:space="preserve">梦想启航-3天</t>
  </si>
  <si>
    <t xml:space="preserve">使用后可获得限时称号【梦想启航】3天</t>
  </si>
  <si>
    <t xml:space="preserve">梦想启航-7天</t>
  </si>
  <si>
    <t xml:space="preserve">使用后可获得限时称号【梦想启航】7天</t>
  </si>
  <si>
    <t xml:space="preserve">逐梦旅人</t>
  </si>
  <si>
    <t xml:space="preserve">使用后可获得称号【逐梦旅人】</t>
  </si>
  <si>
    <t xml:space="preserve">冠绝荧屏</t>
  </si>
  <si>
    <t xml:space="preserve">赛季结算排名第一获得-限时7天</t>
  </si>
  <si>
    <t xml:space="preserve">闪耀荧幕</t>
  </si>
  <si>
    <t xml:space="preserve">赛季结算排名第二获得-限时7天</t>
  </si>
  <si>
    <t xml:space="preserve">荧辉之星</t>
  </si>
  <si>
    <t xml:space="preserve">赛季结算排名第三获得-限时7天</t>
  </si>
  <si>
    <t xml:space="preserve">梦境股东</t>
  </si>
  <si>
    <t xml:space="preserve">日夜兼程，双卡入股。梦境的未来，由你我共同守护（限时30天）\n\n称号效果：&lt;color=#31921e&gt;攻击力&lt;/color&gt;&lt;color=#f88616&gt;+50&lt;/color&gt;</t>
  </si>
  <si>
    <t xml:space="preserve">贪吃美食家</t>
  </si>
  <si>
    <t xml:space="preserve">使用后可获得称号【贪吃美食家】-7天\n\n称号效果：\n&lt;color=#31921e&gt;梦域巡航增伤&lt;color=#f88616&gt;5%&lt;/color&gt;&lt;/color&gt;</t>
  </si>
  <si>
    <t xml:space="preserve">绝世传说</t>
  </si>
  <si>
    <t xml:space="preserve">使用后可获得称号【绝世传说】</t>
  </si>
  <si>
    <t xml:space="preserve">筑梦师</t>
  </si>
  <si>
    <t xml:space="preserve">梦境智囊团队长专享，共筑梦境世界的荣誉印记</t>
  </si>
  <si>
    <t xml:space="preserve">逐梦旅人·抖音</t>
  </si>
  <si>
    <t xml:space="preserve">使用后可获得称号【逐梦旅人·抖音】</t>
  </si>
  <si>
    <t xml:space="preserve">妖精哪里跑</t>
  </si>
  <si>
    <t xml:space="preserve">使用后可获得称号【妖精哪里跑】</t>
  </si>
  <si>
    <t xml:space="preserve">橘内人</t>
  </si>
  <si>
    <t xml:space="preserve">感谢各位橘内人陪我们缝缝补补，苦尽柑来！\n\n附加属性：\n&lt;color=#31921e&gt;攻击力&lt;color=#f88616&gt;+15&lt;/color&gt;&lt;/color&gt;</t>
  </si>
  <si>
    <t xml:space="preserve">INTJ人格</t>
  </si>
  <si>
    <t xml:space="preserve">梦境MBTI人格称号，参与“玩游戏得实物盲盒”活动获得！</t>
  </si>
  <si>
    <t xml:space="preserve">INTP人格</t>
  </si>
  <si>
    <t xml:space="preserve">ENTJ人格</t>
  </si>
  <si>
    <t xml:space="preserve">ENTP人格</t>
  </si>
  <si>
    <t xml:space="preserve">ISTP人格</t>
  </si>
  <si>
    <t xml:space="preserve">ISFP人格</t>
  </si>
  <si>
    <t xml:space="preserve">ESTP人格</t>
  </si>
  <si>
    <t xml:space="preserve">ESFP人格</t>
  </si>
  <si>
    <t xml:space="preserve">ENFP人格</t>
  </si>
  <si>
    <t xml:space="preserve">INFP人格</t>
  </si>
  <si>
    <t xml:space="preserve">ENFJ人格</t>
  </si>
  <si>
    <t xml:space="preserve">INFJ人格</t>
  </si>
  <si>
    <t xml:space="preserve">ISFJ人格</t>
  </si>
  <si>
    <t xml:space="preserve">ISTJ人格</t>
  </si>
  <si>
    <t xml:space="preserve">ESTJ人格</t>
  </si>
  <si>
    <t xml:space="preserve">ESFJ人格</t>
  </si>
  <si>
    <t xml:space="preserve">榜一投喂王</t>
  </si>
  <si>
    <t xml:space="preserve">使用后可获得称号【榜一投喂王】-7天\n\n称号效果：\n&lt;color=#31921e&gt;梦域巡航增伤&lt;color=#f88616&gt;+10%&lt;/color&gt;&lt;/color&gt;</t>
  </si>
  <si>
    <t xml:space="preserve">资深点餐人</t>
  </si>
  <si>
    <t xml:space="preserve">使用后可获得称号【资深点餐人】-7天\n\n称号效果：\n&lt;color=#31921e&gt;梦域巡航增伤&lt;color=#f88616&gt;+7.5%&lt;/color&gt;&lt;/color&gt;</t>
  </si>
  <si>
    <t xml:space="preserve">真爱吃播粉</t>
  </si>
  <si>
    <t xml:space="preserve">使用后可获得称号【真爱吃播粉】-7天\n\n称号效果：\n&lt;color=#31921e&gt;梦域巡航增伤&lt;color=#f88616&gt;+5%&lt;/color&gt;&lt;/color&gt;</t>
  </si>
  <si>
    <t xml:space="preserve">最佳搭子</t>
  </si>
  <si>
    <t xml:space="preserve">使用后可获得称号【最佳搭子】</t>
  </si>
  <si>
    <t xml:space="preserve">一骑绝尘</t>
  </si>
  <si>
    <t xml:space="preserve">使用后可获得称号【一骑绝尘】</t>
  </si>
  <si>
    <t xml:space="preserve">快人一步</t>
  </si>
  <si>
    <t xml:space="preserve">使用后可获得称号【快人一步】</t>
  </si>
  <si>
    <t xml:space="preserve">大步流星</t>
  </si>
  <si>
    <t xml:space="preserve">使用后可获得称号【大步流星】</t>
  </si>
  <si>
    <t xml:space="preserve">甜蜜双排</t>
  </si>
  <si>
    <t xml:space="preserve">使用后可获得称号【甜蜜双排】</t>
  </si>
  <si>
    <t xml:space="preserve">粽情一夏</t>
  </si>
  <si>
    <t xml:space="preserve">使用后可获得称号【粽情一夏】</t>
  </si>
  <si>
    <t xml:space="preserve">最佳合伙人</t>
  </si>
  <si>
    <t xml:space="preserve">使用后可获得称号【最佳合伙人】</t>
  </si>
  <si>
    <t xml:space="preserve">浪花终结者</t>
  </si>
  <si>
    <t xml:space="preserve">使用后可获得称号【浪花终结者】</t>
  </si>
  <si>
    <t xml:space="preserve">碧海领航员</t>
  </si>
  <si>
    <t xml:space="preserve">使用后可获得称号【碧海领航员】</t>
  </si>
  <si>
    <t xml:space="preserve">珊海幸运星</t>
  </si>
  <si>
    <t xml:space="preserve">使用后可获得称号【珊海幸运星】</t>
  </si>
  <si>
    <t xml:space="preserve">竞猜的神</t>
  </si>
  <si>
    <t xml:space="preserve">使用后可获得称号【竞猜的神】</t>
  </si>
  <si>
    <t xml:space="preserve">我为球狂</t>
  </si>
  <si>
    <t xml:space="preserve">使用后可获得称号【我为球狂】</t>
  </si>
  <si>
    <t xml:space="preserve">开心</t>
  </si>
  <si>
    <t xml:space="preserve">初始表情包</t>
  </si>
  <si>
    <t xml:space="preserve">生气</t>
  </si>
  <si>
    <t xml:space="preserve">偷笑</t>
  </si>
  <si>
    <t xml:space="preserve">大哭</t>
  </si>
  <si>
    <t xml:space="preserve">疑惑</t>
  </si>
  <si>
    <t xml:space="preserve">吃惊</t>
  </si>
  <si>
    <t xml:space="preserve">心碎</t>
  </si>
  <si>
    <t xml:space="preserve">喜欢</t>
  </si>
  <si>
    <t xml:space="preserve">捏脸</t>
  </si>
  <si>
    <t xml:space="preserve">出货了</t>
  </si>
  <si>
    <t xml:space="preserve">鄙视</t>
  </si>
  <si>
    <t xml:space="preserve">睡了</t>
  </si>
  <si>
    <t xml:space="preserve">ok</t>
  </si>
  <si>
    <t xml:space="preserve">可爱</t>
  </si>
  <si>
    <t xml:space="preserve">摸鱼</t>
  </si>
  <si>
    <t xml:space="preserve">求带</t>
  </si>
  <si>
    <t xml:space="preserve">嗨</t>
  </si>
  <si>
    <t xml:space="preserve">不客气</t>
  </si>
  <si>
    <t xml:space="preserve">膜拜大佬</t>
  </si>
  <si>
    <t xml:space="preserve">我要这个</t>
  </si>
  <si>
    <t xml:space="preserve">溜了</t>
  </si>
  <si>
    <t xml:space="preserve">点赞</t>
  </si>
  <si>
    <t xml:space="preserve">感谢</t>
  </si>
  <si>
    <t xml:space="preserve">开倍速</t>
  </si>
  <si>
    <t xml:space="preserve">乘风破浪</t>
  </si>
  <si>
    <t xml:space="preserve">使用后可获得动态头像框【乘风破浪·动态】</t>
  </si>
  <si>
    <t xml:space="preserve">乘风破浪-1天</t>
  </si>
  <si>
    <t xml:space="preserve">使用后可获得限时动态头像框【乘风破浪·动态】-1天</t>
  </si>
  <si>
    <t xml:space="preserve">乘风破浪-3天</t>
  </si>
  <si>
    <t xml:space="preserve">使用后可获得限时动态头像框【乘风破浪·动态】-3天</t>
  </si>
  <si>
    <t xml:space="preserve">乘风破浪-7天</t>
  </si>
  <si>
    <t xml:space="preserve">使用后可获得限时动态头像框【乘风破浪·动态】-7天</t>
  </si>
  <si>
    <t xml:space="preserve">勇往无前</t>
  </si>
  <si>
    <t xml:space="preserve">使用后可获得动态头像框【勇往无前·动态】</t>
  </si>
  <si>
    <t xml:space="preserve">勇往无前-1天</t>
  </si>
  <si>
    <t xml:space="preserve">使用后可获得限时动态头像框【勇往无前·动态】-1天</t>
  </si>
  <si>
    <t xml:space="preserve">勇往无前-3天</t>
  </si>
  <si>
    <t xml:space="preserve">使用后可获得限时动态头像框【勇往无前·动态】-3天</t>
  </si>
  <si>
    <t xml:space="preserve">勇往无前-7天</t>
  </si>
  <si>
    <t xml:space="preserve">使用后可获得限时动态头像框【勇往无前·动态】-7天</t>
  </si>
  <si>
    <t xml:space="preserve">梦境邀约</t>
  </si>
  <si>
    <t xml:space="preserve">使用后可获得头像框【梦境邀约】</t>
  </si>
  <si>
    <t xml:space="preserve">初梦微光</t>
  </si>
  <si>
    <t xml:space="preserve">使用后可获得头像框【初梦微光】</t>
  </si>
  <si>
    <t xml:space="preserve">初梦微光·TapTap</t>
  </si>
  <si>
    <t xml:space="preserve">使用后可获得头像框【初梦微光·TapTap】</t>
  </si>
  <si>
    <t xml:space="preserve">初梦微光·好游快爆</t>
  </si>
  <si>
    <t xml:space="preserve">使用后可获得头像框【初梦微光·好游快爆】</t>
  </si>
  <si>
    <t xml:space="preserve">破晓萌羽-红</t>
  </si>
  <si>
    <t xml:space="preserve">使用后可获得头像框【破晓萌羽】</t>
  </si>
  <si>
    <t xml:space="preserve">破晓萌羽-天蓝</t>
  </si>
  <si>
    <t xml:space="preserve">破晓萌羽-橙</t>
  </si>
  <si>
    <t xml:space="preserve">破晓萌羽-绿</t>
  </si>
  <si>
    <t xml:space="preserve">破晓萌羽-深蓝</t>
  </si>
  <si>
    <t xml:space="preserve">破晓萌羽-浅黄</t>
  </si>
  <si>
    <t xml:space="preserve">破晓萌羽-黄</t>
  </si>
  <si>
    <t xml:space="preserve">微光同舟-微信</t>
  </si>
  <si>
    <t xml:space="preserve">使用后可获得头像框【微光同舟-微信】</t>
  </si>
  <si>
    <t xml:space="preserve">音浪幻境</t>
  </si>
  <si>
    <t xml:space="preserve">使用后可获得头像框【音浪幻境】</t>
  </si>
  <si>
    <t xml:space="preserve">每日结算排名第一获得-限时1天</t>
  </si>
  <si>
    <t xml:space="preserve">璀璨回响</t>
  </si>
  <si>
    <t xml:space="preserve">使用后可获得头像框【璀璨回响】</t>
  </si>
  <si>
    <t xml:space="preserve">星夜幻想</t>
  </si>
  <si>
    <t xml:space="preserve">使用后可获得头像框【星夜幻想】</t>
  </si>
  <si>
    <t xml:space="preserve">好运来</t>
  </si>
  <si>
    <t xml:space="preserve">使用后可获得头像框【好运来】</t>
  </si>
  <si>
    <t xml:space="preserve">2025暴富</t>
  </si>
  <si>
    <t xml:space="preserve">使用后可获得头像框【2025暴富】</t>
  </si>
  <si>
    <t xml:space="preserve">黑天鹅之夏</t>
  </si>
  <si>
    <t xml:space="preserve">使用后可获得动态头像框【黑天鹅之夏】</t>
  </si>
  <si>
    <t xml:space="preserve">梦行终章</t>
  </si>
  <si>
    <t xml:space="preserve">使用后，可获得头像框【梦行终章】</t>
  </si>
  <si>
    <t xml:space="preserve">梦行初探-1</t>
  </si>
  <si>
    <t xml:space="preserve">使用后，可获得头像框【梦行初探-1】</t>
  </si>
  <si>
    <t xml:space="preserve">梦行初探-2</t>
  </si>
  <si>
    <t xml:space="preserve">使用后，可获得头像框【梦行初探-2】</t>
  </si>
  <si>
    <t xml:space="preserve">梦行初探-3</t>
  </si>
  <si>
    <t xml:space="preserve">使用后，可获得头像框【梦行初探-3】</t>
  </si>
  <si>
    <t xml:space="preserve">美食家联盟</t>
  </si>
  <si>
    <t xml:space="preserve">使用后，可获得头像框【美食家联盟】-7天\n\n称号效果：\n榜单结算后，公会获得效果加成：&lt;color=#31921e&gt;挂机建筑产出资材速率&lt;color=#f88616&gt;+20%&lt;/color&gt;&lt;/color&gt;，持续7天</t>
  </si>
  <si>
    <t xml:space="preserve">好运星钻</t>
  </si>
  <si>
    <t xml:space="preserve">使用后，可获得头像框【好运星钻】</t>
  </si>
  <si>
    <t xml:space="preserve">一掷千金</t>
  </si>
  <si>
    <t xml:space="preserve">使用后，可获得头像框【一掷千金】</t>
  </si>
  <si>
    <t xml:space="preserve">浓情蜜意</t>
  </si>
  <si>
    <t xml:space="preserve">使用后，可获得头像框【浓情蜜意】</t>
  </si>
  <si>
    <t xml:space="preserve">青叶织梦</t>
  </si>
  <si>
    <t xml:space="preserve">使用后，可获得头像框【青叶织梦】</t>
  </si>
  <si>
    <t xml:space="preserve">浪花轻轻闪</t>
  </si>
  <si>
    <t xml:space="preserve">使用后，可获得头像框【浪花轻轻闪】</t>
  </si>
  <si>
    <t xml:space="preserve">稳了</t>
  </si>
  <si>
    <t xml:space="preserve">使用后，可获得头像框【稳了】</t>
  </si>
  <si>
    <t xml:space="preserve">气泡测试1</t>
  </si>
  <si>
    <t xml:space="preserve">用于测试聊天气泡</t>
  </si>
  <si>
    <t xml:space="preserve">气泡测试2</t>
  </si>
  <si>
    <t xml:space="preserve">天赋类道具</t>
  </si>
  <si>
    <t xml:space="preserve">道具id段：40001~49999，4+职业+品质+2位id，40是通用道具</t>
  </si>
  <si>
    <t xml:space="preserve">初心之匙</t>
  </si>
  <si>
    <t xml:space="preserve">可用于天赋升级，提升天赋等级</t>
  </si>
  <si>
    <t xml:space="preserve">天赋万能碎片</t>
  </si>
  <si>
    <t xml:space="preserve">可用于天赋突破，替代任意3阶SSR天赋碎片进行突破升星</t>
  </si>
  <si>
    <t xml:space="preserve">战士水晶</t>
  </si>
  <si>
    <t xml:space="preserve">可用于战士天赋升级的道具</t>
  </si>
  <si>
    <t xml:space="preserve">法师水晶</t>
  </si>
  <si>
    <t xml:space="preserve">可用于法师天赋升级的道具</t>
  </si>
  <si>
    <t xml:space="preserve">猎手水晶</t>
  </si>
  <si>
    <t xml:space="preserve">可用于猎手天赋升级的道具</t>
  </si>
  <si>
    <t xml:space="preserve">辅助水晶</t>
  </si>
  <si>
    <t xml:space="preserve">可用于辅助天赋升级的道具</t>
  </si>
  <si>
    <t xml:space="preserve">咒术水晶</t>
  </si>
  <si>
    <t xml:space="preserve">可用于咒术天赋升级的道具</t>
  </si>
  <si>
    <t xml:space="preserve">队长装备</t>
  </si>
  <si>
    <t xml:space="preserve">队长装备：50+品质+品阶 其他道具：500xx</t>
  </si>
  <si>
    <t xml:space="preserve">锻造晶石</t>
  </si>
  <si>
    <t xml:space="preserve">可用于装备洗练消耗</t>
  </si>
  <si>
    <t xml:space="preserve">装备图纸</t>
  </si>
  <si>
    <t xml:space="preserve">可用于提升装备等级</t>
  </si>
  <si>
    <t xml:space="preserve">头盔图纸</t>
  </si>
  <si>
    <t xml:space="preserve">可用于提升头盔等级</t>
  </si>
  <si>
    <t xml:space="preserve">衣服图纸</t>
  </si>
  <si>
    <t xml:space="preserve">可用于提升衣服等级</t>
  </si>
  <si>
    <t xml:space="preserve">护臂图纸</t>
  </si>
  <si>
    <t xml:space="preserve">可用于提升护臂等级</t>
  </si>
  <si>
    <t xml:space="preserve">裤子图纸</t>
  </si>
  <si>
    <t xml:space="preserve">可用于提升裤子等级</t>
  </si>
  <si>
    <t xml:space="preserve">鞋子图纸</t>
  </si>
  <si>
    <t xml:space="preserve">可用于提升鞋子等级</t>
  </si>
  <si>
    <t xml:space="preserve">手套图纸</t>
  </si>
  <si>
    <t xml:space="preserve">可用于提升手套等级</t>
  </si>
  <si>
    <t xml:space="preserve">随机普通装备</t>
  </si>
  <si>
    <t xml:space="preserve">普通装备礼包，使用随机获得1件普通装备，祝你好运！</t>
  </si>
  <si>
    <t xml:space="preserve">随机优秀装备</t>
  </si>
  <si>
    <t xml:space="preserve">优秀装备礼包，使用随机获得1件优秀装备，祝你好运！</t>
  </si>
  <si>
    <t xml:space="preserve">随机稀有装备</t>
  </si>
  <si>
    <t xml:space="preserve">稀有装备礼包，使用随机获得1件稀有装备，祝你好运！</t>
  </si>
  <si>
    <t xml:space="preserve">10级普通装备</t>
  </si>
  <si>
    <t xml:space="preserve">20级普通装备</t>
  </si>
  <si>
    <t xml:space="preserve">30级普通装备</t>
  </si>
  <si>
    <t xml:space="preserve">40级普通装备</t>
  </si>
  <si>
    <t xml:space="preserve">50级普通装备</t>
  </si>
  <si>
    <t xml:space="preserve">55级普通装备</t>
  </si>
  <si>
    <t xml:space="preserve">60级普通装备</t>
  </si>
  <si>
    <t xml:space="preserve">65级普通装备</t>
  </si>
  <si>
    <t xml:space="preserve">70级普通装备</t>
  </si>
  <si>
    <t xml:space="preserve">75级普通装备</t>
  </si>
  <si>
    <t xml:space="preserve">80级普通装备</t>
  </si>
  <si>
    <t xml:space="preserve">85级普通装备</t>
  </si>
  <si>
    <t xml:space="preserve">90级普通装备</t>
  </si>
  <si>
    <t xml:space="preserve">95级普通装备</t>
  </si>
  <si>
    <t xml:space="preserve">100级普通装备</t>
  </si>
  <si>
    <t xml:space="preserve">105级普通装备</t>
  </si>
  <si>
    <t xml:space="preserve">110级普通装备</t>
  </si>
  <si>
    <t xml:space="preserve">115级普通装备</t>
  </si>
  <si>
    <t xml:space="preserve">120级普通装备</t>
  </si>
  <si>
    <t xml:space="preserve">125级普通装备</t>
  </si>
  <si>
    <t xml:space="preserve">130级普通装备</t>
  </si>
  <si>
    <t xml:space="preserve">135级普通装备</t>
  </si>
  <si>
    <t xml:space="preserve">140级普通装备</t>
  </si>
  <si>
    <t xml:space="preserve">145级普通装备</t>
  </si>
  <si>
    <t xml:space="preserve">150级普通装备</t>
  </si>
  <si>
    <t xml:space="preserve">155级普通装备</t>
  </si>
  <si>
    <t xml:space="preserve">160级普通装备</t>
  </si>
  <si>
    <t xml:space="preserve">165级普通装备</t>
  </si>
  <si>
    <t xml:space="preserve">170级普通装备</t>
  </si>
  <si>
    <t xml:space="preserve">175级普通装备</t>
  </si>
  <si>
    <t xml:space="preserve">180级普通装备</t>
  </si>
  <si>
    <t xml:space="preserve">185级普通装备</t>
  </si>
  <si>
    <t xml:space="preserve">190级普通装备</t>
  </si>
  <si>
    <t xml:space="preserve">195级普通装备</t>
  </si>
  <si>
    <t xml:space="preserve">200级普通装备</t>
  </si>
  <si>
    <t xml:space="preserve">10级优秀装备</t>
  </si>
  <si>
    <t xml:space="preserve">20级优秀装备</t>
  </si>
  <si>
    <t xml:space="preserve">30级优秀装备</t>
  </si>
  <si>
    <t xml:space="preserve">40级优秀装备</t>
  </si>
  <si>
    <t xml:space="preserve">50级优秀装备</t>
  </si>
  <si>
    <t xml:space="preserve">55级优秀装备</t>
  </si>
  <si>
    <t xml:space="preserve">60级优秀装备</t>
  </si>
  <si>
    <t xml:space="preserve">65级优秀装备</t>
  </si>
  <si>
    <t xml:space="preserve">70级优秀装备</t>
  </si>
  <si>
    <t xml:space="preserve">75级优秀装备</t>
  </si>
  <si>
    <t xml:space="preserve">80级优秀装备</t>
  </si>
  <si>
    <t xml:space="preserve">85级优秀装备</t>
  </si>
  <si>
    <t xml:space="preserve">90级优秀装备</t>
  </si>
  <si>
    <t xml:space="preserve">95级优秀装备</t>
  </si>
  <si>
    <t xml:space="preserve">100级优秀装备</t>
  </si>
  <si>
    <t xml:space="preserve">105级优秀装备</t>
  </si>
  <si>
    <t xml:space="preserve">110级优秀装备</t>
  </si>
  <si>
    <t xml:space="preserve">115级优秀装备</t>
  </si>
  <si>
    <t xml:space="preserve">120级优秀装备</t>
  </si>
  <si>
    <t xml:space="preserve">125级优秀装备</t>
  </si>
  <si>
    <t xml:space="preserve">130级优秀装备</t>
  </si>
  <si>
    <t xml:space="preserve">135级优秀装备</t>
  </si>
  <si>
    <t xml:space="preserve">140级优秀装备</t>
  </si>
  <si>
    <t xml:space="preserve">145级优秀装备</t>
  </si>
  <si>
    <t xml:space="preserve">150级优秀装备</t>
  </si>
  <si>
    <t xml:space="preserve">155级优秀装备</t>
  </si>
  <si>
    <t xml:space="preserve">160级优秀装备</t>
  </si>
  <si>
    <t xml:space="preserve">165级优秀装备</t>
  </si>
  <si>
    <t xml:space="preserve">170级优秀装备</t>
  </si>
  <si>
    <t xml:space="preserve">175级优秀装备</t>
  </si>
  <si>
    <t xml:space="preserve">180级优秀装备</t>
  </si>
  <si>
    <t xml:space="preserve">185级优秀装备</t>
  </si>
  <si>
    <t xml:space="preserve">190级优秀装备</t>
  </si>
  <si>
    <t xml:space="preserve">195级优秀装备</t>
  </si>
  <si>
    <t xml:space="preserve">200级优秀装备</t>
  </si>
  <si>
    <t xml:space="preserve">10级稀有装备</t>
  </si>
  <si>
    <t xml:space="preserve">20级稀有装备</t>
  </si>
  <si>
    <t xml:space="preserve">30级稀有装备</t>
  </si>
  <si>
    <t xml:space="preserve">40级稀有装备</t>
  </si>
  <si>
    <t xml:space="preserve">50级稀有装备</t>
  </si>
  <si>
    <t xml:space="preserve">55级稀有装备</t>
  </si>
  <si>
    <t xml:space="preserve">60级稀有装备</t>
  </si>
  <si>
    <t xml:space="preserve">65级稀有装备</t>
  </si>
  <si>
    <t xml:space="preserve">70级稀有装备</t>
  </si>
  <si>
    <t xml:space="preserve">75级稀有装备</t>
  </si>
  <si>
    <t xml:space="preserve">80级稀有装备</t>
  </si>
  <si>
    <t xml:space="preserve">85级稀有装备</t>
  </si>
  <si>
    <t xml:space="preserve">90级稀有装备</t>
  </si>
  <si>
    <t xml:space="preserve">95级稀有装备</t>
  </si>
  <si>
    <t xml:space="preserve">100级稀有装备</t>
  </si>
  <si>
    <t xml:space="preserve">105级稀有装备</t>
  </si>
  <si>
    <t xml:space="preserve">110级稀有装备</t>
  </si>
  <si>
    <t xml:space="preserve">115级稀有装备</t>
  </si>
  <si>
    <t xml:space="preserve">120级稀有装备</t>
  </si>
  <si>
    <t xml:space="preserve">125级稀有装备</t>
  </si>
  <si>
    <t xml:space="preserve">130级稀有装备</t>
  </si>
  <si>
    <t xml:space="preserve">135级稀有装备</t>
  </si>
  <si>
    <t xml:space="preserve">140级稀有装备</t>
  </si>
  <si>
    <t xml:space="preserve">145级稀有装备</t>
  </si>
  <si>
    <t xml:space="preserve">150级稀有装备</t>
  </si>
  <si>
    <t xml:space="preserve">155级稀有装备</t>
  </si>
  <si>
    <t xml:space="preserve">160级稀有装备</t>
  </si>
  <si>
    <t xml:space="preserve">165级稀有装备</t>
  </si>
  <si>
    <t xml:space="preserve">170级稀有装备</t>
  </si>
  <si>
    <t xml:space="preserve">175级稀有装备</t>
  </si>
  <si>
    <t xml:space="preserve">180级稀有装备</t>
  </si>
  <si>
    <t xml:space="preserve">185级稀有装备</t>
  </si>
  <si>
    <t xml:space="preserve">190级稀有装备</t>
  </si>
  <si>
    <t xml:space="preserve">195级稀有装备</t>
  </si>
  <si>
    <t xml:space="preserve">200级稀有装备</t>
  </si>
  <si>
    <t xml:space="preserve">10级史诗装备</t>
  </si>
  <si>
    <t xml:space="preserve">20级史诗装备</t>
  </si>
  <si>
    <t xml:space="preserve">30级史诗装备</t>
  </si>
  <si>
    <t xml:space="preserve">40级史诗装备</t>
  </si>
  <si>
    <t xml:space="preserve">50级史诗装备</t>
  </si>
  <si>
    <t xml:space="preserve">55级史诗装备</t>
  </si>
  <si>
    <t xml:space="preserve">60级史诗装备</t>
  </si>
  <si>
    <t xml:space="preserve">65级史诗装备</t>
  </si>
  <si>
    <t xml:space="preserve">70级史诗装备</t>
  </si>
  <si>
    <t xml:space="preserve">75级史诗装备</t>
  </si>
  <si>
    <t xml:space="preserve">80级史诗装备</t>
  </si>
  <si>
    <t xml:space="preserve">85级史诗装备</t>
  </si>
  <si>
    <t xml:space="preserve">90级史诗装备</t>
  </si>
  <si>
    <t xml:space="preserve">95级史诗装备</t>
  </si>
  <si>
    <t xml:space="preserve">100级史诗装备</t>
  </si>
  <si>
    <t xml:space="preserve">105级史诗装备</t>
  </si>
  <si>
    <t xml:space="preserve">110级史诗装备</t>
  </si>
  <si>
    <t xml:space="preserve">115级史诗装备</t>
  </si>
  <si>
    <t xml:space="preserve">120级史诗装备</t>
  </si>
  <si>
    <t xml:space="preserve">125级史诗装备</t>
  </si>
  <si>
    <t xml:space="preserve">130级史诗装备</t>
  </si>
  <si>
    <t xml:space="preserve">135级史诗装备</t>
  </si>
  <si>
    <t xml:space="preserve">140级史诗装备</t>
  </si>
  <si>
    <t xml:space="preserve">145级史诗装备</t>
  </si>
  <si>
    <t xml:space="preserve">150级史诗装备</t>
  </si>
  <si>
    <t xml:space="preserve">155级史诗装备</t>
  </si>
  <si>
    <t xml:space="preserve">160级史诗装备</t>
  </si>
  <si>
    <t xml:space="preserve">165级史诗装备</t>
  </si>
  <si>
    <t xml:space="preserve">170级史诗装备</t>
  </si>
  <si>
    <t xml:space="preserve">175级史诗装备</t>
  </si>
  <si>
    <t xml:space="preserve">180级史诗装备</t>
  </si>
  <si>
    <t xml:space="preserve">185级史诗装备</t>
  </si>
  <si>
    <t xml:space="preserve">190级史诗装备</t>
  </si>
  <si>
    <t xml:space="preserve">195级史诗装备</t>
  </si>
  <si>
    <t xml:space="preserve">200级史诗装备</t>
  </si>
  <si>
    <t xml:space="preserve">10级传说装备</t>
  </si>
  <si>
    <t xml:space="preserve">20级传说装备</t>
  </si>
  <si>
    <t xml:space="preserve">30级传说装备</t>
  </si>
  <si>
    <t xml:space="preserve">40级传说装备</t>
  </si>
  <si>
    <t xml:space="preserve">50级传说装备</t>
  </si>
  <si>
    <t xml:space="preserve">55级传说装备</t>
  </si>
  <si>
    <t xml:space="preserve">60级传说装备</t>
  </si>
  <si>
    <t xml:space="preserve">65级传说装备</t>
  </si>
  <si>
    <t xml:space="preserve">70级传说装备</t>
  </si>
  <si>
    <t xml:space="preserve">75级传说装备</t>
  </si>
  <si>
    <t xml:space="preserve">80级传说装备</t>
  </si>
  <si>
    <t xml:space="preserve">85级传说装备</t>
  </si>
  <si>
    <t xml:space="preserve">90级传说装备</t>
  </si>
  <si>
    <t xml:space="preserve">95级传说装备</t>
  </si>
  <si>
    <t xml:space="preserve">100级传说装备</t>
  </si>
  <si>
    <t xml:space="preserve">105级传说装备</t>
  </si>
  <si>
    <t xml:space="preserve">110级传说装备</t>
  </si>
  <si>
    <t xml:space="preserve">115级传说装备</t>
  </si>
  <si>
    <t xml:space="preserve">120级传说装备</t>
  </si>
  <si>
    <t xml:space="preserve">125级传说装备</t>
  </si>
  <si>
    <t xml:space="preserve">130级传说装备</t>
  </si>
  <si>
    <t xml:space="preserve">135级传说装备</t>
  </si>
  <si>
    <t xml:space="preserve">140级传说装备</t>
  </si>
  <si>
    <t xml:space="preserve">145级传说装备</t>
  </si>
  <si>
    <t xml:space="preserve">150级传说装备</t>
  </si>
  <si>
    <t xml:space="preserve">155级传说装备</t>
  </si>
  <si>
    <t xml:space="preserve">160级传说装备</t>
  </si>
  <si>
    <t xml:space="preserve">165级传说装备</t>
  </si>
  <si>
    <t xml:space="preserve">170级传说装备</t>
  </si>
  <si>
    <t xml:space="preserve">175级传说装备</t>
  </si>
  <si>
    <t xml:space="preserve">180级传说装备</t>
  </si>
  <si>
    <t xml:space="preserve">185级传说装备</t>
  </si>
  <si>
    <t xml:space="preserve">190级传说装备</t>
  </si>
  <si>
    <t xml:space="preserve">195级传说装备</t>
  </si>
  <si>
    <t xml:space="preserve">200级传说装备</t>
  </si>
  <si>
    <t xml:space="preserve">10级神话装备</t>
  </si>
  <si>
    <t xml:space="preserve">20级神话装备</t>
  </si>
  <si>
    <t xml:space="preserve">30级神话装备</t>
  </si>
  <si>
    <t xml:space="preserve">40级神话装备</t>
  </si>
  <si>
    <t xml:space="preserve">50级神话装备</t>
  </si>
  <si>
    <t xml:space="preserve">55级神话装备</t>
  </si>
  <si>
    <t xml:space="preserve">60级神话装备</t>
  </si>
  <si>
    <t xml:space="preserve">65级神话装备</t>
  </si>
  <si>
    <t xml:space="preserve">70级神话装备</t>
  </si>
  <si>
    <t xml:space="preserve">75级神话装备</t>
  </si>
  <si>
    <t xml:space="preserve">80级神话装备</t>
  </si>
  <si>
    <t xml:space="preserve">85级神话装备</t>
  </si>
  <si>
    <t xml:space="preserve">90级神话装备</t>
  </si>
  <si>
    <t xml:space="preserve">95级神话装备</t>
  </si>
  <si>
    <t xml:space="preserve">100级神话装备</t>
  </si>
  <si>
    <t xml:space="preserve">105级神话装备</t>
  </si>
  <si>
    <t xml:space="preserve">110级神话装备</t>
  </si>
  <si>
    <t xml:space="preserve">115级神话装备</t>
  </si>
  <si>
    <t xml:space="preserve">120级神话装备</t>
  </si>
  <si>
    <t xml:space="preserve">125级神话装备</t>
  </si>
  <si>
    <t xml:space="preserve">130级神话装备</t>
  </si>
  <si>
    <t xml:space="preserve">135级神话装备</t>
  </si>
  <si>
    <t xml:space="preserve">140级神话装备</t>
  </si>
  <si>
    <t xml:space="preserve">145级神话装备</t>
  </si>
  <si>
    <t xml:space="preserve">150级神话装备</t>
  </si>
  <si>
    <t xml:space="preserve">155级神话装备</t>
  </si>
  <si>
    <t xml:space="preserve">160级神话装备</t>
  </si>
  <si>
    <t xml:space="preserve">165级神话装备</t>
  </si>
  <si>
    <t xml:space="preserve">170级神话装备</t>
  </si>
  <si>
    <t xml:space="preserve">175级神话装备</t>
  </si>
  <si>
    <t xml:space="preserve">180级神话装备</t>
  </si>
  <si>
    <t xml:space="preserve">185级神话装备</t>
  </si>
  <si>
    <t xml:space="preserve">190级神话装备</t>
  </si>
  <si>
    <t xml:space="preserve">195级神话装备</t>
  </si>
  <si>
    <t xml:space="preserve">200级神话装备</t>
  </si>
  <si>
    <t xml:space="preserve">10级创世装备</t>
  </si>
  <si>
    <t xml:space="preserve">20级创世装备</t>
  </si>
  <si>
    <t xml:space="preserve">30级创世装备</t>
  </si>
  <si>
    <t xml:space="preserve">40级创世装备</t>
  </si>
  <si>
    <t xml:space="preserve">50级创世装备</t>
  </si>
  <si>
    <t xml:space="preserve">55级创世装备</t>
  </si>
  <si>
    <t xml:space="preserve">60级创世装备</t>
  </si>
  <si>
    <t xml:space="preserve">65级创世装备</t>
  </si>
  <si>
    <t xml:space="preserve">70级创世装备</t>
  </si>
  <si>
    <t xml:space="preserve">75级创世装备</t>
  </si>
  <si>
    <t xml:space="preserve">80级创世装备</t>
  </si>
  <si>
    <t xml:space="preserve">85级创世装备</t>
  </si>
  <si>
    <t xml:space="preserve">90级创世装备</t>
  </si>
  <si>
    <t xml:space="preserve">95级创世装备</t>
  </si>
  <si>
    <t xml:space="preserve">100级创世装备</t>
  </si>
  <si>
    <t xml:space="preserve">105级创世装备</t>
  </si>
  <si>
    <t xml:space="preserve">110级创世装备</t>
  </si>
  <si>
    <t xml:space="preserve">115级创世装备</t>
  </si>
  <si>
    <t xml:space="preserve">120级创世装备</t>
  </si>
  <si>
    <t xml:space="preserve">125级创世装备</t>
  </si>
  <si>
    <t xml:space="preserve">130级创世装备</t>
  </si>
  <si>
    <t xml:space="preserve">135级创世装备</t>
  </si>
  <si>
    <t xml:space="preserve">140级创世装备</t>
  </si>
  <si>
    <t xml:space="preserve">145级创世装备</t>
  </si>
  <si>
    <t xml:space="preserve">150级创世装备</t>
  </si>
  <si>
    <t xml:space="preserve">155级创世装备</t>
  </si>
  <si>
    <t xml:space="preserve">160级创世装备</t>
  </si>
  <si>
    <t xml:space="preserve">165级创世装备</t>
  </si>
  <si>
    <t xml:space="preserve">170级创世装备</t>
  </si>
  <si>
    <t xml:space="preserve">175级创世装备</t>
  </si>
  <si>
    <t xml:space="preserve">180级创世装备</t>
  </si>
  <si>
    <t xml:space="preserve">185级创世装备</t>
  </si>
  <si>
    <t xml:space="preserve">190级创世装备</t>
  </si>
  <si>
    <t xml:space="preserve">195级创世装备</t>
  </si>
  <si>
    <t xml:space="preserve">200级创世装备</t>
  </si>
  <si>
    <t xml:space="preserve">55级彩虹装备</t>
  </si>
  <si>
    <t xml:space="preserve">65级彩虹装备</t>
  </si>
  <si>
    <t xml:space="preserve">75级彩虹装备</t>
  </si>
  <si>
    <t xml:space="preserve">85级彩虹装备</t>
  </si>
  <si>
    <t xml:space="preserve">95级彩虹装备</t>
  </si>
  <si>
    <t xml:space="preserve">105级彩虹装备</t>
  </si>
  <si>
    <t xml:space="preserve">115级彩虹装备</t>
  </si>
  <si>
    <t xml:space="preserve">125级彩虹装备</t>
  </si>
  <si>
    <t xml:space="preserve">135级彩虹装备</t>
  </si>
  <si>
    <t xml:space="preserve">145级彩虹装备</t>
  </si>
  <si>
    <t xml:space="preserve">155级彩虹装备</t>
  </si>
  <si>
    <t xml:space="preserve">165级彩虹装备</t>
  </si>
  <si>
    <t xml:space="preserve">175级彩虹装备</t>
  </si>
  <si>
    <t xml:space="preserve">185级彩虹装备</t>
  </si>
  <si>
    <t xml:space="preserve">195级彩虹装备</t>
  </si>
  <si>
    <t xml:space="preserve">随机史诗装备</t>
  </si>
  <si>
    <t xml:space="preserve">史诗装备礼包，使用随机获得1件史诗装备，祝你好运！</t>
  </si>
  <si>
    <t xml:space="preserve">随机传说装备</t>
  </si>
  <si>
    <t xml:space="preserve">传说装备礼包，使用随机获得1件传说装备，祝你好运！</t>
  </si>
  <si>
    <t xml:space="preserve">随机神话装备</t>
  </si>
  <si>
    <t xml:space="preserve">神话装备礼包，使用随机获得1件神话装备，祝你好运！</t>
  </si>
  <si>
    <t xml:space="preserve">随机创世装备</t>
  </si>
  <si>
    <t xml:space="preserve">创世装备礼包，使用随机获得1件创世装备，祝你好运！</t>
  </si>
  <si>
    <t xml:space="preserve">随机彩虹装备</t>
  </si>
  <si>
    <t xml:space="preserve">彩虹装备礼包，使用随机获得1件彩虹装备，祝你好运！</t>
  </si>
  <si>
    <t xml:space="preserve">随机装备</t>
  </si>
  <si>
    <t xml:space="preserve">传说装备礼包，使用随机获得1件装备，祝你好运！</t>
  </si>
  <si>
    <t xml:space="preserve">神话装备礼包，使用随机获得1件装备，祝你好运！</t>
  </si>
  <si>
    <t xml:space="preserve">创世装备礼包，使用随机获得1件装备，祝你好运！</t>
  </si>
  <si>
    <t xml:space="preserve">稀有装备礼包，使用随机获得1件装备，祝你好运！</t>
  </si>
  <si>
    <t xml:space="preserve">基因道具</t>
  </si>
  <si>
    <t xml:space="preserve">织梦微尘</t>
  </si>
  <si>
    <t xml:space="preserve">具有特殊力量的金属原材料，可用于强化武器研究技能节点</t>
  </si>
  <si>
    <t xml:space="preserve">潜能棱晶</t>
  </si>
  <si>
    <t xml:space="preserve">蕴含神秘力量的珍贵材料，可用于在武器研究中解锁特性效果</t>
  </si>
  <si>
    <t xml:space="preserve">符文相关</t>
  </si>
  <si>
    <t xml:space="preserve">符引结晶</t>
  </si>
  <si>
    <t xml:space="preserve">表面镂刻着神秘纹路的材料，可用于开启装备符文槽，也能洗练史诗以下符文效果</t>
  </si>
  <si>
    <t xml:space="preserve">幻梦晶核</t>
  </si>
  <si>
    <t xml:space="preserve">梦境裂隙中凝结的七彩晶棱，可用于洗练传说以上符文效果</t>
  </si>
  <si>
    <t xml:space="preserve">传说祝福石·头盔</t>
  </si>
  <si>
    <t xml:space="preserve">实现愿望的晶石，在符文洗练界面使用后，立即触发该部位的洗练心愿[再洗练5次必出专属词条]，此心愿不会洗出稀有符文</t>
  </si>
  <si>
    <t xml:space="preserve">传说祝福石·衣服</t>
  </si>
  <si>
    <t xml:space="preserve">传说祝福石·护臂</t>
  </si>
  <si>
    <t xml:space="preserve">传说祝福石·裤子</t>
  </si>
  <si>
    <t xml:space="preserve">传说祝福石·足具</t>
  </si>
  <si>
    <t xml:space="preserve">传说祝福石·手套</t>
  </si>
  <si>
    <t xml:space="preserve">神话祝福石</t>
  </si>
  <si>
    <t xml:space="preserve">实现愿望的晶石，在符文洗练界面使用后，立即触发该品质洗练心愿[再洗练15次必出稀有或宝词条]，可能洗出[稀有英雄专属符文]</t>
  </si>
  <si>
    <t xml:space="preserve">创世心愿石</t>
  </si>
  <si>
    <t xml:space="preserve">实现愿望的晶石，在符文洗练界面使用后，立即触发该品质洗练心愿[再洗练20次必出稀有词条]</t>
  </si>
  <si>
    <t xml:space="preserve">传说祝福石</t>
  </si>
  <si>
    <t xml:space="preserve">实现愿望的晶石，在符文洗练界面使用后，立即触发该品质洗练心愿[再洗练5次必出专属或以上词条]</t>
  </si>
  <si>
    <t xml:space="preserve">普通符文</t>
  </si>
  <si>
    <t xml:space="preserve">泛着白色光辉的符文，拥有各种奇思妙想带来的效果</t>
  </si>
  <si>
    <t xml:space="preserve">优秀符文</t>
  </si>
  <si>
    <t xml:space="preserve">泛着绿色光辉的符文，拥有各种奇思妙想带来的效果</t>
  </si>
  <si>
    <t xml:space="preserve">稀有符文</t>
  </si>
  <si>
    <t xml:space="preserve">泛着蓝色光辉的符文，拥有各种奇思妙想带来的效果</t>
  </si>
  <si>
    <t xml:space="preserve">史诗符文</t>
  </si>
  <si>
    <t xml:space="preserve">泛着紫色光辉的符文，拥有各种奇思妙想带来的效果</t>
  </si>
  <si>
    <t xml:space="preserve">传说符文</t>
  </si>
  <si>
    <t xml:space="preserve">泛着橙色光辉的符文，拥有各种奇思妙想带来的效果</t>
  </si>
  <si>
    <t xml:space="preserve">神话符文</t>
  </si>
  <si>
    <t xml:space="preserve">泛着红色光辉的符文，拥有各种奇思妙想带来的效果</t>
  </si>
  <si>
    <t xml:space="preserve">创世符文</t>
  </si>
  <si>
    <t xml:space="preserve">泛着彩色光辉的符文，拥有各种奇思妙想带来的效果</t>
  </si>
  <si>
    <t xml:space="preserve">攻击力&lt;color=#54b76b&gt;+20&lt;/color&gt; </t>
  </si>
  <si>
    <t xml:space="preserve">攻击力&lt;color=#54b76b&gt;+30&lt;/color&gt; </t>
  </si>
  <si>
    <t xml:space="preserve">攻击力&lt;color=#54b76b&gt;+40&lt;/color&gt; </t>
  </si>
  <si>
    <t xml:space="preserve">攻击力&lt;color=#54b76b&gt;+50&lt;/color&gt; </t>
  </si>
  <si>
    <t xml:space="preserve">攻击力&lt;color=#54b76b&gt;+64&lt;/color&gt; </t>
  </si>
  <si>
    <t xml:space="preserve">攻击力&lt;color=#54b76b&gt;+80&lt;/color&gt; </t>
  </si>
  <si>
    <t xml:space="preserve">攻击力&lt;color=#54b76b&gt;+100&lt;/color&gt; </t>
  </si>
  <si>
    <t xml:space="preserve">射手职业攻击力&lt;color=#54b76b&gt;+30&lt;/color&gt;</t>
  </si>
  <si>
    <t xml:space="preserve">射手职业攻击力&lt;color=#54b76b&gt;+40&lt;/color&gt;</t>
  </si>
  <si>
    <t xml:space="preserve">射手职业攻击力&lt;color=#54b76b&gt;+50&lt;/color&gt;</t>
  </si>
  <si>
    <t xml:space="preserve">射手职业攻击力&lt;color=#54b76b&gt;+75&lt;/color&gt;</t>
  </si>
  <si>
    <t xml:space="preserve">射手职业攻击力&lt;color=#54b76b&gt;+96&lt;/color&gt;</t>
  </si>
  <si>
    <t xml:space="preserve">射手职业攻击力&lt;color=#54b76b&gt;+120&lt;/color&gt;</t>
  </si>
  <si>
    <t xml:space="preserve">射手职业攻击力&lt;color=#54b76b&gt;+150&lt;/color&gt;</t>
  </si>
  <si>
    <t xml:space="preserve">战士职业攻击力&lt;color=#54b76b&gt;+30&lt;/color&gt;</t>
  </si>
  <si>
    <t xml:space="preserve">战士职业攻击力&lt;color=#54b76b&gt;+40&lt;/color&gt;</t>
  </si>
  <si>
    <t xml:space="preserve">战士职业攻击力&lt;color=#54b76b&gt;+50&lt;/color&gt;</t>
  </si>
  <si>
    <t xml:space="preserve">战士职业攻击力&lt;color=#54b76b&gt;+75&lt;/color&gt;</t>
  </si>
  <si>
    <t xml:space="preserve">战士职业攻击力&lt;color=#54b76b&gt;+96&lt;/color&gt;</t>
  </si>
  <si>
    <t xml:space="preserve">战士职业攻击力&lt;color=#54b76b&gt;+120&lt;/color&gt;</t>
  </si>
  <si>
    <t xml:space="preserve">战士职业攻击力&lt;color=#54b76b&gt;+150&lt;/color&gt;</t>
  </si>
  <si>
    <t xml:space="preserve">法师职业攻击力&lt;color=#54b76b&gt;+30&lt;/color&gt;</t>
  </si>
  <si>
    <t xml:space="preserve">法师职业攻击力&lt;color=#54b76b&gt;+40&lt;/color&gt;</t>
  </si>
  <si>
    <t xml:space="preserve">法师职业攻击力&lt;color=#54b76b&gt;+50&lt;/color&gt;</t>
  </si>
  <si>
    <t xml:space="preserve">法师职业攻击力&lt;color=#54b76b&gt;+75&lt;/color&gt;</t>
  </si>
  <si>
    <t xml:space="preserve">法师职业攻击力&lt;color=#54b76b&gt;+96&lt;/color&gt;</t>
  </si>
  <si>
    <t xml:space="preserve">法师职业攻击力&lt;color=#54b76b&gt;+120&lt;/color&gt;</t>
  </si>
  <si>
    <t xml:space="preserve">法师职业攻击力&lt;color=#54b76b&gt;+150&lt;/color&gt;</t>
  </si>
  <si>
    <t xml:space="preserve">毒系职业攻击力&lt;color=#54b76b&gt;+30&lt;/color&gt;</t>
  </si>
  <si>
    <t xml:space="preserve">毒系职业攻击力&lt;color=#54b76b&gt;+40&lt;/color&gt;</t>
  </si>
  <si>
    <t xml:space="preserve">毒系职业攻击力&lt;color=#54b76b&gt;+50&lt;/color&gt;</t>
  </si>
  <si>
    <t xml:space="preserve">毒系职业攻击力&lt;color=#54b76b&gt;+75&lt;/color&gt;</t>
  </si>
  <si>
    <t xml:space="preserve">毒系职业攻击力&lt;color=#54b76b&gt;+96&lt;/color&gt;</t>
  </si>
  <si>
    <t xml:space="preserve">毒系职业攻击力&lt;color=#54b76b&gt;+120&lt;/color&gt;</t>
  </si>
  <si>
    <t xml:space="preserve">毒系职业攻击力&lt;color=#54b76b&gt;+150&lt;/color&gt;</t>
  </si>
  <si>
    <t xml:space="preserve">控制职业攻击力&lt;color=#54b76b&gt;+30&lt;/color&gt;</t>
  </si>
  <si>
    <t xml:space="preserve">控制职业攻击力&lt;color=#54b76b&gt;+40&lt;/color&gt;</t>
  </si>
  <si>
    <t xml:space="preserve">控制职业攻击力&lt;color=#54b76b&gt;+50&lt;/color&gt;</t>
  </si>
  <si>
    <t xml:space="preserve">控制职业攻击力&lt;color=#54b76b&gt;+75&lt;/color&gt;</t>
  </si>
  <si>
    <t xml:space="preserve">控制职业攻击力&lt;color=#54b76b&gt;+96&lt;/color&gt;</t>
  </si>
  <si>
    <t xml:space="preserve">控制职业攻击力&lt;color=#54b76b&gt;+120&lt;/color&gt;</t>
  </si>
  <si>
    <t xml:space="preserve">控制职业攻击力&lt;color=#54b76b&gt;+150&lt;/color&gt;</t>
  </si>
  <si>
    <t xml:space="preserve">队长技能冷却缩短&lt;color=#54b76b&gt;20%&lt;/color&gt;</t>
  </si>
  <si>
    <t xml:space="preserve">队长技能冷却缩短&lt;color=#54b76b&gt;25%&lt;/color&gt;</t>
  </si>
  <si>
    <t xml:space="preserve">队长技能冷却缩短&lt;color=#54b76b&gt;30%&lt;/color&gt;</t>
  </si>
  <si>
    <t xml:space="preserve">队长技能冷却缩短&lt;color=#54b76b&gt;35%&lt;/color&gt;</t>
  </si>
  <si>
    <t xml:space="preserve">队长技能冷却缩短&lt;color=#54b76b&gt;40%&lt;/color&gt;</t>
  </si>
  <si>
    <t xml:space="preserve">队长和梦灵伤害&lt;color=#54b76b&gt;+4%&lt;/color&gt;</t>
  </si>
  <si>
    <t xml:space="preserve">队长和梦灵伤害&lt;color=#54b76b&gt;+5%&lt;/color&gt;</t>
  </si>
  <si>
    <t xml:space="preserve">队长和梦灵伤害&lt;color=#54b76b&gt;+6%&lt;/color&gt;</t>
  </si>
  <si>
    <t xml:space="preserve">队长和梦灵伤害&lt;color=#54b76b&gt;+8%&lt;/color&gt;</t>
  </si>
  <si>
    <t xml:space="preserve">队长和梦灵伤害&lt;color=#54b76b&gt;+10%&lt;/color&gt;</t>
  </si>
  <si>
    <t xml:space="preserve">队长和梦灵伤害&lt;color=#54b76b&gt;+12%&lt;/color&gt;</t>
  </si>
  <si>
    <t xml:space="preserve">队长伤害&lt;color=#54b76b&gt;+10%&lt;/color&gt;</t>
  </si>
  <si>
    <t xml:space="preserve">队长伤害&lt;color=#54b76b&gt;+15%&lt;/color&gt;</t>
  </si>
  <si>
    <t xml:space="preserve">队长伤害&lt;color=#54b76b&gt;+20%&lt;/color&gt;</t>
  </si>
  <si>
    <t xml:space="preserve">队长伤害&lt;color=#54b76b&gt;+25%&lt;/color&gt;</t>
  </si>
  <si>
    <t xml:space="preserve">队长伤害&lt;color=#54b76b&gt;+32%&lt;/color&gt;</t>
  </si>
  <si>
    <t xml:space="preserve">队长伤害&lt;color=#54b76b&gt;+40%&lt;/color&gt;</t>
  </si>
  <si>
    <t xml:space="preserve">队长伤害&lt;color=#54b76b&gt;+50%&lt;/color&gt;</t>
  </si>
  <si>
    <t xml:space="preserve">队长暴击率&lt;color=#54b76b&gt;+3%&lt;/color&gt;</t>
  </si>
  <si>
    <t xml:space="preserve">队长暴击率&lt;color=#54b76b&gt;+4%&lt;/color&gt;</t>
  </si>
  <si>
    <t xml:space="preserve">队长暴击率&lt;color=#54b76b&gt;+5%&lt;/color&gt;</t>
  </si>
  <si>
    <t xml:space="preserve">队长暴击率&lt;color=#54b76b&gt;+6%&lt;/color&gt;</t>
  </si>
  <si>
    <t xml:space="preserve">队长暴击率&lt;color=#54b76b&gt;+7%&lt;/color&gt;</t>
  </si>
  <si>
    <t xml:space="preserve">战士职业伤害&lt;color=#54b76b&gt;+4%&lt;/color&gt;</t>
  </si>
  <si>
    <t xml:space="preserve">战士职业伤害&lt;color=#54b76b&gt;+6%&lt;/color&gt;</t>
  </si>
  <si>
    <t xml:space="preserve">战士职业伤害&lt;color=#54b76b&gt;+8%&lt;/color&gt;</t>
  </si>
  <si>
    <t xml:space="preserve">战士职业伤害&lt;color=#54b76b&gt;+10%&lt;/color&gt;</t>
  </si>
  <si>
    <t xml:space="preserve">战士职业伤害&lt;color=#54b76b&gt;+12.5%&lt;/color&gt;</t>
  </si>
  <si>
    <t xml:space="preserve">战士职业伤害&lt;color=#54b76b&gt;+15%&lt;/color&gt;</t>
  </si>
  <si>
    <t xml:space="preserve">战士职业伤害&lt;color=#54b76b&gt;+20%&lt;/color&gt;</t>
  </si>
  <si>
    <t xml:space="preserve">射手职业伤害&lt;color=#54b76b&gt;+4%&lt;/color&gt;</t>
  </si>
  <si>
    <t xml:space="preserve">射手职业伤害&lt;color=#54b76b&gt;+6%&lt;/color&gt;</t>
  </si>
  <si>
    <t xml:space="preserve">射手职业伤害&lt;color=#54b76b&gt;+8%&lt;/color&gt;</t>
  </si>
  <si>
    <t xml:space="preserve">射手职业伤害&lt;color=#54b76b&gt;+10%&lt;/color&gt;</t>
  </si>
  <si>
    <t xml:space="preserve">射手职业伤害&lt;color=#54b76b&gt;+12.5%&lt;/color&gt;</t>
  </si>
  <si>
    <t xml:space="preserve">射手职业伤害&lt;color=#54b76b&gt;+15%&lt;/color&gt;</t>
  </si>
  <si>
    <t xml:space="preserve">射手职业伤害&lt;color=#54b76b&gt;+20%&lt;/color&gt;</t>
  </si>
  <si>
    <t xml:space="preserve">法师职业伤害&lt;color=#54b76b&gt;+4%&lt;/color&gt;</t>
  </si>
  <si>
    <t xml:space="preserve">法师职业伤害&lt;color=#54b76b&gt;+6%&lt;/color&gt;</t>
  </si>
  <si>
    <t xml:space="preserve">法师职业伤害&lt;color=#54b76b&gt;+8%&lt;/color&gt;</t>
  </si>
  <si>
    <t xml:space="preserve">法师职业伤害&lt;color=#54b76b&gt;+10%&lt;/color&gt;</t>
  </si>
  <si>
    <t xml:space="preserve">法师职业伤害&lt;color=#54b76b&gt;+12.5%&lt;/color&gt;</t>
  </si>
  <si>
    <t xml:space="preserve">法师职业伤害&lt;color=#54b76b&gt;+15%&lt;/color&gt;</t>
  </si>
  <si>
    <t xml:space="preserve">法师职业伤害&lt;color=#54b76b&gt;+20%&lt;/color&gt;</t>
  </si>
  <si>
    <t xml:space="preserve">毒系职业伤害&lt;color=#54b76b&gt;+4%&lt;/color&gt;</t>
  </si>
  <si>
    <t xml:space="preserve">毒系职业伤害&lt;color=#54b76b&gt;+6%&lt;/color&gt;</t>
  </si>
  <si>
    <t xml:space="preserve">毒系职业伤害&lt;color=#54b76b&gt;+8%&lt;/color&gt;</t>
  </si>
  <si>
    <t xml:space="preserve">毒系职业伤害&lt;color=#54b76b&gt;+10%&lt;/color&gt;</t>
  </si>
  <si>
    <t xml:space="preserve">毒系职业伤害&lt;color=#54b76b&gt;+12.5%&lt;/color&gt;</t>
  </si>
  <si>
    <t xml:space="preserve">毒系职业伤害&lt;color=#54b76b&gt;+15%&lt;/color&gt;</t>
  </si>
  <si>
    <t xml:space="preserve">毒系职业伤害&lt;color=#54b76b&gt;+20%&lt;/color&gt;</t>
  </si>
  <si>
    <t xml:space="preserve">控制职业伤害&lt;color=#54b76b&gt;+0%&lt;/color&gt;</t>
  </si>
  <si>
    <t xml:space="preserve">控制职业伤害&lt;color=#54b76b&gt;+10%&lt;/color&gt;</t>
  </si>
  <si>
    <t xml:space="preserve">控制职业伤害&lt;color=#54b76b&gt;+12.5%&lt;/color&gt;</t>
  </si>
  <si>
    <t xml:space="preserve">控制职业伤害&lt;color=#54b76b&gt;+15%&lt;/color&gt;</t>
  </si>
  <si>
    <t xml:space="preserve">控制职业伤害&lt;color=#54b76b&gt;+20%&lt;/color&gt;</t>
  </si>
  <si>
    <t xml:space="preserve">对远程怪物伤害&lt;color=#54b76b&gt;+10%&lt;/color&gt;</t>
  </si>
  <si>
    <t xml:space="preserve">对远程怪物伤害&lt;color=#54b76b&gt;+15%&lt;/color&gt;</t>
  </si>
  <si>
    <t xml:space="preserve">对远程怪物伤害&lt;color=#54b76b&gt;+20%&lt;/color&gt;</t>
  </si>
  <si>
    <t xml:space="preserve">对远程怪物伤害&lt;color=#54b76b&gt;+25%&lt;/color&gt;</t>
  </si>
  <si>
    <t xml:space="preserve">对远程怪物伤害&lt;color=#54b76b&gt;+32%&lt;/color&gt;</t>
  </si>
  <si>
    <t xml:space="preserve">对远程怪物伤害&lt;color=#54b76b&gt;+40%&lt;/color&gt;</t>
  </si>
  <si>
    <t xml:space="preserve">对远程怪物伤害&lt;color=#54b76b&gt;+50%&lt;/color&gt;</t>
  </si>
  <si>
    <t xml:space="preserve">对肉盾怪物伤害&lt;color=#54b76b&gt;+10%&lt;/color&gt;</t>
  </si>
  <si>
    <t xml:space="preserve">对肉盾怪物伤害&lt;color=#54b76b&gt;+15%&lt;/color&gt;</t>
  </si>
  <si>
    <t xml:space="preserve">对肉盾怪物伤害&lt;color=#54b76b&gt;+20%&lt;/color&gt;</t>
  </si>
  <si>
    <t xml:space="preserve">对肉盾怪物伤害&lt;color=#54b76b&gt;+25%&lt;/color&gt;</t>
  </si>
  <si>
    <t xml:space="preserve">对肉盾怪物伤害&lt;color=#54b76b&gt;+32%&lt;/color&gt;</t>
  </si>
  <si>
    <t xml:space="preserve">对肉盾怪物伤害&lt;color=#54b76b&gt;+40%&lt;/color&gt;</t>
  </si>
  <si>
    <t xml:space="preserve">对肉盾怪物伤害&lt;color=#54b76b&gt;+50%&lt;/color&gt;</t>
  </si>
  <si>
    <t xml:space="preserve">对高速怪物伤害&lt;color=#54b76b&gt;+10%&lt;/color&gt;</t>
  </si>
  <si>
    <t xml:space="preserve">对高速怪物伤害&lt;color=#54b76b&gt;+15%&lt;/color&gt;</t>
  </si>
  <si>
    <t xml:space="preserve">对高速怪物伤害&lt;color=#54b76b&gt;+20%&lt;/color&gt;</t>
  </si>
  <si>
    <t xml:space="preserve">对高速怪物伤害&lt;color=#54b76b&gt;+25%&lt;/color&gt;</t>
  </si>
  <si>
    <t xml:space="preserve">对高速怪物伤害&lt;color=#54b76b&gt;+32%&lt;/color&gt;</t>
  </si>
  <si>
    <t xml:space="preserve">对高速怪物伤害&lt;color=#54b76b&gt;+40%&lt;/color&gt;</t>
  </si>
  <si>
    <t xml:space="preserve">对高速怪物伤害&lt;color=#54b76b&gt;+50%&lt;/color&gt;</t>
  </si>
  <si>
    <t xml:space="preserve">对血量高于70%的怪物伤害&lt;color=#54b76b&gt;+10%&lt;/color&gt;</t>
  </si>
  <si>
    <t xml:space="preserve">对血量高于70%的怪物伤害&lt;color=#54b76b&gt;+15%&lt;/color&gt;</t>
  </si>
  <si>
    <t xml:space="preserve">对血量高于70%的怪物伤害&lt;color=#54b76b&gt;+20%&lt;/color&gt;</t>
  </si>
  <si>
    <t xml:space="preserve">对血量高于70%的怪物伤害&lt;color=#54b76b&gt;+25%&lt;/color&gt;</t>
  </si>
  <si>
    <t xml:space="preserve">对血量高于70%的怪物伤害&lt;color=#54b76b&gt;+32%&lt;/color&gt;</t>
  </si>
  <si>
    <t xml:space="preserve">对血量高于70%的怪物伤害&lt;color=#54b76b&gt;+40%&lt;/color&gt;</t>
  </si>
  <si>
    <t xml:space="preserve">对血量高于70%的怪物伤害&lt;color=#54b76b&gt;+50%&lt;/color&gt;</t>
  </si>
  <si>
    <t xml:space="preserve">梦灵血量&lt;color=#54b76b&gt;+300&lt;/color&gt;</t>
  </si>
  <si>
    <t xml:space="preserve">梦灵血量&lt;color=#54b76b&gt;+500&lt;/color&gt;</t>
  </si>
  <si>
    <t xml:space="preserve">梦灵血量&lt;color=#54b76b&gt;+800&lt;/color&gt;</t>
  </si>
  <si>
    <t xml:space="preserve">梦灵血量&lt;color=#54b76b&gt;+1100&lt;/color&gt;</t>
  </si>
  <si>
    <t xml:space="preserve">梦灵血量&lt;color=#54b76b&gt;+1500&lt;/color&gt;</t>
  </si>
  <si>
    <t xml:space="preserve">远程怪物对梦灵造成伤害&lt;color=#54b76b&gt;-3%&lt;/color&gt;</t>
  </si>
  <si>
    <t xml:space="preserve">远程怪物对梦灵造成伤害&lt;color=#54b76b&gt;-3.5%&lt;/color&gt;</t>
  </si>
  <si>
    <t xml:space="preserve">远程怪物对梦灵造成伤害&lt;color=#54b76b&gt;-4%&lt;/color&gt;</t>
  </si>
  <si>
    <t xml:space="preserve">远程怪物对梦灵造成伤害&lt;color=#54b76b&gt;-4.5%&lt;/color&gt;</t>
  </si>
  <si>
    <t xml:space="preserve">远程怪物对梦灵造成伤害&lt;color=#54b76b&gt;-5%&lt;/color&gt;</t>
  </si>
  <si>
    <t xml:space="preserve">远程怪物对梦灵造成伤害&lt;color=#54b76b&gt;-6%&lt;/color&gt;</t>
  </si>
  <si>
    <t xml:space="preserve">技能效果持续时间&lt;color=#54b76b&gt;+10%&lt;/color&gt;</t>
  </si>
  <si>
    <t xml:space="preserve">技能效果持续时间&lt;color=#54b76b&gt;+20%&lt;/color&gt;</t>
  </si>
  <si>
    <t xml:space="preserve">技能效果持续时间&lt;color=#54b76b&gt;+30%&lt;/color&gt;</t>
  </si>
  <si>
    <t xml:space="preserve">技能效果持续时间&lt;color=#54b76b&gt;+40%&lt;/color&gt;</t>
  </si>
  <si>
    <t xml:space="preserve">技能效果持续时间&lt;color=#54b76b&gt;+50%&lt;/color&gt;</t>
  </si>
  <si>
    <t xml:space="preserve">技能效果持续时间&lt;color=#54b76b&gt;+60%&lt;/color&gt;</t>
  </si>
  <si>
    <t xml:space="preserve">技能效果持续时间&lt;color=#54b76b&gt;+70%&lt;/color&gt;</t>
  </si>
  <si>
    <t xml:space="preserve">梦灵伤害&lt;color=#54b76b&gt;+3.5%&lt;/color&gt;</t>
  </si>
  <si>
    <t xml:space="preserve">梦灵伤害&lt;color=#54b76b&gt;+5%&lt;/color&gt;</t>
  </si>
  <si>
    <t xml:space="preserve">梦灵伤害&lt;color=#54b76b&gt;+6%&lt;/color&gt;</t>
  </si>
  <si>
    <t xml:space="preserve">梦灵伤害&lt;color=#54b76b&gt;+8%&lt;/color&gt;</t>
  </si>
  <si>
    <t xml:space="preserve">梦灵伤害&lt;color=#54b76b&gt;+10%&lt;/color&gt;</t>
  </si>
  <si>
    <t xml:space="preserve">梦灵伤害&lt;color=#54b76b&gt;+12.5%&lt;/color&gt;</t>
  </si>
  <si>
    <t xml:space="preserve">梦灵伤害&lt;color=#54b76b&gt;+15%&lt;/color&gt;</t>
  </si>
  <si>
    <t xml:space="preserve">载具耐久度低于30%时，伤害&lt;color=#54b76b&gt;+24%&lt;/color&gt;</t>
  </si>
  <si>
    <t xml:space="preserve">载具耐久度低于30%时，伤害&lt;color=#54b76b&gt;+36%&lt;/color&gt;</t>
  </si>
  <si>
    <t xml:space="preserve">载具耐久度低于30%时，伤害&lt;color=#54b76b&gt;+48%&lt;/color&gt;</t>
  </si>
  <si>
    <t xml:space="preserve">载具耐久度低于30%时，伤害&lt;color=#54b76b&gt;+60%&lt;/color&gt;</t>
  </si>
  <si>
    <t xml:space="preserve">载具耐久度低于30%时，伤害&lt;color=#54b76b&gt;+75%&lt;/color&gt;</t>
  </si>
  <si>
    <t xml:space="preserve">梦灵满血时，伤害&lt;color=#54b76b&gt;+20%&lt;/color&gt;</t>
  </si>
  <si>
    <t xml:space="preserve">梦灵满血时，伤害&lt;color=#54b76b&gt;+25%&lt;/color&gt;</t>
  </si>
  <si>
    <t xml:space="preserve">梦灵满血时，伤害&lt;color=#54b76b&gt;+30%&lt;/color&gt;</t>
  </si>
  <si>
    <t xml:space="preserve">梦灵满血时，伤害&lt;color=#54b76b&gt;+35%&lt;/color&gt;</t>
  </si>
  <si>
    <t xml:space="preserve">梦灵满血时，伤害&lt;color=#54b76b&gt;+40%&lt;/color&gt;</t>
  </si>
  <si>
    <t xml:space="preserve">进入战斗前60秒对怪物伤害&lt;color=#54b76b&gt;+25%&lt;/color&gt;</t>
  </si>
  <si>
    <t xml:space="preserve">进入战斗前60秒对怪物伤害&lt;color=#54b76b&gt;+30%&lt;/color&gt;</t>
  </si>
  <si>
    <t xml:space="preserve">进入战斗前60秒对怪物伤害&lt;color=#54b76b&gt;+35%&lt;/color&gt;</t>
  </si>
  <si>
    <t xml:space="preserve">进入战斗前60秒对怪物伤害&lt;color=#54b76b&gt;+40%&lt;/color&gt;</t>
  </si>
  <si>
    <t xml:space="preserve">进入战斗前60秒对怪物伤害&lt;color=#54b76b&gt;+45%&lt;/color&gt;</t>
  </si>
  <si>
    <t xml:space="preserve">对有负面状态的怪物伤害&lt;color=#54b76b&gt;+12%&lt;/color&gt;</t>
  </si>
  <si>
    <t xml:space="preserve">对有负面状态的怪物伤害&lt;color=#54b76b&gt;+18%&lt;/color&gt;</t>
  </si>
  <si>
    <t xml:space="preserve">对有负面状态的怪物伤害&lt;color=#54b76b&gt;+26%&lt;/color&gt;</t>
  </si>
  <si>
    <t xml:space="preserve">对有负面状态的怪物伤害&lt;color=#54b76b&gt;+36%&lt;/color&gt;</t>
  </si>
  <si>
    <t xml:space="preserve">对有负面状态的怪物伤害&lt;color=#54b76b&gt;+48%&lt;/color&gt;</t>
  </si>
  <si>
    <t xml:space="preserve">载具可免疫&lt;color=#54b76b&gt;4&lt;/color&gt;次伤害</t>
  </si>
  <si>
    <t xml:space="preserve">载具可免疫&lt;color=#54b76b&gt;5&lt;/color&gt;次伤害</t>
  </si>
  <si>
    <t xml:space="preserve">载具可免疫&lt;color=#54b76b&gt;6&lt;/color&gt;次伤害</t>
  </si>
  <si>
    <t xml:space="preserve">载具可免疫&lt;color=#54b76b&gt;7&lt;/color&gt;次伤害</t>
  </si>
  <si>
    <t xml:space="preserve">载具可免疫&lt;color=#54b76b&gt;8&lt;/color&gt;次伤害</t>
  </si>
  <si>
    <t xml:space="preserve">对精英和首领伤害&lt;color=#54b76b&gt;+15%&lt;/color&gt;</t>
  </si>
  <si>
    <t xml:space="preserve">对精英和首领伤害&lt;color=#54b76b&gt;+20%&lt;/color&gt;</t>
  </si>
  <si>
    <t xml:space="preserve">对精英和首领伤害&lt;color=#54b76b&gt;+25%&lt;/color&gt;</t>
  </si>
  <si>
    <t xml:space="preserve">对精英和首领伤害&lt;color=#54b76b&gt;+32%&lt;/color&gt;</t>
  </si>
  <si>
    <t xml:space="preserve">对精英和首领伤害&lt;color=#54b76b&gt;+40%&lt;/color&gt;</t>
  </si>
  <si>
    <t xml:space="preserve">对精英和首领伤害&lt;color=#54b76b&gt;+50%&lt;/color&gt;</t>
  </si>
  <si>
    <t xml:space="preserve">暴击伤害&lt;color=#54b76b&gt;+40%&lt;/color&gt;</t>
  </si>
  <si>
    <t xml:space="preserve">暴击伤害&lt;color=#54b76b&gt;+50%&lt;/color&gt;</t>
  </si>
  <si>
    <t xml:space="preserve">暴击伤害&lt;color=#54b76b&gt;+65%&lt;/color&gt;</t>
  </si>
  <si>
    <t xml:space="preserve">暴击伤害&lt;color=#54b76b&gt;+80%&lt;/color&gt;</t>
  </si>
  <si>
    <t xml:space="preserve">暴击伤害&lt;color=#54b76b&gt;+100%&lt;/color&gt;</t>
  </si>
  <si>
    <t xml:space="preserve">击杀精英或首领后载具回复&lt;color=#54b76b&gt;10%&lt;/color&gt;耐久</t>
  </si>
  <si>
    <t xml:space="preserve">击杀精英或首领后载具回复&lt;color=#54b76b&gt;12.5%&lt;/color&gt;耐久</t>
  </si>
  <si>
    <t xml:space="preserve">击杀精英或首领后载具回复&lt;color=#54b76b&gt;15%&lt;/color&gt;耐久</t>
  </si>
  <si>
    <t xml:space="preserve">队长每释放一次[咻咻的弹簧锤]，所有梦灵伤害&lt;color=#54b76b&gt;+3%&lt;/color&gt;，最多8次</t>
  </si>
  <si>
    <t xml:space="preserve">队长每释放一次[咻咻的弹簧锤]，所有梦灵伤害&lt;color=#54b76b&gt;+4%&lt;/color&gt;，最多8次</t>
  </si>
  <si>
    <t xml:space="preserve">队长每释放一次[咻咻的弹簧锤]，所有梦灵伤害&lt;color=#54b76b&gt;+5%&lt;/color&gt;，最多8次</t>
  </si>
  <si>
    <t xml:space="preserve">队长每触发一次暴击，所有梦灵伤害&lt;color=#54b76b&gt;+3.5%&lt;/color&gt;，最多8次</t>
  </si>
  <si>
    <t xml:space="preserve">队长每触发一次暴击，所有梦灵伤害&lt;color=#54b76b&gt;+4.5%&lt;/color&gt;，最多8次</t>
  </si>
  <si>
    <t xml:space="preserve">队长每触发一次暴击，所有梦灵伤害&lt;color=#54b76b&gt;+5.5%&lt;/color&gt;，最多8次</t>
  </si>
  <si>
    <t xml:space="preserve">寒冰射手攻击时，&lt;color=#54b76b&gt;35%&lt;/color&gt;几率释放&lt;color=#54b76b&gt;1&lt;/color&gt;个伤害&lt;color=#54b76b&gt;50%&lt;/color&gt;的冰锥</t>
  </si>
  <si>
    <t xml:space="preserve">寒冰射手攻击时，&lt;color=#54b76b&gt;35%&lt;/color&gt;几率释放&lt;color=#54b76b&gt;1&lt;/color&gt;个伤害&lt;color=#54b76b&gt;70%&lt;/color&gt;的冰锥</t>
  </si>
  <si>
    <t xml:space="preserve">寒冰射手箭矢穿透&lt;color=#54b76b&gt;+1&lt;/color&gt;，伤害&lt;color=#54b76b&gt;-20%&lt;/color&gt;</t>
  </si>
  <si>
    <t xml:space="preserve">寒冰射手箭矢穿透&lt;color=#54b76b&gt;+1&lt;/color&gt;，伤害&lt;color=#54b76b&gt;-10%&lt;/color&gt;</t>
  </si>
  <si>
    <t xml:space="preserve">炽焰巫师烤鸡有&lt;color=#54b76b&gt;15%&lt;/color&gt;概率点燃怪物</t>
  </si>
  <si>
    <t xml:space="preserve">炽焰巫师烤鸡有&lt;color=#54b76b&gt;25%&lt;/color&gt;概率点燃怪物</t>
  </si>
  <si>
    <t xml:space="preserve">炽焰巫师烤鸡弹跳次数&lt;color=#54b76b&gt;+1&lt;/color&gt;，伤害&lt;color=#54b76b&gt;-20%&lt;/color&gt;</t>
  </si>
  <si>
    <t xml:space="preserve">炽焰巫师烤鸡弹跳次数&lt;color=#54b76b&gt;+1&lt;/color&gt;，伤害&lt;color=#54b76b&gt;-15%&lt;/color&gt;</t>
  </si>
  <si>
    <t xml:space="preserve">吟游诗人施加祝福时&lt;color=#54b76b&gt;50%&lt;/color&gt;几率攻击1个敌人并附加&lt;color=#54b76b&gt;15%[易伤]&lt;/color&gt;</t>
  </si>
  <si>
    <t xml:space="preserve">吟游诗人施加祝福时&lt;color=#54b76b&gt;50%&lt;/color&gt;几率攻击1个敌人并附加&lt;color=#54b76b&gt;20%[易伤]&lt;/color&gt;</t>
  </si>
  <si>
    <t xml:space="preserve">吟游诗人增幅持续时间&lt;color=#54b76b&gt;+1秒&lt;/color&gt;</t>
  </si>
  <si>
    <t xml:space="preserve">吟游诗人增幅持续时间&lt;color=#54b76b&gt;+1.5秒&lt;/color&gt;</t>
  </si>
  <si>
    <t xml:space="preserve">摇滚巨石充能速度&lt;color=#54b76b&gt;+20%&lt;/color&gt;</t>
  </si>
  <si>
    <t xml:space="preserve">摇滚巨石充能速度&lt;color=#54b76b&gt;+30%&lt;/color&gt;</t>
  </si>
  <si>
    <t xml:space="preserve">摇滚巨石充能速度&lt;color=#54b76b&gt;+40%&lt;/color&gt;</t>
  </si>
  <si>
    <t xml:space="preserve">摇滚巨石【音浪】额外施加&lt;color=#54b76b&gt;15%&lt;/color&gt;的减速效果，持续5s</t>
  </si>
  <si>
    <t xml:space="preserve">摇滚巨石【音浪】额外施加&lt;color=#54b76b&gt;22%&lt;/color&gt;的减速效果，持续5s</t>
  </si>
  <si>
    <t xml:space="preserve">摇滚巨石【音浪】额外施加&lt;color=#54b76b&gt;30%&lt;/color&gt;的减速效果，持续5s</t>
  </si>
  <si>
    <t xml:space="preserve">摇滚巨石攻击被控制的敌人时，伤害&lt;color=#54b76b&gt;+12%&lt;/color&gt;</t>
  </si>
  <si>
    <t xml:space="preserve">摇滚巨石攻击被控制的敌人时，伤害&lt;color=#54b76b&gt;+18%&lt;/color&gt;</t>
  </si>
  <si>
    <t xml:space="preserve">摇滚巨石攻击被控制的敌人时，伤害&lt;color=#54b76b&gt;+24%&lt;/color&gt;</t>
  </si>
  <si>
    <t xml:space="preserve">果冻少女冻冻弹射&lt;color=#54b76b&gt;+1&lt;/color&gt;，伤害&lt;color=#54b76b&gt;-45%&lt;/color&gt;</t>
  </si>
  <si>
    <t xml:space="preserve">果冻少女冻冻弹射&lt;color=#54b76b&gt;+1&lt;/color&gt;，伤害&lt;color=#54b76b&gt;-40%&lt;/color&gt;</t>
  </si>
  <si>
    <t xml:space="preserve">果冻少女冻冻弹射&lt;color=#54b76b&gt;+1&lt;/color&gt;，伤害&lt;color=#54b76b&gt;-36%&lt;/color&gt;</t>
  </si>
  <si>
    <t xml:space="preserve">果冻少女中毒伤害&lt;color=#54b76b&gt;+25%&lt;/color&gt;</t>
  </si>
  <si>
    <t xml:space="preserve">果冻少女中毒伤害&lt;color=#54b76b&gt;+36%&lt;/color&gt;</t>
  </si>
  <si>
    <t xml:space="preserve">果冻少女中毒伤害&lt;color=#54b76b&gt;+48%&lt;/color&gt;</t>
  </si>
  <si>
    <t xml:space="preserve">果冻少女中毒时间&lt;color=#54b76b&gt;+20%&lt;/color&gt;</t>
  </si>
  <si>
    <t xml:space="preserve">果冻少女中毒时间&lt;color=#54b76b&gt;+30%&lt;/color&gt;</t>
  </si>
  <si>
    <t xml:space="preserve">果冻少女中毒时间&lt;color=#54b76b&gt;+40%&lt;/color&gt;</t>
  </si>
  <si>
    <t xml:space="preserve">雷震子暴击&lt;color=#54b76b&gt;+3%&lt;/color&gt;</t>
  </si>
  <si>
    <t xml:space="preserve">雷震子暴击&lt;color=#54b76b&gt;+5%&lt;/color&gt;</t>
  </si>
  <si>
    <t xml:space="preserve">雷震子暴击&lt;color=#54b76b&gt;+7%&lt;/color&gt;</t>
  </si>
  <si>
    <t xml:space="preserve">雷震子闪电链对中毒的敌人造成伤害时，造成&lt;color=#54b76b&gt;15%&lt;/color&gt;额外伤害</t>
  </si>
  <si>
    <t xml:space="preserve">雷震子闪电链对中毒的敌人造成伤害时，造成&lt;color=#54b76b&gt;22%&lt;/color&gt;额外伤害</t>
  </si>
  <si>
    <t xml:space="preserve">雷震子闪电链对中毒的敌人造成伤害时，造成&lt;color=#54b76b&gt;30%&lt;/color&gt;额外伤害</t>
  </si>
  <si>
    <t xml:space="preserve">雷震子大招冷却缩减&lt;color=#54b76b&gt;25%&lt;/color&gt;</t>
  </si>
  <si>
    <t xml:space="preserve">雷震子大招冷却缩减&lt;color=#54b76b&gt;35%&lt;/color&gt;</t>
  </si>
  <si>
    <t xml:space="preserve">雷震子大招冷却缩减&lt;color=#54b76b&gt;50%&lt;/color&gt;</t>
  </si>
  <si>
    <t xml:space="preserve">忍者鲨手手里剑&lt;color=#54b76b&gt;15%&lt;/color&gt;几率不消耗能量</t>
  </si>
  <si>
    <t xml:space="preserve">忍者鲨手手里剑&lt;color=#54b76b&gt;22%&lt;/color&gt;几率不消耗能量</t>
  </si>
  <si>
    <t xml:space="preserve">忍者鲨手手里剑&lt;color=#54b76b&gt;30%&lt;/color&gt;几率不消耗能量</t>
  </si>
  <si>
    <t xml:space="preserve">忍者鲨手对减速的敌人造成伤害时，造成&lt;color=#54b76b&gt;12%&lt;/color&gt;额外伤害</t>
  </si>
  <si>
    <t xml:space="preserve">忍者鲨手对减速的敌人造成伤害时，造成&lt;color=#54b76b&gt;18%&lt;/color&gt;额外伤害</t>
  </si>
  <si>
    <t xml:space="preserve">忍者鲨手对减速的敌人造成伤害时，造成&lt;color=#54b76b&gt;24%&lt;/color&gt;额外伤害</t>
  </si>
  <si>
    <t xml:space="preserve">忍者鲨手有&lt;color=#54b76b&gt;12%&lt;/color&gt;的概率额外扔出一发手里剑</t>
  </si>
  <si>
    <t xml:space="preserve">忍者鲨手有&lt;color=#54b76b&gt;16%&lt;/color&gt;的概率额外扔出一发手里剑</t>
  </si>
  <si>
    <t xml:space="preserve">忍者鲨手有&lt;color=#54b76b&gt;20%&lt;/color&gt;的概率额外扔出一发手里剑</t>
  </si>
  <si>
    <t xml:space="preserve">甜心护士有&lt;color=#54b76b&gt;8%&lt;/color&gt;概率额外使用一次【肾上献速】</t>
  </si>
  <si>
    <t xml:space="preserve">甜心护士有&lt;color=#54b76b&gt;12%&lt;/color&gt;概率额外使用一次【肾上献速】</t>
  </si>
  <si>
    <t xml:space="preserve">甜心护士有&lt;color=#54b76b&gt;16%&lt;/color&gt;概率额外使用一次【肾上献速】</t>
  </si>
  <si>
    <t xml:space="preserve">甜心护士【肾上献速】影响的友军，暴击伤害&lt;color=#54b76b&gt;+45%&lt;/color&gt;</t>
  </si>
  <si>
    <t xml:space="preserve">甜心护士【肾上献速】影响的友军，暴击伤害&lt;color=#54b76b&gt;+60%&lt;/color&gt;</t>
  </si>
  <si>
    <t xml:space="preserve">甜心护士【肾上献速】影响的友军，暴击伤害&lt;color=#54b76b&gt;+80%&lt;/color&gt;</t>
  </si>
  <si>
    <t xml:space="preserve">甜心护士奥义【强效药剂】冷却时间缩短&lt;color=#54b76b&gt;12%&lt;/color&gt;</t>
  </si>
  <si>
    <t xml:space="preserve">甜心护士奥义【强效药剂】冷却时间缩短&lt;color=#54b76b&gt;18%&lt;/color&gt;</t>
  </si>
  <si>
    <t xml:space="preserve">甜心护士奥义【强效药剂】冷却时间缩短&lt;color=#54b76b&gt;24%&lt;/color&gt;</t>
  </si>
  <si>
    <t xml:space="preserve">关羽对血量高于&lt;color=#54b76b&gt;75%&lt;/color&gt;的敌人，暴击率&lt;color=#54b76b&gt;+10%&lt;/color&gt;</t>
  </si>
  <si>
    <t xml:space="preserve">关羽对血量高于&lt;color=#54b76b&gt;75%&lt;/color&gt;的敌人，暴击率&lt;color=#54b76b&gt;+15%&lt;/color&gt;</t>
  </si>
  <si>
    <t xml:space="preserve">关羽对血量高于&lt;color=#54b76b&gt;75%&lt;/color&gt;的敌人，暴击率&lt;color=#54b76b&gt;+20%&lt;/color&gt;</t>
  </si>
  <si>
    <t xml:space="preserve">关羽对血量高于&lt;color=#54b76b&gt;75%&lt;/color&gt;的敌人，暴击率&lt;color=#54b76b&gt;+25%&lt;/color&gt;</t>
  </si>
  <si>
    <t xml:space="preserve">关羽对血量高于&lt;color=#54b76b&gt;75%&lt;/color&gt;的敌人，暴击率&lt;color=#54b76b&gt;+32%&lt;/color&gt;</t>
  </si>
  <si>
    <t xml:space="preserve">关羽对血量高于&lt;color=#54b76b&gt;75%&lt;/color&gt;的敌人，暴击率&lt;color=#54b76b&gt;+40%&lt;/color&gt;</t>
  </si>
  <si>
    <t xml:space="preserve">关羽充能时&lt;color=#54b76b&gt;8%&lt;/color&gt;几率能量上限&lt;color=#54b76b&gt;+50%&lt;/color&gt;，持续到下次充能，最多叠&lt;color=#54b76b&gt;3&lt;/color&gt;次</t>
  </si>
  <si>
    <t xml:space="preserve">关羽充能时&lt;color=#54b76b&gt;12%&lt;/color&gt;几率能量上限&lt;color=#54b76b&gt;+50%&lt;/color&gt;，持续到下次充能，最多叠&lt;color=#54b76b&gt;3&lt;/color&gt;次</t>
  </si>
  <si>
    <t xml:space="preserve">关羽充能时&lt;color=#54b76b&gt;18%&lt;/color&gt;几率能量上限&lt;color=#54b76b&gt;+50%&lt;/color&gt;，持续到下次充能，最多叠&lt;color=#54b76b&gt;3&lt;/color&gt;次</t>
  </si>
  <si>
    <t xml:space="preserve">关羽充能时&lt;color=#54b76b&gt;25%&lt;/color&gt;几率能量上限&lt;color=#54b76b&gt;+50%&lt;/color&gt;，持续到下次充能，最多叠&lt;color=#54b76b&gt;3&lt;/color&gt;次</t>
  </si>
  <si>
    <t xml:space="preserve">关羽充能时&lt;color=#54b76b&gt;35%&lt;/color&gt;几率能量上限&lt;color=#54b76b&gt;+50%&lt;/color&gt;，持续到下次充能，最多叠&lt;color=#54b76b&gt;3&lt;/color&gt;次</t>
  </si>
  <si>
    <t xml:space="preserve">关羽充能时&lt;color=#54b76b&gt;45%&lt;/color&gt;几率能量上限&lt;color=#54b76b&gt;+50%&lt;/color&gt;，持续到下次充能，最多叠&lt;color=#54b76b&gt;3&lt;/color&gt;次</t>
  </si>
  <si>
    <t xml:space="preserve">关羽的攻击距离&lt;color=#54b76b&gt;+20%&lt;/color&gt;，伤害&lt;color=#54b76b&gt;+3%&lt;/color&gt;</t>
  </si>
  <si>
    <t xml:space="preserve">关羽的攻击距离&lt;color=#54b76b&gt;+20%&lt;/color&gt;，伤害&lt;color=#54b76b&gt;+5%&lt;/color&gt;</t>
  </si>
  <si>
    <t xml:space="preserve">关羽的攻击距离&lt;color=#54b76b&gt;+20%&lt;/color&gt;，伤害&lt;color=#54b76b&gt;+8%&lt;/color&gt;</t>
  </si>
  <si>
    <t xml:space="preserve">关羽的攻击距离&lt;color=#54b76b&gt;+20%&lt;/color&gt;，伤害&lt;color=#54b76b&gt;+15%&lt;/color&gt;</t>
  </si>
  <si>
    <t xml:space="preserve">关羽的攻击距离&lt;color=#54b76b&gt;+20%&lt;/color&gt;，伤害&lt;color=#54b76b&gt;+30%&lt;/color&gt;</t>
  </si>
  <si>
    <t xml:space="preserve">关羽的攻击距离&lt;color=#54b76b&gt;+20%&lt;/color&gt;，伤害&lt;color=#54b76b&gt;+45%&lt;/color&gt;</t>
  </si>
  <si>
    <t xml:space="preserve">亚瑟召唤的警盾将会反弹受到的&lt;color=#54b76b&gt;50&lt;/color&gt;%伤害</t>
  </si>
  <si>
    <t xml:space="preserve">亚瑟召唤的警盾将会反弹受到的&lt;color=#54b76b&gt;100&lt;/color&gt;%伤害</t>
  </si>
  <si>
    <t xml:space="preserve">亚瑟召唤的警盾将会反弹受到的&lt;color=#54b76b&gt;150&lt;/color&gt;%伤害</t>
  </si>
  <si>
    <t xml:space="preserve">亚瑟召唤的警盾将会反弹受到的&lt;color=#54b76b&gt;200&lt;/color&gt;%伤害</t>
  </si>
  <si>
    <t xml:space="preserve">亚瑟的[正当防卫]有&lt;color=#54b76b&gt;2%&lt;/color&gt;概率秒杀普通怪物（不超过亚瑟攻击力2500%）</t>
  </si>
  <si>
    <t xml:space="preserve">亚瑟的[正当防卫]有&lt;color=#54b76b&gt;3%&lt;/color&gt;概率秒杀普通怪物（不超过亚瑟攻击力3000%）</t>
  </si>
  <si>
    <t xml:space="preserve">亚瑟的[正当防卫]有&lt;color=#54b76b&gt;4%&lt;/color&gt;概率秒杀普通怪物（不超过亚瑟攻击力3500%）</t>
  </si>
  <si>
    <t xml:space="preserve">亚瑟的[正当防卫]有&lt;color=#54b76b&gt;5%&lt;/color&gt;概率秒杀普通怪物（不超过亚瑟攻击力4000%）</t>
  </si>
  <si>
    <t xml:space="preserve">载具耐久度首次低于30%时，亚瑟召唤1个警盾并嘲讽附近敌人</t>
  </si>
  <si>
    <t xml:space="preserve">载具耐久度首次低于30%时，亚瑟召唤2个警盾并嘲讽附近敌人</t>
  </si>
  <si>
    <t xml:space="preserve">载具耐久度首次低于30%时，亚瑟召唤3个警盾并嘲讽附近敌人</t>
  </si>
  <si>
    <t xml:space="preserve">载具耐久度首次低于30%时，亚瑟召唤4个警盾并嘲讽附近敌人</t>
  </si>
  <si>
    <t xml:space="preserve">东方宫主攻击充能效率提高&lt;color=#54b76b&gt;10%&lt;/color&gt;，有&lt;color=#54b76b&gt;15%&lt;/color&gt;几率立即完成</t>
  </si>
  <si>
    <t xml:space="preserve">东方宫主攻击充能效率提高&lt;color=#54b76b&gt;15%&lt;/color&gt;，有&lt;color=#54b76b&gt;15%&lt;/color&gt;几率立即完成</t>
  </si>
  <si>
    <t xml:space="preserve">东方宫主攻击充能效率提高&lt;color=#54b76b&gt;20%&lt;/color&gt;，有&lt;color=#54b76b&gt;15%&lt;/color&gt;几率立即完成</t>
  </si>
  <si>
    <t xml:space="preserve">东方宫主攻击充能效率提高&lt;color=#54b76b&gt;30%&lt;/color&gt;，有&lt;color=#54b76b&gt;15%&lt;/color&gt;几率立即完成</t>
  </si>
  <si>
    <t xml:space="preserve">东方宫主有&lt;color=#54b76b&gt;50%&lt;/color&gt;概率飞针+1，伤害&lt;color=#54b76b&gt;-20%&lt;/color&gt;</t>
  </si>
  <si>
    <t xml:space="preserve">东方宫主有&lt;color=#54b76b&gt;60%&lt;/color&gt;概率飞针+1，伤害&lt;color=#54b76b&gt;-20%&lt;/color&gt;</t>
  </si>
  <si>
    <t xml:space="preserve">东方宫主有&lt;color=#54b76b&gt;70%&lt;/color&gt;概率飞针+1，伤害&lt;color=#54b76b&gt;-20%&lt;/color&gt;</t>
  </si>
  <si>
    <t xml:space="preserve">东方宫主有&lt;color=#54b76b&gt;80%&lt;/color&gt;概率飞针+1，伤害&lt;color=#54b76b&gt;-20%&lt;/color&gt;</t>
  </si>
  <si>
    <t xml:space="preserve">东方宫主击杀目标时，攻速提升&lt;color=#54b76b&gt;30%&lt;/color&gt;，持续5秒</t>
  </si>
  <si>
    <t xml:space="preserve">东方宫主击杀目标时，攻速提升&lt;color=#54b76b&gt;40%&lt;/color&gt;，持续5秒</t>
  </si>
  <si>
    <t xml:space="preserve">东方宫主击杀目标时，攻速提升&lt;color=#54b76b&gt;50%&lt;/color&gt;，持续5秒</t>
  </si>
  <si>
    <t xml:space="preserve">东方宫主击杀目标时，攻速提升&lt;color=#54b76b&gt;60%&lt;/color&gt;，持续5秒</t>
  </si>
  <si>
    <t xml:space="preserve">镭射对减速的敌人造成伤害时，暴击率&lt;color=#54b76b&gt;+8%&lt;/color&gt;</t>
  </si>
  <si>
    <t xml:space="preserve">镭射对减速的敌人造成伤害时，暴击率&lt;color=#54b76b&gt;+10%&lt;/color&gt;</t>
  </si>
  <si>
    <t xml:space="preserve">镭射对减速的敌人造成伤害时，暴击率&lt;color=#54b76b&gt;+12%&lt;/color&gt;</t>
  </si>
  <si>
    <t xml:space="preserve">镭射对减速的敌人造成伤害时，暴击率&lt;color=#54b76b&gt;+14%&lt;/color&gt;</t>
  </si>
  <si>
    <t xml:space="preserve">镭射对主目标的敌人造成暴击时，会额外造成最大生命值的&lt;color=#54b76b&gt;7%&lt;/color&gt;伤害（400%攻击力上限）</t>
  </si>
  <si>
    <t xml:space="preserve">镭射对主目标的敌人造成暴击时，会额外造成最大生命值的&lt;color=#54b76b&gt;10%&lt;/color&gt;伤害（560%攻击力上限）</t>
  </si>
  <si>
    <t xml:space="preserve">镭射对主目标的敌人造成暴击时，会额外造成最大生命值的&lt;color=#54b76b&gt;13%&lt;/color&gt;伤害（720%攻击力上限）</t>
  </si>
  <si>
    <t xml:space="preserve">镭射对主目标的敌人造成暴击时，会额外造成最大生命值的&lt;color=#54b76b&gt;16%&lt;/color&gt;伤害（900%攻击力上限）</t>
  </si>
  <si>
    <t xml:space="preserve">镭射暴击时，大招的冷却降低&lt;color=#54b76b&gt;0.5&lt;/color&gt;秒</t>
  </si>
  <si>
    <t xml:space="preserve">镭射暴击时，大招的冷却降低&lt;color=#54b76b&gt;0.7&lt;/color&gt;秒</t>
  </si>
  <si>
    <t xml:space="preserve">镭射暴击时，大招的冷却降低&lt;color=#54b76b&gt;0.9&lt;/color&gt;秒</t>
  </si>
  <si>
    <t xml:space="preserve">镭射暴击时，大招的冷却降低&lt;color=#54b76b&gt;1.2&lt;/color&gt;秒</t>
  </si>
  <si>
    <t xml:space="preserve">神灯王子直接获得一次额外的守护之愿的祝福，不消耗愿望次数，伤害&lt;color=#54b76b&gt;-10%&lt;/color&gt;</t>
  </si>
  <si>
    <t xml:space="preserve">神灯王子直接获得一次额外的守护之愿的祝福，不消耗愿望次数</t>
  </si>
  <si>
    <t xml:space="preserve">神灯王子直接获得一次额外的守护之愿的祝福，不消耗愿望次数，伤害&lt;color=#54b76b&gt;+7%&lt;/color&gt;</t>
  </si>
  <si>
    <t xml:space="preserve">神灯王子直接获得一次额外的守护之愿的祝福，不消耗愿望次数，伤害&lt;color=#54b76b&gt;+14%&lt;/color&gt;</t>
  </si>
  <si>
    <t xml:space="preserve">神灯王子【愿灯】额外提供&lt;color=#54b76b&gt;7.5&lt;/color&gt;点充能</t>
  </si>
  <si>
    <t xml:space="preserve">神灯王子【愿灯】额外提供&lt;color=#54b76b&gt;10&lt;/color&gt;点充能</t>
  </si>
  <si>
    <t xml:space="preserve">神灯王子【愿灯】额外提供&lt;color=#54b76b&gt;12.5&lt;/color&gt;点充能</t>
  </si>
  <si>
    <t xml:space="preserve">神灯王子【愿灯】额外提供&lt;color=#54b76b&gt;15&lt;/color&gt;点充能</t>
  </si>
  <si>
    <t xml:space="preserve">神灯王子【愿灯】额外减少&lt;color=#54b76b&gt;0.2&lt;/color&gt;秒奥义冷却，提高&lt;color=#54b76b&gt;20%&lt;/color&gt;奥义伤害</t>
  </si>
  <si>
    <t xml:space="preserve">神灯王子【愿灯】额外减少&lt;color=#54b76b&gt;0.3&lt;/color&gt;秒奥义冷却，提高&lt;color=#54b76b&gt;25%&lt;/color&gt;奥义伤害</t>
  </si>
  <si>
    <t xml:space="preserve">神灯王子【愿灯】额外减少&lt;color=#54b76b&gt;0.4&lt;/color&gt;秒奥义冷却，提高&lt;color=#54b76b&gt;32%&lt;/color&gt;奥义伤害</t>
  </si>
  <si>
    <t xml:space="preserve">神灯王子【愿灯】额外减少&lt;color=#54b76b&gt;0.5&lt;/color&gt;秒奥义冷却，提高&lt;color=#54b76b&gt;40%&lt;/color&gt;奥义伤害</t>
  </si>
  <si>
    <t xml:space="preserve">唐小僧[符咒]消失时爆炸，造成&lt;color=#54b76b&gt;20%&lt;/color&gt;伤害</t>
  </si>
  <si>
    <t xml:space="preserve">唐小僧[符咒]消失时爆炸，造成&lt;color=#54b76b&gt;28%&lt;/color&gt;伤害</t>
  </si>
  <si>
    <t xml:space="preserve">唐小僧[符咒]消失时爆炸，造成&lt;color=#54b76b&gt;36%&lt;/color&gt;伤害</t>
  </si>
  <si>
    <t xml:space="preserve">唐小僧[符咒]消失时爆炸，造成&lt;color=#54b76b&gt;45%&lt;/color&gt;伤害</t>
  </si>
  <si>
    <t xml:space="preserve">唐小僧攻击被&lt;color=#54b76b&gt;[控制]&lt;/color&gt;的目标时，暴击率&lt;color=#54b76b&gt;+8%&lt;/color&gt;</t>
  </si>
  <si>
    <t xml:space="preserve">唐小僧攻击被&lt;color=#54b76b&gt;[控制]&lt;/color&gt;的目标时，暴击率&lt;color=#54b76b&gt;+10%&lt;/color&gt;</t>
  </si>
  <si>
    <t xml:space="preserve">唐小僧攻击被&lt;color=#54b76b&gt;[控制]&lt;/color&gt;的目标时，暴击率&lt;color=#54b76b&gt;+12%&lt;/color&gt;</t>
  </si>
  <si>
    <t xml:space="preserve">唐小僧攻击被&lt;color=#54b76b&gt;[控制]&lt;/color&gt;的目标时，暴击率&lt;color=#54b76b&gt;+14%&lt;/color&gt;</t>
  </si>
  <si>
    <t xml:space="preserve">唐小僧[木鱼]释放时&lt;color=#54b76b&gt;20%&lt;/color&gt;几率数量&lt;color=#54b76b&gt;+1&lt;/color&gt;</t>
  </si>
  <si>
    <t xml:space="preserve">唐小僧[木鱼]释放时&lt;color=#54b76b&gt;28%&lt;/color&gt;几率数量&lt;color=#54b76b&gt;+1&lt;/color&gt;</t>
  </si>
  <si>
    <t xml:space="preserve">唐小僧[木鱼]释放时&lt;color=#54b76b&gt;35%&lt;/color&gt;几率数量&lt;color=#54b76b&gt;+1&lt;/color&gt;</t>
  </si>
  <si>
    <t xml:space="preserve">唐小僧[木鱼]释放时&lt;color=#54b76b&gt;45%&lt;/color&gt;几率数量&lt;color=#54b76b&gt;+1&lt;/color&gt;</t>
  </si>
  <si>
    <t xml:space="preserve">蜘蛛女皇的地刺叠加&lt;color=#54b76b&gt;1层&lt;/color&gt;中毒</t>
  </si>
  <si>
    <t xml:space="preserve">蜘蛛女皇的地刺叠加&lt;color=#54b76b&gt;1层&lt;/color&gt;中毒（&lt;color=#54b76b&gt;40%&lt;/color&gt;概率2层）</t>
  </si>
  <si>
    <t xml:space="preserve">蜘蛛女皇的地刺叠加&lt;color=#54b76b&gt;1层&lt;/color&gt;中毒（&lt;color=#54b76b&gt;70%&lt;/color&gt;概率2层）</t>
  </si>
  <si>
    <t xml:space="preserve">蜘蛛女皇的地刺叠加&lt;color=#54b76b&gt;2层&lt;/color&gt;中毒</t>
  </si>
  <si>
    <t xml:space="preserve">蜘蛛女皇对目标有&lt;color=#54b76b&gt;30%&lt;/color&gt;几率释放蜘蛛网，减速&lt;color=#54b76b&gt;30%&lt;/color&gt;，&lt;color=#54b76b&gt;2秒&lt;/color&gt;</t>
  </si>
  <si>
    <t xml:space="preserve">蜘蛛女皇对目标有&lt;color=#54b76b&gt;30%&lt;/color&gt;几率释放蜘蛛网，减速&lt;color=#54b76b&gt;40%&lt;/color&gt;，&lt;color=#54b76b&gt;2秒&lt;/color&gt;</t>
  </si>
  <si>
    <t xml:space="preserve">蜘蛛女皇对目标有&lt;color=#54b76b&gt;30%&lt;/color&gt;几率释放蜘蛛网，减速&lt;color=#54b76b&gt;50%&lt;/color&gt;，&lt;color=#54b76b&gt;2秒&lt;/color&gt;</t>
  </si>
  <si>
    <t xml:space="preserve">蜘蛛女皇对目标有&lt;color=#54b76b&gt;30%&lt;/color&gt;几率释放蜘蛛网，减速&lt;color=#54b76b&gt;60%&lt;/color&gt;，&lt;color=#54b76b&gt;2秒&lt;/color&gt;</t>
  </si>
  <si>
    <t xml:space="preserve">蜘蛛女皇的中毒伤害&lt;color=#54b76b&gt;+20%&lt;/color&gt;，忽视中毒抗性&lt;color=#54b76b&gt;+20%&lt;/color&gt;</t>
  </si>
  <si>
    <t xml:space="preserve">蜘蛛女皇的中毒伤害&lt;color=#54b76b&gt;+28%&lt;/color&gt;，忽视中毒抗性&lt;color=#54b76b&gt;+20%&lt;/color&gt;</t>
  </si>
  <si>
    <t xml:space="preserve">蜘蛛女皇的中毒伤害&lt;color=#54b76b&gt;+36%&lt;/color&gt;，忽视中毒抗性&lt;color=#54b76b&gt;+20%&lt;/color&gt;</t>
  </si>
  <si>
    <t xml:space="preserve">蜘蛛女皇的中毒伤害&lt;color=#54b76b&gt;+45%&lt;/color&gt;，忽视中毒抗性&lt;color=#54b76b&gt;+20%&lt;/color&gt;</t>
  </si>
  <si>
    <t xml:space="preserve">海拉释放奥义后，下次攻击&lt;color=#54b76b&gt;40%&lt;/color&gt;概率灵魂&lt;color=#54b76b&gt;+10&lt;/color&gt;层</t>
  </si>
  <si>
    <t xml:space="preserve">海拉释放强化普攻后，下次普攻有&lt;color=#54b76b&gt;25%&lt;/color&gt;概率灵魂&lt;color=#54b76b&gt;+30&lt;/color&gt;层灵魂</t>
  </si>
  <si>
    <t xml:space="preserve">海拉释放强化普攻后，下次普攻有&lt;color=#54b76b&gt;30%&lt;/color&gt;概率灵魂&lt;color=#54b76b&gt;+30&lt;/color&gt;层灵魂</t>
  </si>
  <si>
    <t xml:space="preserve">海拉释放强化普攻后，下次普攻有&lt;color=#54b76b&gt;35%&lt;/color&gt;概率灵魂&lt;color=#54b76b&gt;+30&lt;/color&gt;层灵魂</t>
  </si>
  <si>
    <t xml:space="preserve">海拉每获得1层灵魂，攻速&lt;color=#54b76b&gt;+3%&lt;/color&gt;</t>
  </si>
  <si>
    <t xml:space="preserve">海拉每获得1层灵魂，攻速&lt;color=#54b76b&gt;+4%&lt;/color&gt;</t>
  </si>
  <si>
    <t xml:space="preserve">海拉每获得1层灵魂，攻速&lt;color=#54b76b&gt;+6%&lt;/color&gt;</t>
  </si>
  <si>
    <t xml:space="preserve">海拉每获得1层灵魂，攻速&lt;color=#54b76b&gt;+8%&lt;/color&gt;</t>
  </si>
  <si>
    <t xml:space="preserve">海拉每层【灵魂】伤害加成效果提升&lt;color=#54b76b&gt;80%&lt;/color&gt;</t>
  </si>
  <si>
    <t xml:space="preserve">海拉每层[灵魂]使伤害&lt;color=#54b76b&gt;+2%&lt;/color&gt;</t>
  </si>
  <si>
    <t xml:space="preserve">海拉每层[灵魂]使伤害&lt;color=#54b76b&gt;+2.5%&lt;/color&gt;</t>
  </si>
  <si>
    <t xml:space="preserve">海拉每层[灵魂]使伤害&lt;color=#54b76b&gt;+3%&lt;/color&gt;</t>
  </si>
  <si>
    <t xml:space="preserve">后羿每次命中敌人有&lt;color=#54b76b&gt;25%&lt;/color&gt;几率分出一支射向怪物的箭</t>
  </si>
  <si>
    <t xml:space="preserve">后羿每次命中敌人有&lt;color=#54b76b&gt;35%&lt;/color&gt;几率分出一支射向怪物的箭</t>
  </si>
  <si>
    <t xml:space="preserve">后羿每次命中敌人有&lt;color=#54b76b&gt;50%&lt;/color&gt;几率分出一支射向怪物的箭</t>
  </si>
  <si>
    <t xml:space="preserve">后羿每次命中敌人有&lt;color=#54b76b&gt;75%&lt;/color&gt;几率分出一支射向怪物的箭</t>
  </si>
  <si>
    <t xml:space="preserve">后羿充能后提高&lt;color=#54b76b&gt;250%&lt;/color&gt;攻速，持续3s</t>
  </si>
  <si>
    <t xml:space="preserve">后羿充能后提高&lt;color=#54b76b&gt;350%&lt;/color&gt;攻速，持续3s</t>
  </si>
  <si>
    <t xml:space="preserve">后羿充能后提高&lt;color=#54b76b&gt;450%&lt;/color&gt;攻速，持续3s</t>
  </si>
  <si>
    <t xml:space="preserve">后羿充能后提高&lt;color=#54b76b&gt;550%&lt;/color&gt;攻速，持续3s</t>
  </si>
  <si>
    <t xml:space="preserve">后羿添加喉咙上火标记时&lt;color=#54b76b&gt;50%&lt;/color&gt;几率立即叠满</t>
  </si>
  <si>
    <t xml:space="preserve">后羿添加喉咙上火标记时&lt;color=#54b76b&gt;70%&lt;/color&gt;几率立即叠满</t>
  </si>
  <si>
    <t xml:space="preserve">后羿添加喉咙上火标记时&lt;color=#54b76b&gt;85%&lt;/color&gt;几率立即叠满</t>
  </si>
  <si>
    <t xml:space="preserve">后羿添加喉咙上火标记时&lt;color=#54b76b&gt;100%&lt;/color&gt;几率立即叠满</t>
  </si>
  <si>
    <t xml:space="preserve">诸葛奥义会对怪物追击最大生命值&lt;color=#54b76b&gt;3%&lt;/color&gt;的血量伤害（不超过30000%攻击力）</t>
  </si>
  <si>
    <t xml:space="preserve">诸葛奥义会对怪物追击最大生命值&lt;color=#54b76b&gt;4%&lt;/color&gt;的血量伤害（不超过40000%攻击力）</t>
  </si>
  <si>
    <t xml:space="preserve">诸葛奥义会对怪物追击最大生命值&lt;color=#54b76b&gt;5%&lt;/color&gt;的血量伤害（不超过50000%攻击力）</t>
  </si>
  <si>
    <t xml:space="preserve">诸葛奥义会对怪物追击最大生命值&lt;color=#54b76b&gt;6%&lt;/color&gt;的血量伤害（不超过60000%攻击力）</t>
  </si>
  <si>
    <t xml:space="preserve">诸葛龙卷的暴击伤害在80%~&lt;color=#54b76b&gt;155%&lt;/color&gt;之间波动</t>
  </si>
  <si>
    <t xml:space="preserve">诸葛龙卷的暴击伤害在80%~&lt;color=#54b76b&gt;165%&lt;/color&gt;之间波动</t>
  </si>
  <si>
    <t xml:space="preserve">诸葛龙卷的暴击伤害在80%~&lt;color=#54b76b&gt;175%&lt;/color&gt;之间波动</t>
  </si>
  <si>
    <t xml:space="preserve">诸葛龙卷的暴击伤害在80%~&lt;color=#54b76b&gt;185%&lt;/color&gt;之间波动</t>
  </si>
  <si>
    <t xml:space="preserve">诸葛奥义每击杀1个敌人会延长下次奥义持续时间&lt;color=#54b76b&gt;0.07&lt;/color&gt;秒，上限3秒</t>
  </si>
  <si>
    <t xml:space="preserve">诸葛奥义每击杀1个敌人会延长下次奥义持续时间&lt;color=#54b76b&gt;0.1&lt;/color&gt;秒，上限3.5秒</t>
  </si>
  <si>
    <t xml:space="preserve">诸葛奥义每击杀1个敌人会延长下次奥义持续时间&lt;color=#54b76b&gt;0.13&lt;/color&gt;秒，上限4秒</t>
  </si>
  <si>
    <t xml:space="preserve">诸葛奥义每击杀1个敌人会延长下次奥义持续时间&lt;color=#54b76b&gt;0.16&lt;/color&gt;秒，上限5秒</t>
  </si>
  <si>
    <t xml:space="preserve">战士初始护盾提升&lt;color=#54b76b&gt;50%&lt;/color&gt;</t>
  </si>
  <si>
    <t xml:space="preserve">战士初始护盾提升&lt;color=#54b76b&gt;70%&lt;/color&gt;</t>
  </si>
  <si>
    <t xml:space="preserve">战士初始护盾提升&lt;color=#54b76b&gt;100%&lt;/color&gt;</t>
  </si>
  <si>
    <t xml:space="preserve">战士承受最大血量&lt;color=#54b76b&gt;2%&lt;/color&gt;的伤害时，恢复受到伤害的&lt;color=#54b76b&gt;30%&lt;/color&gt;的生命</t>
  </si>
  <si>
    <t xml:space="preserve">战士承受最大血量&lt;color=#54b76b&gt;2%&lt;/color&gt;的伤害时，恢复受到伤害的&lt;color=#54b76b&gt;40%&lt;/color&gt;的生命</t>
  </si>
  <si>
    <t xml:space="preserve">战士承受最大血量&lt;color=#54b76b&gt;2%&lt;/color&gt;的伤害时，恢复受到伤害的&lt;color=#54b76b&gt;50%&lt;/color&gt;的生命</t>
  </si>
  <si>
    <t xml:space="preserve">每击杀10个单位，所有战士恢复最大生命值的&lt;color=#54b76b&gt;1%&lt;/color&gt;血量</t>
  </si>
  <si>
    <t xml:space="preserve">每击杀10个单位，所有战士恢复最大生命值的&lt;color=#54b76b&gt;1.2%&lt;/color&gt;血量</t>
  </si>
  <si>
    <t xml:space="preserve">每击杀10个单位，所有战士恢复最大生命值的&lt;color=#54b76b&gt;1.5%&lt;/color&gt;血量</t>
  </si>
  <si>
    <t xml:space="preserve">战士职业受到攻击时，攻速提高&lt;color=#54b76b&gt;20%&lt;/color&gt;，可叠加10层，持续5s</t>
  </si>
  <si>
    <t xml:space="preserve">战士职业受到攻击时，攻速提高&lt;color=#54b76b&gt;27%&lt;/color&gt;，可叠加10层，持续5s</t>
  </si>
  <si>
    <t xml:space="preserve">战士职业受到攻击时，攻速提高&lt;color=#54b76b&gt;34%&lt;/color&gt;，可叠加10层，持续5s</t>
  </si>
  <si>
    <t xml:space="preserve">法师职业暴击时，最终暴击伤害将在80%~&lt;color=#54b76b&gt;150%&lt;/color&gt;之间波动</t>
  </si>
  <si>
    <t xml:space="preserve">法师职业暴击时，最终暴击伤害将在80%~&lt;color=#54b76b&gt;180%&lt;/color&gt;之间波动</t>
  </si>
  <si>
    <t xml:space="preserve">法师职业暴击时，最终暴击伤害将在80%~&lt;color=#54b76b&gt;240%&lt;/color&gt;之间波动</t>
  </si>
  <si>
    <t xml:space="preserve">法师职业的大招冷却时间缩短&lt;color=#54b76b&gt;25%&lt;/color&gt;</t>
  </si>
  <si>
    <t xml:space="preserve">法师职业的大招冷却时间缩短&lt;color=#54b76b&gt;35%&lt;/color&gt;</t>
  </si>
  <si>
    <t xml:space="preserve">法师职业的大招冷却时间缩短&lt;color=#54b76b&gt;40%&lt;/color&gt;</t>
  </si>
  <si>
    <t xml:space="preserve">毒系职业技能命中时，立即叠&lt;color=#54b76b&gt;2&lt;/color&gt;层毒</t>
  </si>
  <si>
    <t xml:space="preserve">毒系职业技能命中时，立即叠&lt;color=#54b76b&gt;2&lt;/color&gt;层毒（&lt;color=#54b76b&gt;30%&lt;/color&gt;概率3层）</t>
  </si>
  <si>
    <t xml:space="preserve">毒系职业技能命中时，立即叠&lt;color=#54b76b&gt;2&lt;/color&gt;层毒（&lt;color=#54b76b&gt;60%&lt;/color&gt;概率3层）</t>
  </si>
  <si>
    <t xml:space="preserve">毒系职业施加中毒效果时，有50%概率触发[剧毒]，造成&lt;color=#54b76b&gt;60%&lt;/color&gt;毒系伤害</t>
  </si>
  <si>
    <t xml:space="preserve">毒系职业施加中毒效果时，有50%概率触发[剧毒]，造成&lt;color=#54b76b&gt;75%&lt;/color&gt;毒系伤害</t>
  </si>
  <si>
    <t xml:space="preserve">毒系职业施加中毒效果时，有50%概率触发[剧毒]，造成&lt;color=#54b76b&gt;100%&lt;/color&gt;毒系伤害</t>
  </si>
  <si>
    <t xml:space="preserve">每次触发中毒伤害，下次中毒伤害额外&lt;color=#54b76b&gt;+2%&lt;/color&gt;</t>
  </si>
  <si>
    <t xml:space="preserve">每次触发中毒伤害，下次中毒伤害额外&lt;color=#54b76b&gt;+2.5%&lt;/color&gt;</t>
  </si>
  <si>
    <t xml:space="preserve">每次触发中毒伤害，下次中毒伤害额外&lt;color=#54b76b&gt;+3%&lt;/color&gt;</t>
  </si>
  <si>
    <t xml:space="preserve">毒系职业有&lt;color=#54b76b&gt;30%&lt;/color&gt;概率无视毒系抗性</t>
  </si>
  <si>
    <t xml:space="preserve">毒系职业有&lt;color=#54b76b&gt;40%&lt;/color&gt;概率无视毒系抗性</t>
  </si>
  <si>
    <t xml:space="preserve">毒系职业有&lt;color=#54b76b&gt;50%&lt;/color&gt;概率无视毒系抗性</t>
  </si>
  <si>
    <t xml:space="preserve">控制职业有&lt;color=#54b76b&gt;25%&lt;/color&gt;的概率控制时间延长100%</t>
  </si>
  <si>
    <t xml:space="preserve">控制职业有&lt;color=#54b76b&gt;32%&lt;/color&gt;的概率控制时间延长100%</t>
  </si>
  <si>
    <t xml:space="preserve">控制职业有&lt;color=#54b76b&gt;40%&lt;/color&gt;的概率控制时间延长100%</t>
  </si>
  <si>
    <t xml:space="preserve">每选择一个控制梦灵的词条，所有控制梦灵伤害&lt;color=#54b76b&gt;+10%&lt;/color&gt;</t>
  </si>
  <si>
    <t xml:space="preserve">每选择一个控制梦灵的词条，所有控制梦灵伤害&lt;color=#54b76b&gt;+15%&lt;/color&gt;</t>
  </si>
  <si>
    <t xml:space="preserve">每选择一个控制梦灵的词条，所有控制梦灵伤害&lt;color=#54b76b&gt;+20%&lt;/color&gt;</t>
  </si>
  <si>
    <t xml:space="preserve">被施加控制的怪物5s内受到伤害&lt;color=#54b76b&gt;+25%&lt;/color&gt;</t>
  </si>
  <si>
    <t xml:space="preserve">被施加控制的怪物5s内受到伤害&lt;color=#54b76b&gt;+30%&lt;/color&gt;</t>
  </si>
  <si>
    <t xml:space="preserve">被施加控制的怪物5s内受到伤害&lt;color=#54b76b&gt;+35%&lt;/color&gt;</t>
  </si>
  <si>
    <t xml:space="preserve">射手的弹道技能穿透&lt;color=#54b76b&gt;+2&lt;/color&gt;，伤害&lt;color=#54b76b&gt;-25%&lt;/color&gt;</t>
  </si>
  <si>
    <t xml:space="preserve">射手的弹道技能穿透&lt;color=#54b76b&gt;+2&lt;/color&gt;</t>
  </si>
  <si>
    <t xml:space="preserve">射手的弹道技能穿透&lt;color=#54b76b&gt;+2&lt;/color&gt;，伤害&lt;color=#54b76b&gt;+10%&lt;/color&gt;</t>
  </si>
  <si>
    <t xml:space="preserve">射手的每次攻击提高&lt;color=#54b76b&gt;4%&lt;/color&gt;伤害，最大提升&lt;color=#54b76b&gt;80&lt;/color&gt;%，充能时重置</t>
  </si>
  <si>
    <t xml:space="preserve">射手的每次攻击提高&lt;color=#54b76b&gt;5%&lt;/color&gt;伤害，最大提升&lt;color=#54b76b&gt;100&lt;/color&gt;%，充能时重置</t>
  </si>
  <si>
    <t xml:space="preserve">射手的每次攻击提高&lt;color=#54b76b&gt;6%&lt;/color&gt;伤害，最大提升&lt;color=#54b76b&gt;120&lt;/color&gt;%，充能时重置</t>
  </si>
  <si>
    <t xml:space="preserve">攻击满血怪物时，暴击率&lt;color=#54b76b&gt;+28%&lt;/color&gt;</t>
  </si>
  <si>
    <t xml:space="preserve">攻击满血怪物时，暴击率&lt;color=#54b76b&gt;+32%&lt;/color&gt;</t>
  </si>
  <si>
    <t xml:space="preserve">攻击满血怪物时，暴击率&lt;color=#54b76b&gt;+36%&lt;/color&gt;</t>
  </si>
  <si>
    <t xml:space="preserve">梦灵血量首次低于30%，获得最大生命&lt;color=#54b76b&gt;20%&lt;/color&gt;的护盾</t>
  </si>
  <si>
    <t xml:space="preserve">梦灵血量首次低于30%，获得最大生命&lt;color=#54b76b&gt;30%&lt;/color&gt;的护盾</t>
  </si>
  <si>
    <t xml:space="preserve">梦灵血量首次低于30%，获得最大生命&lt;color=#54b76b&gt;40%&lt;/color&gt;的护盾</t>
  </si>
  <si>
    <t xml:space="preserve">梦灵每升阶一次后，所有伤害&lt;color=#54b76b&gt;+15%&lt;/color&gt;</t>
  </si>
  <si>
    <t xml:space="preserve">梦灵每升阶一次后，所有伤害&lt;color=#54b76b&gt;+20%&lt;/color&gt;</t>
  </si>
  <si>
    <t xml:space="preserve">梦灵每升阶一次后，所有伤害&lt;color=#54b76b&gt;+25%&lt;/color&gt;</t>
  </si>
  <si>
    <t xml:space="preserve">伤害有&lt;color=#54b76b&gt;6%&lt;/color&gt;概率造成2次命中</t>
  </si>
  <si>
    <t xml:space="preserve">伤害有&lt;color=#54b76b&gt;9%&lt;/color&gt;概率造成2次命中</t>
  </si>
  <si>
    <t xml:space="preserve">伤害有&lt;color=#54b76b&gt;12%&lt;/color&gt;概率造成2次命中</t>
  </si>
  <si>
    <t xml:space="preserve">梦灵对近距离敌人的伤害&lt;color=#54b76b&gt;+15%&lt;/color&gt;</t>
  </si>
  <si>
    <t xml:space="preserve">梦灵对近距离敌人的伤害&lt;color=#54b76b&gt;+20%&lt;/color&gt;</t>
  </si>
  <si>
    <t xml:space="preserve">梦灵对近距离敌人的伤害&lt;color=#54b76b&gt;+25%&lt;/color&gt;</t>
  </si>
  <si>
    <t xml:space="preserve">梦灵对近距离敌人的伤害&lt;color=#54b76b&gt;+30%&lt;/color&gt;</t>
  </si>
  <si>
    <t xml:space="preserve">梦灵对近距离敌人的伤害&lt;color=#54b76b&gt;+35%&lt;/color&gt;</t>
  </si>
  <si>
    <t xml:space="preserve">梦灵对半场外敌人的伤害&lt;color=#54b76b&gt;+15%&lt;/color&gt;</t>
  </si>
  <si>
    <t xml:space="preserve">梦灵对半场外敌人的伤害&lt;color=#54b76b&gt;+20%&lt;/color&gt;</t>
  </si>
  <si>
    <t xml:space="preserve">梦灵对半场外敌人的伤害&lt;color=#54b76b&gt;+25%&lt;/color&gt;</t>
  </si>
  <si>
    <t xml:space="preserve">梦灵对半场外敌人的伤害&lt;color=#54b76b&gt;+30%&lt;/color&gt;</t>
  </si>
  <si>
    <t xml:space="preserve">梦灵对半场外敌人的伤害&lt;color=#54b76b&gt;+35%&lt;/color&gt;</t>
  </si>
  <si>
    <t xml:space="preserve">[超绝手速]变异为攻速&lt;color=#54b76b&gt;+150%&lt;/color&gt;，最终伤害&lt;color=#54b76b&gt;-30%&lt;/color&gt;</t>
  </si>
  <si>
    <t xml:space="preserve">[超绝手速]变异为攻速&lt;color=#54b76b&gt;+150%&lt;/color&gt;，最终伤害&lt;color=#54b76b&gt;-10%&lt;/color&gt;</t>
  </si>
  <si>
    <t xml:space="preserve">[超绝手速]变异为攻速&lt;color=#54b76b&gt;+150%&lt;/color&gt;，最终伤害&lt;color=#54b76b&gt;+10%&lt;/color&gt;</t>
  </si>
  <si>
    <t xml:space="preserve">[肚子胀气]变异为技能大小&lt;color=#54b76b&gt;+120%&lt;/color&gt;，最终伤害&lt;color=#54b76b&gt;-30%&lt;/color&gt;</t>
  </si>
  <si>
    <t xml:space="preserve">[肚子胀气]变异为技能大小&lt;color=#54b76b&gt;+120%&lt;/color&gt;，最终伤害&lt;color=#54b76b&gt;-10%&lt;/color&gt;</t>
  </si>
  <si>
    <t xml:space="preserve">[肚子胀气]变异为技能大小&lt;color=#54b76b&gt;+120%&lt;/color&gt;，最终伤害&lt;color=#54b76b&gt;+10%&lt;/color&gt;</t>
  </si>
  <si>
    <t xml:space="preserve">[肚子胀气]异想收藏的技能大小&lt;color=#54b76b&gt;+15%&lt;/color&gt;</t>
  </si>
  <si>
    <t xml:space="preserve">[肚子胀气]异想收藏的技能大小&lt;color=#54b76b&gt;+20%&lt;/color&gt;</t>
  </si>
  <si>
    <t xml:space="preserve">[肚子胀气]异想收藏的技能大小&lt;color=#54b76b&gt;+25%&lt;/color&gt;</t>
  </si>
  <si>
    <t xml:space="preserve">[肚子胀气]异想收藏的技能大小&lt;color=#54b76b&gt;+30%&lt;/color&gt;</t>
  </si>
  <si>
    <t xml:space="preserve">[爆裂果实]的爆炸伤害提高&lt;color=#54b76b&gt;10%&lt;/color&gt;</t>
  </si>
  <si>
    <t xml:space="preserve">[爆裂果实]的爆炸伤害提高&lt;color=#54b76b&gt;15%&lt;/color&gt;</t>
  </si>
  <si>
    <t xml:space="preserve">[爆裂果实]的爆炸伤害提高&lt;color=#54b76b&gt;20%&lt;/color&gt;</t>
  </si>
  <si>
    <t xml:space="preserve">[爆裂果实]的爆炸伤害提高&lt;color=#54b76b&gt;25%&lt;/color&gt;</t>
  </si>
  <si>
    <t xml:space="preserve">[电光一闪]的弹射伤害提高&lt;color=#54b76b&gt;10%&lt;/color&gt;</t>
  </si>
  <si>
    <t xml:space="preserve">[电光一闪]的弹射伤害提高&lt;color=#54b76b&gt;20%&lt;/color&gt;</t>
  </si>
  <si>
    <t xml:space="preserve">[电光一闪]的弹射伤害提高&lt;color=#54b76b&gt;30%&lt;/color&gt;</t>
  </si>
  <si>
    <t xml:space="preserve">[电光一闪]的弹射伤害提高&lt;color=#54b76b&gt;40%&lt;/color&gt;</t>
  </si>
  <si>
    <t xml:space="preserve">[电光一闪]变异为弹射&lt;color=#54b76b&gt;+1&lt;/color&gt;，每弹射一名敌人，伤害&lt;color=#54b76b&gt;+8%&lt;/color&gt;，最多&lt;color=#54b76b&gt;40%&lt;/color&gt;</t>
  </si>
  <si>
    <t xml:space="preserve">[电光一闪]变异为弹射&lt;color=#54b76b&gt;+1&lt;/color&gt;，每弹射一名敌人，伤害&lt;color=#54b76b&gt;+12%&lt;/color&gt;，最多&lt;color=#54b76b&gt;60%&lt;/color&gt;</t>
  </si>
  <si>
    <t xml:space="preserve">[电光一闪]变异为弹射&lt;color=#54b76b&gt;+1&lt;/color&gt;，每弹射一名敌人，伤害&lt;color=#54b76b&gt;+16%&lt;/color&gt;，最多&lt;color=#54b76b&gt;80%&lt;/color&gt;</t>
  </si>
  <si>
    <t xml:space="preserve">[班主任的凝视]变异为穿透&lt;color=#54b76b&gt;+1&lt;/color&gt;，每穿透一名敌人，伤害&lt;color=#54b76b&gt;+8%&lt;/color&gt;，最多&lt;color=#54b76b&gt;40%&lt;/color&gt;</t>
  </si>
  <si>
    <t xml:space="preserve">[班主任的凝视]变异为穿透&lt;color=#54b76b&gt;+1&lt;/color&gt;，每穿透一名敌人，伤害&lt;color=#54b76b&gt;+12%&lt;/color&gt;，最多&lt;color=#54b76b&gt;60%&lt;/color&gt;</t>
  </si>
  <si>
    <t xml:space="preserve">[班主任的凝视]变异为穿透&lt;color=#54b76b&gt;+1&lt;/color&gt;，每穿透一名敌人，伤害&lt;color=#54b76b&gt;+16%&lt;/color&gt;，最多&lt;color=#54b76b&gt;80%&lt;/color&gt;</t>
  </si>
  <si>
    <t xml:space="preserve">[时间相对论]的持续时间提高&lt;color=#54b76b&gt;40%&lt;/color&gt;</t>
  </si>
  <si>
    <t xml:space="preserve">[时间相对论]的持续时间提高&lt;color=#54b76b&gt;60%&lt;/color&gt;</t>
  </si>
  <si>
    <t xml:space="preserve">[时间相对论]的持续时间提高&lt;color=#54b76b&gt;80%&lt;/color&gt;</t>
  </si>
  <si>
    <t xml:space="preserve">释放普攻时&lt;color=#54b76b&gt;16%&lt;/color&gt;概率额外释放1次</t>
  </si>
  <si>
    <t xml:space="preserve">释放普攻时&lt;color=#54b76b&gt;22%&lt;/color&gt;概率额外释放1次</t>
  </si>
  <si>
    <t xml:space="preserve">释放普攻时&lt;color=#54b76b&gt;28%&lt;/color&gt;概率额外释放1次</t>
  </si>
  <si>
    <t xml:space="preserve">无视怪物所有类型&lt;color=#54b76b&gt;30%&lt;/color&gt;的抗性</t>
  </si>
  <si>
    <t xml:space="preserve">无视怪物所有类型&lt;color=#54b76b&gt;40%&lt;/color&gt;的抗性</t>
  </si>
  <si>
    <t xml:space="preserve">无视怪物所有类型&lt;color=#54b76b&gt;50%&lt;/color&gt;的抗性</t>
  </si>
  <si>
    <t xml:space="preserve">无视怪物所有类型&lt;color=#54b76b&gt;60%&lt;/color&gt;的抗性</t>
  </si>
  <si>
    <t xml:space="preserve">伤害在80%~&lt;color=#54b76b&gt;150%&lt;/color&gt;之间浮动</t>
  </si>
  <si>
    <t xml:space="preserve">伤害在80%~&lt;color=#54b76b&gt;180%&lt;/color&gt;之间浮动</t>
  </si>
  <si>
    <t xml:space="preserve">伤害在80%~&lt;color=#54b76b&gt;210%&lt;/color&gt;之间浮动</t>
  </si>
  <si>
    <t xml:space="preserve">能量耗尽时&lt;color=#54b76b&gt;5%&lt;/color&gt;概率跳过充能</t>
  </si>
  <si>
    <t xml:space="preserve">能量耗尽时&lt;color=#54b76b&gt;8%&lt;/color&gt;概率跳过充能</t>
  </si>
  <si>
    <t xml:space="preserve">能量耗尽时&lt;color=#54b76b&gt;12%&lt;/color&gt;概率跳过充能</t>
  </si>
  <si>
    <t xml:space="preserve">能量耗尽时&lt;color=#54b76b&gt;15%&lt;/color&gt;概率跳过充能</t>
  </si>
  <si>
    <t xml:space="preserve">梦灵暴击率&lt;color=#54b76b&gt;+4%&lt;/color&gt;</t>
  </si>
  <si>
    <t xml:space="preserve">梦灵暴击率&lt;color=#54b76b&gt;+5%&lt;/color&gt;</t>
  </si>
  <si>
    <t xml:space="preserve">梦灵暴击率&lt;color=#54b76b&gt;+6%&lt;/color&gt;</t>
  </si>
  <si>
    <t xml:space="preserve">梦灵暴击率&lt;color=#54b76b&gt;+7%&lt;/color&gt;</t>
  </si>
  <si>
    <t xml:space="preserve">[多重分裂]分裂的大小和伤害提升&lt;color=#54b76b&gt;12%&lt;/color&gt;</t>
  </si>
  <si>
    <t xml:space="preserve">[多重分裂]分裂的大小和伤害提升&lt;color=#54b76b&gt;18%&lt;/color&gt;</t>
  </si>
  <si>
    <t xml:space="preserve">[多重分裂]分裂的大小和伤害提升&lt;color=#54b76b&gt;24%&lt;/color&gt;</t>
  </si>
  <si>
    <t xml:space="preserve">[多重分裂]变异为每飞行3000米，分裂出一个技能，伤害和大小为原技能的&lt;color=#54b76b&gt;25%&lt;/color&gt;</t>
  </si>
  <si>
    <t xml:space="preserve">[多重分裂]变异为每飞行3000米，分裂出一个技能，伤害和大小为原技能的&lt;color=#54b76b&gt;35%&lt;/color&gt;</t>
  </si>
  <si>
    <t xml:space="preserve">[多重分裂]变异为每飞行3000米，分裂出一个技能，伤害和大小为原技能的&lt;color=#54b76b&gt;50%&lt;/color&gt;</t>
  </si>
  <si>
    <t xml:space="preserve">[买一送一]变异为技能齐射&lt;color=#54b76b&gt;+3&lt;/color&gt;，能量消耗&lt;color=#54b76b&gt;+100%&lt;/color&gt;</t>
  </si>
  <si>
    <t xml:space="preserve">[买一送一]变异为技能齐射&lt;color=#54b76b&gt;+3&lt;/color&gt;，能量消耗&lt;color=#54b76b&gt;+70%&lt;/color&gt;</t>
  </si>
  <si>
    <t xml:space="preserve">[买一送一]变异为技能齐射&lt;color=#54b76b&gt;+3&lt;/color&gt;，能量消耗&lt;color=#54b76b&gt;+50%&lt;/color&gt;</t>
  </si>
  <si>
    <t xml:space="preserve">[群聊复读机]变异为&lt;color=#54b76b&gt;20%&lt;/color&gt;概率二重施法，&lt;color=#54b76b&gt;15%&lt;/color&gt;概率三重施法，&lt;color=#54b76b&gt;10%&lt;/color&gt;概率四重施法</t>
  </si>
  <si>
    <t xml:space="preserve">[群聊复读机]变异为&lt;color=#54b76b&gt;30%&lt;/color&gt;概率二重施法，&lt;color=#54b76b&gt;20%&lt;/color&gt;概率三重施法，&lt;color=#54b76b&gt;10%&lt;/color&gt;概率四重施法</t>
  </si>
  <si>
    <t xml:space="preserve">[群聊复读机]变异为&lt;color=#54b76b&gt;40%&lt;/color&gt;概率二重施法，&lt;color=#54b76b&gt;25%&lt;/color&gt;概率三重施法，&lt;color=#54b76b&gt;15%&lt;/color&gt;概率四重施法</t>
  </si>
  <si>
    <t xml:space="preserve">2阶及以上造成伤害追加最大生命值&lt;color=#54b76b&gt;0.75%&lt;/color&gt;（不超过5倍攻击力）</t>
  </si>
  <si>
    <t xml:space="preserve">2阶及以上造成伤害追加最大生命值&lt;color=#54b76b&gt;1.1%&lt;/color&gt;（不超过7倍攻击力）</t>
  </si>
  <si>
    <t xml:space="preserve">2阶及以上造成伤害追加最大生命值&lt;color=#54b76b&gt;1.45%&lt;/color&gt;（不超过9倍攻击力）</t>
  </si>
  <si>
    <t xml:space="preserve">2阶及以上梦灵有&lt;color=#54b76b&gt;0.5%&lt;/color&gt;概率秒杀小怪（不超过50倍攻击力）</t>
  </si>
  <si>
    <t xml:space="preserve">2阶及以上梦灵有&lt;color=#54b76b&gt;1%&lt;/color&gt;概率秒杀小怪（不超过100倍攻击力）</t>
  </si>
  <si>
    <t xml:space="preserve">2阶及以上梦灵有&lt;color=#54b76b&gt;1.5%&lt;/color&gt;概率秒杀小怪（不超过150倍攻击力）</t>
  </si>
  <si>
    <t xml:space="preserve">2阶及以上梦灵暴击时追加目标最大生命&lt;color=#54b76b&gt;1.5%&lt;/color&gt;伤害（不超过5倍攻击力）</t>
  </si>
  <si>
    <t xml:space="preserve">2阶及以上梦灵暴击时追加目标最大生命&lt;color=#54b76b&gt;2%&lt;/color&gt;伤害（不超过7倍攻击力）</t>
  </si>
  <si>
    <t xml:space="preserve">2阶及以上梦灵暴击时追加目标最大生命&lt;color=#54b76b&gt;2.5%&lt;/color&gt;伤害（不超过9倍攻击力）</t>
  </si>
  <si>
    <t xml:space="preserve">符文宝箱</t>
  </si>
  <si>
    <t xml:space="preserve">符文微光闪动，宝箱处处是惊喜。</t>
  </si>
  <si>
    <t xml:space="preserve">亚瑟死亡时，立即召唤自身&lt;color=#54b76b&gt;30%&lt;/color&gt;最大生命值的警盾，持续&lt;color=#54b76b&gt;12&lt;/color&gt;秒，并嘲讽范围内全部敌人</t>
  </si>
  <si>
    <t xml:space="preserve">攻击力&lt;color=#54b76b&gt;+50&lt;/color&gt;</t>
  </si>
  <si>
    <t xml:space="preserve">梦灵充能时间缩短&lt;color=#54b76b&gt;15%&lt;/color&gt;</t>
  </si>
  <si>
    <t xml:space="preserve">我爱沙守鹤击杀敌人，恢复自身&lt;color=#31921E&gt;0.5%&lt;/color&gt;最大生命，持续时间&lt;color=#31921E&gt;+0.5&lt;/color&gt;秒，最多增加&lt;color=#31921E&gt;2.5&lt;/color&gt;秒</t>
  </si>
  <si>
    <t xml:space="preserve">我爱沙守鹤击杀敌人，恢复自身&lt;color=#31921E&gt;1%&lt;/color&gt;最大生命，持续时间&lt;color=#31921E&gt;+0.5&lt;/color&gt;秒，最多增加&lt;color=#31921E&gt;5&lt;/color&gt;秒</t>
  </si>
  <si>
    <t xml:space="preserve">我爱沙守鹤击杀敌人，恢复自身&lt;color=#31921E&gt;1%&lt;/color&gt;最大生命，持续时间&lt;color=#31921E&gt;1&lt;/color&gt;秒，最多增加&lt;color=#31921E&gt;8&lt;/color&gt;秒</t>
  </si>
  <si>
    <t xml:space="preserve">我爱沙守鹤击杀敌人，恢复自身&lt;color=#31921E&gt;1.5%&lt;/color&gt;最大生命，持续时间&lt;color=#31921E&gt;1&lt;/color&gt;秒，最多增加&lt;color=#31921E&gt;10&lt;/color&gt;秒</t>
  </si>
  <si>
    <t xml:space="preserve">我爱沙陷流之沙的护盾效果&lt;color=#31921E&gt;+25%&lt;/color&gt;</t>
  </si>
  <si>
    <t xml:space="preserve">我爱沙陷流之沙的护盾效果&lt;color=#31921E&gt;+35%&lt;/color&gt;</t>
  </si>
  <si>
    <t xml:space="preserve">我爱沙陷流之沙的护盾效果&lt;color=#31921E&gt;+45%&lt;/color&gt;</t>
  </si>
  <si>
    <t xml:space="preserve">我爱沙陷流之沙的护盾效果&lt;color=#31921E&gt;+55%&lt;/color&gt;</t>
  </si>
  <si>
    <t xml:space="preserve">我爱沙陷流之沙的沙环伤害&lt;color=#31921E&gt;+25%&lt;/color&gt;</t>
  </si>
  <si>
    <t xml:space="preserve">我爱沙陷流之沙的沙环伤害&lt;color=#31921E&gt;+35%&lt;/color&gt;</t>
  </si>
  <si>
    <t xml:space="preserve">我爱沙陷流之沙的沙环伤害&lt;color=#31921E&gt;+45%&lt;/color&gt;</t>
  </si>
  <si>
    <t xml:space="preserve">我爱沙陷流之沙的沙环伤害&lt;color=#31921E&gt;+55%&lt;/color&gt;</t>
  </si>
  <si>
    <t xml:space="preserve">妲己狂热粉丝解除魅惑时, 会受到妲己&lt;color=#54b76b&gt;1200%&lt;/color&gt;攻击力的伤害</t>
  </si>
  <si>
    <t xml:space="preserve">妲己狂热粉丝解除魅惑时, 会受到妲己&lt;color=#54b76b&gt;1600%&lt;/color&gt;攻击力的伤害</t>
  </si>
  <si>
    <t xml:space="preserve">妲己狂热粉丝解除魅惑时, 会受到妲己&lt;color=#54b76b&gt;2000%&lt;/color&gt;攻击力的伤害</t>
  </si>
  <si>
    <t xml:space="preserve">妲己狂热粉丝解除魅惑时, 会受到妲己&lt;color=#54b76b&gt;2400%&lt;/color&gt;攻击力的伤害</t>
  </si>
  <si>
    <t xml:space="preserve">妲己每次普攻有&lt;color=#54b76b&gt;25%&lt;/color&gt;概率使下次普攻直接变成强化狐火</t>
  </si>
  <si>
    <t xml:space="preserve">妲己每次普攻有&lt;color=#54b76b&gt;35%&lt;/color&gt;概率使下次普攻直接变成强化狐火</t>
  </si>
  <si>
    <t xml:space="preserve">妲己每次普攻有&lt;color=#54b76b&gt;45%&lt;/color&gt;概率使下次普攻直接变成强化狐火</t>
  </si>
  <si>
    <t xml:space="preserve">妲己每次普攻有&lt;color=#54b76b&gt;55%&lt;/color&gt;概率使下次普攻直接变成强化狐火</t>
  </si>
  <si>
    <t xml:space="preserve">妲己狐火持续时间&lt;color=#54b76b&gt;+1&lt;/color&gt;秒,若狐火击杀敌人则有&lt;color=#54b76b&gt;55%&lt;/color&gt;概率使本次狐火弹射+&lt;color=#54b76b&gt;1&lt;/color&gt;</t>
  </si>
  <si>
    <t xml:space="preserve">妲己狐火持续时间&lt;color=#54b76b&gt;+1&lt;/color&gt;秒,若狐火击杀敌人则有&lt;color=#54b76b&gt;70%&lt;/color&gt;概率使本次狐火弹射+&lt;color=#54b76b&gt;1&lt;/color&gt;</t>
  </si>
  <si>
    <t xml:space="preserve">妲己狐火持续时间&lt;color=#54b76b&gt;+2&lt;/color&gt;秒,若狐火击杀敌人则有&lt;color=#54b76b&gt;85%&lt;/color&gt;概率使本次狐火弹射+&lt;color=#54b76b&gt;1&lt;/color&gt;</t>
  </si>
  <si>
    <t xml:space="preserve">妲己狐火持续时间&lt;color=#54b76b&gt;+3&lt;/color&gt;秒,若狐火击杀敌人则有&lt;color=#54b76b&gt;100%&lt;/color&gt;概率使本次狐火弹射+&lt;color=#54b76b&gt;1&lt;/color&gt;</t>
  </si>
  <si>
    <t xml:space="preserve">白素贞释放普攻后，有&lt;color=#31921E&gt;15%&lt;/color&gt;几率使中毒可暴击&lt;color=#31921E&gt;2&lt;/color&gt;秒</t>
  </si>
  <si>
    <t xml:space="preserve">白素贞释放普攻后，有&lt;color=#31921E&gt;20%&lt;/color&gt;几率使中毒可暴击&lt;color=#31921E&gt;3&lt;/color&gt;秒</t>
  </si>
  <si>
    <t xml:space="preserve">白素贞释放普攻后，有&lt;color=#31921E&gt;25%&lt;/color&gt;几率使中毒可暴击&lt;color=#31921E&gt;4&lt;/color&gt;秒</t>
  </si>
  <si>
    <t xml:space="preserve">白素贞释放普攻后，有&lt;color=#31921E&gt;30%&lt;/color&gt;几率使中毒可暴击&lt;color=#31921E&gt;5&lt;/color&gt;秒</t>
  </si>
  <si>
    <t xml:space="preserve">白素贞大招期间&lt;color=#31921E&gt;中毒&lt;/color&gt;伤害提升&lt;color=#31921E&gt;60%&lt;/color&gt;</t>
  </si>
  <si>
    <t xml:space="preserve">白素贞大招期间&lt;color=#31921E&gt;中毒&lt;/color&gt;伤害提升&lt;color=#31921E&gt;120%&lt;/color&gt;</t>
  </si>
  <si>
    <t xml:space="preserve">白素贞大招期间&lt;color=#31921E&gt;中毒&lt;/color&gt;伤害提升&lt;color=#31921E&gt;180%&lt;/color&gt;</t>
  </si>
  <si>
    <t xml:space="preserve">白素贞大招期间&lt;color=#31921E&gt;中毒&lt;/color&gt;伤害提升&lt;color=#31921E&gt;240%&lt;/color&gt;</t>
  </si>
  <si>
    <t xml:space="preserve">白素贞击杀敌人后有&lt;color=#31921E&gt;15%&lt;/color&gt;概率使中毒时间延长&lt;color=#31921E&gt;10%&lt;/color&gt;</t>
  </si>
  <si>
    <t xml:space="preserve">白素贞击杀敌人后有&lt;color=#31921E&gt;20%&lt;/color&gt;概率使中毒时间延长&lt;color=#31921E&gt;10%&lt;/color&gt;</t>
  </si>
  <si>
    <t xml:space="preserve">白素贞击杀敌人后有&lt;color=#31921E&gt;25%&lt;/color&gt;概率使中毒时间延长&lt;color=#31921E&gt;10%&lt;/color&gt;</t>
  </si>
  <si>
    <t xml:space="preserve">白素贞击杀敌人后有&lt;color=#31921E&gt;30%&lt;/color&gt;概率使中毒时间延长&lt;color=#31921E&gt;10%&lt;/color&gt;</t>
  </si>
  <si>
    <t xml:space="preserve">零日骇客的普攻暴击率+&lt;color=#54b76b&gt;8%&lt;/color&gt;</t>
  </si>
  <si>
    <t xml:space="preserve">零日骇客的普攻暴击率+&lt;color=#54b76b&gt;12%&lt;/color&gt;</t>
  </si>
  <si>
    <t xml:space="preserve">零日骇客的普攻暴击率+&lt;color=#54b76b&gt;16%&lt;/color&gt;</t>
  </si>
  <si>
    <t xml:space="preserve">零日骇客的普攻有&lt;color=#54b76b&gt;15%&lt;/color&gt;概率提前引爆网络延迟的伤害</t>
  </si>
  <si>
    <t xml:space="preserve">零日骇客的普攻有&lt;color=#54b76b&gt;20%&lt;/color&gt;概率提前引爆网络延迟的伤害</t>
  </si>
  <si>
    <t xml:space="preserve">零日骇客的普攻有&lt;color=#54b76b&gt;25%&lt;/color&gt;概率提前引爆网络延迟的伤害</t>
  </si>
  <si>
    <t xml:space="preserve">零日骇客暴击时造成目标最大生命值&lt;color=#54b76b&gt;1%&lt;/color&gt;的伤害（不超过攻击力25000%）</t>
  </si>
  <si>
    <t xml:space="preserve">零日骇客暴击时造成目标最大生命值&lt;color=#54b76b&gt;1.5%&lt;/color&gt;的伤害（不超过攻击力37500%）</t>
  </si>
  <si>
    <t xml:space="preserve">零日骇客暴击时造成目标最大生命值&lt;color=#54b76b&gt;2.5%&lt;/color&gt;的伤害（不超过攻击力50000%）</t>
  </si>
  <si>
    <t xml:space="preserve">载具可免疫&lt;color=#54b76b&gt;2&lt;/color&gt;次伤害</t>
  </si>
  <si>
    <t xml:space="preserve">载具可免疫&lt;color=#54b76b&gt;3&lt;/color&gt;次伤害</t>
  </si>
  <si>
    <t xml:space="preserve">受到伤害-1,载具耐久&lt;color=#54b76b&gt;+100&lt;/color&gt;</t>
  </si>
  <si>
    <t xml:space="preserve">受到伤害-2,载具耐久&lt;color=#54b76b&gt;+200&lt;/color&gt;</t>
  </si>
  <si>
    <t xml:space="preserve">受到伤害-3,载具耐久&lt;color=#54b76b&gt;+300&lt;/color&gt;</t>
  </si>
  <si>
    <t xml:space="preserve">受到伤害-4,载具耐久&lt;color=#54b76b&gt;+450&lt;/color&gt;</t>
  </si>
  <si>
    <t xml:space="preserve">受到伤害-5,载具耐久&lt;color=#54b76b&gt;+600&lt;/color&gt;</t>
  </si>
  <si>
    <t xml:space="preserve">受到伤害-6,载具耐久&lt;color=#54b76b&gt;+800&lt;/color&gt;</t>
  </si>
  <si>
    <t xml:space="preserve">受到伤害-7,载具耐久&lt;color=#54b76b&gt;+1000&lt;/color&gt;</t>
  </si>
  <si>
    <t xml:space="preserve">载具获得&lt;color=#54b76b&gt;200&lt;/color&gt;护盾</t>
  </si>
  <si>
    <t xml:space="preserve">载具获得&lt;color=#54b76b&gt;300&lt;/color&gt;护盾</t>
  </si>
  <si>
    <t xml:space="preserve">载具获得&lt;color=#54b76b&gt;400&lt;/color&gt;护盾</t>
  </si>
  <si>
    <t xml:space="preserve">载具获得&lt;color=#54b76b&gt;500&lt;/color&gt;护盾</t>
  </si>
  <si>
    <t xml:space="preserve">载具获得&lt;color=#54b76b&gt;600&lt;/color&gt;护盾</t>
  </si>
  <si>
    <t xml:space="preserve">载具获得&lt;color=#54b76b&gt;700&lt;/color&gt;护盾</t>
  </si>
  <si>
    <t xml:space="preserve">载具获得&lt;color=#54b76b&gt;800&lt;/color&gt;护盾</t>
  </si>
  <si>
    <t xml:space="preserve">载具耐久度首次低于30%时，获得最大载具耐久度&lt;color=#54b76b&gt;2.5%&lt;/color&gt;的护盾，持续10s</t>
  </si>
  <si>
    <t xml:space="preserve">载具耐久度首次低于30%时，获得最大载具耐久度&lt;color=#54b76b&gt;5%&lt;/color&gt;的护盾，持续10s</t>
  </si>
  <si>
    <t xml:space="preserve">载具耐久度首次低于30%时，获得最大载具耐久度&lt;color=#54b76b&gt;7.5%&lt;/color&gt;的护盾，持续10s</t>
  </si>
  <si>
    <t xml:space="preserve">载具耐久度首次低于30%时，获得最大载具耐久度&lt;color=#54b76b&gt;10%&lt;/color&gt;的护盾，持续10s</t>
  </si>
  <si>
    <t xml:space="preserve">载具耐久度首次低于30%时，获得最大载具耐久度&lt;color=#54b76b&gt;15%&lt;/color&gt;的护盾，持续10s</t>
  </si>
  <si>
    <t xml:space="preserve">载具耐久度首次低于30%时，获得最大载具耐久度&lt;color=#54b76b&gt;20%&lt;/color&gt;的护盾，持续10s</t>
  </si>
  <si>
    <t xml:space="preserve">载具耐久度首次低于30%时，获得最大载具耐久度&lt;color=#54b76b&gt;25%&lt;/color&gt;的护盾，持续10s</t>
  </si>
  <si>
    <t xml:space="preserve">载具耐久度低于30%时，伤害&lt;color=#54b76b&gt;+12%&lt;/color&gt;</t>
  </si>
  <si>
    <t xml:space="preserve">载具耐久度低于30%时，伤害&lt;color=#54b76b&gt;+18%&lt;/color&gt;</t>
  </si>
  <si>
    <t xml:space="preserve">载具满耐久时，伤害&lt;color=#54b76b&gt;+10%&lt;/color&gt;</t>
  </si>
  <si>
    <t xml:space="preserve">载具满耐久时，伤害&lt;color=#54b76b&gt;+15%&lt;/color&gt;</t>
  </si>
  <si>
    <t xml:space="preserve">载具满耐久时，伤害&lt;color=#54b76b&gt;+20%&lt;/color&gt;</t>
  </si>
  <si>
    <t xml:space="preserve">载具满耐久时，伤害&lt;color=#54b76b&gt;+25%&lt;/color&gt;</t>
  </si>
  <si>
    <t xml:space="preserve">载具满耐久时，伤害&lt;color=#54b76b&gt;+32%&lt;/color&gt;</t>
  </si>
  <si>
    <t xml:space="preserve">载具满耐久时，伤害&lt;color=#54b76b&gt;+40%&lt;/color&gt;</t>
  </si>
  <si>
    <t xml:space="preserve">载具满耐久时，伤害&lt;color=#54b76b&gt;+50%&lt;/color&gt;</t>
  </si>
  <si>
    <t xml:space="preserve">击杀精英或首领后载具回复&lt;color=#54b76b&gt;3%&lt;/color&gt;耐久</t>
  </si>
  <si>
    <t xml:space="preserve">击杀精英或首领后载具回复&lt;color=#54b76b&gt;4%&lt;/color&gt;耐久</t>
  </si>
  <si>
    <t xml:space="preserve">击杀精英或首领后载具回复&lt;color=#54b76b&gt;5%&lt;/color&gt;耐久</t>
  </si>
  <si>
    <t xml:space="preserve">击杀精英或首领后载具回复&lt;color=#54b76b&gt;7.5%&lt;/color&gt;耐久</t>
  </si>
  <si>
    <t xml:space="preserve">获得祝福时，载具修复&lt;color=#54b76b&gt;0.6%&lt;/color&gt;生命</t>
  </si>
  <si>
    <t xml:space="preserve">获得祝福时，载具修复&lt;color=#54b76b&gt;0.8%&lt;/color&gt;生命</t>
  </si>
  <si>
    <t xml:space="preserve">获得祝福时，载具修复&lt;color=#54b76b&gt;1%&lt;/color&gt;生命</t>
  </si>
  <si>
    <t xml:space="preserve">获得祝福时，载具修复&lt;color=#54b76b&gt;1.5%&lt;/color&gt;生命</t>
  </si>
  <si>
    <t xml:space="preserve">获得祝福时，载具修复&lt;color=#54b76b&gt;2%&lt;/color&gt;生命</t>
  </si>
  <si>
    <t xml:space="preserve">获得祝福时，载具修复&lt;color=#54b76b&gt;2.5%&lt;/color&gt;生命</t>
  </si>
  <si>
    <t xml:space="preserve">获得祝福时，载具修复&lt;color=#54b76b&gt;3%&lt;/color&gt;生命</t>
  </si>
  <si>
    <t xml:space="preserve">载具耐久首次低于50%时，路人甲攻速&lt;color=#54b76b&gt;+25%&lt;/color&gt;</t>
  </si>
  <si>
    <t xml:space="preserve">载具耐久首次低于50%时，路人甲攻速&lt;color=#54b76b&gt;+35%&lt;/color&gt;</t>
  </si>
  <si>
    <t xml:space="preserve">载具耐久首次低于50%时，路人甲攻速&lt;color=#54b76b&gt;+50%&lt;/color&gt;</t>
  </si>
  <si>
    <t xml:space="preserve">载具耐久越低技能尺寸越大，至多&lt;color=#54b76b&gt;25%&lt;/color&gt;</t>
  </si>
  <si>
    <t xml:space="preserve">载具耐久越低技能尺寸越大，至多&lt;color=#54b76b&gt;35%&lt;/color&gt;</t>
  </si>
  <si>
    <t xml:space="preserve">载具耐久越低技能尺寸越大，至多&lt;color=#54b76b&gt;50%&lt;/color&gt;</t>
  </si>
  <si>
    <t xml:space="preserve">每&lt;color=#54b76b&gt;30&lt;/color&gt;秒释放&lt;color=#54b76b&gt;1&lt;/color&gt;次终焉打击，雅典娜攻击时减少&lt;color=#54b76b&gt;0.3&lt;/color&gt;秒冷却（单轮最多&lt;color=#54b76b&gt;50&lt;/color&gt;次）</t>
  </si>
  <si>
    <t xml:space="preserve">雅典娜任一模块每次攻击结束后都有&lt;color=#54b76b&gt;10%&lt;/color&gt;几率过载，使该模块造成的伤害提高&lt;color=#54b76b&gt;75%&lt;/color&gt;，持续&lt;color=#54b76b&gt;10&lt;/color&gt;秒</t>
  </si>
  <si>
    <t xml:space="preserve">雅典娜任一模块每次攻击结束后都有&lt;color=#54b76b&gt;10%&lt;/color&gt;几率过载，使该模块造成的伤害提高&lt;color=#54b76b&gt;100%&lt;/color&gt;，持续&lt;color=#54b76b&gt;10&lt;/color&gt;秒</t>
  </si>
  <si>
    <t xml:space="preserve">雅典娜任一模块每次攻击结束后都有&lt;color=#54b76b&gt;10%&lt;/color&gt;几率过载，使该模块造成的伤害提高&lt;color=#54b76b&gt;125%&lt;/color&gt;，持续&lt;color=#54b76b&gt;10&lt;/color&gt;秒</t>
  </si>
  <si>
    <t xml:space="preserve">雅典娜的模块或奥义命中时，额外附带目标当前生命值&lt;color=#54b76b&gt;1%&lt;/color&gt;的伤害（最高&lt;color=#54b76b&gt;20000%&lt;/color&gt;攻击力）</t>
  </si>
  <si>
    <t xml:space="preserve">雅典娜的模块或奥义命中时，额外附带目标当前生命值&lt;color=#54b76b&gt;2%&lt;/color&gt;的伤害（最高&lt;color=#54b76b&gt;20000%&lt;/color&gt;攻击力）</t>
  </si>
  <si>
    <t xml:space="preserve">雅典娜的模块或奥义命中时，额外附带目标当前生命值&lt;color=#54b76b&gt;3%&lt;/color&gt;的伤害（最高&lt;color=#54b76b&gt;20000%&lt;/color&gt;攻击力）</t>
  </si>
  <si>
    <t/>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t>符文id+x</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：指定部位的符文，在符文id后面+部位（0全部，也可以不填；1~6指定部位）</t>
    </r>
    <r>
      <rPr>
        <b val="true"/>
        <i val="false"/>
        <strike val="false"/>
        <sz val="9"/>
        <color rgb="FF000000"/>
        <rFont val="微软雅黑"/>
      </rPr>
      <t xml:space="preserve"> </t>
    </r>
    <r>
      <rPr>
        <b val="true"/>
        <i val="false"/>
        <strike val="false"/>
        <sz val="9"/>
        <color rgb="FF000000"/>
        <rFont val="微软雅黑"/>
      </rPr>
      <t xml:space="preserve"> </t>
    </r>
    <r>
      <rPr>
        <b val="true"/>
        <i val="false"/>
        <strike val="false"/>
        <sz val="9"/>
        <color rgb="FF000000"/>
        <rFont val="微软雅黑"/>
      </rPr>
      <t xml:space="preserve"> </t>
    </r>
    <r>
      <rPr>
        <b val="false"/>
        <i val="false"/>
        <strike val="false"/>
        <sz val="9"/>
        <color rgb="FF000000"/>
        <rFont val="微软雅黑"/>
      </rPr>
      <t xml:space="preserve"> </t>
    </r>
    <r>
      <rPr>
        <b val="false"/>
        <i val="false"/>
        <strike val="false"/>
        <sz val="9"/>
        <color rgb="FF000000"/>
        <rFont val="微软雅黑"/>
      </rPr>
      <t xml:space="preserve"> </t>
    </r>
  </si>
  <si>
    <t xml:space="preserve">运营活动</t>
  </si>
  <si>
    <t xml:space="preserve">运营活动：56+00001~99999</t>
  </si>
  <si>
    <t xml:space="preserve">随机史诗梦灵</t>
  </si>
  <si>
    <t xml:space="preserve">打开后可随机获得1个史诗梦灵</t>
  </si>
  <si>
    <t xml:space="preserve">随机传说梦灵</t>
  </si>
  <si>
    <t xml:space="preserve">打开后可随机获得1个传说梦灵</t>
  </si>
  <si>
    <t xml:space="preserve">随机神话梦灵</t>
  </si>
  <si>
    <t xml:space="preserve">打开后可随机获得1个神话梦灵</t>
  </si>
  <si>
    <t xml:space="preserve">随机史诗梦灵碎片</t>
  </si>
  <si>
    <t xml:space="preserve">随机获得以下1个史诗梦灵碎片</t>
  </si>
  <si>
    <t xml:space="preserve">随机传说梦灵碎片</t>
  </si>
  <si>
    <t xml:space="preserve">随机获得以下1个传说梦灵碎片</t>
  </si>
  <si>
    <t xml:space="preserve">随机神话梦灵碎片</t>
  </si>
  <si>
    <t xml:space="preserve">随机获得以下1个神话梦灵碎片</t>
  </si>
  <si>
    <t xml:space="preserve">梦启远航宝箱</t>
  </si>
  <si>
    <t xml:space="preserve">搁浅的飞船重新启航，继续探索未知航路。打开可随机获得以下奖励</t>
  </si>
  <si>
    <t xml:space="preserve">远航燃料</t>
  </si>
  <si>
    <t xml:space="preserve">搁浅的飞船急需燃料，伟大的航路就在脚下。可用于参与助燃航线活动。</t>
  </si>
  <si>
    <t xml:space="preserve">镭射符文箱</t>
  </si>
  <si>
    <t xml:space="preserve">打开后可随机获得1个镭射史诗级专属符文，概率获得传说符文</t>
  </si>
  <si>
    <t xml:space="preserve">打开后可随机获得1个镭射传说级专属符文，概率获得神话符文</t>
  </si>
  <si>
    <t xml:space="preserve">打开后可随机获得1个镭射史诗级专属符文</t>
  </si>
  <si>
    <t xml:space="preserve">打开后可随机获得1个镭射传说级专属符文</t>
  </si>
  <si>
    <t xml:space="preserve">打开后可随机获得1个镭射神话级专属符文</t>
  </si>
  <si>
    <t xml:space="preserve">东方宫主符文箱</t>
  </si>
  <si>
    <t xml:space="preserve">打开后可随机获得1个东方宫主史诗级专属符文，概率获得传说符文</t>
  </si>
  <si>
    <t xml:space="preserve">打开后可随机获得1个东方宫主传说级专属符文，概率获得神话符文</t>
  </si>
  <si>
    <t xml:space="preserve">打开后可随机获得1个东方宫主史诗级专属符文</t>
  </si>
  <si>
    <t xml:space="preserve">打开后可随机获得1个东方宫主传说级专属符文</t>
  </si>
  <si>
    <t xml:space="preserve">打开后可随机获得1个东方宫主神话级专属符文</t>
  </si>
  <si>
    <t xml:space="preserve">亚瑟符文箱</t>
  </si>
  <si>
    <t xml:space="preserve">打开后可随机获得1个亚瑟史诗级专属符文，概率获得传说符文</t>
  </si>
  <si>
    <t xml:space="preserve">打开后可随机获得1个亚瑟传说级专属符文，概率获得神话符文</t>
  </si>
  <si>
    <t xml:space="preserve">打开后可随机获得1个亚瑟史诗级专属符文</t>
  </si>
  <si>
    <t xml:space="preserve">打开后可随机获得1个亚瑟传说级专属符文</t>
  </si>
  <si>
    <t xml:space="preserve">打开后可随机获得1个亚瑟神话级专属符文</t>
  </si>
  <si>
    <t xml:space="preserve">唐小僧符文箱</t>
  </si>
  <si>
    <t xml:space="preserve">打开后可随机获得1个唐小僧史诗级专属符文，概率获得传说符文</t>
  </si>
  <si>
    <t xml:space="preserve">打开后可随机获得1个唐小僧传说级专属符文，概率获得神话符文</t>
  </si>
  <si>
    <t xml:space="preserve">打开后可随机获得1个唐小僧史诗级专属符文</t>
  </si>
  <si>
    <t xml:space="preserve">打开后可随机获得1个唐小僧传说级专属符文</t>
  </si>
  <si>
    <t xml:space="preserve">打开后可随机获得1个唐小僧神话级专属符文</t>
  </si>
  <si>
    <t xml:space="preserve">神灯王子符文箱</t>
  </si>
  <si>
    <t xml:space="preserve">打开后可随机获得1个神灯王子史诗级专属符文，概率获得传说符文</t>
  </si>
  <si>
    <t xml:space="preserve">打开后可随机获得1个神灯王子传说级专属符文，概率获得神话符文</t>
  </si>
  <si>
    <t xml:space="preserve">打开后可随机获得1个神灯王子史诗级专属符文</t>
  </si>
  <si>
    <t xml:space="preserve">打开后可随机获得1个神灯王子传说级专属符文</t>
  </si>
  <si>
    <t xml:space="preserve">打开后可随机获得1个神灯王子神话级专属符文</t>
  </si>
  <si>
    <t xml:space="preserve">蜘蛛女王符文箱</t>
  </si>
  <si>
    <t xml:space="preserve">打开后可随机获得1个蜘蛛女王史诗级专属符文，概率获得传说符文</t>
  </si>
  <si>
    <t xml:space="preserve">打开后可随机获得1个蜘蛛女王传说级专属符文，概率获得神话符文</t>
  </si>
  <si>
    <t xml:space="preserve">打开后可随机获得1个蜘蛛女王史诗级专属符文</t>
  </si>
  <si>
    <t xml:space="preserve">打开后可随机获得1个蜘蛛女王传说级专属符文</t>
  </si>
  <si>
    <t xml:space="preserve">打开后可随机获得1个蜘蛛女王神话级专属符文</t>
  </si>
  <si>
    <t xml:space="preserve">诸葛符文箱</t>
  </si>
  <si>
    <t xml:space="preserve">打开后可随机获得1个诸葛史诗级专属符文，概率获得传说符文</t>
  </si>
  <si>
    <t xml:space="preserve">打开后可随机获得1个诸葛传说级专属符文，概率获得神话符文</t>
  </si>
  <si>
    <t xml:space="preserve">打开后可随机获得1个诸葛史诗级专属符文</t>
  </si>
  <si>
    <t xml:space="preserve">打开后可随机获得1个诸葛传说级专属符文</t>
  </si>
  <si>
    <t xml:space="preserve">打开后可随机获得1个诸葛神话级专属符文</t>
  </si>
  <si>
    <t xml:space="preserve">后羿符文箱</t>
  </si>
  <si>
    <t xml:space="preserve">打开后可随机获得1个后羿史诗级专属符文，概率获得传说符文</t>
  </si>
  <si>
    <t xml:space="preserve">打开后可随机获得1个后羿传说级专属符文，概率获得神话符文</t>
  </si>
  <si>
    <t xml:space="preserve">打开后可随机获得1个后羿史诗级专属符文</t>
  </si>
  <si>
    <t xml:space="preserve">打开后可随机获得1个后羿传说级专属符文</t>
  </si>
  <si>
    <t xml:space="preserve">打开后可随机获得1个后羿神话级专属符文</t>
  </si>
  <si>
    <t xml:space="preserve">海拉符文箱</t>
  </si>
  <si>
    <t xml:space="preserve">打开后可随机获得1个海拉史诗级专属符文，概率获得传说符文</t>
  </si>
  <si>
    <t xml:space="preserve">打开后可随机获得1个海拉传说级专属符文，概率获得神话符文</t>
  </si>
  <si>
    <t xml:space="preserve">打开后可随机获得1个海拉史诗级专属符文</t>
  </si>
  <si>
    <t xml:space="preserve">打开后可随机获得1个海拉传说级专属符文</t>
  </si>
  <si>
    <t xml:space="preserve">打开后可随机获得1个海拉神话级专属符文</t>
  </si>
  <si>
    <t xml:space="preserve">传说梦灵自选</t>
  </si>
  <si>
    <t xml:space="preserve">打开后可以自选1个传说梦灵</t>
  </si>
  <si>
    <t xml:space="preserve">旅梦星尘</t>
  </si>
  <si>
    <t xml:space="preserve">足迹月台行进道具。梦境宇宙中漂浮的星尘碎片，凝结着沉睡者的情绪能量。</t>
  </si>
  <si>
    <t xml:space="preserve">探测仪</t>
  </si>
  <si>
    <t xml:space="preserve">可用于星轨探测中抽取各类奖励道具</t>
  </si>
  <si>
    <t xml:space="preserve">关羽符文箱</t>
  </si>
  <si>
    <t xml:space="preserve">打开后可随机获得1个关羽史诗级专属符文，概率获得传说符文</t>
  </si>
  <si>
    <t xml:space="preserve">打开后可随机获得1个关羽传说级专属符文，概率获得神话符文</t>
  </si>
  <si>
    <t xml:space="preserve">打开后可随机获得1个关羽史诗级专属符文</t>
  </si>
  <si>
    <t xml:space="preserve">打开后可随机获得1个关羽传说级专属符文</t>
  </si>
  <si>
    <t xml:space="preserve">打开后可随机获得1个关羽神话级专属符文</t>
  </si>
  <si>
    <t xml:space="preserve">星路通票</t>
  </si>
  <si>
    <t xml:space="preserve">登上宇宙列车的凭证，可运送来自远方的宝藏。用于在【梦境售票窗】活动中抽取奖励</t>
  </si>
  <si>
    <t xml:space="preserve">小鱼干</t>
  </si>
  <si>
    <t xml:space="preserve">可用于在试炼星盘中抽取各类奖励道具，活动期间内，每5次【梦境招募】可以获得该道具</t>
  </si>
  <si>
    <t xml:space="preserve">符文冲刺积分</t>
  </si>
  <si>
    <t xml:space="preserve">活动期间，每消耗1星之初愿获得1积分，每消耗1星辉秘契获得5积分</t>
  </si>
  <si>
    <t xml:space="preserve">神话稀有符文箱</t>
  </si>
  <si>
    <t xml:space="preserve">非常稀有的符文礼包，可随机获得1件以下神话品质的稀有或专属符文：</t>
  </si>
  <si>
    <t xml:space="preserve">非常稀有的符文礼包，可随机获得1件以下神话或传说品质的稀有或专属符文：</t>
  </si>
  <si>
    <t xml:space="preserve">传说稀有符文箱</t>
  </si>
  <si>
    <t xml:space="preserve">非常稀有的符文礼包，可随机获得1件以下传说品质的稀有或专属符文：</t>
  </si>
  <si>
    <t xml:space="preserve">炼梦魔药</t>
  </si>
  <si>
    <t xml:space="preserve">可用于在月光炼梦中抽取各类奖励道具</t>
  </si>
  <si>
    <t xml:space="preserve">财神赐福</t>
  </si>
  <si>
    <t xml:space="preserve">打开后可随机获得一种奖励：钻石*188、钻石*288、钻石*388、钻石*688</t>
  </si>
  <si>
    <t xml:space="preserve">七彩宝莲</t>
  </si>
  <si>
    <t xml:space="preserve">可用于七彩神山中抽取各类奖励道具</t>
  </si>
  <si>
    <t xml:space="preserve">葫芦籽</t>
  </si>
  <si>
    <t xml:space="preserve">可用于葫芦商店中兑换各类珍贵道具</t>
  </si>
  <si>
    <t xml:space="preserve">星路里程</t>
  </si>
  <si>
    <t xml:space="preserve">【梦境售票窗】抽奖中的产出道具，可在【梦境售票窗】的积分商店中兑换奖励</t>
  </si>
  <si>
    <t xml:space="preserve">锦鲤</t>
  </si>
  <si>
    <t xml:space="preserve">打开后随机获得锦鲤幸运好物</t>
  </si>
  <si>
    <t xml:space="preserve">我爱沙符文箱</t>
  </si>
  <si>
    <t xml:space="preserve">打开后可随机获得1个我爱沙史诗级专属符文，概率获得传说符文</t>
  </si>
  <si>
    <t xml:space="preserve">打开后可随机获得1个我爱沙传说级专属符文，概率获得神话符文</t>
  </si>
  <si>
    <t xml:space="preserve">打开后可随机获得1个我爱沙史诗级专属符文</t>
  </si>
  <si>
    <t xml:space="preserve">打开后可随机获得1个我爱沙传说级专属符文</t>
  </si>
  <si>
    <t xml:space="preserve">打开后可随机获得1个我爱沙神话级专属符文</t>
  </si>
  <si>
    <t xml:space="preserve">妲己符文箱</t>
  </si>
  <si>
    <t xml:space="preserve">打开后可随机获得1个妲己史诗级专属符文，概率获得传说符文</t>
  </si>
  <si>
    <t xml:space="preserve">打开后可随机获得1个妲己传说级专属符文，概率获得神话符文</t>
  </si>
  <si>
    <t xml:space="preserve">打开后可随机获得1个妲己史诗级专属符文</t>
  </si>
  <si>
    <t xml:space="preserve">打开后可随机获得1个妲己传说级专属符文</t>
  </si>
  <si>
    <t xml:space="preserve">打开后可随机获得1个妲己神话级专属符文</t>
  </si>
  <si>
    <t xml:space="preserve">拼图碎片</t>
  </si>
  <si>
    <t xml:space="preserve">可用户盲盒活动的拼图任务中，拼完即可获得一个盲盒！</t>
  </si>
  <si>
    <t xml:space="preserve">神话梦灵自选</t>
  </si>
  <si>
    <t xml:space="preserve">打开后可以自选1个神话梦灵</t>
  </si>
  <si>
    <t xml:space="preserve">白素贞符文箱</t>
  </si>
  <si>
    <t xml:space="preserve">打开后可随机获得1个白素贞史诗级专属符文，概率获得传说符文</t>
  </si>
  <si>
    <t xml:space="preserve">打开后可随机获得1个白素贞传说级专属符文，概率获得神话符文</t>
  </si>
  <si>
    <t xml:space="preserve">打开后可随机获得1个白素贞史诗级专属符文</t>
  </si>
  <si>
    <t xml:space="preserve">打开后可随机获得1个白素贞传说级专属符文</t>
  </si>
  <si>
    <t xml:space="preserve">打开后可随机获得1个白素贞神话级专属符文</t>
  </si>
  <si>
    <t xml:space="preserve">月光宝箱</t>
  </si>
  <si>
    <t xml:space="preserve">打开后可以从以下奖励中自选其一</t>
  </si>
  <si>
    <t xml:space="preserve">嘉年华兑换券</t>
  </si>
  <si>
    <t xml:space="preserve">在神探嘉年华中获取，可用于在兑换商店中兑换奖励</t>
  </si>
  <si>
    <t xml:space="preserve">嘉年华分数</t>
  </si>
  <si>
    <t xml:space="preserve">在神探嘉年华中获取，可用于排行榜分数计算</t>
  </si>
  <si>
    <t xml:space="preserve">普通骰子</t>
  </si>
  <si>
    <t xml:space="preserve">嘉年华的道具，使用可在嘉年华中使用，投出点数前进。</t>
  </si>
  <si>
    <t xml:space="preserve">金骰子</t>
  </si>
  <si>
    <t xml:space="preserve">嘉年华道具，使用后可以自选点数，在嘉年华中前进到指定格子。</t>
  </si>
  <si>
    <t xml:space="preserve">限时金骰子</t>
  </si>
  <si>
    <t xml:space="preserve">累计消耗骰子25次可获得1次限时金骰子，单倍投掷可获得1个，双倍投掷可获得2个（每日限1次），限时金骰子将在每日00:00清空。</t>
  </si>
  <si>
    <t xml:space="preserve">公会礼包1</t>
  </si>
  <si>
    <t xml:space="preserve">赠送每位公会成员(包括自己)1个骰子</t>
  </si>
  <si>
    <t xml:space="preserve">公会礼包2</t>
  </si>
  <si>
    <t xml:space="preserve">赠送每位公会成员(包括自己)12个骰子</t>
  </si>
  <si>
    <t xml:space="preserve">公会礼包3</t>
  </si>
  <si>
    <t xml:space="preserve">赠送每位公会成员(包括自己)20个骰子</t>
  </si>
  <si>
    <t xml:space="preserve">骰子福袋</t>
  </si>
  <si>
    <t xml:space="preserve">装满了骰子的福袋，打开后可以获得5个骰子，可以在游园地图界面点击加号使用</t>
  </si>
  <si>
    <t xml:space="preserve">庆典烟花</t>
  </si>
  <si>
    <t xml:space="preserve">在狂欢庆典-庆典之夜开启时可使用的庆祝道具，在嘉年华活动中投掷骰子有概率掉落。使用后会在场景中释放烟花特效，可以增加庆祝进度</t>
  </si>
  <si>
    <t xml:space="preserve">庆典宝箱</t>
  </si>
  <si>
    <t xml:space="preserve">狂欢庆典中发放的专属宝箱，打开后可随机获得以下道具</t>
  </si>
  <si>
    <t xml:space="preserve">怪盗巡游积分</t>
  </si>
  <si>
    <t xml:space="preserve">活动期间内消耗钻石获得，可以用于怪盗巡游活动中出发巡游金库</t>
  </si>
  <si>
    <t xml:space="preserve">梦境好运箱</t>
  </si>
  <si>
    <t xml:space="preserve">打开后可以随机获得以下道具</t>
  </si>
  <si>
    <t xml:space="preserve">打开后可随机获得1个神话梦灵：【妲己】【白素贞】【我爱沙】</t>
  </si>
  <si>
    <t xml:space="preserve">月光宝箱Ⅱ</t>
  </si>
  <si>
    <t xml:space="preserve">战利品宝箱</t>
  </si>
  <si>
    <t xml:space="preserve">开启后可随机获得以下奖励</t>
  </si>
  <si>
    <t xml:space="preserve">寻梦探仪</t>
  </si>
  <si>
    <t xml:space="preserve">可用于在星旅寻梦活动中招募获得梦灵</t>
  </si>
  <si>
    <t xml:space="preserve">星光魔杖</t>
  </si>
  <si>
    <t xml:space="preserve">可用于在星光炼梦中寻找寻光，抽取奖励</t>
  </si>
  <si>
    <t xml:space="preserve">星光碎片</t>
  </si>
  <si>
    <t xml:space="preserve">星光炼梦中掉落的碎片道具，集齐10个可合成一个星光宝箱</t>
  </si>
  <si>
    <t xml:space="preserve">星光宝箱</t>
  </si>
  <si>
    <t xml:space="preserve">星光</t>
  </si>
  <si>
    <t xml:space="preserve">获得该道具后，可在上方炼梦宝藏中，抽取奖励1次</t>
  </si>
  <si>
    <t xml:space="preserve">打开后可随机获得1个神话梦灵：【诸葛神算】【后羿】【海拉】</t>
  </si>
  <si>
    <t xml:space="preserve">零日骇客符文箱</t>
  </si>
  <si>
    <t xml:space="preserve">打开后可随机获得1个零日骇客传说级专属符文</t>
  </si>
  <si>
    <t xml:space="preserve">悬赏线索</t>
  </si>
  <si>
    <t xml:space="preserve">记录着宝藏踪迹的神秘线索，可在悬赏宝藏活动中兑换珍贵奖励。</t>
  </si>
  <si>
    <t xml:space="preserve">骇客神话符文箱</t>
  </si>
  <si>
    <t xml:space="preserve">获得后需前往背包开启。开启后，随机获得1枚「零日骇客」神话级专属符文。</t>
  </si>
  <si>
    <t xml:space="preserve">骇客创世符文箱</t>
  </si>
  <si>
    <t xml:space="preserve">获得后需前往背包开启。开启后，概率获得1枚「零日骇客」创世级专属符文。</t>
  </si>
  <si>
    <t xml:space="preserve">福粽</t>
  </si>
  <si>
    <t xml:space="preserve">系着红绳的圆润福粽，承载着端午祝福，可在【粽香小铺】中兑换心仪道具。</t>
  </si>
  <si>
    <t xml:space="preserve">龙舟巡游积分</t>
  </si>
  <si>
    <t xml:space="preserve">活动期间内消耗钻石获得，可以用于龙舟巡游活动中出发</t>
  </si>
  <si>
    <t xml:space="preserve">史诗梦灵皮肤兑换券</t>
  </si>
  <si>
    <t xml:space="preserve">可用于【焕新工坊】中限时兑换相同品质的梦灵皮肤</t>
  </si>
  <si>
    <t xml:space="preserve">传说幻衣套装兑换券</t>
  </si>
  <si>
    <t xml:space="preserve">可用于【焕新工坊】中限时兑换相同品质的幻衣套装</t>
  </si>
  <si>
    <t xml:space="preserve">碧海巡游积分</t>
  </si>
  <si>
    <t xml:space="preserve">活动期间内消耗钻石获得，可以用于碧海巡游活动中出发</t>
  </si>
  <si>
    <t xml:space="preserve">海滨嘉年华兑换币</t>
  </si>
  <si>
    <t xml:space="preserve">在海滨嘉年华中获取，可用于在兑换商店中兑换奖励</t>
  </si>
  <si>
    <t xml:space="preserve">海滨嘉年华分数</t>
  </si>
  <si>
    <t xml:space="preserve">在海滨嘉年华中获取，可用于排行榜分数计算</t>
  </si>
  <si>
    <t xml:space="preserve">传说武器皮肤兑换券</t>
  </si>
  <si>
    <t xml:space="preserve">可用于【焕新工坊】中限时兑换相同品质的武器皮肤</t>
  </si>
  <si>
    <t xml:space="preserve">传说秘宝皮肤兑换券</t>
  </si>
  <si>
    <t xml:space="preserve">可用于【焕新工坊】中限时兑换相同品质的秘宝皮肤</t>
  </si>
  <si>
    <t xml:space="preserve">雅典娜神话符文箱</t>
  </si>
  <si>
    <t xml:space="preserve">获得后需前往背包开启。开启后，随机获得1枚「雅典娜」神话级专属符文。</t>
  </si>
  <si>
    <t xml:space="preserve">雅典娜创世符文箱</t>
  </si>
  <si>
    <t xml:space="preserve">获得后需前往背包开启。开启后，随机概率获得以下列表中的1个创世符文。</t>
  </si>
  <si>
    <t xml:space="preserve">幻衣钥匙</t>
  </si>
  <si>
    <t xml:space="preserve">幻衣技能槽位拓展的道具，使用后可开启第4个幻衣技能孔位</t>
  </si>
  <si>
    <t xml:space="preserve">随机梦灵梦魄</t>
  </si>
  <si>
    <t xml:space="preserve">开启后可随机获得1个梦灵梦魄：【零日骇客梦魄】【雅典娜梦魄】</t>
  </si>
  <si>
    <t xml:space="preserve">火拼战绩点</t>
  </si>
  <si>
    <t xml:space="preserve">在符文冲刺【抢购火拼】挑战中获取的积分，可用于冲刺排行比拼</t>
  </si>
  <si>
    <t xml:space="preserve">火拼入门券</t>
  </si>
  <si>
    <t xml:space="preserve">可用于参与符文冲刺【抢购火拼】的挑战门票</t>
  </si>
  <si>
    <t xml:space="preserve">挂件养成</t>
  </si>
  <si>
    <t xml:space="preserve">挂件：57+挂件id后4位+等级</t>
  </si>
  <si>
    <t xml:space="preserve">宿舍夜谈模组</t>
  </si>
  <si>
    <t xml:space="preserve">可用于挂件中激活【宿舍夜谈模组】</t>
  </si>
  <si>
    <t xml:space="preserve">海王撒网模组</t>
  </si>
  <si>
    <t xml:space="preserve">可用于挂件中激活【海王撒网模组】</t>
  </si>
  <si>
    <t xml:space="preserve">红温警告模组</t>
  </si>
  <si>
    <t xml:space="preserve">可用于挂件中激活【红温警告模组】</t>
  </si>
  <si>
    <t xml:space="preserve">红温警告进阶模组</t>
  </si>
  <si>
    <t xml:space="preserve">可用于挂件中激活【红温警告进阶模组】</t>
  </si>
  <si>
    <t xml:space="preserve">抢课仙人模组</t>
  </si>
  <si>
    <t xml:space="preserve">可用于挂件中激活【抢课仙人模组】</t>
  </si>
  <si>
    <t xml:space="preserve">抢课仙人进阶模组</t>
  </si>
  <si>
    <t xml:space="preserve">可用于挂件中激活【抢课仙人进阶模组】</t>
  </si>
  <si>
    <t xml:space="preserve">多喝热水模组</t>
  </si>
  <si>
    <t xml:space="preserve">可用于挂件中激活【多喝热水模组】</t>
  </si>
  <si>
    <t xml:space="preserve">奶茶功德模组</t>
  </si>
  <si>
    <t xml:space="preserve">可用于挂件中激活【奶茶功德模组】</t>
  </si>
  <si>
    <t xml:space="preserve">班主任凝视模组</t>
  </si>
  <si>
    <t xml:space="preserve">可用于挂件中激活【班主任凝视模组】</t>
  </si>
  <si>
    <t xml:space="preserve">班主任凝视进阶模组</t>
  </si>
  <si>
    <t xml:space="preserve">可用于挂件中激活【班主任凝视进阶模组】</t>
  </si>
  <si>
    <t xml:space="preserve">班主任凝视高阶模组</t>
  </si>
  <si>
    <t xml:space="preserve">可用于挂件中激活【班主任凝视高阶模组】</t>
  </si>
  <si>
    <t xml:space="preserve">粉笔头复仇模组</t>
  </si>
  <si>
    <t xml:space="preserve">可用于挂件中激活【粉笔头复仇模组】</t>
  </si>
  <si>
    <t xml:space="preserve">粉笔头复仇进阶模组</t>
  </si>
  <si>
    <t xml:space="preserve">可用于挂件中激活【粉笔头复仇进阶模组】</t>
  </si>
  <si>
    <t xml:space="preserve">粉笔头复仇高阶模组</t>
  </si>
  <si>
    <t xml:space="preserve">可用于挂件中激活【粉笔头复仇高阶模组】</t>
  </si>
  <si>
    <t xml:space="preserve">扩了么模组</t>
  </si>
  <si>
    <t xml:space="preserve">可用于挂件中激活【扩了么模组】</t>
  </si>
  <si>
    <t xml:space="preserve">扩了么进阶模组</t>
  </si>
  <si>
    <t xml:space="preserve">可用于挂件中激活【扩了么进阶模组】</t>
  </si>
  <si>
    <t xml:space="preserve">群聊复读机模组</t>
  </si>
  <si>
    <t xml:space="preserve">可用于挂件中激活【群聊复读机模组】</t>
  </si>
  <si>
    <t xml:space="preserve">买一送一模组</t>
  </si>
  <si>
    <t xml:space="preserve">可用于挂件中激活【买一送一模组】</t>
  </si>
  <si>
    <t xml:space="preserve">买一送一进阶模组</t>
  </si>
  <si>
    <t xml:space="preserve">可用于挂件中激活【买一送一进阶模组】</t>
  </si>
  <si>
    <t xml:space="preserve">裂开了模组</t>
  </si>
  <si>
    <t xml:space="preserve">可用于挂件中激活【裂开了模组】</t>
  </si>
  <si>
    <t xml:space="preserve">裂开了进阶模组</t>
  </si>
  <si>
    <t xml:space="preserve">可用于挂件中激活【裂开了进阶模组】</t>
  </si>
  <si>
    <t xml:space="preserve">和你爆了模组</t>
  </si>
  <si>
    <t xml:space="preserve">可用于挂件中激活【和你爆了模组】</t>
  </si>
  <si>
    <t xml:space="preserve">和你爆了进阶模组</t>
  </si>
  <si>
    <t xml:space="preserve">可用于挂件中激活【和你爆了进阶模组】</t>
  </si>
  <si>
    <t xml:space="preserve">蜗牛竞速模组</t>
  </si>
  <si>
    <t xml:space="preserve">可用于挂件中激活【蜗牛竞速模组】</t>
  </si>
  <si>
    <t xml:space="preserve">蜗牛竞速进阶模组</t>
  </si>
  <si>
    <t xml:space="preserve">可用于挂件中激活【蜗牛竞速进阶模组】</t>
  </si>
  <si>
    <t xml:space="preserve">物理反弹模组</t>
  </si>
  <si>
    <t xml:space="preserve">可用于挂件中激活【物理反弹模组】</t>
  </si>
  <si>
    <t xml:space="preserve">数值宝箱道具</t>
  </si>
  <si>
    <t xml:space="preserve">星光符文箱</t>
  </si>
  <si>
    <t xml:space="preserve">叮！你的珍稀道具正在加载中～</t>
  </si>
  <si>
    <t xml:space="preserve">符文小方盒</t>
  </si>
  <si>
    <t xml:space="preserve">虽然我普通，但说不定藏着你缺的那一样</t>
  </si>
  <si>
    <t xml:space="preserve">传奇星铸福袋</t>
  </si>
  <si>
    <t xml:space="preserve">传奇星铸福袋中包含最好的随机奖励！</t>
  </si>
  <si>
    <t xml:space="preserve">咩菲特的雕像</t>
  </si>
  <si>
    <t xml:space="preserve">咩尔街大亨咩菲特雕像，有概率获得梦境所有的珍贵奖励，祝你好运！</t>
  </si>
  <si>
    <t xml:space="preserve">织梦宝箱</t>
  </si>
  <si>
    <t xml:space="preserve">积累友情值可兑换织梦宝箱，开箱即获随机惊喜奖励</t>
  </si>
  <si>
    <t xml:space="preserve">传说梦灵自选箱</t>
  </si>
  <si>
    <t xml:space="preserve">传说符文自选箱</t>
  </si>
  <si>
    <t xml:space="preserve">打开后可以自选1个传说级专属符文</t>
  </si>
  <si>
    <t xml:space="preserve">神话符文自选箱</t>
  </si>
  <si>
    <t xml:space="preserve">打开后可以自选1个神话级专属符文</t>
  </si>
  <si>
    <t xml:space="preserve">创世符文自选箱</t>
  </si>
  <si>
    <t xml:space="preserve">打开后可以自选1个创世级专属符文</t>
  </si>
  <si>
    <t xml:space="preserve">史诗符文自选箱</t>
  </si>
  <si>
    <t xml:space="preserve">打开后可以自选1个史诗级专属符文</t>
  </si>
  <si>
    <t xml:space="preserve">梦境传说礼袋</t>
  </si>
  <si>
    <t xml:space="preserve">打开后可以获得68个传说币和2个幻梦晶核，祝你好运！</t>
  </si>
  <si>
    <t xml:space="preserve">测试纪念匣</t>
  </si>
  <si>
    <t xml:space="preserve">打开后可以获得全部道具</t>
  </si>
  <si>
    <t xml:space="preserve">公会系统道具</t>
  </si>
  <si>
    <t xml:space="preserve">毛笔1阶</t>
  </si>
  <si>
    <t xml:space="preserve">画廊毛笔1阶</t>
  </si>
  <si>
    <t xml:space="preserve">毛笔2阶</t>
  </si>
  <si>
    <t xml:space="preserve">画廊毛笔2阶</t>
  </si>
  <si>
    <t xml:space="preserve">毛笔3阶</t>
  </si>
  <si>
    <t xml:space="preserve">画廊毛笔3阶</t>
  </si>
  <si>
    <t xml:space="preserve">探险治疗包</t>
  </si>
  <si>
    <t xml:space="preserve">在公会异域探险玩法中，可以为梦灵恢复10%生命值</t>
  </si>
  <si>
    <t xml:space="preserve">高级治疗包</t>
  </si>
  <si>
    <t xml:space="preserve">在公会异域探险玩法中，可以为梦灵恢复25%生命值</t>
  </si>
  <si>
    <t xml:space="preserve">特级治疗包</t>
  </si>
  <si>
    <t xml:space="preserve">在公会异域探险玩法中，可以为梦灵恢复50%生命值</t>
  </si>
  <si>
    <t xml:space="preserve">难度1战利宝箱</t>
  </si>
  <si>
    <t xml:space="preserve">成功探险难度1带回的奖励</t>
  </si>
  <si>
    <t xml:space="preserve">难度2战利宝箱</t>
  </si>
  <si>
    <t xml:space="preserve">成功探险难度2带回的奖励</t>
  </si>
  <si>
    <t xml:space="preserve">难度3战利宝箱</t>
  </si>
  <si>
    <t xml:space="preserve">成功探险难度3带回的奖励</t>
  </si>
  <si>
    <t xml:space="preserve">难度4战利宝箱</t>
  </si>
  <si>
    <t xml:space="preserve">成功探险难度4带回的奖励</t>
  </si>
  <si>
    <t xml:space="preserve">难度5战利宝箱</t>
  </si>
  <si>
    <t xml:space="preserve">成功探险难度5带回的奖励</t>
  </si>
  <si>
    <t xml:space="preserve">难度6战利宝箱</t>
  </si>
  <si>
    <t xml:space="preserve">成功探险难度6带回的奖励</t>
  </si>
  <si>
    <t xml:space="preserve">难度7战利宝箱</t>
  </si>
  <si>
    <t xml:space="preserve">成功探险难度7带回的奖励</t>
  </si>
  <si>
    <t xml:space="preserve">难度8战利宝箱</t>
  </si>
  <si>
    <t xml:space="preserve">成功探险难度8带回的奖励</t>
  </si>
  <si>
    <t xml:space="preserve">难度9战利宝箱</t>
  </si>
  <si>
    <t xml:space="preserve">成功探险难度9带回的奖励</t>
  </si>
  <si>
    <t xml:space="preserve">难度10战利宝箱</t>
  </si>
  <si>
    <t xml:space="preserve">成功探险难度10带回的奖励</t>
  </si>
  <si>
    <t xml:space="preserve">难度11战利宝箱</t>
  </si>
  <si>
    <t xml:space="preserve">成功探险难度11带回的奖励</t>
  </si>
  <si>
    <t xml:space="preserve">难度12战利宝箱</t>
  </si>
  <si>
    <t xml:space="preserve">成功探险难度12带回的奖励</t>
  </si>
  <si>
    <t xml:space="preserve">难度13战利宝箱</t>
  </si>
  <si>
    <t xml:space="preserve">成功探险难度13带回的奖励</t>
  </si>
  <si>
    <t xml:space="preserve">难度14战利宝箱</t>
  </si>
  <si>
    <t xml:space="preserve">成功探险难度14带回的奖励</t>
  </si>
  <si>
    <t xml:space="preserve">难度15战利宝箱</t>
  </si>
  <si>
    <t xml:space="preserve">成功探险难度15带回的奖励</t>
  </si>
  <si>
    <t xml:space="preserve">难度16战利宝箱</t>
  </si>
  <si>
    <t xml:space="preserve">成功探险难度16带回的奖励</t>
  </si>
  <si>
    <t xml:space="preserve">难度17战利宝箱</t>
  </si>
  <si>
    <t xml:space="preserve">成功探险难度17带回的奖励</t>
  </si>
  <si>
    <t xml:space="preserve">难度18战利宝箱</t>
  </si>
  <si>
    <t xml:space="preserve">成功探险难度18带回的奖励</t>
  </si>
  <si>
    <t xml:space="preserve">难度19战利宝箱</t>
  </si>
  <si>
    <t xml:space="preserve">成功探险难度19带回的奖励</t>
  </si>
  <si>
    <t xml:space="preserve">难度20战利宝箱</t>
  </si>
  <si>
    <t xml:space="preserve">成功探险难度20带回的奖励</t>
  </si>
  <si>
    <t xml:space="preserve">探险协助胜利宝箱</t>
  </si>
  <si>
    <t xml:space="preserve">协助他人探险成功获得的宝箱奖励</t>
  </si>
  <si>
    <t xml:space="preserve">探险协助失败宝箱</t>
  </si>
  <si>
    <t xml:space="preserve">协助他人探险失败获得的宝箱奖励</t>
  </si>
  <si>
    <t xml:space="preserve">公会积分宝箱</t>
  </si>
  <si>
    <t xml:space="preserve">首通难度宝箱</t>
  </si>
  <si>
    <t xml:space="preserve">首通探险难度获得的额外奖励，每个难度仅此1份</t>
  </si>
  <si>
    <t xml:space="preserve">公会首领宝箱</t>
  </si>
  <si>
    <t xml:space="preserve">难度1首通宝箱</t>
  </si>
  <si>
    <t xml:space="preserve">难度2首通宝箱</t>
  </si>
  <si>
    <t xml:space="preserve">难度3首通宝箱</t>
  </si>
  <si>
    <t xml:space="preserve">难度4首通宝箱</t>
  </si>
  <si>
    <t xml:space="preserve">难度5首通宝箱</t>
  </si>
  <si>
    <t xml:space="preserve">难度6首通宝箱</t>
  </si>
  <si>
    <t xml:space="preserve">难度7首通宝箱</t>
  </si>
  <si>
    <t xml:space="preserve">难度8首通宝箱</t>
  </si>
  <si>
    <t xml:space="preserve">难度9首通宝箱</t>
  </si>
  <si>
    <t xml:space="preserve">难度10首通宝箱</t>
  </si>
  <si>
    <t xml:space="preserve">难度11首通宝箱</t>
  </si>
  <si>
    <t xml:space="preserve">难度12首通宝箱</t>
  </si>
  <si>
    <t xml:space="preserve">难度13首通宝箱</t>
  </si>
  <si>
    <t xml:space="preserve">难度14首通宝箱</t>
  </si>
  <si>
    <t xml:space="preserve">难度15首通宝箱</t>
  </si>
  <si>
    <t xml:space="preserve">难度16首通宝箱</t>
  </si>
  <si>
    <t xml:space="preserve">难度17首通宝箱</t>
  </si>
  <si>
    <t xml:space="preserve">难度18首通宝箱</t>
  </si>
  <si>
    <t xml:space="preserve">难度19首通宝箱</t>
  </si>
  <si>
    <t xml:space="preserve">难度20首通宝箱</t>
  </si>
  <si>
    <t xml:space="preserve">载具系统道具</t>
  </si>
  <si>
    <t xml:space="preserve">六角螺栓</t>
  </si>
  <si>
    <t xml:space="preserve">可用于激活或升星【六角螺栓】载具零件</t>
  </si>
  <si>
    <t xml:space="preserve">维修扳手</t>
  </si>
  <si>
    <t xml:space="preserve">可用于激活或升星【维修扳手】载具零件</t>
  </si>
  <si>
    <t xml:space="preserve">十字螺丝刀</t>
  </si>
  <si>
    <t xml:space="preserve">可用于激活或升星【十字螺丝刀】载具零件</t>
  </si>
  <si>
    <t xml:space="preserve">橡胶密封圈</t>
  </si>
  <si>
    <t xml:space="preserve">可用于激活或升星【橡胶密封圈】载具零件</t>
  </si>
  <si>
    <t xml:space="preserve">小齿轮</t>
  </si>
  <si>
    <t xml:space="preserve">可用于激活或升星【小齿轮】载具零件</t>
  </si>
  <si>
    <t xml:space="preserve">减震弹簧</t>
  </si>
  <si>
    <t xml:space="preserve">可用于激活或升星【减震弹簧】载具零件</t>
  </si>
  <si>
    <t xml:space="preserve">扭矩扳手</t>
  </si>
  <si>
    <t xml:space="preserve">可用于激活或升星【扭矩扳手】载具零件</t>
  </si>
  <si>
    <t xml:space="preserve">散热风扇</t>
  </si>
  <si>
    <t xml:space="preserve">可用于激活或升星【散热风扇】载具零件</t>
  </si>
  <si>
    <t xml:space="preserve">刹车油管</t>
  </si>
  <si>
    <t xml:space="preserve">可用于激活或升星【刹车油管】载具零件</t>
  </si>
  <si>
    <t xml:space="preserve">诊断扫描仪</t>
  </si>
  <si>
    <t xml:space="preserve">可用于激活或升星【诊断扫描仪】载具零件</t>
  </si>
  <si>
    <t xml:space="preserve">校准芯片</t>
  </si>
  <si>
    <t xml:space="preserve">可用于激活或升星【校准芯片】载具零件</t>
  </si>
  <si>
    <t xml:space="preserve">侦察摄像头</t>
  </si>
  <si>
    <t xml:space="preserve">可用于激活或升星【侦察摄像头】载具零件</t>
  </si>
  <si>
    <t xml:space="preserve">激光雷达头</t>
  </si>
  <si>
    <t xml:space="preserve">可用于激活或升星【激光雷达头】载具零件</t>
  </si>
  <si>
    <t xml:space="preserve">仪表控制面板</t>
  </si>
  <si>
    <t xml:space="preserve">可用于激活或升星【仪表控制面板】载具零件</t>
  </si>
  <si>
    <t xml:space="preserve">轮毂电机</t>
  </si>
  <si>
    <t xml:space="preserve">可用于激活或升星【轮毂电机】载具零件</t>
  </si>
  <si>
    <t xml:space="preserve">燃料箱组件</t>
  </si>
  <si>
    <t xml:space="preserve">可用于激活或升星【燃料箱组件】载具零件</t>
  </si>
  <si>
    <t xml:space="preserve">高能蓄电池</t>
  </si>
  <si>
    <t xml:space="preserve">可用于激活或升星【高能蓄电池】载具零件</t>
  </si>
  <si>
    <t xml:space="preserve">主推进喷射器</t>
  </si>
  <si>
    <t xml:space="preserve">可用于激活或升星【主推进喷射器】载具零件</t>
  </si>
  <si>
    <t xml:space="preserve">尾翼稳定器</t>
  </si>
  <si>
    <t xml:space="preserve">可用于激活或升星【尾翼稳定器】载具零件</t>
  </si>
  <si>
    <t xml:space="preserve">屏障发生器</t>
  </si>
  <si>
    <t xml:space="preserve">可用于激活或升星【屏障发生器】载具零件</t>
  </si>
  <si>
    <t xml:space="preserve">反应堆核心</t>
  </si>
  <si>
    <t xml:space="preserve">可用于激活或升星【反应堆核心】载具零件</t>
  </si>
  <si>
    <t xml:space="preserve">六角螺栓·碎片</t>
  </si>
  <si>
    <t xml:space="preserve">可用于升星【六角螺栓】载具零件</t>
  </si>
  <si>
    <t xml:space="preserve">维修扳手·碎片</t>
  </si>
  <si>
    <t xml:space="preserve">可用于升星【维修扳手】载具零件</t>
  </si>
  <si>
    <t xml:space="preserve">十字螺丝刀·碎片</t>
  </si>
  <si>
    <t xml:space="preserve">可用于升星【十字螺丝刀】载具零件</t>
  </si>
  <si>
    <t xml:space="preserve">橡胶密封圈·碎片</t>
  </si>
  <si>
    <t xml:space="preserve">可用于升星【橡胶密封圈】载具零件</t>
  </si>
  <si>
    <t xml:space="preserve">小齿轮·碎片</t>
  </si>
  <si>
    <t xml:space="preserve">可用于升星【小齿轮】载具零件</t>
  </si>
  <si>
    <t xml:space="preserve">减震弹簧·碎片</t>
  </si>
  <si>
    <t xml:space="preserve">可用于升星【减震弹簧】载具零件</t>
  </si>
  <si>
    <t xml:space="preserve">扭矩扳手·碎片</t>
  </si>
  <si>
    <t xml:space="preserve">可用于升星【扭矩扳手】载具零件</t>
  </si>
  <si>
    <t xml:space="preserve">散热风扇·碎片</t>
  </si>
  <si>
    <t xml:space="preserve">可用于升星【散热风扇】载具零件</t>
  </si>
  <si>
    <t xml:space="preserve">刹车油管·碎片</t>
  </si>
  <si>
    <t xml:space="preserve">可用于升星【刹车油管】载具零件</t>
  </si>
  <si>
    <t xml:space="preserve">诊断扫描仪·碎片</t>
  </si>
  <si>
    <t xml:space="preserve">可用于升星【诊断扫描仪】载具零件</t>
  </si>
  <si>
    <t xml:space="preserve">校准芯片·碎片</t>
  </si>
  <si>
    <t xml:space="preserve">可用于升星【校准芯片】载具零件</t>
  </si>
  <si>
    <t xml:space="preserve">侦察摄像头·碎片</t>
  </si>
  <si>
    <t xml:space="preserve">可用于升星【侦察摄像头】载具零件</t>
  </si>
  <si>
    <t xml:space="preserve">激光雷达头·碎片</t>
  </si>
  <si>
    <t xml:space="preserve">可用于升星【激光雷达头】载具零件</t>
  </si>
  <si>
    <t xml:space="preserve">仪表控制面板·碎片</t>
  </si>
  <si>
    <t xml:space="preserve">可用于升星【仪表控制面板】载具零件</t>
  </si>
  <si>
    <t xml:space="preserve">轮毂电机·碎片</t>
  </si>
  <si>
    <t xml:space="preserve">可用于升星【轮毂电机】载具零件</t>
  </si>
  <si>
    <t xml:space="preserve">燃料箱组件·碎片</t>
  </si>
  <si>
    <t xml:space="preserve">可用于升星【燃料箱组件】载具零件</t>
  </si>
  <si>
    <t xml:space="preserve">高能蓄电池·碎片</t>
  </si>
  <si>
    <t xml:space="preserve">可用于升星【高能蓄电池】载具零件</t>
  </si>
  <si>
    <t xml:space="preserve">主推进喷射器·碎片</t>
  </si>
  <si>
    <t xml:space="preserve">可用于升星【主推进喷射器】载具零件</t>
  </si>
  <si>
    <t xml:space="preserve">尾翼稳定器·碎片</t>
  </si>
  <si>
    <t xml:space="preserve">可用于升星【尾翼稳定器】载具零件</t>
  </si>
  <si>
    <t xml:space="preserve">屏障发生器·碎片</t>
  </si>
  <si>
    <t xml:space="preserve">可用于升星【屏障发生器】载具零件</t>
  </si>
  <si>
    <t xml:space="preserve">反应堆核心·碎片</t>
  </si>
  <si>
    <t xml:space="preserve">可用于升星【反应堆核心】载具零件</t>
  </si>
  <si>
    <t xml:space="preserve">回廊宝藏</t>
  </si>
  <si>
    <t xml:space="preserve">开启后可随机获得以下奖励：\n史诗零件碎片概率：100%</t>
  </si>
  <si>
    <t xml:space="preserve">开启后可随机获得以下奖励：\n史诗零件碎片概率：70%\n传说零件碎片概率：30%</t>
  </si>
  <si>
    <t xml:space="preserve">开启后可随机获得以下奖励：\n史诗零件碎片概率：50%\n传说零件碎片概率：50%</t>
  </si>
  <si>
    <t xml:space="preserve">开启后可随机获得以下奖励：\n史诗零件碎片概率：30%\n传说零件碎片概率：70%</t>
  </si>
  <si>
    <t xml:space="preserve">开启后可随机获得以下奖励：\n史诗零件碎片概率：10%\n传说零件碎片概率：87%\n神话零件碎片概率：3%</t>
  </si>
  <si>
    <t xml:space="preserve">开启后可随机获得以下奖励：\n传说零件碎片概率：94%\n神话零件碎片概率：6%</t>
  </si>
  <si>
    <t xml:space="preserve">开启后可随机获得以下奖励：\n传说零件碎片概率：91%\n神话零件碎片概率：9%</t>
  </si>
  <si>
    <t xml:space="preserve">开启后可随机获得以下奖励：\n传说零件碎片概率：88%\n神话零件碎片概率：12%</t>
  </si>
  <si>
    <t xml:space="preserve">开启后可随机获得以下奖励：\n传说零件碎片概率：85%\n神话零件碎片概率：15%</t>
  </si>
  <si>
    <t xml:space="preserve">开启后可随机获得以下奖励：\n传说零件碎片概率：82%\n神话零件碎片概率：18%</t>
  </si>
  <si>
    <t xml:space="preserve">开启后可随机获得以下奖励：\n传说零件碎片概率：79%\n神话零件碎片概率：21%</t>
  </si>
  <si>
    <t xml:space="preserve">开启后可随机获得以下奖励：\n传说零件碎片概率：76%\n神话零件碎片概率：24%</t>
  </si>
  <si>
    <t xml:space="preserve">开启后可随机获得以下奖励：\n传说零件碎片概率：73%\n神话零件碎片概率：27%</t>
  </si>
  <si>
    <t xml:space="preserve">开启后可随机获得以下奖励：\n传说零件碎片概率：70%\n神话零件碎片概率：30%</t>
  </si>
  <si>
    <t xml:space="preserve">开启后可随机获得以下奖励：\n传说零件碎片概率：67%\n神话零件碎片概率：33%</t>
  </si>
  <si>
    <t xml:space="preserve">开启后可随机获得以下奖励：\n传说零件碎片概率：64%\n神话零件碎片概率：33%\n创世零件碎片概率：3%</t>
  </si>
  <si>
    <t xml:space="preserve">开启后可随机获得以下奖励：\n传说零件碎片概率：58%\n神话零件碎片概率：36%\n创世零件碎片概率：6%</t>
  </si>
  <si>
    <t xml:space="preserve">开启后可随机获得以下奖励：\n传说零件碎片概率：52%\n神话零件碎片概率：39%\n创世零件碎片概率：9%</t>
  </si>
  <si>
    <t xml:space="preserve">开启后可随机获得以下奖励：\n传说零件碎片概率：46%\n神话零件碎片概率：42%\n创世零件碎片概率：12%</t>
  </si>
  <si>
    <t xml:space="preserve">开启后可随机获得以下奖励：\n传说零件碎片概率：40%\n神话零件碎片概率：45%\n创世零件碎片概率：15%</t>
  </si>
  <si>
    <t xml:space="preserve">开启后可随机获得以下奖励：\n传说零件碎片概率：34%\n神话零件碎片概率：48%\n创世零件碎片概率：18%</t>
  </si>
  <si>
    <t xml:space="preserve">开启后可随机获得以下奖励：\n传说零件碎片概率：29%\n神话零件碎片概率：50%\n创世零件碎片概率：21%</t>
  </si>
  <si>
    <t xml:space="preserve">开启后可随机获得以下奖励：\n传说零件碎片概率：26%\n神话零件碎片概率：50%\n创世零件碎片概率：24%</t>
  </si>
  <si>
    <t xml:space="preserve">开启后可随机获得以下奖励：\n传说零件碎片概率：23%\n神话零件碎片概率：50%\n创世零件碎片概率：27%</t>
  </si>
  <si>
    <t xml:space="preserve">开启后可随机获得以下奖励：\n传说零件碎片概率：20%\n神话零件碎片概率：50%\n创世零件碎片概率：30%</t>
  </si>
  <si>
    <t xml:space="preserve">开启后可随机获得以下奖励：\n传说零件碎片概率：17%\n神话零件碎片概率：50%\n创世零件碎片概率：33%</t>
  </si>
  <si>
    <t xml:space="preserve">开启后可随机获得以下奖励：\n传说零件碎片概率：14%\n神话零件碎片概率：50%\n创世零件碎片概率：36%</t>
  </si>
  <si>
    <t xml:space="preserve">开启后可随机获得以下奖励：\n传说零件碎片概率：11%\n神话零件碎片概率：50%\n创世零件碎片概率：39%</t>
  </si>
  <si>
    <t xml:space="preserve">开启后可随机获得以下奖励：\n传说零件碎片概率：8%\n神话零件碎片概率：50%\n创世零件碎片概率：42%</t>
  </si>
  <si>
    <t xml:space="preserve">开启后可随机获得以下奖励：\n传说零件碎片概率：5%\n神话零件碎片概率：50%\n创世零件碎片概率：45%</t>
  </si>
  <si>
    <t xml:space="preserve">开启后可随机获得以下奖励：\n神话零件碎片概率：52%\n创世零件碎片概率：48%</t>
  </si>
  <si>
    <t xml:space="preserve">开启后可随机获得以下奖励：\n神话零件碎片概率：49%\n创世零件碎片概率：51%</t>
  </si>
  <si>
    <t xml:space="preserve">开启后可随机获得以下奖励：\n神话零件碎片概率：46%\n创世零件碎片概率：54%</t>
  </si>
  <si>
    <t xml:space="preserve">开启后可随机获得以下奖励：\n神话零件碎片概率：43%\n创世零件碎片概率：57%</t>
  </si>
  <si>
    <t xml:space="preserve">开启后可随机获得以下奖励：\n神话零件碎片概率：40%\n创世零件碎片概率：60%</t>
  </si>
  <si>
    <t xml:space="preserve">开启后可随机获得以下奖励：\n神话零件碎片概率：37%\n创世零件碎片概率：63%</t>
  </si>
  <si>
    <t xml:space="preserve">开启后可随机获得以下奖励：\n神话零件碎片概率：34%\n创世零件碎片概率：66%</t>
  </si>
  <si>
    <t xml:space="preserve">开启后可随机获得以下奖励：\n神话零件碎片概率：31%\n创世零件碎片概率：69%</t>
  </si>
  <si>
    <t xml:space="preserve">开启后可随机获得以下奖励：\n神话零件碎片概率：28%\n创世零件碎片概率：72%</t>
  </si>
  <si>
    <t xml:space="preserve">开启后可随机获得以下奖励：\n神话零件碎片概率：25%\n创世零件碎片概率：75%</t>
  </si>
  <si>
    <t xml:space="preserve">随机史诗零件碎片</t>
  </si>
  <si>
    <t xml:space="preserve">随机传说零件碎片</t>
  </si>
  <si>
    <t xml:space="preserve">随机神话零件碎片</t>
  </si>
  <si>
    <t xml:space="preserve">随机创世零件碎片</t>
  </si>
  <si>
    <t xml:space="preserve">随机史诗零件</t>
  </si>
  <si>
    <t xml:space="preserve">随机传说零件</t>
  </si>
  <si>
    <t xml:space="preserve">随机神话零件</t>
  </si>
  <si>
    <t xml:space="preserve">随机创世零件</t>
  </si>
  <si>
    <t xml:space="preserve">载具皮肤道具</t>
  </si>
  <si>
    <t xml:space="preserve">音乐</t>
  </si>
  <si>
    <t xml:space="preserve">可用于激活或升星【音乐】载具皮肤</t>
  </si>
  <si>
    <t xml:space="preserve">甜品</t>
  </si>
  <si>
    <t xml:space="preserve">可用于激活或升星【甜品】载具皮肤</t>
  </si>
  <si>
    <t xml:space="preserve">织梦捕星机</t>
  </si>
  <si>
    <t xml:space="preserve">可用于激活或升星【织梦捕星机】载具皮肤</t>
  </si>
  <si>
    <t xml:space="preserve">藏品系统道具</t>
  </si>
  <si>
    <t xml:space="preserve">奏响胜利</t>
  </si>
  <si>
    <t xml:space="preserve">可用于【队长-藏品】中激活或提升【奏响胜利】藏品的星级</t>
  </si>
  <si>
    <t xml:space="preserve">小鸟栖息地</t>
  </si>
  <si>
    <t xml:space="preserve">可用于【队长-藏品】中激活或提升【小鸟栖息地】藏品的星级</t>
  </si>
  <si>
    <t xml:space="preserve">嘀嗒时光</t>
  </si>
  <si>
    <t xml:space="preserve">可用于【队长-藏品】中激活或提升【嘀嗒时光】藏品的星级</t>
  </si>
  <si>
    <t xml:space="preserve">咯咯哒争霸</t>
  </si>
  <si>
    <t xml:space="preserve">可用于【队长-藏品】中激活或提升【咯咯哒争霸】藏品的星级</t>
  </si>
  <si>
    <t xml:space="preserve">星期八计划</t>
  </si>
  <si>
    <t xml:space="preserve">可用于【队长-藏品】中激活或提升【星期八计划】藏品的星级</t>
  </si>
  <si>
    <t xml:space="preserve">独家零食</t>
  </si>
  <si>
    <t xml:space="preserve">可用于【队长-藏品】中激活或提升【独家零食】藏品的星级</t>
  </si>
  <si>
    <t xml:space="preserve">秘仪初成</t>
  </si>
  <si>
    <t xml:space="preserve">可用于【队长-藏品】中激活或提升【秘仪初成】藏品的星级</t>
  </si>
  <si>
    <t xml:space="preserve">记载胜利</t>
  </si>
  <si>
    <t xml:space="preserve">可用于【队长-藏品】中激活或提升【记载胜利】藏品的星级</t>
  </si>
  <si>
    <t xml:space="preserve">再来一箭</t>
  </si>
  <si>
    <t xml:space="preserve">可用于【队长-藏品】中激活或提升【再来一箭】藏品的星级</t>
  </si>
  <si>
    <t xml:space="preserve">越毒越痛</t>
  </si>
  <si>
    <t xml:space="preserve">可用于【队长-藏品】中激活或提升【越毒越痛】藏品的星级</t>
  </si>
  <si>
    <t xml:space="preserve">万福摇摇机</t>
  </si>
  <si>
    <t xml:space="preserve">可用于【队长-藏品】中激活或提升【万福摇摇机】藏品的星级</t>
  </si>
  <si>
    <t xml:space="preserve">怦怦时刻</t>
  </si>
  <si>
    <t xml:space="preserve">可用于【队长-藏品】中激活或提升【怦怦时刻】藏品的星级</t>
  </si>
  <si>
    <t xml:space="preserve">意外之喜</t>
  </si>
  <si>
    <t xml:space="preserve">可用于【队长-藏品】中激活或提升【意外之喜】藏品的星级</t>
  </si>
  <si>
    <t xml:space="preserve">双倍碰撞</t>
  </si>
  <si>
    <t xml:space="preserve">可用于【队长-藏品】中激活或提升【双倍碰撞】藏品的星级</t>
  </si>
  <si>
    <t xml:space="preserve">酣眠的祝福</t>
  </si>
  <si>
    <t xml:space="preserve">可用于【队长-藏品】中激活或提升【酣眠的祝福】藏品的星级</t>
  </si>
  <si>
    <t xml:space="preserve">抵达深空</t>
  </si>
  <si>
    <t xml:space="preserve">可用于【队长-藏品】中激活或提升【抵达深空】藏品的星级</t>
  </si>
  <si>
    <t xml:space="preserve">潮玩挂板</t>
  </si>
  <si>
    <t xml:space="preserve">可用于【队长-藏品】中激活或提升【潮玩挂板】藏品的星级</t>
  </si>
  <si>
    <t xml:space="preserve">奇点铃铛</t>
  </si>
  <si>
    <t xml:space="preserve">可用于【队长-藏品】中激活或提升【奇点铃铛】藏品的星级</t>
  </si>
  <si>
    <t xml:space="preserve">奏响胜利·碎片</t>
  </si>
  <si>
    <t xml:space="preserve">可用于【队长-藏品】中激活或提升【奏响胜利·碎片】藏品的星级</t>
  </si>
  <si>
    <t xml:space="preserve">小鸟栖息地·碎片</t>
  </si>
  <si>
    <t xml:space="preserve">可用于【队长-藏品】中激活或提升【小鸟栖息地·碎片】藏品的星级</t>
  </si>
  <si>
    <t xml:space="preserve">嘀嗒时光·碎片</t>
  </si>
  <si>
    <t xml:space="preserve">可用于【队长-藏品】中激活或提升【嘀嗒时光·碎片】藏品的星级</t>
  </si>
  <si>
    <t xml:space="preserve">咯咯哒争霸·碎片</t>
  </si>
  <si>
    <t xml:space="preserve">可用于【队长-藏品】中激活或提升【咯咯哒争霸·碎片】藏品的星级</t>
  </si>
  <si>
    <t xml:space="preserve">星期八计划·碎片</t>
  </si>
  <si>
    <t xml:space="preserve">可用于【队长-藏品】中激活或提升【星期八计划·碎片】藏品的星级</t>
  </si>
  <si>
    <t xml:space="preserve">独家零食·碎片</t>
  </si>
  <si>
    <t xml:space="preserve">可用于【队长-藏品】中激活或提升【独家零食·碎片】藏品的星级</t>
  </si>
  <si>
    <t xml:space="preserve">秘仪初成·碎片</t>
  </si>
  <si>
    <t xml:space="preserve">可用于【队长-藏品】中激活或提升【秘仪初成·碎片】藏品的星级</t>
  </si>
  <si>
    <t xml:space="preserve">记载胜利·碎片</t>
  </si>
  <si>
    <t xml:space="preserve">可用于【队长-藏品】中激活或提升【记载胜利·碎片】藏品的星级</t>
  </si>
  <si>
    <t xml:space="preserve">再来一箭·碎片</t>
  </si>
  <si>
    <t xml:space="preserve">可用于【队长-藏品】中激活或提升【再来一箭·碎片】藏品的星级</t>
  </si>
  <si>
    <t xml:space="preserve">越毒越痛·碎片</t>
  </si>
  <si>
    <t xml:space="preserve">可用于【队长-藏品】中激活或提升【越毒越痛·碎片】藏品的星级</t>
  </si>
  <si>
    <t xml:space="preserve">万福摇摇机·碎片</t>
  </si>
  <si>
    <t xml:space="preserve">可用于【队长-藏品】中激活或提升【万福摇摇机·碎片】藏品的星级</t>
  </si>
  <si>
    <t xml:space="preserve">怦怦时刻·碎片</t>
  </si>
  <si>
    <t xml:space="preserve">可用于【队长-藏品】中激活或提升【怦怦时刻·碎片】藏品的星级</t>
  </si>
  <si>
    <t xml:space="preserve">意外之喜·碎片</t>
  </si>
  <si>
    <t xml:space="preserve">可用于【队长-藏品】中激活或提升【意外之喜·碎片】藏品的星级</t>
  </si>
  <si>
    <t xml:space="preserve">双倍碰撞·碎片</t>
  </si>
  <si>
    <t xml:space="preserve">可用于【队长-藏品】中激活或提升【双倍碰撞·碎片】藏品的星级</t>
  </si>
  <si>
    <t xml:space="preserve">酣眠的祝福·碎片</t>
  </si>
  <si>
    <t xml:space="preserve">可用于【队长-藏品】中激活或提升【酣眠的祝福·碎片】藏品的星级</t>
  </si>
  <si>
    <t xml:space="preserve">抵达深空·碎片</t>
  </si>
  <si>
    <t xml:space="preserve">可用于【队长-藏品】中激活或提升【抵达深空·碎片】藏品的星级</t>
  </si>
  <si>
    <t xml:space="preserve">潮玩挂板·碎片</t>
  </si>
  <si>
    <t xml:space="preserve">可用于【队长-藏品】中激活或提升【潮玩挂板·碎片】藏品的星级</t>
  </si>
  <si>
    <t xml:space="preserve">奇点铃铛·碎片</t>
  </si>
  <si>
    <t xml:space="preserve">可用于【队长-藏品】中激活或提升【奇点铃铛·碎片】藏品的星级</t>
  </si>
  <si>
    <t xml:space="preserve">随机史诗藏品箱</t>
  </si>
  <si>
    <t xml:space="preserve">开启后可随机获得1个史诗品质藏品</t>
  </si>
  <si>
    <t xml:space="preserve">随机传说藏品箱</t>
  </si>
  <si>
    <t xml:space="preserve">开启后可随机获得1个传说品质藏品</t>
  </si>
  <si>
    <t xml:space="preserve">随机神话藏品箱</t>
  </si>
  <si>
    <t xml:space="preserve">开启后可随机获得1个神话品质藏品</t>
  </si>
  <si>
    <t xml:space="preserve">自选史诗藏品箱</t>
  </si>
  <si>
    <t xml:space="preserve">开启后可从全部史诗品质藏品中自选1个获得</t>
  </si>
  <si>
    <t xml:space="preserve">自选传说藏品箱</t>
  </si>
  <si>
    <t xml:space="preserve">开启后可从全部传说品质藏品中自选1个获得</t>
  </si>
  <si>
    <t xml:space="preserve">自选神话藏品箱</t>
  </si>
  <si>
    <t xml:space="preserve">开启后可从全部神话品质藏品中自选1个获得</t>
  </si>
  <si>
    <t xml:space="preserve">开启后可从【奏响胜利】【咯咯哒争霸】【星期八计划】中随机获得1个史诗品质藏品</t>
  </si>
  <si>
    <t xml:space="preserve">随机史诗藏品碎片</t>
  </si>
  <si>
    <t xml:space="preserve">开启后可随机获得1个史诗品质藏品碎片</t>
  </si>
  <si>
    <t xml:space="preserve">随机传说藏品碎片</t>
  </si>
  <si>
    <t xml:space="preserve">开启后可随机获得1个传说品质藏品碎片</t>
  </si>
  <si>
    <t xml:space="preserve">随机神话藏品碎片</t>
  </si>
  <si>
    <t xml:space="preserve">开启后可随机获得1个神话品质藏品碎片</t>
  </si>
  <si>
    <t xml:space="preserve">自选史诗藏品碎片</t>
  </si>
  <si>
    <t xml:space="preserve">开启后可从全部史诗品质藏品碎片中自选1个获得</t>
  </si>
  <si>
    <t xml:space="preserve">自选传说藏品碎片</t>
  </si>
  <si>
    <t xml:space="preserve">开启后可从全部传说品质藏品碎片中自选1个获得</t>
  </si>
  <si>
    <t xml:space="preserve">自选神话藏品碎片</t>
  </si>
  <si>
    <t xml:space="preserve">开启后可从全部神话品质藏品碎片中自选1个获得</t>
  </si>
  <si>
    <t xml:space="preserve">梦域史诗藏品宝箱</t>
  </si>
  <si>
    <t xml:space="preserve">挑战梦域巡航概率获得以下随机藏品</t>
  </si>
  <si>
    <t xml:space="preserve">梦域传说藏品宝箱</t>
  </si>
  <si>
    <t xml:space="preserve">其他养成道具</t>
  </si>
  <si>
    <t xml:space="preserve">传说染色剂</t>
  </si>
  <si>
    <t xml:space="preserve">可用于梦灵传说品质皮肤替代升星</t>
  </si>
  <si>
    <t xml:space="preserve">神话染色剂</t>
  </si>
  <si>
    <t xml:space="preserve">可用于梦灵神话品质皮肤替代升星</t>
  </si>
  <si>
    <t xml:space="preserve">传说晶核</t>
  </si>
  <si>
    <t xml:space="preserve">可用于队长武器传说品质皮肤替代升星</t>
  </si>
  <si>
    <t xml:space="preserve">神话晶核</t>
  </si>
  <si>
    <t xml:space="preserve">可用于队长武器神话品质皮肤替代升星</t>
  </si>
  <si>
    <t xml:space="preserve">金币吸收器</t>
  </si>
  <si>
    <t xml:space="preserve">可用于海底捞金中扫荡获得金币，难度越高可扫荡获得金币越多，获取后可当天使用，次日0点重置</t>
  </si>
  <si>
    <t xml:space="preserve">其他展示道具</t>
  </si>
  <si>
    <t xml:space="preserve">秘藏摇杆</t>
  </si>
  <si>
    <t xml:space="preserve">梦境招募券</t>
  </si>
  <si>
    <t xml:space="preserve">初愿摇杆</t>
  </si>
  <si>
    <t xml:space="preserve">装备强化书</t>
  </si>
  <si>
    <t xml:space="preserve">公会宝箱积分</t>
  </si>
  <si>
    <t xml:space="preserve">成功探险难度1带回的公会宝箱，全体公会成员可以在【快递驿站】里领取</t>
  </si>
  <si>
    <t xml:space="preserve">成功探险难度2带回的公会宝箱，全体公会成员可以在【快递驿站】里领取</t>
  </si>
  <si>
    <t xml:space="preserve">成功探险难度3带回的公会宝箱，全体公会成员可以在【快递驿站】里领取</t>
  </si>
  <si>
    <t xml:space="preserve">成功探险难度4带回的公会宝箱，全体公会成员可以在【快递驿站】里领取</t>
  </si>
  <si>
    <t xml:space="preserve">成功探险难度5带回的公会宝箱，全体公会成员可以在【快递驿站】里领取</t>
  </si>
  <si>
    <t xml:space="preserve">成功探险难度6带回的公会宝箱，全体公会成员可以在【快递驿站】里领取</t>
  </si>
  <si>
    <t xml:space="preserve">成功探险难度7带回的公会宝箱，全体公会成员可以在【快递驿站】里领取</t>
  </si>
  <si>
    <t xml:space="preserve">成功探险难度8带回的公会宝箱，全体公会成员可以在【快递驿站】里领取</t>
  </si>
  <si>
    <t xml:space="preserve">成功探险难度9带回的公会宝箱，全体公会成员可以在【快递驿站】里领取</t>
  </si>
  <si>
    <t xml:space="preserve">成功探险难度10带回的公会宝箱，全体公会成员可以在【快递驿站】里领取</t>
  </si>
  <si>
    <t xml:space="preserve">成功探险难度11带回的公会宝箱，全体公会成员可以在【快递驿站】里领取</t>
  </si>
  <si>
    <t xml:space="preserve">成功探险难度12带回的公会宝箱，全体公会成员可以在【快递驿站】里领取</t>
  </si>
  <si>
    <t xml:space="preserve">成功探险难度13带回的公会宝箱，全体公会成员可以在【快递驿站】里领取</t>
  </si>
  <si>
    <t xml:space="preserve">成功探险难度14带回的公会宝箱，全体公会成员可以在【快递驿站】里领取</t>
  </si>
  <si>
    <t xml:space="preserve">成功探险难度15带回的公会宝箱，全体公会成员可以在【快递驿站】里领取</t>
  </si>
  <si>
    <t xml:space="preserve">成功探险难度16带回的公会宝箱，全体公会成员可以在【快递驿站】里领取</t>
  </si>
  <si>
    <t xml:space="preserve">成功探险难度17带回的公会宝箱，全体公会成员可以在【快递驿站】里领取</t>
  </si>
  <si>
    <t xml:space="preserve">成功探险难度18带回的公会宝箱，全体公会成员可以在【快递驿站】里领取</t>
  </si>
  <si>
    <t xml:space="preserve">成功探险难度19带回的公会宝箱，全体公会成员可以在【快递驿站】里领取</t>
  </si>
  <si>
    <t xml:space="preserve">成功探险难度20带回的公会宝箱，全体公会成员可以在【快递驿站】里领取</t>
  </si>
  <si>
    <t xml:space="preserve">全体公会成员在【贪吃大作战】带回的公会宝箱，可以在【快递驿站】里领取对应数量宝箱奖励</t>
  </si>
  <si>
    <t xml:space="preserve">嘉年华的道具，使用可在大富翁中获得点数前进。</t>
  </si>
  <si>
    <t xml:space="preserve">嘉年华道具，使用后可以自选点数，在大富翁中前进到指定格子。</t>
  </si>
  <si>
    <t xml:space="preserve">消耗50个骰子可获得1个限时金骰子，限时金骰子将在每日0:00清空</t>
  </si>
  <si>
    <t xml:space="preserve">巡航装备</t>
  </si>
  <si>
    <t xml:space="preserve">参与梦域巡航掉落的高定装备，祝你好运！</t>
  </si>
  <si>
    <t xml:space="preserve">巡航符文</t>
  </si>
  <si>
    <t xml:space="preserve">参与梦域巡航掉落的符文宝箱，祝你好运！</t>
  </si>
  <si>
    <t xml:space="preserve">巡航特饮</t>
  </si>
  <si>
    <t xml:space="preserve">参与梦域巡航掉落的特饮，祝你好运！</t>
  </si>
  <si>
    <t xml:space="preserve">巡航图纸</t>
  </si>
  <si>
    <t xml:space="preserve">参与梦域巡航掉落的装备图纸，祝你好运！</t>
  </si>
  <si>
    <t xml:space="preserve">（特殊）图标id段占用了100001-101000 道具id段：100000~110000，各种运营活动道具</t>
  </si>
  <si>
    <t xml:space="preserve">闪耀时装箱</t>
  </si>
  <si>
    <t xml:space="preserve">开启可随机获得以下队长时装之一：焰灵魔影、音浪节拍、玉蛇绮梦</t>
  </si>
  <si>
    <t xml:space="preserve">炫彩皮肤箱</t>
  </si>
  <si>
    <t xml:space="preserve">开启可随机获得以下梦灵皮肤之一：摩登女郎、醒狮少年、海幻蜃影</t>
  </si>
  <si>
    <t xml:space="preserve">梦灵初级宝箱</t>
  </si>
  <si>
    <t xml:space="preserve">开启后可获得：梦灵碎片*200，金币*5000</t>
  </si>
  <si>
    <t xml:space="preserve">梦灵高级宝箱</t>
  </si>
  <si>
    <t xml:space="preserve">开启后可获得：梦灵碎片*200，金币*8000</t>
  </si>
  <si>
    <t xml:space="preserve">炫彩皮肤自选箱</t>
  </si>
  <si>
    <t xml:space="preserve">开启可自选获得以下梦灵皮肤之一：摩登女郎、醒狮少年、海幻蜃影</t>
  </si>
  <si>
    <t xml:space="preserve">史诗符文宝箱</t>
  </si>
  <si>
    <t xml:space="preserve">自选获得1个梦灵专属符文：东方宫主符文、镭射符文、亚瑟符文</t>
  </si>
  <si>
    <t xml:space="preserve">好朋友宝箱</t>
  </si>
  <si>
    <t xml:space="preserve">随机获得以下任意道具：\n我们勾勾手，盖上印章，一辈子都不可以忘记。好不好，好不好</t>
  </si>
  <si>
    <t xml:space="preserve">绮梦衣橱盒Ⅰ</t>
  </si>
  <si>
    <t xml:space="preserve">随机获得1个梦灵皮肤：【镭射·无心睡眠】【唐小僧·秃击长空】【东方宫主·瓶安针好】</t>
  </si>
  <si>
    <t xml:space="preserve">梦境衣橱礼包</t>
  </si>
  <si>
    <t xml:space="preserve">随机获得1个梦灵皮肤：【雷震子·醒狮少年】【忍者鲨手·怪盗猫】【路人甲·钓鱼佬】</t>
  </si>
  <si>
    <t xml:space="preserve">绮梦衣橱盒Ⅱ</t>
  </si>
  <si>
    <t xml:space="preserve">随机获得1个梦灵皮肤：【关羽·战神归来】【唐小僧·秃击长空】【东方宫主·瓶安针好】</t>
  </si>
  <si>
    <t xml:space="preserve">绮梦自选礼盒Ⅰ</t>
  </si>
  <si>
    <t xml:space="preserve">可从以下两个随机宝箱中自选其一：\n【绮梦衣橱盒Ⅲ：镭射·无心睡眠、唐小僧·秃击长空、东方宫主·瓶安针好】\n【绮梦衣橱盒Ⅳ：关羽·战神归来、蜘蛛女王·诡夜玩偶、亚瑟·荒漠行者】</t>
  </si>
  <si>
    <t xml:space="preserve">万象宝盒Ⅰ</t>
  </si>
  <si>
    <t xml:space="preserve">随机获得1个秘宝皮肤：【阳光扭扭花】【迷你大宝剑】【小鸡弹弓】</t>
  </si>
  <si>
    <t xml:space="preserve">万象自选宝盒Ⅰ</t>
  </si>
  <si>
    <t xml:space="preserve">开启后可从以下秘宝皮肤中自选其一：【阳光扭扭花】【迷你大宝剑】【小鸡弹弓】</t>
  </si>
  <si>
    <t xml:space="preserve">绮梦衣橱盒Ⅲ</t>
  </si>
  <si>
    <t xml:space="preserve">绮梦衣橱盒Ⅳ</t>
  </si>
  <si>
    <t xml:space="preserve">随机获得1个梦灵皮肤：【关羽·战神归来】【蜘蛛女王·诡夜玩偶】【亚瑟·荒漠行者】</t>
  </si>
  <si>
    <t xml:space="preserve">试炼宝箱</t>
  </si>
  <si>
    <t xml:space="preserve">梦境试炼路上的珍贵宝箱，开启后可有机会获得神话梦灵皮肤等宝藏好物</t>
  </si>
  <si>
    <t xml:space="preserve">繁星自选礼盒Ⅰ</t>
  </si>
  <si>
    <t xml:space="preserve">开启后可从以下皮肤中自选其一：【后羿·驭灵骇客】【神算诸葛·魔法幻彩】【海拉·激赞占卜】</t>
  </si>
  <si>
    <t xml:space="preserve">绮梦自选礼盒Ⅱ</t>
  </si>
  <si>
    <t xml:space="preserve">开启后可从以下皮肤中自选其一：【镭射·无心睡眠】【唐小僧·秃击长空】【东方宫主·瓶安针好】【关羽·战神归来】【蜘蛛女王·诡夜玩偶】【亚瑟·荒漠行者】【神灯·好戏开场】</t>
  </si>
  <si>
    <t xml:space="preserve">红色邮差礼盒</t>
  </si>
  <si>
    <t xml:space="preserve">开启后可以获得【红色邮差服】【红色邮差帽】</t>
  </si>
  <si>
    <t xml:space="preserve">繁星衣橱盒Ⅰ</t>
  </si>
  <si>
    <t xml:space="preserve">随机获得1个梦灵皮肤：【后羿·驭灵骇客】【神算诸葛·魔法幻彩】【海拉·激赞占卜】</t>
  </si>
  <si>
    <t xml:space="preserve">试炼宝箱Ⅰ</t>
  </si>
  <si>
    <t xml:space="preserve">梦境试炼路上的珍贵宝箱，抽一少一，惊喜不重样！</t>
  </si>
  <si>
    <t xml:space="preserve">绮梦衣橱盒V</t>
  </si>
  <si>
    <t xml:space="preserve">随机获得1个梦灵皮肤：【镭射·无心睡眠】【唐小僧·秃击长空】【东方宫主·瓶安针好】【关羽·战神归来】【蜘蛛女王·诡夜玩偶】【亚瑟·荒漠行者】【神灯·好戏开场】</t>
  </si>
  <si>
    <t xml:space="preserve">葫芦时装礼盒</t>
  </si>
  <si>
    <t xml:space="preserve">随机获得一套葫芦兄弟联动主角皮肤</t>
  </si>
  <si>
    <t xml:space="preserve">小蛤蟆兵时装礼盒</t>
  </si>
  <si>
    <t xml:space="preserve">开启后可以获得【小蛤蟆兵】主角皮肤</t>
  </si>
  <si>
    <t xml:space="preserve">海拉的礼物</t>
  </si>
  <si>
    <t xml:space="preserve">蕴含梦境本源力量的契约信物，可在对应英雄更新后，兑换梦灵・妲己其中一只。</t>
  </si>
  <si>
    <t xml:space="preserve">妲己的礼物</t>
  </si>
  <si>
    <t xml:space="preserve">蕴含梦境本源力量的契约信物，可在对应英雄更新后，兑换梦灵・白素贞其中一只。</t>
  </si>
  <si>
    <t xml:space="preserve">葫芦宝箱</t>
  </si>
  <si>
    <t xml:space="preserve">联动活动-葫芦兄弟的专属宝箱（开启4次必得全部奖励），开启后可随机获得：\n【妖精哪里跑】【葫芦时装礼盒】【梦境招募器】【星辉秘契】</t>
  </si>
  <si>
    <t xml:space="preserve">次元补给盒Ⅰ</t>
  </si>
  <si>
    <t xml:space="preserve">开启可随机获得以下奖励</t>
  </si>
  <si>
    <t xml:space="preserve">次元补给盒Ⅱ</t>
  </si>
  <si>
    <t xml:space="preserve">次元补给盒Ⅲ</t>
  </si>
  <si>
    <t xml:space="preserve">一路相伴宝箱</t>
  </si>
  <si>
    <t xml:space="preserve">随机获得以下任意道具：\n全服次元队长成功“众筹”出这份顶级补给，往后的冒险，也要一起走下去呀。</t>
  </si>
  <si>
    <t xml:space="preserve">小地块宝箱</t>
  </si>
  <si>
    <t xml:space="preserve">路边的小惊喜！旅途的每一步，感谢你的陪伴！</t>
  </si>
  <si>
    <t xml:space="preserve">大地块宝箱</t>
  </si>
  <si>
    <t xml:space="preserve">月台为你准备的高级物资，分量极重，非资深行者不可触碰。</t>
  </si>
  <si>
    <t xml:space="preserve">星路宝箱</t>
  </si>
  <si>
    <t xml:space="preserve">星航礼盒</t>
  </si>
  <si>
    <t xml:space="preserve">打开后，可以获得【星航头盔】和【星航制服】</t>
  </si>
  <si>
    <t xml:space="preserve">红色校园礼盒</t>
  </si>
  <si>
    <t xml:space="preserve">开启后，可以获得【红色校园发饰】和【红色校园发饰】</t>
  </si>
  <si>
    <t xml:space="preserve">蓝色校园礼盒</t>
  </si>
  <si>
    <t xml:space="preserve">诗悦会员每日补给</t>
  </si>
  <si>
    <t xml:space="preserve">超悦会员每日补给</t>
  </si>
  <si>
    <t xml:space="preserve">限定MBTI称号礼盒</t>
  </si>
  <si>
    <t xml:space="preserve">开启后，可从16款MBTI人格称号中，自选1款称号佩戴，亮出队长的本命人格。</t>
  </si>
  <si>
    <t xml:space="preserve">当天特权卡</t>
  </si>
  <si>
    <t xml:space="preserve">获得当天特权月卡效果，特权次数无限使用，持续到当天24点。</t>
  </si>
  <si>
    <t xml:space="preserve">童话绮梦礼盒</t>
  </si>
  <si>
    <t xml:space="preserve">开启后，可以获得【童话造物华服】、【童话造物虹光】和【童话造物冠冕】</t>
  </si>
  <si>
    <t xml:space="preserve">炼梦宝箱</t>
  </si>
  <si>
    <t xml:space="preserve">特权月卡</t>
  </si>
  <si>
    <t xml:space="preserve">可直接激活特权月卡权益</t>
  </si>
  <si>
    <t xml:space="preserve">福利月卡</t>
  </si>
  <si>
    <t xml:space="preserve">可直接激活福利月卡权益</t>
  </si>
  <si>
    <t xml:space="preserve">炼梦宝箱Ⅱ</t>
  </si>
  <si>
    <t xml:space="preserve">祈星券</t>
  </si>
  <si>
    <t xml:space="preserve">承载着心愿的祈星券，可用于在【祈星转盘】活动中抽取奖励。</t>
  </si>
  <si>
    <t xml:space="preserve">祈星水晶</t>
  </si>
  <si>
    <t xml:space="preserve">凝结了星辰余晖的珍贵水晶，可用于在【兑换商店】中兑换奖励。</t>
  </si>
  <si>
    <t xml:space="preserve">跃迁晶石</t>
  </si>
  <si>
    <t xml:space="preserve">蕴含空间跳跃能量的奇特晶石，可用于在【星梦漫游】中前进。</t>
  </si>
  <si>
    <t xml:space="preserve">繁星衣橱盒Ⅱ</t>
  </si>
  <si>
    <t xml:space="preserve">随机获得1个梦灵皮肤：【妲己·青丘九尾】【白素贞·八方来财】【我爱沙·滑雪新星】</t>
  </si>
  <si>
    <t xml:space="preserve">繁星自选礼盒Ⅱ</t>
  </si>
  <si>
    <t xml:space="preserve">开启后可从以下皮肤中自选其一：【妲己·青丘九尾】【白素贞·八方来财】【我爱沙·滑雪新星】</t>
  </si>
  <si>
    <t xml:space="preserve">招募折扣券</t>
  </si>
  <si>
    <t xml:space="preserve">获得后立即增加1次梦境招募折扣次数，获取后可当天使用，次日0点重置</t>
  </si>
  <si>
    <t xml:space="preserve">梦都信使礼盒</t>
  </si>
  <si>
    <t xml:space="preserve">开启后可以获得【梦都信使服饰】【梦都信使头饰】</t>
  </si>
  <si>
    <t xml:space="preserve">谜律诡探礼盒</t>
  </si>
  <si>
    <t xml:space="preserve">开启后可以获得【谜律诡探衣服】【谜律诡探背饰】【谜律诡探帽子】【谜律诡探眼镜】</t>
  </si>
  <si>
    <t xml:space="preserve">呱呱春游团礼盒</t>
  </si>
  <si>
    <t xml:space="preserve">开启后可以获得【呱呱春游团雨衣】【呱呱春游团帽子】</t>
  </si>
  <si>
    <t xml:space="preserve">霓虹掠夺礼盒</t>
  </si>
  <si>
    <t xml:space="preserve">开启后可以获得【霓虹掠夺战衣】【霓虹掠夺头盔】</t>
  </si>
  <si>
    <t xml:space="preserve">万象宝盒Ⅱ</t>
  </si>
  <si>
    <t xml:space="preserve">随机获得1个秘宝皮肤：【巫毒娃娃】【吹哨鸟】【毛线球】</t>
  </si>
  <si>
    <t xml:space="preserve">万象自选宝盒Ⅱ</t>
  </si>
  <si>
    <t xml:space="preserve">开启后可从以下秘宝皮肤中自选其一：【巫毒娃娃】【吹哨鸟】【毛线球】</t>
  </si>
  <si>
    <t xml:space="preserve">许愿券</t>
  </si>
  <si>
    <t xml:space="preserve">写满小小心愿的许愿券，可用于【许愿奖池】活动中抽取奖。</t>
  </si>
  <si>
    <t xml:space="preserve">星愿棱晶</t>
  </si>
  <si>
    <t xml:space="preserve">闪耀着星辉光芒的棱晶，可在【兑换商店】中兑换心仪奖励。</t>
  </si>
  <si>
    <t xml:space="preserve">超频天使礼盒</t>
  </si>
  <si>
    <t xml:space="preserve">开启后可以获得【超频天使服饰】【超频天使头饰】</t>
  </si>
  <si>
    <t xml:space="preserve">第0号街区礼盒</t>
  </si>
  <si>
    <t xml:space="preserve">开启后可以获得【第0号街区头饰】【第0号街区服饰】</t>
  </si>
  <si>
    <t xml:space="preserve">史诗幻衣自选礼盒</t>
  </si>
  <si>
    <t xml:space="preserve">开启后可从以下幻衣套装中自选其一：【梦都信使】【呱呱春游团】【霓虹掠夺】【绒心甜梦】</t>
  </si>
  <si>
    <t xml:space="preserve">绒心甜梦礼盒</t>
  </si>
  <si>
    <t xml:space="preserve">开启后可以获得【绒心甜梦头饰】【绒心甜梦上衣】</t>
  </si>
  <si>
    <t xml:space="preserve">幻衣自选礼盒Ⅰ</t>
  </si>
  <si>
    <t xml:space="preserve">开启后可从以下幻衣套装中自选其一：【呱呱春游团】【绒心甜梦】</t>
  </si>
  <si>
    <t xml:space="preserve">探宝船票</t>
  </si>
  <si>
    <t xml:space="preserve">绘有可爱粽子图案的精巧船票，可在【龙舟探宝】活动中进行探宝抽奖。</t>
  </si>
  <si>
    <t xml:space="preserve">龙纹宝玉</t>
  </si>
  <si>
    <t xml:space="preserve">镌刻着龙纹的温润宝玉，流转着金色祥瑞之光，可在【兑换商店】中兑换心仪道具。</t>
  </si>
  <si>
    <t xml:space="preserve">神话梦灵自选Ⅰ</t>
  </si>
  <si>
    <t xml:space="preserve">开启后可从以下奖励自选其一：【神算诸葛碎片*50】【后羿碎片*50】【海拉碎片*50】</t>
  </si>
  <si>
    <t xml:space="preserve">梦境衣橱自选礼包</t>
  </si>
  <si>
    <t xml:space="preserve">开启后可从以下奖励自选其一：【雷震子·醒狮少年】【忍者鲨手·怪盗猫】【路人甲·钓鱼佬】</t>
  </si>
  <si>
    <t xml:space="preserve">传说梦灵自选Ⅰ</t>
  </si>
  <si>
    <t xml:space="preserve">开启后可从以下奖励自选其一：【关羽碎片*50】【东方宫主碎片*50】【镭射碎片*50】【亚瑟碎片*50】【蜘蛛女王碎片*50】【唐小僧碎片*50】【神灯王子碎片*50】</t>
  </si>
  <si>
    <t xml:space="preserve">传说专属符文</t>
  </si>
  <si>
    <t xml:space="preserve">随机获得1个梦灵专属符文：【镭射·专属符文】【东方宫主·专属符文】【神算诸葛·专属符文】【后羿·专属符文】</t>
  </si>
  <si>
    <t xml:space="preserve">开启后可从以下奖励自选其一：【绮梦衣橱盒Ⅰ】【绮梦衣橱盒Ⅱ】</t>
  </si>
  <si>
    <t xml:space="preserve">随机获得1个梦灵皮肤：【关羽·战神归来】【蜘蛛女王·诡夜玩偶】【亚瑟·荒漠行者】【神灯·好戏开场】</t>
  </si>
  <si>
    <t xml:space="preserve">万象自选宝盒Ⅲ</t>
  </si>
  <si>
    <t xml:space="preserve">开启后可从以下秘宝皮肤中自选其一：【阳光扭扭花】【迷你大宝剑】【小鸡弹弓】【巫毒娃娃】【吹哨鸟】【毛线球】</t>
  </si>
  <si>
    <t xml:space="preserve">开启后可从以下奖励自选其一：【镭射·无心睡眠】【东方宫主·瓶安针好】【亚瑟·荒漠行者】</t>
  </si>
  <si>
    <t xml:space="preserve">开启后可从以下奖励自选其一：【雷震子·醒狮少年】【忍者鲨手·怪盗猫】【甜心护士·大饱口福】</t>
  </si>
  <si>
    <t xml:space="preserve">寻珍画券</t>
  </si>
  <si>
    <t xml:space="preserve">绘有奇境纹样的精巧画券，可在【入画寻珍】中进行寻珍抽奖。</t>
  </si>
  <si>
    <t xml:space="preserve">画境珍玉</t>
  </si>
  <si>
    <t xml:space="preserve">蕴含画境灵光的温润珍玉，可在【兑换商店】中兑换心仪道具。</t>
  </si>
  <si>
    <t xml:space="preserve">落子黑白礼盒</t>
  </si>
  <si>
    <t xml:space="preserve">开启后可以获得【落子黑白】，用于激活或升星【落子黑白】梦灵皮肤</t>
  </si>
  <si>
    <t xml:space="preserve">星航套装</t>
  </si>
  <si>
    <t xml:space="preserve">可以获得【星航头盔】和【星航制服】，用于激活或升星【星航头盔】、【星航制服】</t>
  </si>
  <si>
    <t xml:space="preserve">幻衣自选宝箱Ⅰ</t>
  </si>
  <si>
    <t xml:space="preserve">开启后可从以下奖励自选其一：【星航礼盒】【神秘影袍】【超频天使礼盒】</t>
  </si>
  <si>
    <t xml:space="preserve">武器自选宝箱Ⅰ</t>
  </si>
  <si>
    <t xml:space="preserve">开启后可从以下奖励自选其一：【宇宙之心】【奇异权杖】【开翼未来】</t>
  </si>
  <si>
    <t xml:space="preserve">武器自选宝盒</t>
  </si>
  <si>
    <t xml:space="preserve">开启后可从以下奖励自选其一：【宇宙之心】【奇异权杖】</t>
  </si>
  <si>
    <t xml:space="preserve">沉没的旋律礼盒</t>
  </si>
  <si>
    <t xml:space="preserve">开启后可以获得【沉没的旋律服饰】【沉没的旋律头型】【沉没的旋律背饰】</t>
  </si>
  <si>
    <t xml:space="preserve">海盐橘子糖礼盒</t>
  </si>
  <si>
    <t xml:space="preserve">开启后可以获得【海盐橘子糖头型】【海盐橘子糖服饰】【海盐浮潜面罩】</t>
  </si>
  <si>
    <t xml:space="preserve">超频天使</t>
  </si>
  <si>
    <t xml:space="preserve">可以获得【超频天使服饰】和【超频天使头饰】，用于激活或升星【超频天使服饰】和【超频天使头饰</t>
  </si>
  <si>
    <t xml:space="preserve">梦境时空胶囊</t>
  </si>
  <si>
    <t xml:space="preserve">破译了时空缝隙的梦境容器，专门用来打捞那些曾经与你擦肩而过的美好</t>
  </si>
  <si>
    <t xml:space="preserve">繁星自选礼盒Ⅲ</t>
  </si>
  <si>
    <t xml:space="preserve">开启后可从以下皮肤中自选其一：【后羿·驭灵骇客】【神算诸葛·魔法幻彩】【海拉·激赞占卜】【妲己·青丘九尾】【白素贞·八方来财】【我爱沙·滑雪新星】</t>
  </si>
  <si>
    <t xml:space="preserve">旧梦藏宝箱</t>
  </si>
  <si>
    <t xml:space="preserve">旧梦流转，珍藏终将重现。</t>
  </si>
  <si>
    <t xml:space="preserve">逐光晶石</t>
  </si>
  <si>
    <t xml:space="preserve">蕴含空间跳跃能量的奇特晶石，可用于在【逐光漫游】中前进。</t>
  </si>
  <si>
    <t xml:space="preserve">贝壳券</t>
  </si>
  <si>
    <t xml:space="preserve">贝壳券，可用于活动转盘中抽取奖励。</t>
  </si>
  <si>
    <t xml:space="preserve">精美贝壳</t>
  </si>
  <si>
    <t xml:space="preserve">精美的贝壳，可在活动商店中兑换心仪奖励。</t>
  </si>
  <si>
    <t xml:space="preserve">海岸圣域礼盒</t>
  </si>
  <si>
    <t xml:space="preserve">开启后可以获得【海岸圣域】，用于激活或升星【海岸圣域】梦灵皮肤</t>
  </si>
  <si>
    <t xml:space="preserve">万象宝盒</t>
  </si>
  <si>
    <t xml:space="preserve">开启后可随机获得以下秘宝中的1个：【阳光扭扭花】【迷你大宝剑】【小鸡弹弓】【吹哨鸟】【巫毒娃娃】【毛线球】</t>
  </si>
  <si>
    <t xml:space="preserve">史诗符文随机箱</t>
  </si>
  <si>
    <t xml:space="preserve">打开后可随机获得1个史诗级专属符文</t>
  </si>
  <si>
    <t xml:space="preserve">梦境衣橱礼盒</t>
  </si>
  <si>
    <t xml:space="preserve">开启后可从以下皮肤中自选其一：【雷震子·醒狮少年】【路人甲·钓鱼佬】【忍者鲨手·怪盗猫】【甜心护士·大饱口福】</t>
  </si>
  <si>
    <t xml:space="preserve">梦境随机礼盒</t>
  </si>
  <si>
    <t xml:space="preserve">随机获得1个梦灵皮肤：【雷震子·醒狮少年】【路人甲·钓鱼佬】【忍者鲨手·怪盗猫】【甜心护士·大饱口福】</t>
  </si>
  <si>
    <t xml:space="preserve">绮梦衣橱礼盒Ⅰ</t>
  </si>
  <si>
    <t xml:space="preserve">开启后可从以下皮肤中自选其一：【东方宫主·瓶安针好】【镭射·无心睡眠】【唐小僧·秃击长空】</t>
  </si>
  <si>
    <t xml:space="preserve">绮梦随机礼盒Ⅰ</t>
  </si>
  <si>
    <t xml:space="preserve">随机获得1个梦灵皮肤：【东方宫主·瓶安针好】【镭射·无心睡眠】【唐小僧·秃击长空】</t>
  </si>
  <si>
    <t xml:space="preserve">绮梦衣橱礼盒Ⅱ</t>
  </si>
  <si>
    <t xml:space="preserve">开启后可从以下皮肤中自选其一：【神灯王子·好戏开场】【关羽·战神归来】【蜘蛛女王·诡夜玩偶】【亚瑟·荒漠行者】</t>
  </si>
  <si>
    <t xml:space="preserve">绮梦随机礼盒Ⅱ</t>
  </si>
  <si>
    <t xml:space="preserve">随机获得1个梦灵皮肤：【神灯王子·好戏开场】【关羽·战神归来】【蜘蛛女王·诡夜玩偶】【亚瑟·荒漠行者】</t>
  </si>
  <si>
    <t xml:space="preserve">繁星衣橱礼盒Ⅰ</t>
  </si>
  <si>
    <t xml:space="preserve">开启后可从以下皮肤中自选其一：【后羿·驭灵骇客】【神算诸葛·魔法幻彩】【我爱沙·滑雪新星】</t>
  </si>
  <si>
    <t xml:space="preserve">繁星随机礼盒Ⅰ</t>
  </si>
  <si>
    <t xml:space="preserve">随机获得1个梦灵皮肤：【后羿·驭灵骇客】【神算诸葛·魔法幻彩】【我爱沙·滑雪新星】</t>
  </si>
  <si>
    <t xml:space="preserve">繁星衣橱礼盒Ⅱ</t>
  </si>
  <si>
    <t xml:space="preserve">开启后可从以下皮肤中自选其一：【海拉·激赞占卜】【妲己·青丘九尾】【白素贞·八方来财】</t>
  </si>
  <si>
    <t xml:space="preserve">繁星随机礼盒Ⅱ</t>
  </si>
  <si>
    <t xml:space="preserve">随机获得1个梦灵皮肤：【海拉·激赞占卜】【妲己·青丘九尾】【白素贞·八方来财】</t>
  </si>
  <si>
    <t xml:space="preserve">绮梦衣橱礼盒</t>
  </si>
  <si>
    <t xml:space="preserve">开启后可从以下皮肤中自选其一：【东方宫主·瓶安针好】【镭射·无心睡眠】【唐小僧·秃击长空】【神灯王子·好戏开场】【关羽·战神归来】【蜘蛛女王·诡夜玩偶】【亚瑟·荒漠行者】</t>
  </si>
  <si>
    <t xml:space="preserve">绮梦随机礼盒</t>
  </si>
  <si>
    <t xml:space="preserve">随机获得1个梦灵皮肤：【东方宫主·瓶安针好】【镭射·无心睡眠】【唐小僧·秃击长空】【神灯王子·好戏开场】【关羽·战神归来】【蜘蛛女王·诡夜玩偶】【亚瑟·荒漠行者】</t>
  </si>
  <si>
    <t xml:space="preserve">繁星衣橱礼盒</t>
  </si>
  <si>
    <t xml:space="preserve">开启后可从以下皮肤中自选其一：【后羿·驭灵骇客】【神算诸葛·魔法幻彩】【我爱沙·滑雪新星】【海拉·激赞占卜】【妲己·青丘九尾】【白素贞·八方来财】</t>
  </si>
  <si>
    <t xml:space="preserve">繁星随机礼盒</t>
  </si>
  <si>
    <t xml:space="preserve">随机获得1个梦灵皮肤：【后羿·驭灵骇客】【神算诸葛·魔法幻彩】【我爱沙·滑雪新星】【海拉·激赞占卜】【妲己·青丘九尾】【白素贞·八方来财】</t>
  </si>
  <si>
    <t xml:space="preserve">梦域饰品随机宝箱</t>
  </si>
  <si>
    <t xml:space="preserve">挑战梦域巡航概率获得以下饰品</t>
  </si>
  <si>
    <t xml:space="preserve">月光天使宝箱</t>
  </si>
  <si>
    <t xml:space="preserve">可以获得【超频天使礼盒】【开翼未来】</t>
  </si>
  <si>
    <t xml:space="preserve">随机获得1个秘宝皮肤：【阳光扭扭花】【小鸡弹弓】【吹哨鸟】</t>
  </si>
  <si>
    <t xml:space="preserve">开启后可从以下秘宝皮肤中自选其一：【阳光扭扭花】【小鸡弹弓】【吹哨鸟】</t>
  </si>
  <si>
    <t xml:space="preserve">随机获得1个秘宝皮肤：【巫毒娃娃】【毛线球】【迷你大宝剑】</t>
  </si>
  <si>
    <t xml:space="preserve">开启后可从以下秘宝皮肤中自选其一：【巫毒娃娃】【毛线球】【迷你大宝剑】</t>
  </si>
  <si>
    <t xml:space="preserve">咕勇者礼盒</t>
  </si>
  <si>
    <t xml:space="preserve">开启后可以获得【咕勇者服饰】【咕勇者头饰】</t>
  </si>
  <si>
    <t xml:space="preserve">主角皮肤/武器（新命名）</t>
  </si>
  <si>
    <t xml:space="preserve">道具id段：角色卡所用id与角色id相同</t>
  </si>
  <si>
    <t xml:space="preserve">焰灵魔影</t>
  </si>
  <si>
    <t xml:space="preserve">可用于激活或升星焰灵魔影时装</t>
  </si>
  <si>
    <t xml:space="preserve">音浪节拍</t>
  </si>
  <si>
    <t xml:space="preserve">可用于激活或升星音浪节拍时装</t>
  </si>
  <si>
    <t xml:space="preserve">玉蛇绮梦</t>
  </si>
  <si>
    <t xml:space="preserve">可用于激活或升星玉蛇绮梦时装</t>
  </si>
  <si>
    <t xml:space="preserve">暴食荆棘</t>
  </si>
  <si>
    <t xml:space="preserve">可用于激活或升星暴食荆棘外观</t>
  </si>
  <si>
    <t xml:space="preserve">炽热魔焰</t>
  </si>
  <si>
    <t xml:space="preserve">可用于激活或升星炽热魔焰外观</t>
  </si>
  <si>
    <t xml:space="preserve">雷音赫兹</t>
  </si>
  <si>
    <t xml:space="preserve">可用于激活或升星雷音赫兹外观</t>
  </si>
  <si>
    <t xml:space="preserve">银鳞狂舞</t>
  </si>
  <si>
    <t xml:space="preserve">可用于激活或升星银鳞狂舞外观</t>
  </si>
  <si>
    <t xml:space="preserve">梦灵卡</t>
  </si>
  <si>
    <t xml:space="preserve">蓝卡↓</t>
  </si>
  <si>
    <t xml:space="preserve">寒冰射手</t>
  </si>
  <si>
    <t xml:space="preserve">寒冰射手角色卡</t>
  </si>
  <si>
    <t xml:space="preserve">炽焰巫师</t>
  </si>
  <si>
    <t xml:space="preserve">炽焰巫师角色卡</t>
  </si>
  <si>
    <t xml:space="preserve">吟游诗人</t>
  </si>
  <si>
    <t xml:space="preserve">吟游诗人角色卡</t>
  </si>
  <si>
    <t xml:space="preserve">紫卡↓</t>
  </si>
  <si>
    <t xml:space="preserve">摇滚巨石</t>
  </si>
  <si>
    <t xml:space="preserve">摇滚巨石角色卡</t>
  </si>
  <si>
    <t xml:space="preserve">果冻少女</t>
  </si>
  <si>
    <t xml:space="preserve">果冻少女角色卡</t>
  </si>
  <si>
    <t xml:space="preserve">忍者鲨手</t>
  </si>
  <si>
    <t xml:space="preserve">忍者鲨手角色卡</t>
  </si>
  <si>
    <t xml:space="preserve">甜心护士</t>
  </si>
  <si>
    <t xml:space="preserve">甜心护士角色卡</t>
  </si>
  <si>
    <t xml:space="preserve">雷震子</t>
  </si>
  <si>
    <t xml:space="preserve">雷震子角色卡</t>
  </si>
  <si>
    <t xml:space="preserve">关羽</t>
  </si>
  <si>
    <t xml:space="preserve">关羽角色卡</t>
  </si>
  <si>
    <t xml:space="preserve">路人甲</t>
  </si>
  <si>
    <t xml:space="preserve">路人甲角色卡</t>
  </si>
  <si>
    <t xml:space="preserve">橙卡↓</t>
  </si>
  <si>
    <t xml:space="preserve">东方宫主</t>
  </si>
  <si>
    <t xml:space="preserve">东方宫主角色卡</t>
  </si>
  <si>
    <t xml:space="preserve">镭射</t>
  </si>
  <si>
    <t xml:space="preserve">镭射角色卡</t>
  </si>
  <si>
    <t xml:space="preserve">亚瑟</t>
  </si>
  <si>
    <t xml:space="preserve">亚瑟角色卡</t>
  </si>
  <si>
    <t xml:space="preserve">蜘蛛女王</t>
  </si>
  <si>
    <t xml:space="preserve">蜘蛛女王角色卡</t>
  </si>
  <si>
    <t xml:space="preserve">唐小僧</t>
  </si>
  <si>
    <t xml:space="preserve">唐小僧角色卡</t>
  </si>
  <si>
    <t xml:space="preserve">神灯王子</t>
  </si>
  <si>
    <t xml:space="preserve">神灯王子角色卡</t>
  </si>
  <si>
    <t xml:space="preserve">红卡↓</t>
  </si>
  <si>
    <t xml:space="preserve">神算诸葛</t>
  </si>
  <si>
    <t xml:space="preserve">神算诸葛角色卡</t>
  </si>
  <si>
    <t xml:space="preserve">后羿</t>
  </si>
  <si>
    <t xml:space="preserve">后羿角色卡</t>
  </si>
  <si>
    <t xml:space="preserve">海拉</t>
  </si>
  <si>
    <t xml:space="preserve">海拉角色卡</t>
  </si>
  <si>
    <t xml:space="preserve">白素贞</t>
  </si>
  <si>
    <t xml:space="preserve">白素贞角色卡</t>
  </si>
  <si>
    <t xml:space="preserve">女娲</t>
  </si>
  <si>
    <t xml:space="preserve">女娲角色卡</t>
  </si>
  <si>
    <t xml:space="preserve">我爱沙</t>
  </si>
  <si>
    <t xml:space="preserve">我爱沙角色卡</t>
  </si>
  <si>
    <t xml:space="preserve">粉卡↓</t>
  </si>
  <si>
    <t xml:space="preserve">零日骇客</t>
  </si>
  <si>
    <t xml:space="preserve">零日骇客角色卡</t>
  </si>
  <si>
    <t xml:space="preserve">雅典娜</t>
  </si>
  <si>
    <t xml:space="preserve">雅典娜角色卡</t>
  </si>
  <si>
    <t xml:space="preserve">预留卡↓</t>
  </si>
  <si>
    <t xml:space="preserve">唤灵少女</t>
  </si>
  <si>
    <t xml:space="preserve">唤灵少女角色卡</t>
  </si>
  <si>
    <t xml:space="preserve">魔术师</t>
  </si>
  <si>
    <t xml:space="preserve">魔术师角色卡</t>
  </si>
  <si>
    <t xml:space="preserve">绿灯侠角色卡</t>
  </si>
  <si>
    <t xml:space="preserve">小李</t>
  </si>
  <si>
    <t xml:space="preserve">小李角色卡</t>
  </si>
  <si>
    <t xml:space="preserve">滑跪掌门角色卡</t>
  </si>
  <si>
    <t xml:space="preserve">八音人偶盒</t>
  </si>
  <si>
    <t xml:space="preserve">八音人偶盒角色卡</t>
  </si>
  <si>
    <t xml:space="preserve">替罪羊</t>
  </si>
  <si>
    <t xml:space="preserve">替罪羊角色卡</t>
  </si>
  <si>
    <t xml:space="preserve">精灵女王</t>
  </si>
  <si>
    <t xml:space="preserve">精灵女王角色卡</t>
  </si>
  <si>
    <t xml:space="preserve">水法师</t>
  </si>
  <si>
    <t xml:space="preserve">水法师角色卡</t>
  </si>
  <si>
    <t xml:space="preserve">森林猎手</t>
  </si>
  <si>
    <t xml:space="preserve">森林猎手角色卡</t>
  </si>
  <si>
    <t xml:space="preserve">咒术师</t>
  </si>
  <si>
    <t xml:space="preserve">咒术师角色卡</t>
  </si>
  <si>
    <t xml:space="preserve">孙悟空</t>
  </si>
  <si>
    <t xml:space="preserve">孙悟空角色卡</t>
  </si>
  <si>
    <t xml:space="preserve">雷神</t>
  </si>
  <si>
    <t xml:space="preserve">雷神角色卡</t>
  </si>
  <si>
    <t xml:space="preserve">镜皇后</t>
  </si>
  <si>
    <t xml:space="preserve">镜皇后角色卡</t>
  </si>
  <si>
    <t xml:space="preserve">观音</t>
  </si>
  <si>
    <t xml:space="preserve">观音角色卡</t>
  </si>
  <si>
    <t xml:space="preserve">妲己</t>
  </si>
  <si>
    <t xml:space="preserve">妲己角色卡</t>
  </si>
  <si>
    <t xml:space="preserve">牛魔王</t>
  </si>
  <si>
    <t xml:space="preserve">牛魔王角色卡</t>
  </si>
  <si>
    <t xml:space="preserve">孤胆枪手</t>
  </si>
  <si>
    <t xml:space="preserve">孤胆枪手角色卡</t>
  </si>
  <si>
    <t xml:space="preserve">宙斯</t>
  </si>
  <si>
    <t xml:space="preserve">宙斯角色卡</t>
  </si>
  <si>
    <t xml:space="preserve">阿波罗</t>
  </si>
  <si>
    <t xml:space="preserve">阿波罗角色卡</t>
  </si>
  <si>
    <t xml:space="preserve">测试用↓</t>
  </si>
  <si>
    <t xml:space="preserve">摇滚巨石_测试</t>
  </si>
  <si>
    <t xml:space="preserve">摇滚巨石_测试角色卡</t>
  </si>
  <si>
    <t xml:space="preserve">寒冰射手_测试</t>
  </si>
  <si>
    <t xml:space="preserve">寒冰射手_测试角色卡</t>
  </si>
  <si>
    <t xml:space="preserve">炽焰巫师_测试</t>
  </si>
  <si>
    <t xml:space="preserve">炽焰巫师_测试角色卡</t>
  </si>
  <si>
    <t xml:space="preserve">甜心护士_测试</t>
  </si>
  <si>
    <t xml:space="preserve">甜心护士_测试角色卡</t>
  </si>
  <si>
    <t xml:space="preserve">果冻少女_测试</t>
  </si>
  <si>
    <t xml:space="preserve">果冻少女_测试角色卡</t>
  </si>
  <si>
    <t xml:space="preserve">梦灵碎片</t>
  </si>
  <si>
    <t xml:space="preserve">角色id*10+1</t>
  </si>
  <si>
    <t xml:space="preserve">寒冰射手碎片</t>
  </si>
  <si>
    <t xml:space="preserve">寒冰射手的碎片，可用于激活和提升寒冰射手的等级</t>
  </si>
  <si>
    <t xml:space="preserve">炽焰巫师碎片</t>
  </si>
  <si>
    <t xml:space="preserve">炽焰巫师的碎片，可用于激活和提升炽焰巫师的等级</t>
  </si>
  <si>
    <t xml:space="preserve">吟游诗人碎片</t>
  </si>
  <si>
    <t xml:space="preserve">吟游诗人的碎片，可用于激活和提升吟游诗人的等级</t>
  </si>
  <si>
    <t xml:space="preserve">摇滚巨石碎片</t>
  </si>
  <si>
    <t xml:space="preserve">摇滚巨石的碎片，可用于激活和提升摇滚巨石的等级</t>
  </si>
  <si>
    <t xml:space="preserve">果冻少女碎片</t>
  </si>
  <si>
    <t xml:space="preserve">果冻少女的碎片，可用于激活和提升果冻少女的等级</t>
  </si>
  <si>
    <t xml:space="preserve">忍者鲨手碎片</t>
  </si>
  <si>
    <t xml:space="preserve">忍者鲨手的碎片，可用于激活和提升忍者鲨手的等级</t>
  </si>
  <si>
    <t xml:space="preserve">甜心护士的碎片，可用于激活和提升甜心护士的等级</t>
  </si>
  <si>
    <t xml:space="preserve">雷震子碎片</t>
  </si>
  <si>
    <t xml:space="preserve">雷震子的碎片，可用于激活和提升雷震子的等级</t>
  </si>
  <si>
    <t xml:space="preserve">关羽碎片</t>
  </si>
  <si>
    <t xml:space="preserve">关羽的碎片，可用于激活和提升关羽的等级</t>
  </si>
  <si>
    <t xml:space="preserve">路人甲碎片</t>
  </si>
  <si>
    <t xml:space="preserve">路人甲的碎片，可用于激活和提升路人甲的等级</t>
  </si>
  <si>
    <t xml:space="preserve">东方宫主碎片</t>
  </si>
  <si>
    <t xml:space="preserve">东方宫主的碎片，可用于激活和提升东方宫主的等级</t>
  </si>
  <si>
    <t xml:space="preserve">镭射碎片</t>
  </si>
  <si>
    <t xml:space="preserve">镭射的碎片，可用于激活和提升镭射的等级</t>
  </si>
  <si>
    <t xml:space="preserve">亚瑟碎片</t>
  </si>
  <si>
    <t xml:space="preserve">亚瑟的碎片，可用于激活和提升亚瑟的等级</t>
  </si>
  <si>
    <t xml:space="preserve">蜘蛛女王碎片</t>
  </si>
  <si>
    <t xml:space="preserve">蜘蛛女王的碎片，可用于激活和提升蜘蛛女王的等级</t>
  </si>
  <si>
    <t xml:space="preserve">唐小僧碎片</t>
  </si>
  <si>
    <t xml:space="preserve">唐小僧的碎片，可用于激活和提升唐小僧的等级</t>
  </si>
  <si>
    <t xml:space="preserve">神灯王子碎片</t>
  </si>
  <si>
    <t xml:space="preserve">神灯王子的碎片，可用于激活和提升神灯王子的等级</t>
  </si>
  <si>
    <t xml:space="preserve">神算诸葛碎片</t>
  </si>
  <si>
    <t xml:space="preserve">神算诸葛的碎片，可用于激活和提升神算诸葛的等级</t>
  </si>
  <si>
    <t xml:space="preserve">后羿碎片</t>
  </si>
  <si>
    <t xml:space="preserve">后羿的碎片，可用于激活和提升后羿的等级</t>
  </si>
  <si>
    <t xml:space="preserve">海拉碎片</t>
  </si>
  <si>
    <t xml:space="preserve">海拉的碎片，可用于激活和提升海拉的等级</t>
  </si>
  <si>
    <t xml:space="preserve">白素贞碎片</t>
  </si>
  <si>
    <t xml:space="preserve">白素贞的碎片，可用于激活和提升白素贞的等级</t>
  </si>
  <si>
    <t xml:space="preserve">女娲碎片</t>
  </si>
  <si>
    <t xml:space="preserve">女娲的碎片，可用于激活和提升女娲的等级</t>
  </si>
  <si>
    <t xml:space="preserve">我爱沙碎片</t>
  </si>
  <si>
    <t xml:space="preserve">我爱沙的碎片，可用于激活和提升我爱沙的等级</t>
  </si>
  <si>
    <t xml:space="preserve">妲己碎片</t>
  </si>
  <si>
    <t xml:space="preserve">妲己的碎片，可用于激活和提升妲己的等级</t>
  </si>
  <si>
    <t xml:space="preserve">零日骇客梦魄</t>
  </si>
  <si>
    <t xml:space="preserve">零日骇客的梦魄，可用于激活和提升零日骇客的等级</t>
  </si>
  <si>
    <t xml:space="preserve">雅典娜梦魄</t>
  </si>
  <si>
    <t xml:space="preserve">雅典娜的梦魄，可用于激活和提升雅典娜的等级</t>
  </si>
  <si>
    <t xml:space="preserve">唤灵少女碎片</t>
  </si>
  <si>
    <t xml:space="preserve">唤灵少女的碎片，可用于激活和提升唤灵少女的等级</t>
  </si>
  <si>
    <t xml:space="preserve">魔术师碎片</t>
  </si>
  <si>
    <t xml:space="preserve">魔术师的碎片，可用于激活和提升魔术师的等级</t>
  </si>
  <si>
    <t xml:space="preserve">绿灯侠碎片</t>
  </si>
  <si>
    <t xml:space="preserve">绿灯侠的碎片，可用于激活和提升绿灯侠的等级</t>
  </si>
  <si>
    <t xml:space="preserve">小李碎片</t>
  </si>
  <si>
    <t xml:space="preserve">小李的碎片，可用于激活和提升小李的等级</t>
  </si>
  <si>
    <t xml:space="preserve">滑跪掌门碎片</t>
  </si>
  <si>
    <t xml:space="preserve">滑跪掌门的碎片，可用于激活和提升滑跪掌门的等级</t>
  </si>
  <si>
    <t xml:space="preserve">八音人偶盒碎片</t>
  </si>
  <si>
    <t xml:space="preserve">八音人偶盒的碎片，可用于激活和提升八音人偶盒的等级</t>
  </si>
  <si>
    <t xml:space="preserve">替罪羊碎片</t>
  </si>
  <si>
    <t xml:space="preserve">替罪羊的碎片，可用于激活和提升替罪羊的等级</t>
  </si>
  <si>
    <t xml:space="preserve">精灵女王碎片</t>
  </si>
  <si>
    <t xml:space="preserve">精灵女王的碎片，可用于激活和提升精灵女王的等级</t>
  </si>
  <si>
    <t xml:space="preserve">水法师的碎片，可用于激活和提升水法师的等级</t>
  </si>
  <si>
    <t xml:space="preserve">森林猎手的碎片，可用于激活和提升森林猎手的等级</t>
  </si>
  <si>
    <t xml:space="preserve">咒术师的碎片，可用于激活和提升咒术师的等级</t>
  </si>
  <si>
    <t xml:space="preserve">孙悟空碎片</t>
  </si>
  <si>
    <t xml:space="preserve">孙悟空的碎片，可用于激活和提升孙悟空的等级</t>
  </si>
  <si>
    <t xml:space="preserve">雷神碎片</t>
  </si>
  <si>
    <t xml:space="preserve">雷神的碎片，可用于激活和提升雷神的等级</t>
  </si>
  <si>
    <t xml:space="preserve">镜皇后碎片</t>
  </si>
  <si>
    <t xml:space="preserve">镜皇后的碎片，可用于激活和提升镜皇后的等级</t>
  </si>
  <si>
    <t xml:space="preserve">观音碎片</t>
  </si>
  <si>
    <t xml:space="preserve">观音的碎片，可用于激活和提升观音的等级</t>
  </si>
  <si>
    <t xml:space="preserve">牛魔王碎片</t>
  </si>
  <si>
    <t xml:space="preserve">牛魔王的碎片，可用于激活和提升牛魔王的等级</t>
  </si>
  <si>
    <t xml:space="preserve">孤胆枪手碎片</t>
  </si>
  <si>
    <t xml:space="preserve">孤胆枪手的碎片，可用于激活和提升孤胆枪手的等级</t>
  </si>
  <si>
    <t xml:space="preserve">宙斯碎片</t>
  </si>
  <si>
    <t xml:space="preserve">宙斯的碎片，可用于激活和提升宙斯的等级</t>
  </si>
  <si>
    <t xml:space="preserve">阿波罗碎片</t>
  </si>
  <si>
    <t xml:space="preserve">阿波罗的碎片，可用于激活和提升阿波罗的等级</t>
  </si>
  <si>
    <t xml:space="preserve">摇滚巨石_测试的碎片，可用于激活和提升摇滚巨石_测试的等级</t>
  </si>
  <si>
    <t xml:space="preserve">寒冰射手_测试碎片</t>
  </si>
  <si>
    <t xml:space="preserve">寒冰射手_测试的碎片，可用于激活和提升寒冰射手_测试的等级</t>
  </si>
  <si>
    <t xml:space="preserve">炽焰巫师_测试碎片</t>
  </si>
  <si>
    <t xml:space="preserve">炽焰巫师_测试的碎片，可用于激活和提升炽焰巫师_测试的等级</t>
  </si>
  <si>
    <t xml:space="preserve">甜心护士_测试的碎片，可用于激活和提升甜心护士_测试的等级</t>
  </si>
  <si>
    <t xml:space="preserve">果冻少女_测试碎片</t>
  </si>
  <si>
    <t xml:space="preserve">果冻少女_测试的碎片，可用于激活和提升果冻少女_测试的等级</t>
  </si>
  <si>
    <t xml:space="preserve">梦灵皮肤</t>
  </si>
  <si>
    <t xml:space="preserve">角色id+1*10+1</t>
  </si>
  <si>
    <t xml:space="preserve">醒狮少年</t>
  </si>
  <si>
    <t xml:space="preserve">可激活雷震子-醒狮少年皮肤或升星</t>
  </si>
  <si>
    <t xml:space="preserve">怪盗猫</t>
  </si>
  <si>
    <t xml:space="preserve">可激活忍者鲨手-怪盗猫皮肤或升星</t>
  </si>
  <si>
    <t xml:space="preserve">钓鱼佬</t>
  </si>
  <si>
    <t xml:space="preserve">可激活路人甲-钓鱼佬皮肤或升星</t>
  </si>
  <si>
    <t xml:space="preserve">大饱口福</t>
  </si>
  <si>
    <t xml:space="preserve">可激活甜心护士-大饱口福皮肤或升星</t>
  </si>
  <si>
    <t xml:space="preserve">无心睡眠</t>
  </si>
  <si>
    <t xml:space="preserve">可用于镭射【无心睡眠】皮肤激活或升星</t>
  </si>
  <si>
    <t xml:space="preserve">秃击长空</t>
  </si>
  <si>
    <t xml:space="preserve">可用于唐小僧【秃击长空】皮肤激活或升星</t>
  </si>
  <si>
    <t xml:space="preserve">瓶安针好</t>
  </si>
  <si>
    <t xml:space="preserve">可用于东方宫主【瓶安针好】皮肤激活或升星</t>
  </si>
  <si>
    <t xml:space="preserve">好戏开场</t>
  </si>
  <si>
    <t xml:space="preserve">可用于神灯王子【好戏开场】皮肤激活或升星</t>
  </si>
  <si>
    <t xml:space="preserve">荒漠行者</t>
  </si>
  <si>
    <t xml:space="preserve">可用于亚瑟【荒漠行者】皮肤激活或升星</t>
  </si>
  <si>
    <t xml:space="preserve">诡夜玩偶</t>
  </si>
  <si>
    <t xml:space="preserve">可用于蜘蛛女王【诡夜玩偶】皮肤激活或升星</t>
  </si>
  <si>
    <t xml:space="preserve">战神归来</t>
  </si>
  <si>
    <t xml:space="preserve">可激活关羽-战神归来皮肤或升星</t>
  </si>
  <si>
    <t xml:space="preserve">驭灵骇客</t>
  </si>
  <si>
    <t xml:space="preserve">可用于后羿【驭灵骇客】皮肤激活或升星</t>
  </si>
  <si>
    <t xml:space="preserve">魔法幻彩</t>
  </si>
  <si>
    <t xml:space="preserve">可用于神算诸葛【魔法幻彩】皮肤激活或升星</t>
  </si>
  <si>
    <t xml:space="preserve">激赞占卜</t>
  </si>
  <si>
    <t xml:space="preserve">可用于海拉【激赞占卜】皮肤激活或升星</t>
  </si>
  <si>
    <t xml:space="preserve">青丘九尾</t>
  </si>
  <si>
    <t xml:space="preserve">可用于妲己【青丘九尾】皮肤激活或升星</t>
  </si>
  <si>
    <t xml:space="preserve">八方来财</t>
  </si>
  <si>
    <t xml:space="preserve">可用于白素贞【八方来财】皮肤激活或升星</t>
  </si>
  <si>
    <t xml:space="preserve">滑雪新星</t>
  </si>
  <si>
    <t xml:space="preserve">可用于我爱沙【滑雪新星】皮肤激活或升星</t>
  </si>
  <si>
    <t xml:space="preserve">落子黑白</t>
  </si>
  <si>
    <t xml:space="preserve">可用于零日骇客【落子黑白】皮肤激活或升星</t>
  </si>
  <si>
    <t xml:space="preserve">海岸圣域</t>
  </si>
  <si>
    <t xml:space="preserve">可用于雅典娜【海岸圣域】皮肤激活或升星</t>
  </si>
  <si>
    <t xml:space="preserve">队长武器时装</t>
  </si>
  <si>
    <t xml:space="preserve">10001+id（01~99）+2</t>
  </si>
  <si>
    <t xml:space="preserve">可用于激活或升星暴食荆棘外观，可提升10%枪械伤害</t>
  </si>
  <si>
    <t xml:space="preserve">可用于激活或升星炽热魔焰外观，可提升15%枪械伤害</t>
  </si>
  <si>
    <t xml:space="preserve">可用于激活或升星雷音赫兹外观，可提升15%枪械伤害</t>
  </si>
  <si>
    <t xml:space="preserve">可用于激活或升星银鳞狂舞外观，可提升15%枪械伤害</t>
  </si>
  <si>
    <t xml:space="preserve">队长时装</t>
  </si>
  <si>
    <t xml:space="preserve">10001+id（01~99）+0/1（男/女）</t>
  </si>
  <si>
    <t xml:space="preserve">女队长</t>
  </si>
  <si>
    <t xml:space="preserve">基地皮肤</t>
  </si>
  <si>
    <t xml:space="preserve">10002+id（01~99）+0/1（男/女）</t>
  </si>
  <si>
    <t xml:space="preserve">橙色基地皮肤</t>
  </si>
  <si>
    <t xml:space="preserve">橙色基地皮肤1</t>
  </si>
  <si>
    <t xml:space="preserve">橙色基地皮肤2</t>
  </si>
  <si>
    <t xml:space="preserve">水晶皮肤</t>
  </si>
  <si>
    <t xml:space="preserve">10003+id（01~99）+0/1（男/女）</t>
  </si>
  <si>
    <t xml:space="preserve">童年幻想1</t>
  </si>
  <si>
    <t xml:space="preserve">童年幻想2</t>
  </si>
  <si>
    <t xml:space="preserve">童年幻想3</t>
  </si>
  <si>
    <t xml:space="preserve">童年幻想4</t>
  </si>
  <si>
    <t xml:space="preserve">童年幻想5</t>
  </si>
  <si>
    <t xml:space="preserve">童年幻想6</t>
  </si>
  <si>
    <t xml:space="preserve">童年幻想7</t>
  </si>
  <si>
    <t xml:space="preserve">童年幻想8</t>
  </si>
  <si>
    <t xml:space="preserve">童年幻想9</t>
  </si>
  <si>
    <t xml:space="preserve">童年幻想10</t>
  </si>
  <si>
    <t xml:space="preserve">莫比乌斯</t>
  </si>
  <si>
    <t xml:space="preserve">闪耀灯球</t>
  </si>
  <si>
    <t xml:space="preserve">创世零件自选</t>
  </si>
  <si>
    <t xml:space="preserve">开启后可从以下创世零件中自选其一：【仪表控制面板】【轮毂电机】【燃料箱组件】【高能蓄电池】【主推进喷射器】</t>
  </si>
  <si>
    <t xml:space="preserve">打开后随机可获得【亚瑟】、【唐小僧】</t>
  </si>
  <si>
    <t xml:space="preserve">打开后随机可获得【蜘蛛女王】、【神灯王子】、【关羽】</t>
  </si>
  <si>
    <t xml:space="preserve">打开后随机可获得【神算诸葛】、【后羿】</t>
  </si>
  <si>
    <t xml:space="preserve">日礼包</t>
  </si>
  <si>
    <t xml:space="preserve">汇总</t>
  </si>
  <si>
    <t xml:space="preserve">免费/广告</t>
  </si>
  <si>
    <t xml:space="preserve">道具</t>
  </si>
  <si>
    <t xml:space="preserve">道具id</t>
  </si>
  <si>
    <t xml:space="preserve">数量</t>
  </si>
  <si>
    <t xml:space="preserve">单价</t>
  </si>
  <si>
    <t xml:space="preserve">价值</t>
  </si>
  <si>
    <t xml:space="preserve">体力</t>
  </si>
  <si>
    <t xml:space="preserve">装备图纸</t>
  </si>
  <si>
    <t xml:space="preserve">梦境招募器</t>
  </si>
  <si>
    <t xml:space="preserve">心梦宝石</t>
  </si>
  <si>
    <t xml:space="preserve">梦境奇迹宝箱</t>
  </si>
  <si>
    <t xml:space="preserve">调整前</t>
  </si>
  <si>
    <t xml:space="preserve">超值礼包</t>
  </si>
  <si>
    <t xml:space="preserve">道具数量</t>
  </si>
  <si>
    <t xml:space="preserve">权重</t>
  </si>
  <si>
    <t xml:space="preserve">1元</t>
  </si>
  <si>
    <t xml:space="preserve">幻梦晶核</t>
  </si>
  <si>
    <t xml:space="preserve">星辉秘契</t>
  </si>
  <si>
    <t xml:space="preserve">随机能量特饮</t>
  </si>
  <si>
    <t xml:space="preserve">星之初愿</t>
  </si>
  <si>
    <t xml:space="preserve">符引结晶</t>
  </si>
  <si>
    <t xml:space="preserve">优选礼包</t>
  </si>
  <si>
    <t xml:space="preserve">6元</t>
  </si>
  <si>
    <t xml:space="preserve">金币</t>
  </si>
  <si>
    <t xml:space="preserve">调整后</t>
  </si>
  <si>
    <t xml:space="preserve">梦境惊喜宝箱</t>
  </si>
  <si>
    <t xml:space="preserve">价格</t>
  </si>
  <si>
    <t xml:space="preserve">概率</t>
  </si>
  <si>
    <t xml:space="preserve">尊享礼包</t>
  </si>
  <si>
    <t xml:space="preserve">18元</t>
  </si>
  <si>
    <t xml:space="preserve">累充</t>
  </si>
  <si>
    <t xml:space="preserve">仅钻石商店和冲刺礼包计入额度</t>
  </si>
  <si>
    <t xml:space="preserve">赠送</t>
  </si>
  <si>
    <t xml:space="preserve">钻石</t>
  </si>
  <si>
    <t xml:space="preserve">id</t>
  </si>
  <si>
    <t xml:space="preserve">整体价值</t>
  </si>
  <si>
    <t xml:space="preserve">返利比</t>
  </si>
  <si>
    <t xml:space="preserve">累计充值</t>
  </si>
  <si>
    <t xml:space="preserve">每日充值</t>
  </si>
  <si>
    <t xml:space="preserve">6元档次</t>
  </si>
  <si>
    <t xml:space="preserve">25元档次</t>
  </si>
  <si>
    <t xml:space="preserve">天数</t>
  </si>
  <si>
    <t xml:space="preserve">金币吸收器</t>
  </si>
  <si>
    <t xml:space="preserve">稿子*1</t>
  </si>
  <si>
    <t xml:space="preserve">锻造晶石</t>
  </si>
  <si>
    <t xml:space="preserve">织梦微尘</t>
  </si>
  <si>
    <t xml:space="preserve">稿子*2</t>
  </si>
  <si>
    <t xml:space="preserve">梦愿水晶</t>
  </si>
  <si>
    <t xml:space="preserve">传说祝福石</t>
  </si>
  <si>
    <t xml:space="preserve">礼包</t>
  </si>
  <si>
    <t xml:space="preserve">奖励内容</t>
  </si>
  <si>
    <t xml:space="preserve">奖励数量</t>
  </si>
  <si>
    <t xml:space="preserve">目前价格</t>
  </si>
  <si>
    <t xml:space="preserve">修改价格</t>
  </si>
  <si>
    <t xml:space="preserve">暂定价格</t>
  </si>
  <si>
    <t xml:space="preserve">限购</t>
  </si>
  <si>
    <t xml:space="preserve">首充活动</t>
  </si>
  <si>
    <t xml:space="preserve">价格</t>
  </si>
  <si>
    <t xml:space="preserve">备注</t>
  </si>
  <si>
    <t xml:space="preserve">道具</t>
  </si>
  <si>
    <t xml:space="preserve">道具id</t>
  </si>
  <si>
    <t xml:space="preserve">数量</t>
  </si>
  <si>
    <t xml:space="preserve">单价</t>
  </si>
  <si>
    <t xml:space="preserve">价值</t>
  </si>
  <si>
    <t xml:space="preserve">直购</t>
  </si>
  <si>
    <t xml:space="preserve">喵喵锤</t>
  </si>
  <si>
    <t xml:space="preserve">梦境招募器</t>
  </si>
  <si>
    <t xml:space="preserve">史诗符文</t>
  </si>
  <si>
    <t xml:space="preserve">当天特权卡</t>
  </si>
  <si>
    <t xml:space="preserve">超能特饮</t>
  </si>
  <si>
    <t xml:space="preserve">随机传说梦灵</t>
  </si>
  <si>
    <t xml:space="preserve">累充</t>
  </si>
  <si>
    <t xml:space="preserve">镭射</t>
  </si>
  <si>
    <t xml:space="preserve">金币</t>
  </si>
  <si>
    <t xml:space="preserve">星之初愿</t>
  </si>
  <si>
    <t xml:space="preserve">装备图纸</t>
  </si>
  <si>
    <t xml:space="preserve">无心睡眠</t>
  </si>
  <si>
    <t xml:space="preserve">星辉秘契</t>
  </si>
  <si>
    <t xml:space="preserve">反比</t>
  </si>
  <si>
    <t xml:space="preserve">单笔</t>
  </si>
  <si>
    <t xml:space="preserve">紫色勇者服</t>
  </si>
  <si>
    <t xml:space="preserve">紫色勇者发饰</t>
  </si>
  <si>
    <t xml:space="preserve">月卡</t>
  </si>
  <si>
    <t xml:space="preserve">新增一些广告点</t>
  </si>
  <si>
    <t xml:space="preserve">特权月卡</t>
  </si>
  <si>
    <t xml:space="preserve">福利月卡</t>
  </si>
  <si>
    <t xml:space="preserve">每日</t>
  </si>
  <si>
    <t xml:space="preserve">钻石</t>
  </si>
  <si>
    <t xml:space="preserve">体力</t>
  </si>
  <si>
    <t xml:space="preserve">已通关主线支持2倍速</t>
  </si>
  <si>
    <t xml:space="preserve">特权无限使用</t>
  </si>
  <si>
    <t xml:space="preserve">无限</t>
  </si>
  <si>
    <t xml:space="preserve">争锋、捞金、贪吃支持2倍速</t>
  </si>
  <si>
    <t xml:space="preserve">精品商店刷新次数</t>
  </si>
  <si>
    <t xml:space="preserve">睡眠时间+4小时，收益+30%</t>
  </si>
  <si>
    <t xml:space="preserve">心愿招募刷新</t>
  </si>
  <si>
    <t xml:space="preserve">梦域巡航可领取特权门票+1</t>
  </si>
  <si>
    <t xml:space="preserve">激活</t>
  </si>
  <si>
    <t xml:space="preserve">双卡奖励</t>
  </si>
  <si>
    <t xml:space="preserve">聊天框</t>
  </si>
  <si>
    <t xml:space="preserve">1%暴击</t>
  </si>
  <si>
    <t xml:space="preserve">特权周卡（签到）</t>
  </si>
  <si>
    <t xml:space="preserve">特权</t>
  </si>
  <si>
    <t xml:space="preserve">合作模式可获得双倍奖励</t>
  </si>
  <si>
    <t xml:space="preserve">每天首次协助合作，可获得队长奖励</t>
  </si>
  <si>
    <t xml:space="preserve">梦隙迷廊通关迷廊币+20%</t>
  </si>
  <si>
    <t xml:space="preserve">签到奖励</t>
  </si>
  <si>
    <t xml:space="preserve">免费</t>
  </si>
  <si>
    <t xml:space="preserve">优化点</t>
  </si>
  <si>
    <t xml:space="preserve">活跃活动3次组队副本的达成率只有40%多点，也就是很多人是打不满的</t>
  </si>
  <si>
    <t xml:space="preserve">所以需要增加队员多倍券。金币扫荡券（当日生效）越往后价值越高</t>
  </si>
  <si>
    <t xml:space="preserve">逐步提高周卡的吸引力</t>
  </si>
  <si>
    <t xml:space="preserve">随机能量特饮</t>
  </si>
  <si>
    <t xml:space="preserve">付费</t>
  </si>
  <si>
    <t xml:space="preserve">第一周投放</t>
  </si>
  <si>
    <t xml:space="preserve">预计第3周投放，新增载具后，释放一些时间</t>
  </si>
  <si>
    <t xml:space="preserve">金币吸尘器</t>
  </si>
  <si>
    <t xml:space="preserve">组队券</t>
  </si>
  <si>
    <t xml:space="preserve">更新一个紫色藏品</t>
  </si>
  <si>
    <t xml:space="preserve">扫荡一次好友奖励</t>
  </si>
  <si>
    <t xml:space="preserve">日礼包</t>
  </si>
  <si>
    <t xml:space="preserve">道具</t>
  </si>
  <si>
    <t xml:space="preserve">道具id</t>
  </si>
  <si>
    <t xml:space="preserve">数量</t>
  </si>
  <si>
    <t xml:space="preserve">单价</t>
  </si>
  <si>
    <t xml:space="preserve">价值</t>
  </si>
  <si>
    <t xml:space="preserve">原价</t>
  </si>
  <si>
    <t xml:space="preserve">售价</t>
  </si>
  <si>
    <t xml:space="preserve">限购次数</t>
  </si>
  <si>
    <t xml:space="preserve">折扣</t>
  </si>
  <si>
    <t xml:space="preserve">体力</t>
  </si>
  <si>
    <t xml:space="preserve">新增</t>
  </si>
  <si>
    <t xml:space="preserve">广告</t>
  </si>
  <si>
    <t xml:space="preserve">金币</t>
  </si>
  <si>
    <t xml:space="preserve">梦境招募器</t>
  </si>
  <si>
    <t xml:space="preserve">随机能量特饮</t>
  </si>
  <si>
    <t xml:space="preserve">超能特饮</t>
  </si>
  <si>
    <t xml:space="preserve">装备图纸</t>
  </si>
  <si>
    <t xml:space="preserve">星辉秘契</t>
  </si>
  <si>
    <t xml:space="preserve">符引结晶</t>
  </si>
  <si>
    <t xml:space="preserve">织梦微尘</t>
  </si>
  <si>
    <t xml:space="preserve">锻造晶石</t>
  </si>
  <si>
    <t xml:space="preserve">幻梦晶核</t>
  </si>
  <si>
    <t xml:space="preserve">转运石</t>
  </si>
  <si>
    <t xml:space="preserve">智械发条</t>
  </si>
  <si>
    <t xml:space="preserve">载具开启</t>
  </si>
  <si>
    <t xml:space="preserve">配置天数开启</t>
  </si>
  <si>
    <t xml:space="preserve">周礼包</t>
  </si>
  <si>
    <t xml:space="preserve">1、符文</t>
  </si>
  <si>
    <t xml:space="preserve">加速沙漏</t>
  </si>
  <si>
    <t xml:space="preserve">删除投放</t>
  </si>
  <si>
    <t xml:space="preserve">2、皮肤</t>
  </si>
  <si>
    <t xml:space="preserve">周礼包限购</t>
  </si>
  <si>
    <t xml:space="preserve">跟着玩家节奏走</t>
  </si>
  <si>
    <t xml:space="preserve">梦境衣橱礼包</t>
  </si>
  <si>
    <t xml:space="preserve">橙色梦灵</t>
  </si>
  <si>
    <t xml:space="preserve">22日开启</t>
  </si>
  <si>
    <t xml:space="preserve">精密齿轮</t>
  </si>
  <si>
    <t xml:space="preserve">随机史诗藏品</t>
  </si>
  <si>
    <t xml:space="preserve">15日开启</t>
  </si>
  <si>
    <t xml:space="preserve">万象自选宝盒Ⅰ</t>
  </si>
  <si>
    <t xml:space="preserve">月礼包</t>
  </si>
  <si>
    <t xml:space="preserve">累充300元开启</t>
  </si>
  <si>
    <t xml:space="preserve">绮梦衣橱盒Ⅰ</t>
  </si>
  <si>
    <t xml:space="preserve">传说符文</t>
  </si>
  <si>
    <t xml:space="preserve">神话符文</t>
  </si>
  <si>
    <t xml:space="preserve">怦怦时刻</t>
  </si>
  <si>
    <t xml:space="preserve">商店ID</t>
  </si>
  <si>
    <t xml:space="preserve">格子</t>
  </si>
  <si>
    <t xml:space="preserve">展示排序
（序号越小越靠前）</t>
  </si>
  <si>
    <t xml:space="preserve">购买次数范围
通过已购买次数来取数据
比如配置了2表示购已买次数大于等于2时取这条
不分段的话不配或者配0</t>
  </si>
  <si>
    <t xml:space="preserve">开启条件</t>
  </si>
  <si>
    <t xml:space="preserve">购买条件</t>
  </si>
  <si>
    <t xml:space="preserve">是否屏蔽
1：不屏蔽
0：屏蔽
用于项目有线上服时又需要删除某个格子</t>
  </si>
  <si>
    <t xml:space="preserve">商品名称</t>
  </si>
  <si>
    <t xml:space="preserve">商品</t>
  </si>
  <si>
    <t xml:space="preserve">购买消耗
不填则无消耗，由广告控制</t>
  </si>
  <si>
    <t xml:space="preserve">刷新前可购买次数
0-不限购买次数
其余-可购买次数</t>
  </si>
  <si>
    <t xml:space="preserve">商店刷新类型
0-不刷新
1-日
2-周
3-月
</t>
  </si>
  <si>
    <t xml:space="preserve">客户端
展示结束时间</t>
  </si>
  <si>
    <t xml:space="preserve">shop_id</t>
  </si>
  <si>
    <t xml:space="preserve">id</t>
  </si>
  <si>
    <t xml:space="preserve">order</t>
  </si>
  <si>
    <t xml:space="preserve">buy_count_range</t>
  </si>
  <si>
    <t xml:space="preserve">condition</t>
  </si>
  <si>
    <t xml:space="preserve">buy_cond</t>
  </si>
  <si>
    <t xml:space="preserve">is_close</t>
  </si>
  <si>
    <t xml:space="preserve">name</t>
  </si>
  <si>
    <t xml:space="preserve">reward</t>
  </si>
  <si>
    <t xml:space="preserve">need</t>
  </si>
  <si>
    <t xml:space="preserve">buy_count</t>
  </si>
  <si>
    <t xml:space="preserve">refresh</t>
  </si>
  <si>
    <t xml:space="preserve">end_time</t>
  </si>
  <si>
    <t xml:space="preserve">心梦商店</t>
  </si>
  <si>
    <t xml:space="preserve">金币</t>
  </si>
  <si>
    <t xml:space="preserve">[{2,500}]</t>
  </si>
  <si>
    <t xml:space="preserve">[]</t>
  </si>
  <si>
    <t xml:space="preserve">随机神话符文</t>
  </si>
  <si>
    <t xml:space="preserve">[{5306000,1}]</t>
  </si>
  <si>
    <t xml:space="preserve">[{44,480}]</t>
  </si>
  <si>
    <t xml:space="preserve">[{server_open_day,29}]</t>
  </si>
  <si>
    <t xml:space="preserve">钻石</t>
  </si>
  <si>
    <t xml:space="preserve">[{1,1688}]</t>
  </si>
  <si>
    <t xml:space="preserve">[{44,120}]</t>
  </si>
  <si>
    <t xml:space="preserve">[{server_open_day,15}]</t>
  </si>
  <si>
    <t xml:space="preserve">[{1,888}]</t>
  </si>
  <si>
    <t xml:space="preserve">[{44,60}]</t>
  </si>
  <si>
    <t xml:space="preserve">幻梦晶核</t>
  </si>
  <si>
    <t xml:space="preserve">[{5305001,50}]</t>
  </si>
  <si>
    <t xml:space="preserve">[{44,188}]</t>
  </si>
  <si>
    <t xml:space="preserve">招募器</t>
  </si>
  <si>
    <t xml:space="preserve">[{11,50}]</t>
  </si>
  <si>
    <t xml:space="preserve">星辉秘契</t>
  </si>
  <si>
    <t xml:space="preserve">[{30,20}]</t>
  </si>
  <si>
    <t xml:space="preserve">[{44,150}]</t>
  </si>
  <si>
    <t xml:space="preserve">[{server_open_day,31}]</t>
  </si>
  <si>
    <t xml:space="preserve">绮梦衣橱礼盒</t>
  </si>
  <si>
    <t xml:space="preserve">[{100119,1}]</t>
  </si>
  <si>
    <t xml:space="preserve">[{44,380}]</t>
  </si>
  <si>
    <t xml:space="preserve">喵喵锤子</t>
  </si>
  <si>
    <t xml:space="preserve">[{5505001,1}]</t>
  </si>
  <si>
    <t xml:space="preserve">[{44,300}]</t>
  </si>
  <si>
    <t xml:space="preserve">神话祝福石</t>
  </si>
  <si>
    <t xml:space="preserve">[{5305008,1}]</t>
  </si>
  <si>
    <t xml:space="preserve">[{44,350}]</t>
  </si>
  <si>
    <t xml:space="preserve">童话造物幻衣</t>
  </si>
  <si>
    <t xml:space="preserve">[{100041,1}]</t>
  </si>
  <si>
    <t xml:space="preserve">[{44,1200}]</t>
  </si>
  <si>
    <t xml:space="preserve">小狗锤</t>
  </si>
  <si>
    <t xml:space="preserve">[{5506002,1}]</t>
  </si>
  <si>
    <t xml:space="preserve">[{44,600}]</t>
  </si>
  <si>
    <t xml:space="preserve">繁星衣橱礼盒</t>
  </si>
  <si>
    <t xml:space="preserve">[{100123,1}]</t>
  </si>
  <si>
    <t xml:space="preserve">[{44,750}]</t>
  </si>
  <si>
    <t xml:space="preserve">{{2026,5,29},{23,59,59}}</t>
  </si>
  <si>
    <t xml:space="preserve">[{server_open_day,22},{chapter_pve,60}]</t>
  </si>
  <si>
    <t xml:space="preserve">智械发条</t>
  </si>
  <si>
    <t xml:space="preserve">[{62,10}]</t>
  </si>
  <si>
    <t xml:space="preserve">[{44,100}]</t>
  </si>
  <si>
    <t xml:space="preserve">精密齿轮</t>
  </si>
  <si>
    <t xml:space="preserve">[{63,1500}]</t>
  </si>
  <si>
    <t xml:space="preserve">抵达深空</t>
  </si>
  <si>
    <t xml:space="preserve">[{6200016,1}]</t>
  </si>
  <si>
    <t xml:space="preserve">[{44,680}]</t>
  </si>
  <si>
    <t xml:space="preserve">酣眠的祝福</t>
  </si>
  <si>
    <t xml:space="preserve">[{6200015,1}]</t>
  </si>
  <si>
    <t xml:space="preserve">招募狂欢</t>
  </si>
  <si>
    <t xml:space="preserve">开服第2-7天开启</t>
  </si>
  <si>
    <t xml:space="preserve">轮次</t>
  </si>
  <si>
    <t xml:space="preserve">物品类型</t>
  </si>
  <si>
    <t xml:space="preserve">数量</t>
  </si>
  <si>
    <t xml:space="preserve">价值</t>
  </si>
  <si>
    <t xml:space="preserve">总价值</t>
  </si>
  <si>
    <t xml:space="preserve">道具id</t>
  </si>
  <si>
    <t xml:space="preserve">第1轮</t>
  </si>
  <si>
    <t xml:space="preserve">随机传说梦灵</t>
  </si>
  <si>
    <t xml:space="preserve">随机紫色专属【紫色】</t>
  </si>
  <si>
    <t xml:space="preserve">超能特饮</t>
  </si>
  <si>
    <t xml:space="preserve">第2轮</t>
  </si>
  <si>
    <t xml:space="preserve">自选传说梦灵</t>
  </si>
  <si>
    <t xml:space="preserve">自选紫色专属【紫色】</t>
  </si>
  <si>
    <t xml:space="preserve">第3轮</t>
  </si>
  <si>
    <t xml:space="preserve">3卡用户的引导</t>
  </si>
  <si>
    <t xml:space="preserve">第4轮</t>
  </si>
  <si>
    <t xml:space="preserve">随机神话梦灵</t>
  </si>
  <si>
    <t xml:space="preserve">随机橙色稀有【橙色】</t>
  </si>
  <si>
    <t xml:space="preserve">去掉</t>
  </si>
  <si>
    <t xml:space="preserve">300+的用户</t>
  </si>
  <si>
    <t xml:space="preserve">星辉秘契</t>
  </si>
  <si>
    <t xml:space="preserve">节点数值</t>
  </si>
  <si>
    <t xml:space="preserve">一轮</t>
  </si>
  <si>
    <t xml:space="preserve">返利比</t>
  </si>
  <si>
    <t xml:space="preserve">梦境招募器</t>
  </si>
  <si>
    <t xml:space="preserve">随机能量特饮</t>
  </si>
  <si>
    <t xml:space="preserve">二轮</t>
  </si>
  <si>
    <t xml:space="preserve">三轮</t>
  </si>
  <si>
    <t xml:space="preserve">四轮</t>
  </si>
  <si>
    <t xml:space="preserve">梦灵试炼</t>
  </si>
  <si>
    <t xml:space="preserve">卡牌品质</t>
  </si>
  <si>
    <t xml:space="preserve">开服第X天开启</t>
  </si>
  <si>
    <t xml:space="preserve">活动持续时间（天）</t>
  </si>
  <si>
    <t xml:space="preserve">活动说明</t>
  </si>
  <si>
    <t xml:space="preserve">规则：</t>
  </si>
  <si>
    <t xml:space="preserve">橙卡</t>
  </si>
  <si>
    <t xml:space="preserve">1、活动期间，可选择传说梦灵作为升级目标，可随时更换;</t>
  </si>
  <si>
    <t xml:space="preserve">2、选中的梦灵达到指定等级后，可解锁对应等级的专属升级礼包;</t>
  </si>
  <si>
    <t xml:space="preserve">3、每个礼包只能获取1次，已购买的专属升级礼包、已领取的免费奖励不会随更换梦灵重置。</t>
  </si>
  <si>
    <t xml:space="preserve">免费奖励</t>
  </si>
  <si>
    <t xml:space="preserve">升级专属礼包</t>
  </si>
  <si>
    <t xml:space="preserve">梦灵等级</t>
  </si>
  <si>
    <t xml:space="preserve">道具</t>
  </si>
  <si>
    <t xml:space="preserve">单价</t>
  </si>
  <si>
    <t xml:space="preserve">数量</t>
  </si>
  <si>
    <t xml:space="preserve">总价值</t>
  </si>
  <si>
    <t xml:space="preserve">货币</t>
  </si>
  <si>
    <t xml:space="preserve">对应档位</t>
  </si>
  <si>
    <t xml:space="preserve">展示折扣</t>
  </si>
  <si>
    <t xml:space="preserve">道具1</t>
  </si>
  <si>
    <t xml:space="preserve">单价1</t>
  </si>
  <si>
    <t xml:space="preserve">数量1</t>
  </si>
  <si>
    <t xml:space="preserve">价值1</t>
  </si>
  <si>
    <t xml:space="preserve">道具2</t>
  </si>
  <si>
    <t xml:space="preserve">单价2</t>
  </si>
  <si>
    <t xml:space="preserve">数量2</t>
  </si>
  <si>
    <t xml:space="preserve">价值2</t>
  </si>
  <si>
    <t xml:space="preserve">道具3</t>
  </si>
  <si>
    <t xml:space="preserve">单价3</t>
  </si>
  <si>
    <t xml:space="preserve">数量3</t>
  </si>
  <si>
    <t xml:space="preserve">价值3</t>
  </si>
  <si>
    <t xml:space="preserve">返利</t>
  </si>
  <si>
    <t xml:space="preserve">梦境招募器</t>
  </si>
  <si>
    <t xml:space="preserve">钻石</t>
  </si>
  <si>
    <t xml:space="preserve">超能特饮</t>
  </si>
  <si>
    <t xml:space="preserve">自选传说梦灵</t>
  </si>
  <si>
    <t xml:space="preserve">传说梦灵随机珍稀符文</t>
  </si>
  <si>
    <t xml:space="preserve">梦愿水晶</t>
  </si>
  <si>
    <t xml:space="preserve">星辉秘契</t>
  </si>
  <si>
    <t xml:space="preserve">传说梦灵随机稀世符文</t>
  </si>
  <si>
    <t xml:space="preserve">随机橙色皮肤</t>
  </si>
  <si>
    <t xml:space="preserve">随机神话梦灵</t>
  </si>
  <si>
    <t xml:space="preserve">幻梦晶核</t>
  </si>
  <si>
    <t xml:space="preserve">梦灵试炼</t>
  </si>
  <si>
    <t xml:space="preserve">卡牌品质</t>
  </si>
  <si>
    <t xml:space="preserve">开服第X天开启</t>
  </si>
  <si>
    <t xml:space="preserve">活动持续时间（天）</t>
  </si>
  <si>
    <t xml:space="preserve">活动说明</t>
  </si>
  <si>
    <t xml:space="preserve">规则：</t>
  </si>
  <si>
    <t xml:space="preserve">红卡</t>
  </si>
  <si>
    <t xml:space="preserve">1、活动期间，可选择传说梦灵作为升级目标，可随时更换;</t>
  </si>
  <si>
    <t xml:space="preserve">2、选中的梦灵达到指定等级后，可解锁对应等级的专属升级礼包;</t>
  </si>
  <si>
    <t xml:space="preserve">3、每个礼包只能获取1次，已购买的专属升级礼包、已领取的免费奖励不会随更换梦灵重置。</t>
  </si>
  <si>
    <t xml:space="preserve">免费奖励</t>
  </si>
  <si>
    <t xml:space="preserve">升级专属礼包</t>
  </si>
  <si>
    <t xml:space="preserve">梦灵等级</t>
  </si>
  <si>
    <t xml:space="preserve">道具</t>
  </si>
  <si>
    <t xml:space="preserve">单价</t>
  </si>
  <si>
    <t xml:space="preserve">数量</t>
  </si>
  <si>
    <t xml:space="preserve">总价值</t>
  </si>
  <si>
    <t xml:space="preserve">货币</t>
  </si>
  <si>
    <t xml:space="preserve">对应档位</t>
  </si>
  <si>
    <t xml:space="preserve">展示折扣</t>
  </si>
  <si>
    <t xml:space="preserve">道具1</t>
  </si>
  <si>
    <t xml:space="preserve">单价1</t>
  </si>
  <si>
    <t xml:space="preserve">数量1</t>
  </si>
  <si>
    <t xml:space="preserve">价值1</t>
  </si>
  <si>
    <t xml:space="preserve">道具2</t>
  </si>
  <si>
    <t xml:space="preserve">单价2</t>
  </si>
  <si>
    <t xml:space="preserve">数量2</t>
  </si>
  <si>
    <t xml:space="preserve">价值2</t>
  </si>
  <si>
    <t xml:space="preserve">道具3</t>
  </si>
  <si>
    <t xml:space="preserve">单价3</t>
  </si>
  <si>
    <t xml:space="preserve">数量3</t>
  </si>
  <si>
    <t xml:space="preserve">价值3</t>
  </si>
  <si>
    <t xml:space="preserve">返利</t>
  </si>
  <si>
    <t xml:space="preserve">历史</t>
  </si>
  <si>
    <t xml:space="preserve">梦境招募器</t>
  </si>
  <si>
    <t xml:space="preserve">钻石</t>
  </si>
  <si>
    <t xml:space="preserve">超能特饮</t>
  </si>
  <si>
    <t xml:space="preserve">自选神话梦灵</t>
  </si>
  <si>
    <t xml:space="preserve">传说祝福石</t>
  </si>
  <si>
    <t xml:space="preserve">神话梦灵随机珍稀符文</t>
  </si>
  <si>
    <t xml:space="preserve">梦愿水晶</t>
  </si>
  <si>
    <t xml:space="preserve">星辉秘契</t>
  </si>
  <si>
    <t xml:space="preserve">神话梦灵随机稀世符文</t>
  </si>
  <si>
    <t xml:space="preserve">自选神话梦灵皮肤</t>
  </si>
  <si>
    <t xml:space="preserve">幻梦晶核</t>
  </si>
  <si>
    <t xml:space="preserve">这个时候还未投放</t>
  </si>
  <si>
    <t xml:space="preserve">创世祝福石</t>
  </si>
  <si>
    <t xml:space="preserve">招募冲刺</t>
  </si>
  <si>
    <t xml:space="preserve">节点数值</t>
  </si>
  <si>
    <t/>
    <r>
      <rPr>
        <u val="single"/>
        <color theme="10"/>
      </rPr>
      <t>A_活动轮循任务_activity_round_cycle_data.xml</t>
    </r>
  </si>
  <si>
    <t xml:space="preserve">轮次数值</t>
  </si>
  <si>
    <t xml:space="preserve">新节点</t>
  </si>
  <si>
    <t xml:space="preserve">物品类型</t>
  </si>
  <si>
    <t xml:space="preserve">数量</t>
  </si>
  <si>
    <t xml:space="preserve">价值</t>
  </si>
  <si>
    <t xml:space="preserve">总价值</t>
  </si>
  <si>
    <t xml:space="preserve">返利比</t>
  </si>
  <si>
    <t xml:space="preserve">新返利比</t>
  </si>
  <si>
    <t xml:space="preserve">轮次</t>
  </si>
  <si>
    <t xml:space="preserve">原反比</t>
  </si>
  <si>
    <t xml:space="preserve">原节点</t>
  </si>
  <si>
    <t xml:space="preserve">现节点</t>
  </si>
  <si>
    <t xml:space="preserve">现反比</t>
  </si>
  <si>
    <t xml:space="preserve">梦境招募器</t>
  </si>
  <si>
    <t xml:space="preserve">超能特饮</t>
  </si>
  <si>
    <t xml:space="preserve">第1轮</t>
  </si>
  <si>
    <t xml:space="preserve">钻石</t>
  </si>
  <si>
    <t xml:space="preserve">神话梦灵碎片</t>
  </si>
  <si>
    <t xml:space="preserve">第2轮</t>
  </si>
  <si>
    <t xml:space="preserve">第3轮</t>
  </si>
  <si>
    <t xml:space="preserve">心梦宝石</t>
  </si>
  <si>
    <t xml:space="preserve">第4轮</t>
  </si>
  <si>
    <t xml:space="preserve">任务数值</t>
  </si>
  <si>
    <t/>
    <r>
      <rPr>
        <u val="single"/>
        <color theme="10"/>
      </rPr>
      <t>A_活动任务_activity_tasks_data.xml</t>
    </r>
  </si>
  <si>
    <t xml:space="preserve">任务</t>
  </si>
  <si>
    <t xml:space="preserve">奖励</t>
  </si>
  <si>
    <t xml:space="preserve">消耗200体力</t>
  </si>
  <si>
    <t xml:space="preserve">消耗500体力</t>
  </si>
  <si>
    <t xml:space="preserve">消耗1000体力</t>
  </si>
  <si>
    <t xml:space="preserve">参与5次竞技场</t>
  </si>
  <si>
    <t xml:space="preserve">参与10次竞技场</t>
  </si>
  <si>
    <t xml:space="preserve">参与20次竞技场</t>
  </si>
  <si>
    <t xml:space="preserve">梦愿水晶</t>
  </si>
  <si>
    <t xml:space="preserve">需求头像框</t>
  </si>
  <si>
    <t xml:space="preserve">可以升星给属性</t>
  </si>
  <si>
    <t xml:space="preserve">每个冲刺</t>
  </si>
  <si>
    <t xml:space="preserve">头像框或者聊天框不一样</t>
  </si>
  <si>
    <t xml:space="preserve">给与一定的属性</t>
  </si>
  <si>
    <t xml:space="preserve">商店数值</t>
  </si>
  <si>
    <t/>
    <r>
      <rPr>
        <u val="single"/>
        <color theme="10"/>
      </rPr>
      <t>A_活动商店_activity_shop_data.xml</t>
    </r>
  </si>
  <si>
    <t xml:space="preserve">礼包名称</t>
  </si>
  <si>
    <t xml:space="preserve">价格</t>
  </si>
  <si>
    <t xml:space="preserve">限购次数</t>
  </si>
  <si>
    <t xml:space="preserve">折扣</t>
  </si>
  <si>
    <t xml:space="preserve">活动充钱上限</t>
  </si>
  <si>
    <t xml:space="preserve">耗钻上限</t>
  </si>
  <si>
    <t xml:space="preserve">每日免费礼包</t>
  </si>
  <si>
    <t xml:space="preserve">钻石礼包</t>
  </si>
  <si>
    <t xml:space="preserve">随机能量特饮</t>
  </si>
  <si>
    <t xml:space="preserve">6元礼包</t>
  </si>
  <si>
    <t xml:space="preserve">30元礼包</t>
  </si>
  <si>
    <t xml:space="preserve">328元礼包</t>
  </si>
  <si>
    <t xml:space="preserve">排行榜数值</t>
  </si>
  <si>
    <t/>
    <r>
      <rPr>
        <u val="single"/>
        <color theme="10"/>
      </rPr>
      <t>A_活动排行_activity_rank_data.xml</t>
    </r>
  </si>
  <si>
    <t xml:space="preserve">排名</t>
  </si>
  <si>
    <t xml:space="preserve">星辉秘契</t>
  </si>
  <si>
    <t xml:space="preserve">4~5</t>
  </si>
  <si>
    <t xml:space="preserve">6~10</t>
  </si>
  <si>
    <t xml:space="preserve">11~30</t>
  </si>
  <si>
    <t xml:space="preserve">31~60</t>
  </si>
  <si>
    <t xml:space="preserve">61~100</t>
  </si>
  <si>
    <t xml:space="preserve">101~150</t>
  </si>
  <si>
    <t xml:space="preserve">151~200</t>
  </si>
  <si>
    <t xml:space="preserve">201~300</t>
  </si>
  <si>
    <t xml:space="preserve">301~500</t>
  </si>
  <si>
    <t xml:space="preserve">星之初愿</t>
  </si>
  <si>
    <t xml:space="preserve">符文主题</t>
  </si>
  <si>
    <t xml:space="preserve">金币</t>
  </si>
  <si>
    <t xml:space="preserve">幻梦晶核</t>
  </si>
  <si>
    <t xml:space="preserve">运营验收</t>
  </si>
  <si>
    <t xml:space="preserve">数值别名</t>
  </si>
  <si>
    <t xml:space="preserve">红色稀有符文</t>
  </si>
  <si>
    <t xml:space="preserve">神话稀有符文箱</t>
  </si>
  <si>
    <t xml:space="preserve">转运石</t>
  </si>
  <si>
    <t xml:space="preserve">红橙随机稀有符文</t>
  </si>
  <si>
    <t xml:space="preserve">传说稀有符文</t>
  </si>
  <si>
    <t xml:space="preserve">传说稀有符文箱</t>
  </si>
  <si>
    <t xml:space="preserve">传说符文</t>
  </si>
  <si>
    <t xml:space="preserve">秘宝主题</t>
  </si>
  <si>
    <t xml:space="preserve">钻石价值</t>
  </si>
  <si>
    <t xml:space="preserve">欧气补给袋</t>
  </si>
  <si>
    <t xml:space="preserve">分解装备50件</t>
  </si>
  <si>
    <t xml:space="preserve">分解装备100件</t>
  </si>
  <si>
    <t xml:space="preserve">分解装备200件</t>
  </si>
  <si>
    <t xml:space="preserve">欧气补给箱</t>
  </si>
  <si>
    <t xml:space="preserve">权重</t>
  </si>
  <si>
    <t xml:space="preserve">出货概率</t>
  </si>
  <si>
    <t xml:space="preserve">期望数量</t>
  </si>
  <si>
    <t xml:space="preserve">梦域巡航挑战5次</t>
  </si>
  <si>
    <t xml:space="preserve">梦域巡航挑战10次</t>
  </si>
  <si>
    <t xml:space="preserve">梦域巡航挑战15次</t>
  </si>
  <si>
    <t xml:space="preserve">汇总</t>
  </si>
  <si>
    <t xml:space="preserve">展示内容</t>
  </si>
  <si>
    <t xml:space="preserve">第一格</t>
  </si>
  <si>
    <t xml:space="preserve">本轮返还奖励</t>
  </si>
  <si>
    <t xml:space="preserve">第二格</t>
  </si>
  <si>
    <t xml:space="preserve">排行榜奖励数值</t>
  </si>
  <si>
    <t xml:space="preserve">第三格</t>
  </si>
  <si>
    <t xml:space="preserve">下一轮奖励返还奖励</t>
  </si>
  <si>
    <t xml:space="preserve">自选传说秘宝皮肤（全）</t>
  </si>
  <si>
    <t xml:space="preserve">万象自选宝盒Ⅰ</t>
  </si>
  <si>
    <t xml:space="preserve">万象宝盒Ⅰ</t>
  </si>
  <si>
    <t xml:space="preserve">第一层</t>
  </si>
  <si>
    <t xml:space="preserve">第一期商品</t>
  </si>
  <si>
    <t xml:space="preserve">第二期商品</t>
  </si>
  <si>
    <t xml:space="preserve">第三期商品</t>
  </si>
  <si>
    <t xml:space="preserve">第四期商品</t>
  </si>
  <si>
    <t xml:space="preserve">消耗代币</t>
  </si>
  <si>
    <t xml:space="preserve">道具id</t>
  </si>
  <si>
    <t xml:space="preserve">代币数量</t>
  </si>
  <si>
    <t xml:space="preserve">奖励内容</t>
  </si>
  <si>
    <t xml:space="preserve">奖励数量</t>
  </si>
  <si>
    <t xml:space="preserve">单价</t>
  </si>
  <si>
    <t xml:space="preserve">价值</t>
  </si>
  <si>
    <t xml:space="preserve">悬赏线索</t>
  </si>
  <si>
    <t xml:space="preserve">梦境招募器</t>
  </si>
  <si>
    <t xml:space="preserve">装备图纸</t>
  </si>
  <si>
    <t xml:space="preserve">星之初愿</t>
  </si>
  <si>
    <t xml:space="preserve">随机能量特饮</t>
  </si>
  <si>
    <t xml:space="preserve">第二层</t>
  </si>
  <si>
    <t xml:space="preserve">解锁条件</t>
  </si>
  <si>
    <t xml:space="preserve">星辉秘契</t>
  </si>
  <si>
    <t xml:space="preserve">精密齿轮</t>
  </si>
  <si>
    <t xml:space="preserve">转运石</t>
  </si>
  <si>
    <t xml:space="preserve">超能特饮</t>
  </si>
  <si>
    <t xml:space="preserve">第三层</t>
  </si>
  <si>
    <t xml:space="preserve">梦愿水晶</t>
  </si>
  <si>
    <t xml:space="preserve">智械发条</t>
  </si>
  <si>
    <t xml:space="preserve">幻梦晶核</t>
  </si>
  <si>
    <t xml:space="preserve">第四层</t>
  </si>
  <si>
    <t xml:space="preserve">自选史诗藏品</t>
  </si>
  <si>
    <t xml:space="preserve">绮梦随机礼盒Ⅱ</t>
  </si>
  <si>
    <t xml:space="preserve">传说祝福石</t>
  </si>
  <si>
    <t xml:space="preserve">传说符文</t>
  </si>
  <si>
    <t xml:space="preserve">第五层</t>
  </si>
  <si>
    <t xml:space="preserve">神话祝福石</t>
  </si>
  <si>
    <t xml:space="preserve">神话符文</t>
  </si>
  <si>
    <t xml:space="preserve">随机创世零件</t>
  </si>
  <si>
    <t xml:space="preserve">万福摇摇机</t>
  </si>
  <si>
    <t xml:space="preserve">双倍碰撞</t>
  </si>
  <si>
    <t xml:space="preserve">意外之喜</t>
  </si>
  <si>
    <t xml:space="preserve">怦怦时刻</t>
  </si>
  <si>
    <t xml:space="preserve">冲刺活动</t>
  </si>
  <si>
    <t xml:space="preserve">核心道具</t>
  </si>
  <si>
    <t xml:space="preserve">悬赏id</t>
  </si>
  <si>
    <t xml:space="preserve">符文</t>
  </si>
  <si>
    <t xml:space="preserve">随机传说符文</t>
  </si>
  <si>
    <t xml:space="preserve">秘宝</t>
  </si>
  <si>
    <t xml:space="preserve">招募</t>
  </si>
  <si>
    <t xml:space="preserve">任务数值</t>
  </si>
  <si>
    <t xml:space="preserve">类型</t>
  </si>
  <si>
    <t xml:space="preserve">任务详情</t>
  </si>
  <si>
    <t xml:space="preserve">奖励数值</t>
  </si>
  <si>
    <t xml:space="preserve">奖励价值</t>
  </si>
  <si>
    <t xml:space="preserve">每日</t>
  </si>
  <si>
    <t xml:space="preserve">今日上线登录</t>
  </si>
  <si>
    <t xml:space="preserve">2 3 4循环</t>
  </si>
  <si>
    <t xml:space="preserve">完成1次主线挑战</t>
  </si>
  <si>
    <t xml:space="preserve">完成1次荧幕争锋</t>
  </si>
  <si>
    <t xml:space="preserve">完成1次梦域巡航</t>
  </si>
  <si>
    <t xml:space="preserve">扫荡1次海底捞金</t>
  </si>
  <si>
    <t xml:space="preserve">完成1次贪吃大作战</t>
  </si>
  <si>
    <t xml:space="preserve">完成1次小卖部砍价</t>
  </si>
  <si>
    <t xml:space="preserve">一次性任务</t>
  </si>
  <si>
    <t xml:space="preserve">消耗150点体力</t>
  </si>
  <si>
    <t xml:space="preserve">消耗300点体力</t>
  </si>
  <si>
    <t xml:space="preserve">消耗500点体力</t>
  </si>
  <si>
    <t xml:space="preserve">消耗800点体力</t>
  </si>
  <si>
    <t xml:space="preserve">消耗198钻石</t>
  </si>
  <si>
    <t xml:space="preserve">消耗400钻石</t>
  </si>
  <si>
    <t xml:space="preserve">消耗700钻石</t>
  </si>
  <si>
    <t xml:space="preserve">消耗1000钻石</t>
  </si>
  <si>
    <t xml:space="preserve">消耗晶石3000个</t>
  </si>
  <si>
    <t xml:space="preserve">消耗晶石5000个</t>
  </si>
  <si>
    <t xml:space="preserve">消耗晶石8000个</t>
  </si>
  <si>
    <t xml:space="preserve">消耗晶石10000个</t>
  </si>
  <si>
    <t xml:space="preserve">消耗100招募券</t>
  </si>
  <si>
    <t xml:space="preserve">消耗200招募券</t>
  </si>
  <si>
    <t xml:space="preserve">消耗300招募券</t>
  </si>
  <si>
    <t xml:space="preserve">消耗500招募券</t>
  </si>
  <si>
    <t xml:space="preserve">7天一期2周拿1期</t>
  </si>
  <si>
    <t xml:space="preserve">付费数值</t>
  </si>
  <si>
    <t xml:space="preserve">礼包形式</t>
  </si>
  <si>
    <t xml:space="preserve">购买形式</t>
  </si>
  <si>
    <t xml:space="preserve">价格</t>
  </si>
  <si>
    <t xml:space="preserve">限购</t>
  </si>
  <si>
    <t xml:space="preserve">道具</t>
  </si>
  <si>
    <t xml:space="preserve">数量</t>
  </si>
  <si>
    <t xml:space="preserve">免费礼包</t>
  </si>
  <si>
    <t xml:space="preserve">免费</t>
  </si>
  <si>
    <t xml:space="preserve">悬赏礼包Ⅰ</t>
  </si>
  <si>
    <t xml:space="preserve">钻石</t>
  </si>
  <si>
    <t xml:space="preserve">悬赏礼包Ⅱ</t>
  </si>
  <si>
    <t xml:space="preserve">人民币</t>
  </si>
  <si>
    <t xml:space="preserve">悬赏礼包Ⅲ</t>
  </si>
  <si>
    <t xml:space="preserve">悬赏礼包Ⅳ</t>
  </si>
  <si>
    <t xml:space="preserve">悬赏礼包Ⅴ</t>
  </si>
  <si>
    <t xml:space="preserve">悬赏礼包Ⅵ</t>
  </si>
  <si>
    <t xml:space="preserve">悬赏礼包Ⅶ</t>
  </si>
  <si>
    <t xml:space="preserve">月光炼梦</t>
  </si>
  <si>
    <t xml:space="preserve">活动与转盘核心</t>
  </si>
  <si>
    <t xml:space="preserve">活动ID</t>
  </si>
  <si>
    <t xml:space="preserve">时间</t>
  </si>
  <si>
    <t xml:space="preserve">门槛</t>
  </si>
  <si>
    <t xml:space="preserve">抽奖货币</t>
  </si>
  <si>
    <t xml:space="preserve">补足价</t>
  </si>
  <si>
    <t xml:space="preserve">轮数</t>
  </si>
  <si>
    <t xml:space="preserve">每轮格数</t>
  </si>
  <si>
    <t xml:space="preserve">大奖位置</t>
  </si>
  <si>
    <t xml:space="preserve">位置概率</t>
  </si>
  <si>
    <t xml:space="preserve">10轮最低</t>
  </si>
  <si>
    <t xml:space="preserve">10期望</t>
  </si>
  <si>
    <t xml:space="preserve">10最高</t>
  </si>
  <si>
    <t xml:space="preserve">主线≥15关</t>
  </si>
  <si>
    <t xml:space="preserve">炼梦魔药</t>
  </si>
  <si>
    <t xml:space="preserve">第8–10抽</t>
  </si>
  <si>
    <t xml:space="preserve">转盘奖励库</t>
  </si>
  <si>
    <t xml:space="preserve">（神算诸葛 / 后羿 / 我爱沙）</t>
  </si>
  <si>
    <t xml:space="preserve">位置</t>
  </si>
  <si>
    <t xml:space="preserve">当期奖励</t>
  </si>
  <si>
    <t xml:space="preserve">每轮数量</t>
  </si>
  <si>
    <t xml:space="preserve">10轮数量</t>
  </si>
  <si>
    <t xml:space="preserve">价格</t>
  </si>
  <si>
    <t xml:space="preserve">单次价值</t>
  </si>
  <si>
    <t xml:space="preserve">10轮固定价值</t>
  </si>
  <si>
    <t xml:space="preserve">权重</t>
  </si>
  <si>
    <t xml:space="preserve">单抽</t>
  </si>
  <si>
    <t xml:space="preserve">单抽价值</t>
  </si>
  <si>
    <t xml:space="preserve">前M抽必出</t>
  </si>
  <si>
    <t xml:space="preserve">前M抽禁出</t>
  </si>
  <si>
    <t xml:space="preserve">规则</t>
  </si>
  <si>
    <t xml:space="preserve">炼梦宝箱</t>
  </si>
  <si>
    <t xml:space="preserve">—</t>
  </si>
  <si>
    <t xml:space="preserve">大奖；前7抽禁出；抽中可跳轮</t>
  </si>
  <si>
    <t xml:space="preserve">随机神话梦灵</t>
  </si>
  <si>
    <t xml:space="preserve">前4抽内必出</t>
  </si>
  <si>
    <t xml:space="preserve">梦境招募器</t>
  </si>
  <si>
    <t xml:space="preserve">普通奖励；跳轮可能放弃</t>
  </si>
  <si>
    <t xml:space="preserve">幻梦晶核</t>
  </si>
  <si>
    <t xml:space="preserve">星之初愿</t>
  </si>
  <si>
    <t xml:space="preserve">星辉秘契</t>
  </si>
  <si>
    <t xml:space="preserve">超能特饮</t>
  </si>
  <si>
    <t xml:space="preserve">装备图纸</t>
  </si>
  <si>
    <t xml:space="preserve">转运石</t>
  </si>
  <si>
    <t xml:space="preserve">金币</t>
  </si>
  <si>
    <t xml:space="preserve">返利</t>
  </si>
  <si>
    <t xml:space="preserve">大奖箱二级池</t>
  </si>
  <si>
    <t xml:space="preserve">初始权重不是每次独立概率；条件锁定、限次和隐藏回退需按动态池理解。</t>
  </si>
  <si>
    <t xml:space="preserve">类别</t>
  </si>
  <si>
    <t xml:space="preserve">初始权重</t>
  </si>
  <si>
    <t xml:space="preserve">最终内容</t>
  </si>
  <si>
    <t xml:space="preserve">价值</t>
  </si>
  <si>
    <t xml:space="preserve">道具价值</t>
  </si>
  <si>
    <t xml:space="preserve">单个箱子价值</t>
  </si>
  <si>
    <t xml:space="preserve">炼梦宝箱价值</t>
  </si>
  <si>
    <t xml:space="preserve">天使套</t>
  </si>
  <si>
    <t xml:space="preserve">武器</t>
  </si>
  <si>
    <t xml:space="preserve">2次武器后第3次必然是天使套</t>
  </si>
  <si>
    <t xml:space="preserve">轮次成本</t>
  </si>
  <si>
    <t xml:space="preserve">逐抽成本与参考转盘表同样按轮次横向排列。</t>
  </si>
  <si>
    <t xml:space="preserve">轮</t>
  </si>
  <si>
    <t xml:space="preserve">抽1</t>
  </si>
  <si>
    <t xml:space="preserve">抽2</t>
  </si>
  <si>
    <t xml:space="preserve">抽3</t>
  </si>
  <si>
    <t xml:space="preserve">抽4</t>
  </si>
  <si>
    <t xml:space="preserve">抽5</t>
  </si>
  <si>
    <t xml:space="preserve">抽6</t>
  </si>
  <si>
    <t xml:space="preserve">抽7</t>
  </si>
  <si>
    <t xml:space="preserve">抽8</t>
  </si>
  <si>
    <t xml:space="preserve">抽9</t>
  </si>
  <si>
    <t xml:space="preserve">抽10</t>
  </si>
  <si>
    <t xml:space="preserve">第8抽累计</t>
  </si>
  <si>
    <t xml:space="preserve">期望累计</t>
  </si>
  <si>
    <t xml:space="preserve">抽满累计</t>
  </si>
  <si>
    <t xml:space="preserve">配套任务</t>
  </si>
  <si>
    <t xml:space="preserve">完整3天做满共10瓶；仅列当期任务ID。</t>
  </si>
  <si>
    <t xml:space="preserve">分类</t>
  </si>
  <si>
    <t xml:space="preserve">刷新</t>
  </si>
  <si>
    <t xml:space="preserve">任务</t>
  </si>
  <si>
    <t xml:space="preserve">最大次数</t>
  </si>
  <si>
    <t xml:space="preserve">奖励</t>
  </si>
  <si>
    <t xml:space="preserve">单次数量</t>
  </si>
  <si>
    <t xml:space="preserve">活动期数量</t>
  </si>
  <si>
    <t xml:space="preserve">任务ID</t>
  </si>
  <si>
    <t xml:space="preserve">日常</t>
  </si>
  <si>
    <t xml:space="preserve">每日重置</t>
  </si>
  <si>
    <t xml:space="preserve">每日登录游戏1次</t>
  </si>
  <si>
    <t xml:space="preserve">核心循环</t>
  </si>
  <si>
    <t xml:space="preserve">活动期一次性</t>
  </si>
  <si>
    <t xml:space="preserve">荧幕争锋挑战5次</t>
  </si>
  <si>
    <t xml:space="preserve">荧幕争锋挑战10次</t>
  </si>
  <si>
    <t xml:space="preserve">荧幕争锋挑战15次</t>
  </si>
  <si>
    <t xml:space="preserve">养成</t>
  </si>
  <si>
    <t xml:space="preserve">秘宝等级达到3级</t>
  </si>
  <si>
    <t xml:space="preserve">梦域巡航挑战5次</t>
  </si>
  <si>
    <t xml:space="preserve">梦域巡航挑战10次</t>
  </si>
  <si>
    <t xml:space="preserve">梦域巡航挑战15次</t>
  </si>
  <si>
    <t xml:space="preserve">配套礼包</t>
  </si>
  <si>
    <t xml:space="preserve">折扣为展示文案；价值按钻石+炼梦魔药×120钻石计算。</t>
  </si>
  <si>
    <t xml:space="preserve">礼包</t>
  </si>
  <si>
    <t xml:space="preserve">RMB</t>
  </si>
  <si>
    <t xml:space="preserve">限购</t>
  </si>
  <si>
    <t xml:space="preserve">钻石</t>
  </si>
  <si>
    <t xml:space="preserve">魔药</t>
  </si>
  <si>
    <t xml:space="preserve">返利倍数</t>
  </si>
  <si>
    <t xml:space="preserve">展示折扣</t>
  </si>
  <si>
    <t xml:space="preserve">买满RMB</t>
  </si>
  <si>
    <t xml:space="preserve">买满钻石</t>
  </si>
  <si>
    <t xml:space="preserve">买满魔药</t>
  </si>
  <si>
    <t xml:space="preserve">炼梦礼包Ⅰ</t>
  </si>
  <si>
    <t xml:space="preserve">1折</t>
  </si>
  <si>
    <t xml:space="preserve">炼梦礼包Ⅱ</t>
  </si>
  <si>
    <t xml:space="preserve">2折</t>
  </si>
  <si>
    <t xml:space="preserve">炼梦礼包Ⅲ</t>
  </si>
  <si>
    <t xml:space="preserve">4折</t>
  </si>
  <si>
    <t xml:space="preserve">全部买满</t>
  </si>
  <si>
    <t xml:space="preserve">成本与投放结论</t>
  </si>
  <si>
    <t xml:space="preserve">情景</t>
  </si>
  <si>
    <t xml:space="preserve">任务魔药</t>
  </si>
  <si>
    <t xml:space="preserve">礼包魔药</t>
  </si>
  <si>
    <t xml:space="preserve">礼包钻石</t>
  </si>
  <si>
    <t xml:space="preserve">总等价魔药</t>
  </si>
  <si>
    <t xml:space="preserve">目标成本</t>
  </si>
  <si>
    <t xml:space="preserve">缺魔药</t>
  </si>
  <si>
    <t xml:space="preserve">缺钻石</t>
  </si>
  <si>
    <t xml:space="preserve">性质</t>
  </si>
  <si>
    <t xml:space="preserve">保底</t>
  </si>
  <si>
    <t xml:space="preserve">纯免费</t>
  </si>
  <si>
    <t xml:space="preserve">确定下限</t>
  </si>
  <si>
    <t xml:space="preserve">买满+任务｜10轮最低</t>
  </si>
  <si>
    <t xml:space="preserve">买满+任务｜10轮期望</t>
  </si>
  <si>
    <t xml:space="preserve">配置推演</t>
  </si>
  <si>
    <t xml:space="preserve">买满+任务｜10轮最高</t>
  </si>
  <si>
    <t xml:space="preserve">确定上限</t>
  </si>
  <si>
    <t xml:space="preserve">下限</t>
  </si>
  <si>
    <t xml:space="preserve">期望</t>
  </si>
  <si>
    <t xml:space="preserve">上限</t>
  </si>
  <si>
    <t xml:space="preserve">活动持续时间</t>
  </si>
  <si>
    <t xml:space="preserve">卡池数值</t>
  </si>
  <si>
    <t xml:space="preserve">*钻石</t>
  </si>
  <si>
    <t xml:space="preserve">单抽价格</t>
  </si>
  <si>
    <t xml:space="preserve">五连价格</t>
  </si>
  <si>
    <t xml:space="preserve">保底</t>
  </si>
  <si>
    <t xml:space="preserve">期望</t>
  </si>
  <si>
    <t xml:space="preserve">实际概率</t>
  </si>
  <si>
    <t xml:space="preserve">期望比</t>
  </si>
  <si>
    <t xml:space="preserve">物品类型</t>
  </si>
  <si>
    <t xml:space="preserve">数量</t>
  </si>
  <si>
    <t xml:space="preserve">价值</t>
  </si>
  <si>
    <t xml:space="preserve">权重</t>
  </si>
  <si>
    <t xml:space="preserve">抽取概率</t>
  </si>
  <si>
    <t xml:space="preserve">保底概率</t>
  </si>
  <si>
    <t xml:space="preserve">保底抽数</t>
  </si>
  <si>
    <t xml:space="preserve">单抽价值</t>
  </si>
  <si>
    <t xml:space="preserve">实际价值</t>
  </si>
  <si>
    <t xml:space="preserve">实际数量</t>
  </si>
  <si>
    <t xml:space="preserve">前N次不出</t>
  </si>
  <si>
    <t xml:space="preserve">N次必出</t>
  </si>
  <si>
    <t xml:space="preserve">抽中后N次不出</t>
  </si>
  <si>
    <t xml:space="preserve">至多获取上限</t>
  </si>
  <si>
    <t xml:space="preserve">展示概率</t>
  </si>
  <si>
    <t xml:space="preserve">450抽产出</t>
  </si>
  <si>
    <t xml:space="preserve">织梦补星机</t>
  </si>
  <si>
    <t xml:space="preserve">探测器</t>
  </si>
  <si>
    <t xml:space="preserve">智械发条</t>
  </si>
  <si>
    <t xml:space="preserve">幻梦晶核</t>
  </si>
  <si>
    <t xml:space="preserve">精密齿轮</t>
  </si>
  <si>
    <t xml:space="preserve">装备图纸</t>
  </si>
  <si>
    <t xml:space="preserve">转运石</t>
  </si>
  <si>
    <t xml:space="preserve">金币</t>
  </si>
  <si>
    <t xml:space="preserve">节点累抽</t>
  </si>
  <si>
    <t xml:space="preserve">单抽返利比</t>
  </si>
  <si>
    <t xml:space="preserve">加节点的单抽</t>
  </si>
  <si>
    <t xml:space="preserve">加累抽的返利比</t>
  </si>
  <si>
    <t xml:space="preserve">节点数值</t>
  </si>
  <si>
    <t xml:space="preserve">抽取次数</t>
  </si>
  <si>
    <t xml:space="preserve">奖励内容</t>
  </si>
  <si>
    <t xml:space="preserve">奖励数量</t>
  </si>
  <si>
    <t xml:space="preserve">奖励价值</t>
  </si>
  <si>
    <t xml:space="preserve">返利比</t>
  </si>
  <si>
    <t xml:space="preserve">载具核心随机箱</t>
  </si>
  <si>
    <t xml:space="preserve">粉核心1（核心）</t>
  </si>
  <si>
    <t xml:space="preserve">粉核心2（核心）</t>
  </si>
  <si>
    <t xml:space="preserve">钻石</t>
  </si>
  <si>
    <t xml:space="preserve">粉核心3</t>
  </si>
  <si>
    <t xml:space="preserve">B级时装·头饰</t>
  </si>
  <si>
    <t xml:space="preserve">红零件1（核心）</t>
  </si>
  <si>
    <t xml:space="preserve">B级时装·衣服</t>
  </si>
  <si>
    <t xml:space="preserve">红零件2（核心）</t>
  </si>
  <si>
    <t xml:space="preserve">红零件3</t>
  </si>
  <si>
    <t xml:space="preserve">自选创世零件核心</t>
  </si>
  <si>
    <t xml:space="preserve">任务数值</t>
  </si>
  <si>
    <t xml:space="preserve">仅统计活动期</t>
  </si>
  <si>
    <t xml:space="preserve">任务汇总</t>
  </si>
  <si>
    <t xml:space="preserve">刷新频率</t>
  </si>
  <si>
    <t xml:space="preserve">任务类型</t>
  </si>
  <si>
    <t xml:space="preserve">天数</t>
  </si>
  <si>
    <t xml:space="preserve">日常</t>
  </si>
  <si>
    <t xml:space="preserve">每日刷新</t>
  </si>
  <si>
    <t xml:space="preserve">每日登录游戏</t>
  </si>
  <si>
    <t xml:space="preserve">核心循环</t>
  </si>
  <si>
    <t xml:space="preserve">一次性</t>
  </si>
  <si>
    <t xml:space="preserve">竞技场挑战次数</t>
  </si>
  <si>
    <t xml:space="preserve">当期消耗</t>
  </si>
  <si>
    <t xml:space="preserve">活动期间消耗体力</t>
  </si>
  <si>
    <t xml:space="preserve">钻消&amp;付费</t>
  </si>
  <si>
    <t xml:space="preserve">活动期消耗钻石</t>
  </si>
  <si>
    <t xml:space="preserve">任意充值次数</t>
  </si>
  <si>
    <t xml:space="preserve">合作本挑战</t>
  </si>
  <si>
    <t xml:space="preserve">商店数值</t>
  </si>
  <si>
    <t xml:space="preserve">礼包名称</t>
  </si>
  <si>
    <t xml:space="preserve">价格（人民币）</t>
  </si>
  <si>
    <t xml:space="preserve">限购次数</t>
  </si>
  <si>
    <t xml:space="preserve">总价值</t>
  </si>
  <si>
    <t xml:space="preserve">展示折扣</t>
  </si>
  <si>
    <t xml:space="preserve">6元礼包</t>
  </si>
  <si>
    <t xml:space="preserve">1折</t>
  </si>
  <si>
    <t xml:space="preserve">30元礼包</t>
  </si>
  <si>
    <t xml:space="preserve">2折</t>
  </si>
  <si>
    <t xml:space="preserve">98元礼包</t>
  </si>
  <si>
    <t xml:space="preserve">3折</t>
  </si>
  <si>
    <t xml:space="preserve">成本计算</t>
  </si>
  <si>
    <t xml:space="preserve">累积值，单位为人民币</t>
  </si>
  <si>
    <t xml:space="preserve">本体数量</t>
  </si>
  <si>
    <t xml:space="preserve">纯期望</t>
  </si>
  <si>
    <t xml:space="preserve">纯保底</t>
  </si>
  <si>
    <t xml:space="preserve">预期价格</t>
  </si>
  <si>
    <t xml:space="preserve">纯保底价格</t>
  </si>
  <si>
    <t xml:space="preserve">权重递增</t>
  </si>
  <si>
    <t xml:space="preserve">【全局参数】</t>
  </si>
  <si>
    <t xml:space="preserve">【多段步长配置表】(支持修改起始抽和步长)</t>
  </si>
  <si>
    <t xml:space="preserve">【核心宏观指标】</t>
  </si>
  <si>
    <t xml:space="preserve">基础单抽概率</t>
  </si>
  <si>
    <t xml:space="preserve">阶段名称</t>
  </si>
  <si>
    <t xml:space="preserve">起始抽数(&gt;=)</t>
  </si>
  <si>
    <t xml:space="preserve">每抽增加的步长</t>
  </si>
  <si>
    <t xml:space="preserve">单卡数学期望(平均出金抽数)</t>
  </si>
  <si>
    <t xml:space="preserve">硬保底抽数</t>
  </si>
  <si>
    <t xml:space="preserve">基础平滑期</t>
  </si>
  <si>
    <t xml:space="preserve">综合出金概率(含保底)</t>
  </si>
  <si>
    <t xml:space="preserve">一阶微提期</t>
  </si>
  <si>
    <t xml:space="preserve">二阶强保底</t>
  </si>
  <si>
    <t xml:space="preserve">当前抽数</t>
  </si>
  <si>
    <t xml:space="preserve">配置步长</t>
  </si>
  <si>
    <t xml:space="preserve">实际概率增量</t>
  </si>
  <si>
    <t xml:space="preserve">本抽触发概率（条件）</t>
  </si>
  <si>
    <t xml:space="preserve">到达本抽概率（幸存率）</t>
  </si>
  <si>
    <t xml:space="preserve">本抽恰好出金概率</t>
  </si>
  <si>
    <t xml:space="preserve">累计出金概率</t>
  </si>
  <si>
    <t xml:space="preserve">阶段说明</t>
  </si>
  <si>
    <t xml:space="preserve">禁出期</t>
  </si>
  <si>
    <t xml:space="preserve">基础概率期</t>
  </si>
  <si>
    <t xml:space="preserve">1.5个百分点软保底</t>
  </si>
  <si>
    <t xml:space="preserve">20个百分点加速期</t>
  </si>
  <si>
    <t xml:space="preserve">硬保底覆盖</t>
  </si>
  <si>
    <t xml:space="preserve">活跃数</t>
  </si>
  <si>
    <t xml:space="preserve">星愿棱晶</t>
  </si>
  <si>
    <t xml:space="preserve">橙色皮肤</t>
  </si>
  <si>
    <t xml:space="preserve">红色皮肤</t>
  </si>
  <si>
    <t xml:space="preserve">幻梦晶核</t>
  </si>
  <si>
    <t xml:space="preserve">道具名</t>
  </si>
  <si>
    <t xml:space="preserve">产出途径</t>
  </si>
  <si>
    <t xml:space="preserve">数量</t>
  </si>
  <si>
    <t xml:space="preserve">许愿券</t>
  </si>
  <si>
    <t xml:space="preserve">超能特饮</t>
  </si>
  <si>
    <t xml:space="preserve">转运石</t>
  </si>
  <si>
    <t xml:space="preserve">大份</t>
  </si>
  <si>
    <t xml:space="preserve">金币</t>
  </si>
  <si>
    <t xml:space="preserve">大地快</t>
  </si>
  <si>
    <t xml:space="preserve">星之初愿</t>
  </si>
  <si>
    <t xml:space="preserve">随机能量特饮</t>
  </si>
  <si>
    <t xml:space="preserve">签到</t>
  </si>
  <si>
    <t xml:space="preserve">装备图纸</t>
  </si>
  <si>
    <t xml:space="preserve">梦境招募器</t>
  </si>
  <si>
    <t xml:space="preserve">抽奖池</t>
  </si>
  <si>
    <t xml:space="preserve">保底</t>
  </si>
  <si>
    <t xml:space="preserve">期望</t>
  </si>
  <si>
    <t xml:space="preserve">实际概率</t>
  </si>
  <si>
    <t xml:space="preserve">1000抽</t>
  </si>
  <si>
    <t xml:space="preserve">奖励库</t>
  </si>
  <si>
    <t xml:space="preserve">实际</t>
  </si>
  <si>
    <t xml:space="preserve">单抽价格</t>
  </si>
  <si>
    <t xml:space="preserve">概率预览</t>
  </si>
  <si>
    <t xml:space="preserve">单抽</t>
  </si>
  <si>
    <t xml:space="preserve">位置</t>
  </si>
  <si>
    <t xml:space="preserve">道具名称</t>
  </si>
  <si>
    <t xml:space="preserve">价值</t>
  </si>
  <si>
    <t xml:space="preserve">权重</t>
  </si>
  <si>
    <t xml:space="preserve">前N次必不出</t>
  </si>
  <si>
    <t xml:space="preserve">N次必出</t>
  </si>
  <si>
    <t xml:space="preserve">中后N次必不出</t>
  </si>
  <si>
    <t xml:space="preserve">抽取概率</t>
  </si>
  <si>
    <t xml:space="preserve">保底概率</t>
  </si>
  <si>
    <t xml:space="preserve">期望起抽</t>
  </si>
  <si>
    <t xml:space="preserve">单抽价值</t>
  </si>
  <si>
    <t xml:space="preserve">类别</t>
  </si>
  <si>
    <t xml:space="preserve">概率</t>
  </si>
  <si>
    <t xml:space="preserve">期望数量</t>
  </si>
  <si>
    <t xml:space="preserve">期望产出</t>
  </si>
  <si>
    <t xml:space="preserve">保底库</t>
  </si>
  <si>
    <t xml:space="preserve">绮梦自选礼盒（全）</t>
  </si>
  <si>
    <t xml:space="preserve">橙色自选梦灵皮肤</t>
  </si>
  <si>
    <t xml:space="preserve">繁星自选礼盒（全）</t>
  </si>
  <si>
    <t xml:space="preserve">红色自选梦灵皮肤</t>
  </si>
  <si>
    <t xml:space="preserve">自选全部</t>
  </si>
  <si>
    <t xml:space="preserve">计算节点</t>
  </si>
  <si>
    <t xml:space="preserve">返比</t>
  </si>
  <si>
    <t xml:space="preserve">节点数值</t>
  </si>
  <si>
    <t xml:space="preserve">免费</t>
  </si>
  <si>
    <t xml:space="preserve">累计节点</t>
  </si>
  <si>
    <t xml:space="preserve">抽取次数</t>
  </si>
  <si>
    <t xml:space="preserve">奖励内容</t>
  </si>
  <si>
    <t xml:space="preserve">奖励数量</t>
  </si>
  <si>
    <t xml:space="preserve">奖励价值</t>
  </si>
  <si>
    <t xml:space="preserve">返利比</t>
  </si>
  <si>
    <t xml:space="preserve">钻石</t>
  </si>
  <si>
    <t xml:space="preserve">免费收益</t>
  </si>
  <si>
    <t xml:space="preserve">小地块</t>
  </si>
  <si>
    <t xml:space="preserve">大地块</t>
  </si>
  <si>
    <t xml:space="preserve">随机橙卡皮肤1</t>
  </si>
  <si>
    <t xml:space="preserve">[{100120,1}]</t>
  </si>
  <si>
    <t xml:space="preserve">全服进度</t>
  </si>
  <si>
    <t xml:space="preserve">单进度</t>
  </si>
  <si>
    <t xml:space="preserve">随机橙卡皮肤2</t>
  </si>
  <si>
    <t xml:space="preserve">[{100122,1}]</t>
  </si>
  <si>
    <t xml:space="preserve">自选全橙卡</t>
  </si>
  <si>
    <t xml:space="preserve">[{100127,1}]</t>
  </si>
  <si>
    <t xml:space="preserve">自选全红卡</t>
  </si>
  <si>
    <t xml:space="preserve">[{100126,1}]</t>
  </si>
  <si>
    <t xml:space="preserve">兑换商店</t>
  </si>
  <si>
    <t xml:space="preserve">繁星自选礼盒Ⅰ</t>
  </si>
  <si>
    <t xml:space="preserve">物品名称</t>
  </si>
  <si>
    <t xml:space="preserve">可兑换次数</t>
  </si>
  <si>
    <t xml:space="preserve">兑换消耗</t>
  </si>
  <si>
    <t xml:space="preserve">折扣</t>
  </si>
  <si>
    <t xml:space="preserve">累计抽数</t>
  </si>
  <si>
    <t xml:space="preserve">神话洗炼石</t>
  </si>
  <si>
    <t xml:space="preserve">必出</t>
  </si>
  <si>
    <t xml:space="preserve">自选3个</t>
  </si>
  <si>
    <t xml:space="preserve">星辉秘契</t>
  </si>
  <si>
    <t xml:space="preserve">总价格</t>
  </si>
  <si>
    <t xml:space="preserve">商店数值</t>
  </si>
  <si>
    <t xml:space="preserve">礼包名称</t>
  </si>
  <si>
    <t xml:space="preserve">价格（人民币）</t>
  </si>
  <si>
    <t xml:space="preserve">限购次数</t>
  </si>
  <si>
    <t xml:space="preserve">物品类型</t>
  </si>
  <si>
    <t xml:space="preserve">总价值</t>
  </si>
  <si>
    <t xml:space="preserve">历史数据</t>
  </si>
  <si>
    <t xml:space="preserve">6元礼包</t>
  </si>
  <si>
    <t xml:space="preserve">1折</t>
  </si>
  <si>
    <t xml:space="preserve">30元礼包</t>
  </si>
  <si>
    <t xml:space="preserve">2折</t>
  </si>
  <si>
    <t xml:space="preserve">98元礼包</t>
  </si>
  <si>
    <t xml:space="preserve">4折</t>
  </si>
  <si>
    <t xml:space="preserve">每周1更新3次</t>
  </si>
  <si>
    <t xml:space="preserve">踩格子活动</t>
  </si>
  <si>
    <t xml:space="preserve">积分获得</t>
  </si>
  <si>
    <t xml:space="preserve">首通对应的玩法类型，可获得积分。单关首通指该玩法的某个新关卡被首通时可获得的积分。</t>
  </si>
  <si>
    <t xml:space="preserve">类型</t>
  </si>
  <si>
    <t xml:space="preserve">单关首通可</t>
  </si>
  <si>
    <t xml:space="preserve">非r前25分数</t>
  </si>
  <si>
    <t xml:space="preserve">氪佬前25分数</t>
  </si>
  <si>
    <t xml:space="preserve">主线</t>
  </si>
  <si>
    <t xml:space="preserve">金币本</t>
  </si>
  <si>
    <t xml:space="preserve">组队本</t>
  </si>
  <si>
    <t xml:space="preserve">小地块宝箱</t>
  </si>
  <si>
    <t xml:space="preserve">宝箱id: 100106</t>
  </si>
  <si>
    <t xml:space="preserve">节点宝箱</t>
  </si>
  <si>
    <t xml:space="preserve">物品</t>
  </si>
  <si>
    <t xml:space="preserve">每消耗1个积分可激活1个小地块，获得小地块宝箱</t>
  </si>
  <si>
    <t xml:space="preserve">单个地块累积消耗5积分时会激活该地块，获得大地块宝箱</t>
  </si>
  <si>
    <t xml:space="preserve">两者不会重复消耗</t>
  </si>
  <si>
    <t xml:space="preserve">锻造晶石</t>
  </si>
  <si>
    <t xml:space="preserve">至多可解锁300次小地块，75个大地块</t>
  </si>
  <si>
    <t xml:space="preserve">超过300后的积分进行投递时只会获得小地块宝箱，但不会有位置移动，且不会再解锁大地块宝箱</t>
  </si>
  <si>
    <t xml:space="preserve">大地块解锁奖励</t>
  </si>
  <si>
    <t xml:space="preserve">道具id：100104</t>
  </si>
  <si>
    <t xml:space="preserve">至多可获得75次大地块宝箱，超过75次后再消耗积分时无法获得宝箱</t>
  </si>
  <si>
    <t xml:space="preserve">首月活动抽奖券</t>
  </si>
  <si>
    <t xml:space="preserve">全服进度奖励</t>
  </si>
  <si>
    <t xml:space="preserve">积分</t>
  </si>
  <si>
    <t xml:space="preserve">全服进度宝箱</t>
  </si>
  <si>
    <t xml:space="preserve">进度</t>
  </si>
  <si>
    <t xml:space="preserve">随机3个</t>
  </si>
  <si>
    <t xml:space="preserve">随机橙色梦灵皮肤</t>
  </si>
  <si>
    <t xml:space="preserve">绮梦衣橱盒Ⅰ</t>
  </si>
  <si>
    <t xml:space="preserve">体力</t>
  </si>
  <si>
    <t xml:space="preserve">随机紫色梦灵皮肤</t>
  </si>
  <si>
    <t xml:space="preserve">梦境衣橱礼包</t>
  </si>
  <si>
    <t xml:space="preserve">单进度展示</t>
  </si>
  <si>
    <t xml:space="preserve">蓝色校服发饰</t>
  </si>
  <si>
    <t xml:space="preserve">蓝色边框眼镜</t>
  </si>
  <si>
    <t xml:space="preserve">蓝色校服衣服</t>
  </si>
  <si>
    <t xml:space="preserve">（蓝色校园校服）</t>
  </si>
  <si>
    <t xml:space="preserve">梦行终章（头像框）</t>
  </si>
  <si>
    <t xml:space="preserve">预约奖励</t>
  </si>
  <si>
    <t xml:space="preserve">投入渠道</t>
  </si>
  <si>
    <t xml:space="preserve">档位</t>
  </si>
  <si>
    <t xml:space="preserve">获得门槛（品牌定）</t>
  </si>
  <si>
    <t xml:space="preserve">包装方向</t>
  </si>
  <si>
    <t xml:space="preserve">触发标题</t>
  </si>
  <si>
    <t xml:space="preserve">新版解锁章节数值</t>
  </si>
  <si>
    <t xml:space="preserve">全平台里程碑奖励</t>
  </si>
  <si>
    <t xml:space="preserve">20w</t>
  </si>
  <si>
    <t xml:space="preserve">体力*30、超能特饮*100、装备图纸*60</t>
  </si>
  <si>
    <t xml:space="preserve">20万预约礼</t>
  </si>
  <si>
    <t xml:space="preserve">50w</t>
  </si>
  <si>
    <t xml:space="preserve">预约专属头像框、星之初愿*5、梦境招募器*20</t>
  </si>
  <si>
    <t xml:space="preserve">50万预约礼</t>
  </si>
  <si>
    <t xml:space="preserve">预约专属头像框</t>
  </si>
  <si>
    <t xml:space="preserve">80w</t>
  </si>
  <si>
    <t xml:space="preserve">随机史诗符文*1、星辉秘契*1、符引结晶*50</t>
  </si>
  <si>
    <t xml:space="preserve">100万预约礼</t>
  </si>
  <si>
    <t xml:space="preserve">随机史诗符文</t>
  </si>
  <si>
    <t xml:space="preserve">符引结晶</t>
  </si>
  <si>
    <t xml:space="preserve">120w</t>
  </si>
  <si>
    <t xml:space="preserve">预约专属称号、幻梦晶核*6、梦境招募器*30</t>
  </si>
  <si>
    <t xml:space="preserve">150万预约礼</t>
  </si>
  <si>
    <t xml:space="preserve">预约专属称号</t>
  </si>
  <si>
    <t xml:space="preserve">200w</t>
  </si>
  <si>
    <t xml:space="preserve">梦境衣橱礼包、随机传说符文*1、星辉秘契*1</t>
  </si>
  <si>
    <t xml:space="preserve">200万预约礼</t>
  </si>
  <si>
    <t xml:space="preserve">随机史诗梦灵皮肤</t>
  </si>
  <si>
    <t xml:space="preserve">随机传说符文</t>
  </si>
  <si>
    <t xml:space="preserve">签到数值</t>
  </si>
  <si>
    <t xml:space="preserve">开服第1~7天</t>
  </si>
  <si>
    <t xml:space="preserve">随机神话梦灵（仅作用于15日签到）</t>
  </si>
  <si>
    <t xml:space="preserve">天数</t>
  </si>
  <si>
    <t xml:space="preserve">单价</t>
  </si>
  <si>
    <t xml:space="preserve">梦灵</t>
  </si>
  <si>
    <t xml:space="preserve">第1天</t>
  </si>
  <si>
    <t xml:space="preserve">神算诸葛</t>
  </si>
  <si>
    <t xml:space="preserve">第2天</t>
  </si>
  <si>
    <t xml:space="preserve">后羿</t>
  </si>
  <si>
    <t xml:space="preserve">第3天</t>
  </si>
  <si>
    <t xml:space="preserve">我爱沙</t>
  </si>
  <si>
    <t xml:space="preserve">第4天</t>
  </si>
  <si>
    <t xml:space="preserve">海拉</t>
  </si>
  <si>
    <t xml:space="preserve">第5天</t>
  </si>
  <si>
    <t xml:space="preserve">妲己</t>
  </si>
  <si>
    <t xml:space="preserve">第6天</t>
  </si>
  <si>
    <t xml:space="preserve">白素贞</t>
  </si>
  <si>
    <t xml:space="preserve">第7天</t>
  </si>
  <si>
    <t xml:space="preserve">随机传说梦灵</t>
  </si>
  <si>
    <t xml:space="preserve">第8天</t>
  </si>
  <si>
    <t xml:space="preserve">第9天</t>
  </si>
  <si>
    <t xml:space="preserve">第10天</t>
  </si>
  <si>
    <t xml:space="preserve">第11天</t>
  </si>
  <si>
    <t xml:space="preserve">第12天</t>
  </si>
  <si>
    <t xml:space="preserve">第13天</t>
  </si>
  <si>
    <t xml:space="preserve">**引导红色梦灵</t>
  </si>
  <si>
    <t xml:space="preserve">第15天</t>
  </si>
  <si>
    <t xml:space="preserve">随机神话梦灵</t>
  </si>
  <si>
    <t xml:space="preserve">第16天</t>
  </si>
  <si>
    <t xml:space="preserve">第17天</t>
  </si>
  <si>
    <t xml:space="preserve">第18天</t>
  </si>
  <si>
    <t xml:space="preserve">第19天</t>
  </si>
  <si>
    <t xml:space="preserve">第20天</t>
  </si>
  <si>
    <t xml:space="preserve">第21天</t>
  </si>
  <si>
    <t xml:space="preserve">**引导符文洗练</t>
  </si>
  <si>
    <t xml:space="preserve">第22天</t>
  </si>
  <si>
    <t xml:space="preserve">传说祝福石</t>
  </si>
  <si>
    <t xml:space="preserve">第23天</t>
  </si>
  <si>
    <t xml:space="preserve">第24天</t>
  </si>
  <si>
    <t xml:space="preserve">第25天</t>
  </si>
  <si>
    <t xml:space="preserve">第26天</t>
  </si>
  <si>
    <t xml:space="preserve">第27天</t>
  </si>
  <si>
    <t xml:space="preserve">第28天</t>
  </si>
  <si>
    <t xml:space="preserve">**红色梦灵自选</t>
  </si>
  <si>
    <t xml:space="preserve">第30天</t>
  </si>
  <si>
    <t xml:space="preserve">自选神话梦灵</t>
  </si>
  <si>
    <t xml:space="preserve">IAA</t>
  </si>
  <si>
    <t xml:space="preserve">每日充值</t>
  </si>
  <si>
    <t xml:space="preserve">1次</t>
  </si>
  <si>
    <t xml:space="preserve">日、周、月</t>
  </si>
  <si>
    <t xml:space="preserve">更新时候新增一次</t>
  </si>
  <si>
    <t xml:space="preserve">活动开启</t>
  </si>
  <si>
    <t xml:space="preserve">免费后跟一次广告</t>
  </si>
  <si>
    <t xml:space="preserve">玩法活动</t>
  </si>
  <si>
    <t xml:space="preserve">双倍奖励、次数新增</t>
  </si>
  <si>
    <t xml:space="preserve">观影密藏</t>
  </si>
  <si>
    <t xml:space="preserve">每周1次</t>
  </si>
  <si>
    <t xml:space="preserve">每天5个广告</t>
  </si>
  <si>
    <t xml:space="preserve">给与一定的洗练石奖励</t>
  </si>
  <si>
    <t xml:space="preserve">限时活动充值</t>
  </si>
  <si>
    <t xml:space="preserve">广告1次</t>
  </si>
  <si>
    <t xml:space="preserve">主线关卡</t>
  </si>
  <si>
    <t xml:space="preserve">双倍奖励</t>
  </si>
  <si>
    <t xml:space="preserve">具体规划下</t>
  </si>
  <si>
    <t xml:space="preserve">快速扫荡</t>
  </si>
  <si>
    <t xml:space="preserve">2次</t>
  </si>
  <si>
    <t xml:space="preserve">裂变</t>
  </si>
  <si>
    <t xml:space="preserve">奖励可控</t>
  </si>
  <si>
    <t xml:space="preserve">万抽、千抽</t>
  </si>
  <si>
    <t xml:space="preserve">主要是形式，奖励简单一些</t>
  </si>
  <si>
    <t xml:space="preserve">招募狂欢</t>
  </si>
  <si>
    <t xml:space="preserve">箱子品质</t>
  </si>
  <si>
    <t xml:space="preserve">目标梦灵</t>
  </si>
  <si>
    <t xml:space="preserve">价值判断</t>
  </si>
  <si>
    <t xml:space="preserve">道具1</t>
  </si>
  <si>
    <t xml:space="preserve">道具2</t>
  </si>
  <si>
    <t xml:space="preserve">道具3</t>
  </si>
  <si>
    <t xml:space="preserve">道具4</t>
  </si>
  <si>
    <t xml:space="preserve">道具5</t>
  </si>
  <si>
    <t xml:space="preserve">道具6</t>
  </si>
  <si>
    <t xml:space="preserve">价值</t>
  </si>
  <si>
    <t xml:space="preserve">随机专属符文箱</t>
  </si>
  <si>
    <t xml:space="preserve">史诗</t>
  </si>
  <si>
    <t xml:space="preserve">传说</t>
  </si>
  <si>
    <t xml:space="preserve">本体</t>
  </si>
  <si>
    <t xml:space="preserve">进入战斗前60秒对怪物伤害</t>
  </si>
  <si>
    <t xml:space="preserve">怪物血量高70%增伤</t>
  </si>
  <si>
    <t xml:space="preserve">负面怪物增伤15%</t>
  </si>
  <si>
    <t xml:space="preserve">攻击满血怪物暴击率25%</t>
  </si>
  <si>
    <t xml:space="preserve">对精英和首领伤害</t>
  </si>
  <si>
    <t xml:space="preserve">职业攻击力</t>
  </si>
  <si>
    <t xml:space="preserve">传说祝福石调整到5次</t>
  </si>
  <si>
    <t xml:space="preserve">自选专属符文箱</t>
  </si>
  <si>
    <t xml:space="preserve">随机稀有符文箱</t>
  </si>
  <si>
    <t xml:space="preserve">神话</t>
  </si>
  <si>
    <t xml:space="preserve">本体+洗炼</t>
  </si>
  <si>
    <t xml:space="preserve">载具满耐久时，伤害</t>
  </si>
  <si>
    <t xml:space="preserve">在80%~130%之间波动</t>
  </si>
  <si>
    <t xml:space="preserve">暴击伤害</t>
  </si>
  <si>
    <t xml:space="preserve">攻击满血怪物时，暴击率</t>
  </si>
  <si>
    <t xml:space="preserve">队长每触发一次暴击，所有梦灵伤害+1.5%，最多8次</t>
  </si>
  <si>
    <t xml:space="preserve">队长技能冷却缩短20%</t>
  </si>
  <si>
    <t xml:space="preserve">连充活动</t>
  </si>
  <si>
    <t xml:space="preserve">普通</t>
  </si>
  <si>
    <t xml:space="preserve">神话祝福石调整到15次</t>
  </si>
  <si>
    <t xml:space="preserve">专属</t>
  </si>
  <si>
    <t xml:space="preserve">冲刺</t>
  </si>
  <si>
    <t xml:space="preserve">蔚蓝</t>
  </si>
  <si>
    <t xml:space="preserve">梦境</t>
  </si>
  <si>
    <t xml:space="preserve">随机神话稀有符文</t>
  </si>
  <si>
    <t xml:space="preserve">红色稀有+红色专属</t>
  </si>
  <si>
    <t xml:space="preserve">神话稀有符文箱</t>
  </si>
  <si>
    <t xml:space="preserve">红色宝+红色稀有+红色专属</t>
  </si>
  <si>
    <t xml:space="preserve">随机稀有符文（红色）</t>
  </si>
  <si>
    <t xml:space="preserve">红色稀有+传说专属</t>
  </si>
  <si>
    <t xml:space="preserve">红色宝+橙色宝+橙色稀有+橙色专属</t>
  </si>
  <si>
    <t xml:space="preserve">随机传说稀有符文</t>
  </si>
  <si>
    <t xml:space="preserve">橙色宝+橙色专属</t>
  </si>
  <si>
    <t xml:space="preserve">随机稀有符文</t>
  </si>
  <si>
    <t xml:space="preserve">2026年</t>
  </si>
  <si>
    <t xml:space="preserve">周一</t>
  </si>
  <si>
    <t xml:space="preserve">周二（先锋服更新）</t>
  </si>
  <si>
    <t xml:space="preserve">周三（正式服更新）</t>
  </si>
  <si>
    <t xml:space="preserve">周四</t>
  </si>
  <si>
    <t xml:space="preserve">周五</t>
  </si>
  <si>
    <t xml:space="preserve">周六</t>
  </si>
  <si>
    <t xml:space="preserve">周日</t>
  </si>
  <si>
    <t xml:space="preserve">6月</t>
  </si>
  <si>
    <t xml:space="preserve">线上最早活动</t>
  </si>
  <si>
    <t xml:space="preserve">1月活动</t>
  </si>
  <si>
    <t xml:space="preserve">2月活动</t>
  </si>
  <si>
    <t xml:space="preserve">3月活动</t>
  </si>
  <si>
    <t xml:space="preserve">7月</t>
  </si>
  <si>
    <t xml:space="preserve">4月活动</t>
  </si>
  <si>
    <t xml:space="preserve">15-四月活动</t>
  </si>
  <si>
    <t xml:space="preserve">16-载具版本+大富翁</t>
  </si>
  <si>
    <t xml:space="preserve">5月活动</t>
  </si>
  <si>
    <t xml:space="preserve">23-四月活动抽奖</t>
  </si>
  <si>
    <t xml:space="preserve">6月活动</t>
  </si>
  <si>
    <t xml:space="preserve">拿骇客的改</t>
  </si>
  <si>
    <t xml:space="preserve">30-新粉卡+粉卡符文</t>
  </si>
  <si>
    <t xml:space="preserve">8月</t>
  </si>
  <si>
    <t xml:space="preserve">新服活动</t>
  </si>
  <si>
    <t xml:space="preserve">29-5月活动（粉卡）</t>
  </si>
  <si>
    <t xml:space="preserve">9月</t>
  </si>
  <si>
    <t xml:space="preserve">25-中秋节</t>
  </si>
  <si>
    <t xml:space="preserve">划断新服</t>
  </si>
  <si>
    <t xml:space="preserve">10月</t>
  </si>
  <si>
    <t xml:space="preserve">零日骇客</t>
  </si>
  <si>
    <t xml:space="preserve">15天</t>
  </si>
  <si>
    <t xml:space="preserve">雅典娜活动15天</t>
  </si>
  <si>
    <t xml:space="preserve">红色皮肤</t>
  </si>
  <si>
    <t xml:space="preserve">30天</t>
  </si>
  <si>
    <t xml:space="preserve">当前</t>
  </si>
  <si>
    <t xml:space="preserve">修改</t>
  </si>
  <si>
    <t xml:space="preserve">提升</t>
  </si>
  <si>
    <t xml:space="preserve">招募冲刺</t>
  </si>
  <si>
    <t xml:space="preserve">汇总</t>
  </si>
  <si>
    <t xml:space="preserve">符文冲刺</t>
  </si>
  <si>
    <t xml:space="preserve">秘宝冲刺</t>
  </si>
  <si>
    <t xml:space="preserve">月奕山河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</si>
</sst>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4">
    <numFmt numFmtId="164" formatCode="0%"/>
    <numFmt numFmtId="165" formatCode="0.0%"/>
    <numFmt numFmtId="166" formatCode="0%"/>
    <numFmt numFmtId="167" formatCode="General"/>
    <numFmt numFmtId="168" formatCode="0_ "/>
    <numFmt numFmtId="169" formatCode="0_);[Red]\(0\)"/>
    <numFmt numFmtId="170" formatCode="General"/>
    <numFmt numFmtId="171" formatCode="0%"/>
    <numFmt numFmtId="172" formatCode="0.0"/>
    <numFmt numFmtId="173" formatCode="0.0%"/>
    <numFmt numFmtId="174" formatCode="#,##0"/>
    <numFmt numFmtId="175" formatCode="0.00"/>
    <numFmt numFmtId="176" formatCode="0%"/>
    <numFmt numFmtId="177" formatCode="0_ "/>
    <numFmt numFmtId="178" formatCode="0%"/>
    <numFmt numFmtId="179" formatCode="0.00%"/>
    <numFmt numFmtId="180" formatCode="0.00"/>
    <numFmt numFmtId="181" formatCode="0%"/>
    <numFmt numFmtId="182" formatCode="0"/>
    <numFmt numFmtId="183" formatCode="0.0"/>
    <numFmt numFmtId="184" formatCode="0%"/>
    <numFmt numFmtId="185" formatCode="0%"/>
    <numFmt numFmtId="186" formatCode="0.0%"/>
    <numFmt numFmtId="187" formatCode="0.00%"/>
    <numFmt numFmtId="188" formatCode="0.0"/>
    <numFmt numFmtId="189" formatCode="0.00"/>
    <numFmt numFmtId="190" formatCode="0"/>
    <numFmt numFmtId="191" formatCode="0"/>
    <numFmt numFmtId="192" formatCode="m月d日"/>
    <numFmt numFmtId="193" formatCode="0.0"/>
    <numFmt numFmtId="194" formatCode="0.0"/>
    <numFmt numFmtId="195" formatCode="0.0%"/>
    <numFmt numFmtId="196" formatCode="0%"/>
    <numFmt numFmtId="197" formatCode="0"/>
    <numFmt numFmtId="198" formatCode="#,##0"/>
    <numFmt numFmtId="199" formatCode="0.00%"/>
    <numFmt numFmtId="200" formatCode="0.00_);[Red]\(0.00\)"/>
    <numFmt numFmtId="201" formatCode="0.0%"/>
    <numFmt numFmtId="202" formatCode="0%"/>
    <numFmt numFmtId="203" formatCode="0.00"/>
    <numFmt numFmtId="204" formatCode="0.0"/>
    <numFmt numFmtId="205" formatCode="0_);[Red]\(0\)"/>
    <numFmt numFmtId="206" formatCode="0.000%"/>
    <numFmt numFmtId="207" formatCode="0.00%"/>
    <numFmt numFmtId="208" formatCode="0"/>
    <numFmt numFmtId="209" formatCode="0.0"/>
    <numFmt numFmtId="210" formatCode="0%"/>
    <numFmt numFmtId="211" formatCode="0.00"/>
    <numFmt numFmtId="212" formatCode="0.0%"/>
    <numFmt numFmtId="213" formatCode="m&quot;月&quot;d&quot;日&quot;"/>
    <numFmt numFmtId="214" formatCode="m月d日"/>
    <numFmt numFmtId="215" formatCode="yyyy/MM/dd"/>
    <numFmt numFmtId="216" formatCode="0%"/>
    <numFmt numFmtId="217" formatCode="0"/>
  </numFmts>
  <fonts count="73">
    <font>
      <sz val="12"/>
      <color theme="1"/>
      <name val="Calibri"/>
      <family val="2"/>
      <scheme val="minor"/>
    </font>
    <font>
      <b val="true"/>
      <sz val="10"/>
      <color rgb="FFFFFFFF"/>
      <name val="微软雅黑"/>
      <family val="2"/>
    </font>
    <font>
      <sz val="10"/>
      <color rgb="FF000000"/>
      <name val="Calibri"/>
      <family val="2"/>
      <scheme val="minor"/>
    </font>
    <font>
      <sz val="10"/>
      <color rgb="FF000000"/>
      <name val="Calibri"/>
      <family val="2"/>
      <scheme val="minor"/>
    </font>
    <font>
      <sz val="10"/>
      <color rgb="FF000000"/>
      <name val="微软雅黑"/>
      <family val="2"/>
    </font>
    <font>
      <sz val="11"/>
      <color rgb="FF000000"/>
      <name val="微软雅黑"/>
      <family val="2"/>
    </font>
    <font>
      <b val="true"/>
      <sz val="10"/>
      <color rgb="FF000000"/>
      <name val="微软雅黑"/>
      <family val="2"/>
    </font>
    <font>
      <sz val="10"/>
      <color rgb="FF000000"/>
      <name val="微软雅黑"/>
      <family val="2"/>
    </font>
    <font>
      <sz val="10"/>
      <color rgb="FFF54A45"/>
      <name val="微软雅黑"/>
      <family val="2"/>
    </font>
    <font>
      <sz val="11"/>
      <color rgb="FFF54A45"/>
      <name val="微软雅黑"/>
      <family val="2"/>
    </font>
    <font>
      <sz val="11"/>
      <color rgb="FF000000"/>
      <name val="微软雅黑"/>
      <family val="2"/>
    </font>
    <font>
      <b val="true"/>
      <sz val="10"/>
      <color rgb="FFFF0000"/>
      <name val="微软雅黑"/>
      <family val="2"/>
    </font>
    <font>
      <sz val="10"/>
      <color rgb="FFFF0000"/>
      <name val="微软雅黑"/>
      <family val="2"/>
    </font>
    <font>
      <b val="true"/>
      <sz val="10"/>
      <color rgb="FFF54A45"/>
      <name val="微软雅黑"/>
      <family val="2"/>
    </font>
    <font>
      <sz val="10"/>
      <color rgb="FF000000"/>
      <name val="等线"/>
      <family val="2"/>
    </font>
    <font>
      <sz val="10"/>
      <color rgb="FFFFFFFF"/>
      <name val="微软雅黑"/>
      <family val="2"/>
    </font>
    <font>
      <sz val="10"/>
      <color rgb="FF1F2329"/>
      <name val="微软雅黑"/>
      <family val="2"/>
    </font>
    <font>
      <sz val="10"/>
      <color rgb="FFFFFFFF"/>
      <name val="Calibri"/>
      <family val="2"/>
      <scheme val="minor"/>
    </font>
    <font>
      <sz val="9"/>
      <color rgb="FF000000"/>
      <name val="微软雅黑"/>
      <family val="2"/>
    </font>
    <font>
      <b val="true"/>
      <sz val="9"/>
      <color rgb="FF7030A0"/>
      <name val="微软雅黑"/>
      <family val="2"/>
    </font>
    <font>
      <b val="true"/>
      <sz val="9"/>
      <color rgb="FFFFC000"/>
      <name val="微软雅黑"/>
      <family val="2"/>
    </font>
    <font>
      <b val="true"/>
      <sz val="9"/>
      <color rgb="FFFF0000"/>
      <name val="微软雅黑"/>
      <family val="2"/>
    </font>
    <font>
      <b val="true"/>
      <sz val="9"/>
      <color rgb="FFEF939E"/>
      <name val="微软雅黑"/>
      <family val="2"/>
    </font>
    <font>
      <b val="true"/>
      <sz val="10"/>
      <color rgb="FFFA7D00"/>
      <name val="微软雅黑"/>
      <family val="2"/>
    </font>
    <font>
      <b val="true"/>
      <strike val="true"/>
      <sz val="10"/>
      <color rgb="FF000000"/>
      <name val="微软雅黑"/>
      <family val="2"/>
    </font>
    <font>
      <b val="true"/>
      <sz val="9"/>
      <color rgb="FF000000"/>
      <name val="微软雅黑"/>
      <family val="2"/>
    </font>
    <font>
      <sz val="9"/>
      <color rgb="FF9C0006"/>
      <name val="微软雅黑"/>
      <family val="2"/>
    </font>
    <font>
      <sz val="10"/>
      <color rgb="FF9C0006"/>
      <name val="微软雅黑"/>
      <family val="2"/>
    </font>
    <font>
      <sz val="10"/>
      <color rgb="FF9C0006"/>
      <name val="宋体"/>
      <family val="2"/>
    </font>
    <font>
      <sz val="10"/>
      <color rgb="FF000000"/>
      <name val="宋体"/>
      <family val="2"/>
    </font>
    <font>
      <b val="true"/>
      <sz val="10"/>
      <color rgb="FFC00000"/>
      <name val="微软雅黑"/>
      <family val="2"/>
    </font>
    <font>
      <b val="true"/>
      <u val="single"/>
      <sz val="10"/>
      <color rgb="FF000000"/>
      <name val="微软雅黑"/>
      <family val="2"/>
    </font>
    <font>
      <b val="true"/>
      <u val="single"/>
      <sz val="10"/>
      <color rgb="FFFF0000"/>
      <name val="微软雅黑"/>
      <family val="2"/>
    </font>
    <font>
      <b val="true"/>
      <sz val="10"/>
      <color rgb="FF000000"/>
      <name val="Calibri"/>
      <family val="2"/>
      <scheme val="minor"/>
    </font>
    <font>
      <sz val="9"/>
      <color rgb="FFFFFFFF"/>
      <name val="Calibri"/>
      <family val="2"/>
      <scheme val="minor"/>
    </font>
    <font>
      <sz val="9"/>
      <color rgb="FF000000"/>
      <name val="Calibri"/>
      <family val="2"/>
      <scheme val="minor"/>
    </font>
    <font>
      <b val="true"/>
      <sz val="10"/>
      <color rgb="FFFF0000"/>
      <name val="Calibri"/>
      <family val="2"/>
      <scheme val="minor"/>
    </font>
    <font>
      <sz val="10"/>
      <color rgb="FF1F2329"/>
      <name val="Calibri"/>
      <family val="2"/>
      <scheme val="minor"/>
    </font>
    <font>
      <b val="true"/>
      <sz val="9"/>
      <color rgb="FFFA7D00"/>
      <name val="微软雅黑"/>
      <family val="2"/>
    </font>
    <font>
      <sz val="10"/>
      <color rgb="FFFA7D00"/>
      <name val="Calibri"/>
      <family val="2"/>
      <scheme val="minor"/>
    </font>
    <font>
      <b val="true"/>
      <sz val="14"/>
      <color rgb="FFFFFFFF"/>
      <name val="微软雅黑"/>
      <family val="2"/>
    </font>
    <font>
      <b val="true"/>
      <sz val="10"/>
      <color rgb="FFF01D94"/>
      <name val="Calibri"/>
      <family val="2"/>
      <scheme val="minor"/>
    </font>
    <font>
      <u val="single"/>
      <sz val="10"/>
      <color rgb="FF0000FF"/>
      <name val="Calibri"/>
      <family val="2"/>
      <scheme val="minor"/>
    </font>
    <font>
      <b val="true"/>
      <sz val="10"/>
      <color rgb="FFF54A45"/>
      <name val="Calibri"/>
      <family val="2"/>
      <scheme val="minor"/>
    </font>
    <font>
      <strike val="true"/>
      <sz val="10"/>
      <color rgb="FF000000"/>
      <name val="Calibri"/>
      <family val="2"/>
      <scheme val="minor"/>
    </font>
    <font>
      <u val="single"/>
      <sz val="9"/>
      <color rgb="FF800080"/>
      <name val="微软雅黑"/>
      <family val="2"/>
    </font>
    <font>
      <u val="single"/>
      <sz val="9"/>
      <color rgb="FF0000FF"/>
      <name val="微软雅黑"/>
      <family val="2"/>
    </font>
    <font>
      <sz val="9"/>
      <color rgb="FFFFFFFF"/>
      <name val="微软雅黑"/>
      <family val="2"/>
    </font>
    <font>
      <sz val="9"/>
      <color rgb="FF1F2329"/>
      <name val="微软雅黑"/>
      <family val="2"/>
    </font>
    <font>
      <b val="true"/>
      <sz val="9"/>
      <color rgb="FFF54A45"/>
      <name val="微软雅黑"/>
      <family val="2"/>
    </font>
    <font>
      <b val="true"/>
      <sz val="9"/>
      <color rgb="FF1F2329"/>
      <name val="微软雅黑"/>
      <family val="2"/>
    </font>
    <font>
      <b val="true"/>
      <strike val="true"/>
      <sz val="9"/>
      <color rgb="FFF54A45"/>
      <name val="微软雅黑"/>
      <family val="2"/>
    </font>
    <font>
      <sz val="9"/>
      <color rgb="FF000000"/>
      <name val="Calibri"/>
      <family val="2"/>
      <scheme val="minor"/>
    </font>
    <font>
      <sz val="9"/>
      <color rgb="FF24313A"/>
      <name val="Microsoft YaHei"/>
      <family val="2"/>
    </font>
    <font>
      <b val="true"/>
      <sz val="19"/>
      <color rgb="FFFFFFFF"/>
      <name val="Microsoft YaHei"/>
      <family val="2"/>
    </font>
    <font>
      <sz val="11"/>
      <color rgb="FF000000"/>
      <name val="宋体"/>
      <family val="2"/>
    </font>
    <font>
      <b val="true"/>
      <sz val="11"/>
      <color rgb="FFFFFFFF"/>
      <name val="Microsoft YaHei"/>
      <family val="2"/>
    </font>
    <font>
      <b val="true"/>
      <sz val="9"/>
      <color rgb="FFFFFFFF"/>
      <name val="Microsoft YaHei"/>
      <family val="2"/>
    </font>
    <font>
      <sz val="9"/>
      <color rgb="FF263238"/>
      <name val="Microsoft YaHei"/>
      <family val="2"/>
    </font>
    <font>
      <sz val="8"/>
      <color rgb="FF7F8C8D"/>
      <name val="Microsoft YaHei"/>
      <family val="2"/>
    </font>
    <font>
      <sz val="9"/>
      <color rgb="FF000000"/>
      <name val="宋体"/>
      <family val="2"/>
    </font>
    <font>
      <b val="true"/>
      <sz val="9"/>
      <color rgb="FF263238"/>
      <name val="Microsoft YaHei"/>
      <family val="2"/>
    </font>
    <font>
      <sz val="9"/>
      <color rgb="FF373C43"/>
      <name val="Microsoft YaHei"/>
      <family val="2"/>
    </font>
    <font>
      <b val="true"/>
      <sz val="9"/>
      <color rgb="FF373C43"/>
      <name val="Microsoft YaHei"/>
      <family val="2"/>
    </font>
    <font>
      <sz val="10"/>
      <color rgb="FF263238"/>
      <name val="Carlito"/>
      <family val="2"/>
    </font>
    <font>
      <sz val="11"/>
      <color rgb="FF20303C"/>
      <name val="Microsoft YaHei"/>
      <family val="2"/>
    </font>
    <font>
      <b val="true"/>
      <sz val="11"/>
      <color rgb="FFB42318"/>
      <name val="Microsoft YaHei"/>
      <family val="2"/>
    </font>
    <font>
      <strike val="true"/>
      <sz val="9"/>
      <color rgb="FF000000"/>
      <name val="Calibri"/>
      <family val="2"/>
      <scheme val="minor"/>
    </font>
    <font>
      <sz val="9"/>
      <color rgb="FF1A1C1F"/>
      <name val="Calibri"/>
      <family val="2"/>
      <scheme val="minor"/>
    </font>
    <font>
      <b val="true"/>
      <sz val="9"/>
      <color rgb="FFF54A45"/>
      <name val="Calibri"/>
      <family val="2"/>
      <scheme val="minor"/>
    </font>
    <font>
      <sz val="9"/>
      <color rgb="FFFF0000"/>
      <name val="Calibri"/>
      <family val="2"/>
      <scheme val="minor"/>
    </font>
    <font>
      <sz val="9"/>
      <color rgb="FFF54A45"/>
      <name val="Calibri"/>
      <family val="2"/>
      <scheme val="minor"/>
    </font>
    <font>
      <sz val="9"/>
      <color rgb="FFC00000"/>
      <name val="Calibri"/>
      <family val="2"/>
      <scheme val="minor"/>
    </font>
  </fonts>
  <fills count="214">
    <fill>
      <patternFill patternType="none">
        <fgColor/>
        <bgColor/>
      </patternFill>
    </fill>
    <fill>
      <patternFill patternType="gray125">
        <fgColor/>
        <bgColor/>
      </patternFill>
    </fill>
    <fill>
      <patternFill patternType="solid">
        <fgColor rgb="FF485368"/>
        <bgColor/>
      </patternFill>
    </fill>
    <fill>
      <patternFill patternType="solid">
        <fgColor rgb="FF8EE085"/>
        <bgColor/>
      </patternFill>
    </fill>
    <fill>
      <patternFill patternType="solid">
        <fgColor rgb="FF1450B8"/>
        <bgColor/>
      </patternFill>
    </fill>
    <fill>
      <patternFill patternType="solid">
        <fgColor rgb="FF1274A5"/>
        <bgColor/>
      </patternFill>
    </fill>
    <fill>
      <patternFill patternType="solid">
        <fgColor rgb="FF000000"/>
        <bgColor/>
      </patternFill>
    </fill>
    <fill>
      <patternFill patternType="solid">
        <fgColor rgb="FFA6A6A6"/>
        <bgColor/>
      </patternFill>
    </fill>
    <fill>
      <patternFill patternType="solid">
        <fgColor rgb="FFE5EFFF"/>
        <bgColor/>
      </patternFill>
    </fill>
    <fill>
      <patternFill patternType="solid">
        <fgColor rgb="FFF2F2F2"/>
        <bgColor/>
      </patternFill>
    </fill>
    <fill>
      <patternFill patternType="solid">
        <fgColor rgb="FFFFF3EB"/>
        <bgColor/>
      </patternFill>
    </fill>
    <fill>
      <patternFill patternType="solid">
        <fgColor rgb="FFEAFAF1"/>
        <bgColor/>
      </patternFill>
    </fill>
    <fill>
      <patternFill patternType="solid">
        <fgColor rgb="FFFFE9E8"/>
        <bgColor/>
      </patternFill>
    </fill>
    <fill>
      <patternFill patternType="solid">
        <fgColor rgb="FF1F2329"/>
        <bgColor/>
      </patternFill>
    </fill>
    <fill>
      <patternFill patternType="solid">
        <fgColor rgb="FF000000"/>
        <bgColor/>
      </patternFill>
    </fill>
    <fill>
      <patternFill patternType="solid">
        <fgColor rgb="FFFFFFFF"/>
        <bgColor/>
      </patternFill>
    </fill>
    <fill>
      <patternFill patternType="solid">
        <fgColor rgb="FFFFF258"/>
        <bgColor/>
      </patternFill>
    </fill>
    <fill>
      <patternFill patternType="solid">
        <fgColor rgb="FFACE5E1"/>
        <bgColor/>
      </patternFill>
    </fill>
    <fill>
      <patternFill patternType="solid">
        <fgColor rgb="FFFFE699"/>
        <bgColor/>
      </patternFill>
    </fill>
    <fill>
      <patternFill patternType="solid">
        <fgColor rgb="FFF7D567"/>
        <bgColor/>
      </patternFill>
    </fill>
    <fill>
      <patternFill patternType="solid">
        <fgColor rgb="FFBDD7EE"/>
        <bgColor/>
      </patternFill>
    </fill>
    <fill>
      <patternFill patternType="solid">
        <fgColor rgb="FFFDDDEF"/>
        <bgColor/>
      </patternFill>
    </fill>
    <fill>
      <patternFill patternType="solid">
        <fgColor rgb="FFF1A983"/>
        <bgColor/>
      </patternFill>
    </fill>
    <fill>
      <patternFill patternType="solid">
        <fgColor rgb="FF8EE085"/>
        <bgColor/>
      </patternFill>
    </fill>
    <fill>
      <patternFill patternType="solid">
        <fgColor rgb="FFD86DCD"/>
        <bgColor/>
      </patternFill>
    </fill>
    <fill>
      <patternFill patternType="solid">
        <fgColor rgb="FFFFFF00"/>
        <bgColor/>
      </patternFill>
    </fill>
    <fill>
      <patternFill patternType="solid">
        <fgColor rgb="FFFFC000"/>
        <bgColor/>
      </patternFill>
    </fill>
    <fill>
      <patternFill patternType="solid">
        <fgColor rgb="FF04B49C"/>
        <bgColor/>
      </patternFill>
    </fill>
    <fill>
      <patternFill patternType="solid">
        <fgColor rgb="FFF57AC0"/>
        <bgColor/>
      </patternFill>
    </fill>
    <fill>
      <patternFill patternType="solid">
        <fgColor rgb="FFD9F5D6"/>
        <bgColor/>
      </patternFill>
    </fill>
    <fill>
      <patternFill patternType="solid">
        <fgColor rgb="FFFBBFBC"/>
        <bgColor/>
      </patternFill>
    </fill>
    <fill>
      <patternFill patternType="solid">
        <fgColor rgb="FFEEF6C6"/>
        <bgColor/>
      </patternFill>
    </fill>
    <fill>
      <patternFill patternType="solid">
        <fgColor rgb="FF64E8D6"/>
        <bgColor/>
      </patternFill>
    </fill>
    <fill>
      <patternFill patternType="solid">
        <fgColor rgb="FFF76964"/>
        <bgColor/>
      </patternFill>
    </fill>
    <fill>
      <patternFill patternType="solid">
        <fgColor rgb="FFFAD355"/>
        <bgColor/>
      </patternFill>
    </fill>
    <fill>
      <patternFill patternType="solid">
        <fgColor rgb="FFFFC60A"/>
        <bgColor/>
      </patternFill>
    </fill>
    <fill>
      <patternFill patternType="solid">
        <fgColor rgb="FFD83931"/>
        <bgColor/>
      </patternFill>
    </fill>
    <fill>
      <patternFill patternType="solid">
        <fgColor rgb="FF8FAC02"/>
        <bgColor/>
      </patternFill>
    </fill>
    <fill>
      <patternFill patternType="solid">
        <fgColor rgb="FF8ED973"/>
        <bgColor/>
      </patternFill>
    </fill>
    <fill>
      <patternFill patternType="solid">
        <fgColor rgb="FFC3DD40"/>
        <bgColor/>
      </patternFill>
    </fill>
    <fill>
      <patternFill patternType="solid">
        <fgColor rgb="FFF01D94"/>
        <bgColor/>
      </patternFill>
    </fill>
    <fill>
      <patternFill patternType="solid">
        <fgColor rgb="FFFFBA6B"/>
        <bgColor/>
      </patternFill>
    </fill>
    <fill>
      <patternFill patternType="solid">
        <fgColor rgb="FFFFFFFF"/>
        <bgColor/>
      </patternFill>
    </fill>
    <fill>
      <patternFill patternType="solid">
        <fgColor rgb="FF0C769E"/>
        <bgColor/>
      </patternFill>
    </fill>
    <fill>
      <patternFill patternType="solid">
        <fgColor rgb="FF83E28E"/>
        <bgColor/>
      </patternFill>
    </fill>
    <fill>
      <patternFill patternType="solid">
        <fgColor rgb="FFC1F0C8"/>
        <bgColor/>
      </patternFill>
    </fill>
    <fill>
      <patternFill patternType="solid">
        <fgColor rgb="FF61CBF3"/>
        <bgColor/>
      </patternFill>
    </fill>
    <fill>
      <patternFill patternType="solid">
        <fgColor rgb="FFFBE2D5"/>
        <bgColor/>
      </patternFill>
    </fill>
    <fill>
      <patternFill patternType="solid">
        <fgColor rgb="FF00B0F0"/>
        <bgColor/>
      </patternFill>
    </fill>
    <fill>
      <patternFill patternType="solid">
        <fgColor rgb="FF4D93D9"/>
        <bgColor/>
      </patternFill>
    </fill>
    <fill>
      <patternFill patternType="solid">
        <fgColor rgb="FFF2CEEF"/>
        <bgColor/>
      </patternFill>
    </fill>
    <fill>
      <patternFill patternType="solid">
        <fgColor rgb="FF92D050"/>
        <bgColor/>
      </patternFill>
    </fill>
    <fill>
      <patternFill patternType="solid">
        <fgColor rgb="FFC7E4B3"/>
        <bgColor/>
      </patternFill>
    </fill>
    <fill>
      <patternFill patternType="solid">
        <fgColor rgb="FFF9DBDE"/>
        <bgColor/>
      </patternFill>
    </fill>
    <fill>
      <patternFill patternType="solid">
        <fgColor rgb="FFD5F2EF"/>
        <bgColor/>
      </patternFill>
    </fill>
    <fill>
      <patternFill patternType="solid">
        <fgColor rgb="FFFBE5D5"/>
        <bgColor/>
      </patternFill>
    </fill>
    <fill>
      <patternFill patternType="solid">
        <fgColor rgb="FFF4B7BE"/>
        <bgColor/>
      </patternFill>
    </fill>
    <fill>
      <patternFill patternType="solid">
        <fgColor rgb="FFEF939E"/>
        <bgColor/>
      </patternFill>
    </fill>
    <fill>
      <patternFill patternType="solid">
        <fgColor rgb="FFF54A45"/>
        <bgColor/>
      </patternFill>
    </fill>
    <fill>
      <patternFill patternType="solid">
        <fgColor rgb="FFF8CDAB"/>
        <bgColor/>
      </patternFill>
    </fill>
    <fill>
      <patternFill patternType="solid">
        <fgColor rgb="FFFCF1CC"/>
        <bgColor/>
      </patternFill>
    </fill>
    <fill>
      <patternFill patternType="solid">
        <fgColor rgb="FFACE5E0"/>
        <bgColor/>
      </patternFill>
    </fill>
    <fill>
      <patternFill patternType="solid">
        <fgColor rgb="FFCFCFCF"/>
        <bgColor/>
      </patternFill>
    </fill>
    <fill>
      <patternFill patternType="solid">
        <fgColor rgb="FFBDD7EE"/>
        <bgColor/>
      </patternFill>
    </fill>
    <fill>
      <patternFill patternType="solid">
        <fgColor rgb="FFFFF258"/>
        <bgColor/>
      </patternFill>
    </fill>
    <fill>
      <patternFill patternType="solid">
        <fgColor rgb="FFFFEB9C"/>
        <bgColor/>
      </patternFill>
    </fill>
    <fill>
      <patternFill patternType="solid">
        <fgColor rgb="FF9BC2E6"/>
        <bgColor/>
      </patternFill>
    </fill>
    <fill>
      <patternFill patternType="solid">
        <fgColor rgb="FFFFC000"/>
        <bgColor/>
      </patternFill>
    </fill>
    <fill>
      <patternFill patternType="solid">
        <fgColor rgb="FF808080"/>
        <bgColor/>
      </patternFill>
    </fill>
    <fill>
      <patternFill patternType="solid">
        <fgColor rgb="FFF4B084"/>
        <bgColor/>
      </patternFill>
    </fill>
    <fill>
      <patternFill patternType="solid">
        <fgColor rgb="FFFFFF00"/>
        <bgColor/>
      </patternFill>
    </fill>
    <fill>
      <patternFill patternType="solid">
        <fgColor rgb="FFA5A5A5"/>
        <bgColor/>
      </patternFill>
    </fill>
    <fill>
      <patternFill patternType="solid">
        <fgColor rgb="FFFFF2CC"/>
        <bgColor/>
      </patternFill>
    </fill>
    <fill>
      <patternFill patternType="solid">
        <fgColor rgb="FFA6A6A6"/>
        <bgColor/>
      </patternFill>
    </fill>
    <fill>
      <patternFill patternType="solid">
        <fgColor rgb="FFE7E6E6"/>
        <bgColor/>
      </patternFill>
    </fill>
    <fill>
      <patternFill patternType="solid">
        <fgColor rgb="FFD0CECE"/>
        <bgColor/>
      </patternFill>
    </fill>
    <fill>
      <patternFill patternType="solid">
        <fgColor rgb="FFEDEDED"/>
        <bgColor/>
      </patternFill>
    </fill>
    <fill>
      <patternFill patternType="solid">
        <fgColor rgb="FFFFC7CE"/>
        <bgColor/>
      </patternFill>
    </fill>
    <fill>
      <patternFill patternType="solid">
        <fgColor rgb="FFFF9900"/>
        <bgColor/>
      </patternFill>
    </fill>
    <fill>
      <patternFill patternType="solid">
        <fgColor rgb="FFED7D31"/>
        <bgColor/>
      </patternFill>
    </fill>
    <fill>
      <patternFill patternType="solid">
        <fgColor rgb="FF00B0F0"/>
        <bgColor/>
      </patternFill>
    </fill>
    <fill>
      <patternFill patternType="solid">
        <fgColor rgb="FF92D050"/>
        <bgColor/>
      </patternFill>
    </fill>
    <fill>
      <patternFill patternType="solid">
        <fgColor rgb="FFC31ED5"/>
        <bgColor/>
      </patternFill>
    </fill>
    <fill>
      <patternFill patternType="solid">
        <fgColor rgb="FFF81CFA"/>
        <bgColor/>
      </patternFill>
    </fill>
    <fill>
      <patternFill patternType="solid">
        <fgColor rgb="FFFDC6FC"/>
        <bgColor/>
      </patternFill>
    </fill>
    <fill>
      <patternFill patternType="solid">
        <fgColor rgb="FFC7E4B3"/>
        <bgColor/>
      </patternFill>
    </fill>
    <fill>
      <patternFill patternType="solid">
        <fgColor rgb="FFDAE3F4"/>
        <bgColor/>
      </patternFill>
    </fill>
    <fill>
      <patternFill patternType="solid">
        <fgColor rgb="FFBDD7EE"/>
        <bgColor/>
      </patternFill>
    </fill>
    <fill>
      <patternFill patternType="solid">
        <fgColor rgb="FF2EA121"/>
        <bgColor/>
      </patternFill>
    </fill>
    <fill>
      <patternFill patternType="solid">
        <fgColor rgb="FFD83931"/>
        <bgColor/>
      </patternFill>
    </fill>
    <fill>
      <patternFill patternType="solid">
        <fgColor rgb="FFF76964"/>
        <bgColor/>
      </patternFill>
    </fill>
    <fill>
      <patternFill patternType="solid">
        <fgColor rgb="FFD83931"/>
        <bgColor/>
      </patternFill>
    </fill>
    <fill>
      <patternFill patternType="solid">
        <fgColor rgb="FFFCF1CC"/>
        <bgColor/>
      </patternFill>
    </fill>
    <fill>
      <patternFill patternType="solid">
        <fgColor rgb="FF00B0F0"/>
        <bgColor/>
      </patternFill>
    </fill>
    <fill>
      <patternFill patternType="solid">
        <fgColor rgb="FF8F959E"/>
        <bgColor/>
      </patternFill>
    </fill>
    <fill>
      <patternFill patternType="solid">
        <fgColor rgb="FFBACEFD"/>
        <bgColor/>
      </patternFill>
    </fill>
    <fill>
      <patternFill patternType="solid">
        <fgColor rgb="FFC7E4B3"/>
        <bgColor/>
      </patternFill>
    </fill>
    <fill>
      <patternFill patternType="solid">
        <fgColor rgb="FFDAE3F4"/>
        <bgColor/>
      </patternFill>
    </fill>
    <fill>
      <patternFill patternType="solid">
        <fgColor rgb="FFFCF1CC"/>
        <bgColor/>
      </patternFill>
    </fill>
    <fill>
      <patternFill patternType="solid">
        <fgColor rgb="FFD5F2F0"/>
        <bgColor/>
      </patternFill>
    </fill>
    <fill>
      <patternFill patternType="solid">
        <fgColor rgb="FFBDD7EE"/>
        <bgColor/>
      </patternFill>
    </fill>
    <fill>
      <patternFill patternType="solid">
        <fgColor rgb="FFFFFFFF"/>
        <bgColor/>
      </patternFill>
    </fill>
    <fill>
      <patternFill patternType="solid">
        <fgColor rgb="FFDEE0E3"/>
        <bgColor/>
      </patternFill>
    </fill>
    <fill>
      <patternFill patternType="solid">
        <fgColor rgb="FFF7D567"/>
        <bgColor/>
      </patternFill>
    </fill>
    <fill>
      <patternFill patternType="solid">
        <fgColor rgb="FF8EE085"/>
        <bgColor/>
      </patternFill>
    </fill>
    <fill>
      <patternFill patternType="solid">
        <fgColor rgb="FFF9DBDE"/>
        <bgColor/>
      </patternFill>
    </fill>
    <fill>
      <patternFill patternType="solid">
        <fgColor rgb="FFD83931"/>
        <bgColor/>
      </patternFill>
    </fill>
    <fill>
      <patternFill patternType="solid">
        <fgColor rgb="FFC7E4B3"/>
        <bgColor/>
      </patternFill>
    </fill>
    <fill>
      <patternFill patternType="solid">
        <fgColor rgb="FFDAE3F4"/>
        <bgColor/>
      </patternFill>
    </fill>
    <fill>
      <patternFill patternType="solid">
        <fgColor rgb="FFFCF1CC"/>
        <bgColor/>
      </patternFill>
    </fill>
    <fill>
      <patternFill patternType="solid">
        <fgColor rgb="FFFBBFBC"/>
        <bgColor/>
      </patternFill>
    </fill>
    <fill>
      <patternFill patternType="solid">
        <fgColor rgb="FFD83931"/>
        <bgColor/>
      </patternFill>
    </fill>
    <fill>
      <patternFill patternType="solid">
        <fgColor rgb="FFF9DBDE"/>
        <bgColor/>
      </patternFill>
    </fill>
    <fill>
      <patternFill patternType="solid">
        <fgColor rgb="FFFFF258"/>
        <bgColor/>
      </patternFill>
    </fill>
    <fill>
      <patternFill patternType="solid">
        <fgColor rgb="FFFFFFFF"/>
        <bgColor/>
      </patternFill>
    </fill>
    <fill>
      <patternFill patternType="solid">
        <fgColor rgb="FFFFEB9C"/>
        <bgColor/>
      </patternFill>
    </fill>
    <fill>
      <patternFill patternType="solid">
        <fgColor rgb="FFFFFF00"/>
        <bgColor/>
      </patternFill>
    </fill>
    <fill>
      <patternFill patternType="solid">
        <fgColor rgb="FF4472C4"/>
        <bgColor/>
      </patternFill>
    </fill>
    <fill>
      <patternFill patternType="solid">
        <fgColor rgb="FFFFF258"/>
        <bgColor/>
      </patternFill>
    </fill>
    <fill>
      <patternFill patternType="solid">
        <fgColor rgb="FFD83931"/>
        <bgColor/>
      </patternFill>
    </fill>
    <fill>
      <patternFill patternType="solid">
        <fgColor rgb="FFFF0000"/>
        <bgColor/>
      </patternFill>
    </fill>
    <fill>
      <patternFill patternType="solid">
        <fgColor rgb="FFACE5E1"/>
        <bgColor/>
      </patternFill>
    </fill>
    <fill>
      <patternFill patternType="solid">
        <fgColor rgb="FF00B0F0"/>
        <bgColor/>
      </patternFill>
    </fill>
    <fill>
      <patternFill patternType="solid">
        <fgColor rgb="FF92D050"/>
        <bgColor/>
      </patternFill>
    </fill>
    <fill>
      <patternFill patternType="solid">
        <fgColor rgb="FFF76964"/>
        <bgColor/>
      </patternFill>
    </fill>
    <fill>
      <patternFill patternType="solid">
        <fgColor rgb="FF8FAC02"/>
        <bgColor/>
      </patternFill>
    </fill>
    <fill>
      <patternFill patternType="solid">
        <fgColor rgb="FFF4B382"/>
        <bgColor/>
      </patternFill>
    </fill>
    <fill>
      <patternFill patternType="solid">
        <fgColor rgb="FFBDD7EE"/>
        <bgColor/>
      </patternFill>
    </fill>
    <fill>
      <patternFill patternType="solid">
        <fgColor rgb="FFF8CCAB"/>
        <bgColor/>
      </patternFill>
    </fill>
    <fill>
      <patternFill patternType="solid">
        <fgColor rgb="FFFCF1CC"/>
        <bgColor/>
      </patternFill>
    </fill>
    <fill>
      <patternFill patternType="solid">
        <fgColor rgb="FFACE5E1"/>
        <bgColor/>
      </patternFill>
    </fill>
    <fill>
      <patternFill patternType="solid">
        <fgColor rgb="FFD83931"/>
        <bgColor/>
      </patternFill>
    </fill>
    <fill>
      <patternFill patternType="solid">
        <fgColor rgb="FFF54A45"/>
        <bgColor/>
      </patternFill>
    </fill>
    <fill>
      <patternFill patternType="solid">
        <fgColor rgb="FF14C0FF"/>
        <bgColor/>
      </patternFill>
    </fill>
    <fill>
      <patternFill patternType="solid">
        <fgColor rgb="FFF4B382"/>
        <bgColor/>
      </patternFill>
    </fill>
    <fill>
      <patternFill patternType="solid">
        <fgColor rgb="FFBDD7EE"/>
        <bgColor/>
      </patternFill>
    </fill>
    <fill>
      <patternFill patternType="solid">
        <fgColor rgb="FFF8CCAB"/>
        <bgColor/>
      </patternFill>
    </fill>
    <fill>
      <patternFill patternType="solid">
        <fgColor rgb="FFFCF1CC"/>
        <bgColor/>
      </patternFill>
    </fill>
    <fill>
      <patternFill patternType="solid">
        <fgColor rgb="FFACE5E1"/>
        <bgColor/>
      </patternFill>
    </fill>
    <fill>
      <patternFill patternType="solid">
        <fgColor rgb="FFBACEFD"/>
        <bgColor/>
      </patternFill>
    </fill>
    <fill>
      <patternFill patternType="solid">
        <fgColor rgb="FFF8F9FA"/>
        <bgColor/>
      </patternFill>
    </fill>
    <fill>
      <patternFill patternType="solid">
        <fgColor rgb="FFD83931"/>
        <bgColor/>
      </patternFill>
    </fill>
    <fill>
      <patternFill patternType="solid">
        <fgColor rgb="FFEE822F"/>
        <bgColor/>
      </patternFill>
    </fill>
    <fill>
      <patternFill patternType="solid">
        <fgColor rgb="FF00B0F0"/>
        <bgColor/>
      </patternFill>
    </fill>
    <fill>
      <patternFill patternType="solid">
        <fgColor rgb="FF92D050"/>
        <bgColor/>
      </patternFill>
    </fill>
    <fill>
      <patternFill patternType="solid">
        <fgColor rgb="FFD83931"/>
        <bgColor/>
      </patternFill>
    </fill>
    <fill>
      <patternFill patternType="solid">
        <fgColor rgb="FFFFF258"/>
        <bgColor/>
      </patternFill>
    </fill>
    <fill>
      <patternFill patternType="solid">
        <fgColor rgb="FFC3DD40"/>
        <bgColor/>
      </patternFill>
    </fill>
    <fill>
      <patternFill patternType="solid">
        <fgColor rgb="FFF4B7BE"/>
        <bgColor/>
      </patternFill>
    </fill>
    <fill>
      <patternFill patternType="solid">
        <fgColor rgb="FFF54A45"/>
        <bgColor/>
      </patternFill>
    </fill>
    <fill>
      <patternFill patternType="solid">
        <fgColor rgb="FFF76964"/>
        <bgColor/>
      </patternFill>
    </fill>
    <fill>
      <patternFill patternType="solid">
        <fgColor rgb="FFFFFFFF"/>
        <bgColor/>
      </patternFill>
    </fill>
    <fill>
      <patternFill patternType="solid">
        <fgColor rgb="FFFCF1CC"/>
        <bgColor/>
      </patternFill>
    </fill>
    <fill>
      <patternFill patternType="solid">
        <fgColor rgb="FFFFFFFF"/>
        <bgColor/>
      </patternFill>
    </fill>
    <fill>
      <patternFill patternType="solid">
        <fgColor rgb="FFFFF258"/>
        <bgColor/>
      </patternFill>
    </fill>
    <fill>
      <patternFill patternType="solid">
        <fgColor rgb="FF00B0F0"/>
        <bgColor/>
      </patternFill>
    </fill>
    <fill>
      <patternFill patternType="solid">
        <fgColor rgb="FFE1EAFF"/>
        <bgColor/>
      </patternFill>
    </fill>
    <fill>
      <patternFill patternType="solid">
        <fgColor rgb="FFD83931"/>
        <bgColor/>
      </patternFill>
    </fill>
    <fill>
      <patternFill patternType="solid">
        <fgColor rgb="FFFFC60A"/>
        <bgColor/>
      </patternFill>
    </fill>
    <fill>
      <patternFill patternType="solid">
        <fgColor rgb="FFFFFFFF"/>
        <bgColor/>
      </patternFill>
    </fill>
    <fill>
      <patternFill patternType="solid">
        <fgColor rgb="FF8FAC02"/>
        <bgColor/>
      </patternFill>
    </fill>
    <fill>
      <patternFill patternType="solid">
        <fgColor rgb="FFF57AC0"/>
        <bgColor/>
      </patternFill>
    </fill>
    <fill>
      <patternFill patternType="solid">
        <fgColor rgb="FFF76964"/>
        <bgColor/>
      </patternFill>
    </fill>
    <fill>
      <patternFill patternType="solid">
        <fgColor rgb="FF7EDAFB"/>
        <bgColor/>
      </patternFill>
    </fill>
    <fill>
      <patternFill patternType="solid">
        <fgColor rgb="FF92D050"/>
        <bgColor/>
      </patternFill>
    </fill>
    <fill>
      <patternFill patternType="solid">
        <fgColor rgb="FFE1EAFF"/>
        <bgColor/>
      </patternFill>
    </fill>
    <fill>
      <patternFill patternType="solid">
        <fgColor rgb="FFFFF258"/>
        <bgColor/>
      </patternFill>
    </fill>
    <fill>
      <patternFill patternType="solid">
        <fgColor rgb="FFC3DD40"/>
        <bgColor/>
      </patternFill>
    </fill>
    <fill>
      <patternFill patternType="solid">
        <fgColor rgb="FFFFBA6B"/>
        <bgColor/>
      </patternFill>
    </fill>
    <fill>
      <patternFill patternType="solid">
        <fgColor rgb="FF17365D"/>
        <bgColor/>
      </patternFill>
    </fill>
    <fill>
      <patternFill patternType="solid">
        <fgColor rgb="FF00B0F0"/>
        <bgColor/>
      </patternFill>
    </fill>
    <fill>
      <patternFill patternType="solid">
        <fgColor rgb="FFFFFFFF"/>
        <bgColor/>
      </patternFill>
    </fill>
    <fill>
      <patternFill patternType="solid">
        <fgColor rgb="FFFFFF00"/>
        <bgColor/>
      </patternFill>
    </fill>
    <fill>
      <patternFill patternType="solid">
        <fgColor rgb="FFF2F2F2"/>
        <bgColor/>
      </patternFill>
    </fill>
    <fill>
      <patternFill patternType="solid">
        <fgColor rgb="FFD83931"/>
        <bgColor/>
      </patternFill>
    </fill>
    <fill>
      <patternFill patternType="solid">
        <fgColor rgb="FFC3DD40"/>
        <bgColor/>
      </patternFill>
    </fill>
    <fill>
      <patternFill patternType="solid">
        <fgColor rgb="FFFAD355"/>
        <bgColor/>
      </patternFill>
    </fill>
    <fill>
      <patternFill patternType="solid">
        <fgColor rgb="FFEAF1F8"/>
        <bgColor/>
      </patternFill>
    </fill>
    <fill>
      <patternFill patternType="solid">
        <fgColor rgb="FF00B0F0"/>
        <bgColor/>
      </patternFill>
    </fill>
    <fill>
      <patternFill patternType="solid">
        <fgColor rgb="FFC3DD40"/>
        <bgColor/>
      </patternFill>
    </fill>
    <fill>
      <patternFill patternType="solid">
        <fgColor rgb="FFD83931"/>
        <bgColor/>
      </patternFill>
    </fill>
    <fill>
      <patternFill patternType="solid">
        <fgColor rgb="FFFFFF00"/>
        <bgColor/>
      </patternFill>
    </fill>
    <fill>
      <patternFill patternType="solid">
        <fgColor rgb="FF8F959E"/>
        <bgColor/>
      </patternFill>
    </fill>
    <fill>
      <patternFill patternType="solid">
        <fgColor rgb="FFF4B183"/>
        <bgColor/>
      </patternFill>
    </fill>
    <fill>
      <patternFill patternType="solid">
        <fgColor rgb="FFFFFFFF"/>
        <bgColor/>
      </patternFill>
    </fill>
    <fill>
      <patternFill patternType="solid">
        <fgColor rgb="FFFFF258"/>
        <bgColor/>
      </patternFill>
    </fill>
    <fill>
      <patternFill patternType="solid">
        <fgColor rgb="FF174A73"/>
        <bgColor/>
      </patternFill>
    </fill>
    <fill>
      <patternFill patternType="solid">
        <fgColor rgb="FFC0E6F5"/>
        <bgColor/>
      </patternFill>
    </fill>
    <fill>
      <patternFill patternType="solid">
        <fgColor rgb="FFFDECEC"/>
        <bgColor/>
      </patternFill>
    </fill>
    <fill>
      <patternFill patternType="solid">
        <fgColor rgb="FFD83931"/>
        <bgColor/>
      </patternFill>
    </fill>
    <fill>
      <patternFill patternType="solid">
        <fgColor rgb="FF00B0F0"/>
        <bgColor/>
      </patternFill>
    </fill>
    <fill>
      <patternFill patternType="solid">
        <fgColor rgb="FF8EE085"/>
        <bgColor/>
      </patternFill>
    </fill>
    <fill>
      <patternFill patternType="solid">
        <fgColor rgb="FFFFFF00"/>
        <bgColor/>
      </patternFill>
    </fill>
    <fill>
      <patternFill patternType="solid">
        <fgColor rgb="FFFDC6FC"/>
        <bgColor/>
      </patternFill>
    </fill>
    <fill>
      <patternFill patternType="solid">
        <fgColor rgb="FF14C0FF"/>
        <bgColor/>
      </patternFill>
    </fill>
    <fill>
      <patternFill patternType="solid">
        <fgColor rgb="FFFFF258"/>
        <bgColor/>
      </patternFill>
    </fill>
    <fill>
      <patternFill patternType="solid">
        <fgColor rgb="FFFFC000"/>
        <bgColor/>
      </patternFill>
    </fill>
    <fill>
      <patternFill patternType="solid">
        <fgColor rgb="FFDEE0E3"/>
        <bgColor/>
      </patternFill>
    </fill>
    <fill>
      <patternFill patternType="solid">
        <fgColor rgb="FFF76964"/>
        <bgColor/>
      </patternFill>
    </fill>
    <fill>
      <patternFill patternType="solid">
        <fgColor rgb="FFF81CFA"/>
        <bgColor/>
      </patternFill>
    </fill>
    <fill>
      <patternFill patternType="solid">
        <fgColor rgb="FF92D050"/>
        <bgColor/>
      </patternFill>
    </fill>
    <fill>
      <patternFill patternType="solid">
        <fgColor rgb="FF8CDDFA"/>
        <bgColor/>
      </patternFill>
    </fill>
    <fill>
      <patternFill patternType="solid">
        <fgColor rgb="FFBDD7EE"/>
        <bgColor/>
      </patternFill>
    </fill>
    <fill>
      <patternFill patternType="solid">
        <fgColor rgb="FFE1EAFF"/>
        <bgColor/>
      </patternFill>
    </fill>
    <fill>
      <patternFill patternType="solid">
        <fgColor rgb="FFFFF258"/>
        <bgColor/>
      </patternFill>
    </fill>
    <fill>
      <patternFill patternType="solid">
        <fgColor rgb="FF14C0FF"/>
        <bgColor/>
      </patternFill>
    </fill>
    <fill>
      <patternFill patternType="solid">
        <fgColor rgb="FFFAD355"/>
        <bgColor/>
      </patternFill>
    </fill>
    <fill>
      <patternFill patternType="solid">
        <fgColor rgb="FFF57AC0"/>
        <bgColor/>
      </patternFill>
    </fill>
    <fill>
      <patternFill patternType="solid">
        <fgColor rgb="FFFFBA6B"/>
        <bgColor/>
      </patternFill>
    </fill>
    <fill>
      <patternFill patternType="solid">
        <fgColor rgb="FFD9E1F4"/>
        <bgColor/>
      </patternFill>
    </fill>
    <fill>
      <patternFill patternType="solid">
        <fgColor rgb="FFD9F5D6"/>
        <bgColor/>
      </patternFill>
    </fill>
    <fill>
      <patternFill patternType="solid">
        <fgColor rgb="FFFAD355"/>
        <bgColor/>
      </patternFill>
    </fill>
    <fill>
      <patternFill patternType="solid">
        <fgColor rgb="FFFFF258"/>
        <bgColor/>
      </patternFill>
    </fill>
    <fill>
      <patternFill patternType="solid">
        <fgColor rgb="FFFFFFFF"/>
        <bgColor/>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top style="thin">
        <color rgb="FF000000"/>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3F3F3F"/>
      </left>
      <right style="thin">
        <color rgb="FF3F3F3F"/>
      </right>
      <top/>
      <bottom/>
      <diagonal/>
    </border>
    <border>
      <left style="thin">
        <color rgb="FF1F2329"/>
      </left>
      <right style="thin">
        <color rgb="FF1F2329"/>
      </right>
      <top style="thin">
        <color rgb="FF1F2329"/>
      </top>
      <bottom style="thin">
        <color rgb="FF1F2329"/>
      </bottom>
      <diagonal/>
    </border>
    <border>
      <left style="thin">
        <color rgb="FF3F3F3F"/>
      </left>
      <right style="thin">
        <color rgb="FF3F3F3F"/>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D6DEE2"/>
      </left>
      <right style="thin">
        <color rgb="FFD6DEE2"/>
      </right>
      <top style="thin">
        <color rgb="FFD6DEE2"/>
      </top>
      <bottom style="thin">
        <color rgb="FFD6DEE2"/>
      </bottom>
      <diagonal/>
    </border>
    <border>
      <left style="thin">
        <color rgb="FFD6DEE2"/>
      </left>
      <right style="thin">
        <color rgb="FFD6DEE2"/>
      </right>
      <top style="thin">
        <color rgb="FFD6DEE2"/>
      </top>
      <bottom/>
      <diagonal/>
    </border>
    <border>
      <left style="thin">
        <color rgb="FFB7C9D6"/>
      </left>
      <right style="thin">
        <color rgb="FFB7C9D6"/>
      </right>
      <top style="thin">
        <color rgb="FFB7C9D6"/>
      </top>
      <bottom style="thin">
        <color rgb="FFB7C9D6"/>
      </bottom>
      <diagonal/>
    </border>
    <border>
      <left/>
      <right/>
      <top style="thin">
        <color rgb="FFD7DEE2"/>
      </top>
      <bottom style="thin">
        <color rgb="FFE5EAED"/>
      </bottom>
      <diagonal/>
    </border>
    <border>
      <left/>
      <right/>
      <top style="thin">
        <color rgb="FFE5EAED"/>
      </top>
      <bottom style="thin">
        <color rgb="FFE5EAED"/>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C9D5DB"/>
      </left>
      <right style="thin">
        <color rgb="FFC9D5DB"/>
      </right>
      <top style="thin">
        <color rgb="FFC9D5DB"/>
      </top>
      <bottom style="thin">
        <color rgb="FFC9D5DB"/>
      </bottom>
      <diagonal/>
    </border>
    <border>
      <left style="thin">
        <color rgb="FFB42318"/>
      </left>
      <right style="thin">
        <color rgb="FFB42318"/>
      </right>
      <top style="thin">
        <color rgb="FFB42318"/>
      </top>
      <bottom style="thin">
        <color rgb="FFB4231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90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xf>
    <xf applyAlignment="true" applyBorder="false" applyFill="true" applyFont="true" applyNumberFormat="false" applyProtection="false" borderId="2" fillId="3" fontId="1" numFmtId="0" xfId="0">
      <alignment horizontal="center" vertical="center"/>
    </xf>
    <xf applyAlignment="true" applyBorder="false" applyFill="true" applyFont="true" applyNumberFormat="false" applyProtection="false" borderId="1" fillId="4" fontId="1" numFmtId="0" xfId="0">
      <alignment horizontal="center" vertical="center"/>
    </xf>
    <xf applyAlignment="true" applyBorder="false" applyFill="true" applyFont="true" applyNumberFormat="false" applyProtection="false" borderId="1" fillId="5" fontId="1" numFmtId="0" xfId="0">
      <alignment horizontal="center" vertical="center"/>
    </xf>
    <xf applyAlignment="true" applyBorder="false" applyFill="true" applyFont="true" applyNumberFormat="false" applyProtection="false" borderId="1" fillId="6" fontId="1"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 fillId="7" fontId="1" numFmtId="0" xfId="0">
      <alignment horizontal="center" vertical="center"/>
    </xf>
    <xf applyAlignment="true" applyBorder="false" applyFill="true" applyFont="true" applyNumberFormat="false" applyProtection="false" borderId="3" fillId="7" fontId="1" numFmtId="0" xfId="0">
      <alignment horizontal="center" vertical="center"/>
    </xf>
    <xf applyAlignment="true" applyBorder="false" applyFill="false" applyFont="true" applyNumberFormat="false" applyProtection="false" borderId="4" fillId="0" fontId="3" numFmtId="0" xfId="0">
      <alignment horizontal="center" vertical="center"/>
    </xf>
    <xf applyAlignment="true" applyBorder="false" applyFill="true" applyFont="true" applyNumberFormat="false" applyProtection="false" borderId="5" fillId="7" fontId="1" numFmtId="0" xfId="0">
      <alignment horizontal="center" vertical="center"/>
    </xf>
    <xf applyAlignment="true" applyBorder="false" applyFill="true" applyFont="true" applyNumberFormat="false" applyProtection="false" borderId="2" fillId="7"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4" fillId="7" fontId="1" numFmtId="0" xfId="0">
      <alignment horizontal="center" vertical="center"/>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6" fillId="0" fontId="4" numFmtId="0" xfId="0">
      <alignment horizontal="center" vertical="center"/>
    </xf>
    <xf applyAlignment="true" applyBorder="false" applyFill="false" applyFont="true" applyNumberFormat="false" applyProtection="false" borderId="1" fillId="0" fontId="4" numFmtId="0" xfId="0">
      <alignment horizontal="center" vertical="center"/>
    </xf>
    <xf applyAlignment="true" applyBorder="false" applyFill="true" applyFont="true" applyNumberFormat="false" applyProtection="false" borderId="2" fillId="7" fontId="1" numFmtId="0" xfId="0">
      <alignment horizontal="center" vertical="center"/>
    </xf>
    <xf applyAlignment="true" applyBorder="false" applyFill="false" applyFont="true" applyNumberFormat="false" applyProtection="false" borderId="7" fillId="0" fontId="4" numFmtId="0" xfId="0">
      <alignment horizontal="center" vertical="center"/>
    </xf>
    <xf applyAlignment="true" applyBorder="false" applyFill="false" applyFont="true" applyNumberFormat="false" applyProtection="false" borderId="7" fillId="0" fontId="4" numFmtId="0" xfId="0">
      <alignment horizontal="center" vertical="center" wrapText="true"/>
    </xf>
    <xf applyAlignment="true" applyBorder="false" applyFill="false" applyFont="true" applyNumberFormat="false" applyProtection="false" borderId="7" fillId="0" fontId="5" numFmtId="0" xfId="0">
      <alignment horizontal="center" vertical="center"/>
    </xf>
    <xf applyAlignment="true" applyBorder="false" applyFill="false" applyFont="true" applyNumberFormat="false" applyProtection="false" borderId="1" fillId="0" fontId="5"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1" fillId="0" fontId="6" numFmtId="0" xfId="0">
      <alignment horizontal="center" vertical="center" wrapText="true"/>
    </xf>
    <xf applyAlignment="true" applyBorder="false" applyFill="false" applyFont="true" applyNumberFormat="false" applyProtection="false" borderId="1" fillId="0" fontId="4" numFmtId="0" xfId="0">
      <alignment horizontal="center" vertical="center" wrapText="true"/>
    </xf>
    <xf applyAlignment="true" applyBorder="false" applyFill="false" applyFont="true" applyNumberFormat="false" applyProtection="false" borderId="1" fillId="0" fontId="8" numFmtId="0"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3" fillId="0" fontId="4" numFmtId="0" xfId="0">
      <alignment horizontal="center" vertical="center"/>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1" fillId="0" fontId="11" numFmtId="0" xfId="0">
      <alignment horizontal="center" vertical="center"/>
    </xf>
    <xf applyAlignment="true" applyBorder="false" applyFill="false" applyFont="true" applyNumberFormat="false" applyProtection="false" borderId="4" fillId="0" fontId="4"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2" fillId="0" fontId="6" numFmtId="0" xfId="0">
      <alignment horizontal="center" vertical="center" wrapText="true"/>
    </xf>
    <xf applyAlignment="true" applyBorder="false" applyFill="false" applyFont="true" applyNumberFormat="false" applyProtection="false" borderId="6" fillId="0" fontId="4" numFmtId="0" xfId="0">
      <alignment horizontal="center" vertical="center" wrapText="true"/>
    </xf>
    <xf applyAlignment="true" applyBorder="false" applyFill="false" applyFont="true" applyNumberFormat="false" applyProtection="false" borderId="1" fillId="0" fontId="12" numFmtId="0" xfId="0">
      <alignment horizontal="center" vertical="center"/>
    </xf>
    <xf applyAlignment="true" applyBorder="false" applyFill="false" applyFont="true" applyNumberFormat="false" applyProtection="false" borderId="2" fillId="0" fontId="4" numFmtId="0" xfId="0">
      <alignment horizontal="center" vertical="center"/>
    </xf>
    <xf applyAlignment="true" applyBorder="false" applyFill="false" applyFont="true" applyNumberFormat="false" applyProtection="false" borderId="3" fillId="0" fontId="4" numFmtId="0" xfId="0">
      <alignment horizontal="center" vertical="center"/>
    </xf>
    <xf applyAlignment="true" applyBorder="false" applyFill="false" applyFont="true" applyNumberFormat="false" applyProtection="false" borderId="8" fillId="0" fontId="4" numFmtId="0" xfId="0">
      <alignment horizontal="center" vertical="center"/>
    </xf>
    <xf applyAlignment="true" applyBorder="false" applyFill="false" applyFont="true" applyNumberFormat="false" applyProtection="false" borderId="9" fillId="0" fontId="4" numFmtId="0" xfId="0">
      <alignment horizontal="center" vertical="center"/>
    </xf>
    <xf applyAlignment="true" applyBorder="false" applyFill="false" applyFont="true" applyNumberFormat="false" applyProtection="false" borderId="5" fillId="0" fontId="4" numFmtId="0" xfId="0">
      <alignment horizontal="center" vertical="center"/>
    </xf>
    <xf applyAlignment="true" applyBorder="false" applyFill="false" applyFont="true" applyNumberFormat="false" applyProtection="false" borderId="6" fillId="0" fontId="4" numFmtId="0" xfId="0">
      <alignment horizontal="center" vertical="center"/>
    </xf>
    <xf applyAlignment="true" applyBorder="false" applyFill="false" applyFont="true" applyNumberFormat="false" applyProtection="false" borderId="8" fillId="0" fontId="11" numFmtId="0" xfId="0">
      <alignment horizontal="center" vertical="center"/>
    </xf>
    <xf applyAlignment="true" applyBorder="false" applyFill="false" applyFont="true" applyNumberFormat="false" applyProtection="false" borderId="10" fillId="0" fontId="2" numFmtId="0" xfId="0">
      <alignment vertical="center"/>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8" fillId="0" fontId="4" numFmtId="0" xfId="0">
      <alignment horizontal="center" vertical="center" wrapText="true"/>
    </xf>
    <xf applyAlignment="true" applyBorder="false" applyFill="false" applyFont="true" applyNumberFormat="false" applyProtection="false" borderId="10" fillId="0" fontId="13" numFmtId="0" xfId="0">
      <alignment horizontal="center" vertical="center"/>
    </xf>
    <xf applyAlignment="true" applyBorder="false" applyFill="false" applyFont="true" applyNumberFormat="false" applyProtection="false" borderId="10" fillId="0" fontId="4" numFmtId="0" xfId="0">
      <alignment horizontal="center" vertical="center"/>
    </xf>
    <xf applyAlignment="true" applyBorder="false" applyFill="false" applyFont="true" applyNumberFormat="false" applyProtection="false" borderId="7" fillId="0" fontId="4" numFmtId="0" xfId="0">
      <alignment horizontal="center" vertical="center"/>
    </xf>
    <xf applyAlignment="true" applyBorder="false" applyFill="false" applyFont="true" applyNumberFormat="false" applyProtection="false" borderId="0" fillId="0" fontId="14" numFmtId="0" xfId="0">
      <alignment vertical="center"/>
    </xf>
    <xf applyAlignment="true" applyBorder="false" applyFill="true" applyFont="true" applyNumberFormat="false" applyProtection="false" borderId="1" fillId="5" fontId="15" numFmtId="0" xfId="0">
      <alignment horizontal="center" vertical="center"/>
    </xf>
    <xf applyAlignment="true" applyBorder="false" applyFill="true" applyFont="true" applyNumberFormat="false" applyProtection="false" borderId="1" fillId="4" fontId="15" numFmtId="0" xfId="0">
      <alignment horizontal="center" vertical="center"/>
    </xf>
    <xf applyAlignment="true" applyBorder="false" applyFill="true" applyFont="true" applyNumberFormat="false" applyProtection="false" borderId="2" fillId="4" fontId="15" numFmtId="0" xfId="0">
      <alignment horizontal="center" vertical="center"/>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6" fillId="0" fontId="4" numFmtId="0" xfId="0">
      <alignment horizontal="center" vertical="center"/>
    </xf>
    <xf applyAlignment="true" applyBorder="false" applyFill="false" applyFont="true" applyNumberFormat="false" applyProtection="false" borderId="8" fillId="0" fontId="4" numFmtId="0" xfId="0">
      <alignment horizontal="center" vertical="center"/>
    </xf>
    <xf applyAlignment="true" applyBorder="false" applyFill="false" applyFont="true" applyNumberFormat="false" applyProtection="false" borderId="1" fillId="0" fontId="16" numFmtId="0" xfId="0">
      <alignment horizontal="center" vertical="center"/>
    </xf>
    <xf applyAlignment="true" applyBorder="false" applyFill="true" applyFont="true" applyNumberFormat="false" applyProtection="false" borderId="3" fillId="8" fontId="4" numFmtId="0" xfId="0">
      <alignment horizontal="center" vertical="center"/>
    </xf>
    <xf applyAlignment="true" applyBorder="false" applyFill="true" applyFont="true" applyNumberFormat="false" applyProtection="false" borderId="11" fillId="8" fontId="4" numFmtId="0" xfId="0">
      <alignment horizontal="center" vertical="center"/>
    </xf>
    <xf applyAlignment="true" applyBorder="false" applyFill="true" applyFont="true" applyNumberFormat="false" applyProtection="false" borderId="2" fillId="8" fontId="4" numFmtId="0" xfId="0">
      <alignment horizontal="center" vertical="top"/>
    </xf>
    <xf applyAlignment="true" applyBorder="false" applyFill="true" applyFont="true" applyNumberFormat="false" applyProtection="false" borderId="8" fillId="8" fontId="4" numFmtId="0" xfId="0">
      <alignment horizontal="center" vertical="center"/>
    </xf>
    <xf applyAlignment="true" applyBorder="false" applyFill="true" applyFont="true" applyNumberFormat="false" applyProtection="false" borderId="12" fillId="8" fontId="4" numFmtId="0" xfId="0">
      <alignment horizontal="center" vertical="center"/>
    </xf>
    <xf applyAlignment="true" applyBorder="false" applyFill="true" applyFont="true" applyNumberFormat="false" applyProtection="false" borderId="7" fillId="9" fontId="4" numFmtId="0" xfId="0">
      <alignment horizontal="center" vertical="center"/>
    </xf>
    <xf applyAlignment="true" applyBorder="false" applyFill="true" applyFont="true" applyNumberFormat="false" applyProtection="false" borderId="1" fillId="9" fontId="4" numFmtId="0" xfId="0">
      <alignment horizontal="center" vertical="center"/>
    </xf>
    <xf applyAlignment="true" applyBorder="false" applyFill="true" applyFont="true" applyNumberFormat="false" applyProtection="false" borderId="1" fillId="10" fontId="4" numFmtId="0" xfId="0">
      <alignment horizontal="center" vertical="center"/>
    </xf>
    <xf applyAlignment="true" applyBorder="false" applyFill="true" applyFont="true" applyNumberFormat="false" applyProtection="false" borderId="8" fillId="11" fontId="4" numFmtId="0" xfId="0">
      <alignment horizontal="center" vertical="center"/>
    </xf>
    <xf applyAlignment="true" applyBorder="false" applyFill="true" applyFont="true" applyNumberFormat="false" applyProtection="false" borderId="8" fillId="11" fontId="4" numFmtId="0" xfId="0">
      <alignment horizontal="center" vertical="center"/>
    </xf>
    <xf applyAlignment="true" applyBorder="false" applyFill="true" applyFont="true" applyNumberFormat="false" applyProtection="false" borderId="8" fillId="12" fontId="4" numFmtId="0" xfId="0">
      <alignment horizontal="center" vertical="center"/>
    </xf>
    <xf applyAlignment="true" applyBorder="false" applyFill="true" applyFont="true" applyNumberFormat="false" applyProtection="false" borderId="10" fillId="12" fontId="4" numFmtId="0" xfId="0">
      <alignment horizontal="center" vertical="center"/>
    </xf>
    <xf applyAlignment="true" applyBorder="false" applyFill="true" applyFont="true" applyNumberFormat="false" applyProtection="false" borderId="13" fillId="12" fontId="4" numFmtId="0" xfId="0">
      <alignment horizontal="center" vertical="center"/>
    </xf>
    <xf applyAlignment="true" applyBorder="false" applyFill="true" applyFont="true" applyNumberFormat="false" applyProtection="false" borderId="1" fillId="10" fontId="4" numFmtId="0" xfId="0">
      <alignment horizontal="center" vertical="center"/>
    </xf>
    <xf applyAlignment="true" applyBorder="false" applyFill="true" applyFont="true" applyNumberFormat="false" applyProtection="false" borderId="13" fillId="11" fontId="4" numFmtId="0" xfId="0">
      <alignment horizontal="center" vertical="center"/>
    </xf>
    <xf applyAlignment="true" applyBorder="false" applyFill="true" applyFont="true" applyNumberFormat="false" applyProtection="false" borderId="7" fillId="12" fontId="4" numFmtId="0" xfId="0">
      <alignment horizontal="center" vertical="center" wrapText="true"/>
    </xf>
    <xf applyAlignment="true" applyBorder="false" applyFill="true" applyFont="true" applyNumberFormat="false" applyProtection="false" borderId="8" fillId="12" fontId="4" numFmtId="0" xfId="0">
      <alignment horizontal="center" vertical="center" wrapText="true"/>
    </xf>
    <xf applyAlignment="true" applyBorder="false" applyFill="false" applyFont="true" applyNumberFormat="false" applyProtection="false" borderId="7" fillId="0" fontId="4" numFmtId="0" xfId="0">
      <alignment horizontal="center" vertical="center" wrapText="true"/>
    </xf>
    <xf applyAlignment="true" applyBorder="false" applyFill="true" applyFont="true" applyNumberFormat="false" applyProtection="false" borderId="13" fillId="12" fontId="4"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3" fontId="2" numFmtId="0" xfId="0">
      <alignment vertical="center"/>
    </xf>
    <xf applyAlignment="true" applyBorder="false" applyFill="true" applyFont="true" applyNumberFormat="false" applyProtection="false" borderId="14" fillId="13" fontId="17" numFmtId="0" xfId="0">
      <alignment vertical="center"/>
    </xf>
    <xf applyAlignment="true" applyBorder="false" applyFill="false" applyFont="true" applyNumberFormat="false" applyProtection="false" borderId="14"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5" fillId="14" fontId="1" numFmtId="0" xfId="0">
      <alignment horizontal="center" vertical="center"/>
    </xf>
    <xf applyAlignment="true" applyBorder="false" applyFill="true" applyFont="true" applyNumberFormat="false" applyProtection="false" borderId="0" fillId="15" fontId="4" numFmtId="0" xfId="0">
      <alignment vertical="center"/>
    </xf>
    <xf applyAlignment="true" applyBorder="false" applyFill="true" applyFont="true" applyNumberFormat="false" applyProtection="false" borderId="15" fillId="15" fontId="4" numFmtId="0" xfId="0">
      <alignment horizontal="center" vertical="center"/>
    </xf>
    <xf applyAlignment="true" applyBorder="false" applyFill="true" applyFont="true" applyNumberFormat="true" applyProtection="false" borderId="15" fillId="15" fontId="4" numFmtId="164" xfId="0">
      <alignment horizontal="center" vertical="center"/>
    </xf>
    <xf applyAlignment="true" applyBorder="false" applyFill="true" applyFont="true" applyNumberFormat="false" applyProtection="false" borderId="0" fillId="15" fontId="4" numFmtId="0" xfId="0">
      <alignment vertical="center"/>
    </xf>
    <xf applyAlignment="true" applyBorder="false" applyFill="false" applyFont="true" applyNumberFormat="true" applyProtection="false" borderId="0" fillId="0" fontId="2" numFmtId="164" xfId="0">
      <alignment vertical="center"/>
    </xf>
    <xf applyAlignment="true" applyBorder="false" applyFill="true" applyFont="true" applyNumberFormat="false" applyProtection="false" borderId="15" fillId="16" fontId="4" numFmtId="0" xfId="0">
      <alignment horizontal="center" vertical="center"/>
    </xf>
    <xf applyAlignment="true" applyBorder="false" applyFill="true" applyFont="true" applyNumberFormat="true" applyProtection="false" borderId="15" fillId="16" fontId="4" numFmtId="164" xfId="0">
      <alignment horizontal="center" vertical="center"/>
    </xf>
    <xf applyAlignment="true" applyBorder="false" applyFill="true" applyFont="true" applyNumberFormat="true" applyProtection="false" borderId="15" fillId="15" fontId="4" numFmtId="164"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3" fontId="2" numFmtId="0" xfId="0">
      <alignment vertical="center"/>
    </xf>
    <xf applyAlignment="true" applyBorder="false" applyFill="true" applyFont="true" applyNumberFormat="false" applyProtection="false" borderId="15" fillId="14" fontId="1" numFmtId="0" xfId="0">
      <alignment horizontal="center" vertical="center"/>
    </xf>
    <xf applyAlignment="true" applyBorder="false" applyFill="true" applyFont="true" applyNumberFormat="false" applyProtection="false" borderId="0" fillId="15" fontId="4" numFmtId="0" xfId="0">
      <alignment vertical="center"/>
    </xf>
    <xf applyAlignment="true" applyBorder="false" applyFill="true" applyFont="true" applyNumberFormat="false" applyProtection="false" borderId="15" fillId="15" fontId="4" numFmtId="0" xfId="0">
      <alignment horizontal="center" vertical="center"/>
    </xf>
    <xf applyAlignment="true" applyBorder="false" applyFill="true" applyFont="true" applyNumberFormat="true" applyProtection="false" borderId="15" fillId="15" fontId="4" numFmtId="164" xfId="0">
      <alignment horizontal="center" vertical="center"/>
    </xf>
    <xf applyAlignment="true" applyBorder="false" applyFill="true" applyFont="true" applyNumberFormat="false" applyProtection="false" borderId="15" fillId="16" fontId="4" numFmtId="0" xfId="0">
      <alignment horizontal="center" vertical="center"/>
    </xf>
    <xf applyAlignment="true" applyBorder="false" applyFill="true" applyFont="true" applyNumberFormat="true" applyProtection="false" borderId="15" fillId="16" fontId="4" numFmtId="164" xfId="0">
      <alignment horizontal="center" vertical="center"/>
    </xf>
    <xf applyAlignment="true" applyBorder="false" applyFill="true" applyFont="true" applyNumberFormat="false" applyProtection="false" borderId="0" fillId="15" fontId="4" numFmtId="0" xfId="0">
      <alignment vertical="center"/>
    </xf>
    <xf applyAlignment="true" applyBorder="false" applyFill="true" applyFont="true" applyNumberFormat="false" applyProtection="false" borderId="16" fillId="14" fontId="1" numFmtId="0" xfId="0">
      <alignment horizontal="center" vertical="center"/>
    </xf>
    <xf applyAlignment="true" applyBorder="false" applyFill="false" applyFont="true" applyNumberFormat="false" applyProtection="false" borderId="14" fillId="0" fontId="2" numFmtId="0" xfId="0">
      <alignment horizontal="center" vertical="center"/>
    </xf>
    <xf applyAlignment="true" applyBorder="false" applyFill="false" applyFont="true" applyNumberFormat="true" applyProtection="false" borderId="14" fillId="0" fontId="2" numFmtId="164" xfId="0">
      <alignment horizontal="center" vertical="center"/>
    </xf>
    <xf applyAlignment="true" applyBorder="false" applyFill="true" applyFont="true" applyNumberFormat="false" applyProtection="false" borderId="0" fillId="17" fontId="4" numFmtId="0" xfId="0">
      <alignment horizontal="center" vertical="center"/>
    </xf>
    <xf applyAlignment="true" applyBorder="false" applyFill="true" applyFont="true" applyNumberFormat="false" applyProtection="false" borderId="0" fillId="17"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65" xfId="0">
      <alignment horizontal="center" vertical="center"/>
    </xf>
    <xf applyAlignment="true" applyBorder="false" applyFill="false" applyFont="true" applyNumberFormat="true" applyProtection="false" borderId="0" fillId="0" fontId="4" numFmtId="166" xfId="0">
      <alignment horizontal="center" vertical="center"/>
    </xf>
    <xf applyAlignment="true" applyBorder="false" applyFill="true" applyFont="true" applyNumberFormat="false" applyProtection="false" borderId="0" fillId="18" fontId="4" numFmtId="0" xfId="0">
      <alignment horizontal="left" vertical="center"/>
    </xf>
    <xf applyAlignment="true" applyBorder="false" applyFill="true" applyFont="true" applyNumberFormat="false" applyProtection="false" borderId="0" fillId="18" fontId="4" numFmtId="0" xfId="0">
      <alignment horizontal="center" vertical="center"/>
    </xf>
    <xf applyAlignment="true" applyBorder="false" applyFill="true" applyFont="true" applyNumberFormat="false" applyProtection="false" borderId="0" fillId="18" fontId="4" numFmtId="0" xfId="0">
      <alignment horizontal="left" vertical="center" wrapText="true"/>
    </xf>
    <xf applyAlignment="true" applyBorder="false" applyFill="true" applyFont="true" applyNumberFormat="false" applyProtection="false" borderId="0" fillId="19" fontId="4" numFmtId="0" xfId="0">
      <alignment horizontal="left" vertical="center"/>
    </xf>
    <xf applyAlignment="true" applyBorder="false" applyFill="true" applyFont="true" applyNumberFormat="false" applyProtection="false" borderId="0" fillId="20" fontId="4" numFmtId="0" xfId="0">
      <alignment horizontal="center" vertical="center"/>
    </xf>
    <xf applyAlignment="true" applyBorder="false" applyFill="true" applyFont="true" applyNumberFormat="false" applyProtection="false" borderId="0" fillId="20" fontId="4" numFmtId="0" xfId="0">
      <alignment horizontal="center" vertical="center"/>
    </xf>
    <xf applyAlignment="true" applyBorder="false" applyFill="true" applyFont="true" applyNumberFormat="false" applyProtection="false" borderId="0" fillId="20" fontId="4" numFmtId="0" xfId="0">
      <alignment vertical="center"/>
    </xf>
    <xf applyAlignment="true" applyBorder="false" applyFill="true" applyFont="true" applyNumberFormat="false" applyProtection="false" borderId="0" fillId="20" fontId="4" numFmtId="0" xfId="0">
      <alignment vertical="center"/>
    </xf>
    <xf applyAlignment="true" applyBorder="false" applyFill="true" applyFont="true" applyNumberFormat="false" applyProtection="false" borderId="0" fillId="21" fontId="4" numFmtId="0" xfId="0">
      <alignment vertical="center"/>
    </xf>
    <xf applyAlignment="true" applyBorder="false" applyFill="true" applyFont="true" applyNumberFormat="false" applyProtection="false" borderId="0" fillId="21" fontId="4" numFmtId="0" xfId="0">
      <alignment vertical="center"/>
    </xf>
    <xf applyAlignment="true" applyBorder="false" applyFill="true" applyFont="true" applyNumberFormat="false" applyProtection="false" borderId="17" fillId="22" fontId="4" numFmtId="0" xfId="0">
      <alignment horizontal="center" vertical="center"/>
    </xf>
    <xf applyAlignment="true" applyBorder="false" applyFill="true" applyFont="true" applyNumberFormat="false" applyProtection="false" borderId="17" fillId="22" fontId="4" numFmtId="0" xfId="0">
      <alignment horizontal="center" vertical="center"/>
    </xf>
    <xf applyAlignment="true" applyBorder="false" applyFill="true" applyFont="true" applyNumberFormat="false" applyProtection="false" borderId="17" fillId="23" fontId="4" numFmtId="0" xfId="0">
      <alignment horizontal="center" vertical="center"/>
    </xf>
    <xf applyAlignment="true" applyBorder="false" applyFill="true" applyFont="true" applyNumberFormat="false" applyProtection="false" borderId="17" fillId="23" fontId="4" numFmtId="0" xfId="0">
      <alignment horizontal="center" vertical="center"/>
    </xf>
    <xf applyAlignment="true" applyBorder="false" applyFill="true" applyFont="true" applyNumberFormat="false" applyProtection="false" borderId="18" fillId="24" fontId="4" numFmtId="0" xfId="0">
      <alignment horizontal="center" vertical="center"/>
    </xf>
    <xf applyAlignment="true" applyBorder="false" applyFill="true" applyFont="true" applyNumberFormat="false" applyProtection="false" borderId="19" fillId="25" fontId="4" numFmtId="0" xfId="0">
      <alignment horizontal="center" vertical="center"/>
    </xf>
    <xf applyAlignment="true" applyBorder="false" applyFill="true" applyFont="true" applyNumberFormat="false" applyProtection="false" borderId="19" fillId="25" fontId="4" numFmtId="0" xfId="0">
      <alignment horizontal="center" vertical="center"/>
    </xf>
    <xf applyAlignment="true" applyBorder="false" applyFill="true" applyFont="true" applyNumberFormat="false" applyProtection="false" borderId="0" fillId="26" fontId="4" numFmtId="0" xfId="0">
      <alignment horizontal="center" vertical="center"/>
    </xf>
    <xf applyAlignment="true" applyBorder="false" applyFill="true" applyFont="true" applyNumberFormat="false" applyProtection="false" borderId="0" fillId="26" fontId="4" numFmtId="0" xfId="0">
      <alignment horizontal="center" vertical="center"/>
    </xf>
    <xf applyAlignment="true" applyBorder="false" applyFill="true" applyFont="true" applyNumberFormat="false" applyProtection="false" borderId="0" fillId="27" fontId="4" numFmtId="0" xfId="0">
      <alignment horizontal="center" vertical="center"/>
    </xf>
    <xf applyAlignment="true" applyBorder="false" applyFill="true" applyFont="true" applyNumberFormat="false" applyProtection="false" borderId="0" fillId="28" fontId="4" numFmtId="0" xfId="0">
      <alignment horizontal="center" vertical="center"/>
    </xf>
    <xf applyAlignment="true" applyBorder="false" applyFill="true" applyFont="true" applyNumberFormat="false" applyProtection="false" borderId="0" fillId="20" fontId="4" numFmtId="0" xfId="0">
      <alignment horizontal="left" vertical="center"/>
    </xf>
    <xf applyAlignment="true" applyBorder="false" applyFill="true" applyFont="true" applyNumberFormat="false" applyProtection="false" borderId="0" fillId="29" fontId="4" numFmtId="0" xfId="0">
      <alignment horizontal="center" vertical="center"/>
    </xf>
    <xf applyAlignment="true" applyBorder="false" applyFill="true" applyFont="true" applyNumberFormat="false" applyProtection="false" borderId="0" fillId="23" fontId="4" numFmtId="0" xfId="0">
      <alignment horizontal="center" vertical="center"/>
    </xf>
    <xf applyAlignment="true" applyBorder="false" applyFill="true" applyFont="true" applyNumberFormat="false" applyProtection="false" borderId="0" fillId="30" fontId="4" numFmtId="0" xfId="0">
      <alignment horizontal="center" vertical="center"/>
    </xf>
    <xf applyAlignment="true" applyBorder="false" applyFill="true" applyFont="true" applyNumberFormat="false" applyProtection="false" borderId="0" fillId="31" fontId="4" numFmtId="0" xfId="0">
      <alignment horizontal="center" vertical="center"/>
    </xf>
    <xf applyAlignment="true" applyBorder="false" applyFill="true" applyFont="true" applyNumberFormat="false" applyProtection="false" borderId="0" fillId="23" fontId="4" numFmtId="0" xfId="0">
      <alignment horizontal="center" vertical="center"/>
    </xf>
    <xf applyAlignment="true" applyBorder="false" applyFill="true" applyFont="true" applyNumberFormat="false" applyProtection="false" borderId="0" fillId="24" fontId="4" numFmtId="0" xfId="0">
      <alignment horizontal="center" vertical="center"/>
    </xf>
    <xf applyAlignment="true" applyBorder="false" applyFill="true" applyFont="true" applyNumberFormat="false" applyProtection="false" borderId="0" fillId="32" fontId="4" numFmtId="0" xfId="0">
      <alignment horizontal="center" vertical="center"/>
    </xf>
    <xf applyAlignment="true" applyBorder="false" applyFill="true" applyFont="true" applyNumberFormat="false" applyProtection="false" borderId="0" fillId="33" fontId="4" numFmtId="0" xfId="0">
      <alignment horizontal="center" vertical="center"/>
    </xf>
    <xf applyAlignment="true" applyBorder="false" applyFill="true" applyFont="true" applyNumberFormat="false" applyProtection="false" borderId="0" fillId="33" fontId="4" numFmtId="0" xfId="0">
      <alignment horizontal="center" vertical="center"/>
    </xf>
    <xf applyAlignment="true" applyBorder="false" applyFill="true" applyFont="true" applyNumberFormat="false" applyProtection="false" borderId="0" fillId="34" fontId="4" numFmtId="0" xfId="0">
      <alignment horizontal="center" vertical="center"/>
    </xf>
    <xf applyAlignment="true" applyBorder="false" applyFill="true" applyFont="true" applyNumberFormat="false" applyProtection="false" borderId="0" fillId="34" fontId="4" numFmtId="0" xfId="0">
      <alignment horizontal="center" vertical="center"/>
    </xf>
    <xf applyAlignment="true" applyBorder="false" applyFill="true" applyFont="true" applyNumberFormat="false" applyProtection="false" borderId="0" fillId="21" fontId="4" numFmtId="0" xfId="0">
      <alignment horizontal="center" vertical="center"/>
    </xf>
    <xf applyAlignment="true" applyBorder="false" applyFill="true" applyFont="true" applyNumberFormat="false" applyProtection="false" borderId="0" fillId="35" fontId="4" numFmtId="0" xfId="0">
      <alignment horizontal="center" vertical="center"/>
    </xf>
    <xf applyAlignment="true" applyBorder="false" applyFill="true" applyFont="true" applyNumberFormat="false" applyProtection="false" borderId="0" fillId="36" fontId="4" numFmtId="0" xfId="0">
      <alignment horizontal="center" vertical="center"/>
    </xf>
    <xf applyAlignment="true" applyBorder="false" applyFill="true" applyFont="true" applyNumberFormat="false" applyProtection="false" borderId="0" fillId="37" fontId="4" numFmtId="0" xfId="0">
      <alignment horizontal="center" vertical="center"/>
    </xf>
    <xf applyAlignment="true" applyBorder="false" applyFill="true" applyFont="true" applyNumberFormat="false" applyProtection="false" borderId="0" fillId="38" fontId="4" numFmtId="0" xfId="0">
      <alignment horizontal="center" vertical="center"/>
    </xf>
    <xf applyAlignment="true" applyBorder="false" applyFill="true" applyFont="true" applyNumberFormat="false" applyProtection="false" borderId="0" fillId="39" fontId="4" numFmtId="0" xfId="0">
      <alignment horizontal="center" vertical="center"/>
    </xf>
    <xf applyAlignment="true" applyBorder="false" applyFill="true" applyFont="true" applyNumberFormat="false" applyProtection="false" borderId="0" fillId="40" fontId="4" numFmtId="0" xfId="0">
      <alignment horizontal="center" vertical="center"/>
    </xf>
    <xf applyAlignment="true" applyBorder="false" applyFill="true" applyFont="true" applyNumberFormat="false" applyProtection="false" borderId="0" fillId="36" fontId="4" numFmtId="0" xfId="0">
      <alignment horizontal="left" vertical="center"/>
    </xf>
    <xf applyAlignment="true" applyBorder="false" applyFill="true" applyFont="true" applyNumberFormat="false" applyProtection="false" borderId="0" fillId="41" fontId="4" numFmtId="0" xfId="0">
      <alignment horizontal="center" vertical="center"/>
    </xf>
    <xf applyAlignment="true" applyBorder="false" applyFill="true" applyFont="true" applyNumberFormat="false" applyProtection="false" borderId="0" fillId="42" fontId="4" numFmtId="0" xfId="0">
      <alignment horizontal="center" vertical="center"/>
    </xf>
    <xf applyAlignment="true" applyBorder="false" applyFill="true" applyFont="true" applyNumberFormat="false" applyProtection="false" borderId="0" fillId="42" fontId="4" numFmtId="0" xfId="0">
      <alignment horizontal="left" vertical="center"/>
    </xf>
    <xf applyAlignment="true" applyBorder="false" applyFill="true" applyFont="true" applyNumberFormat="false" applyProtection="false" borderId="0" fillId="42" fontId="4" numFmtId="0" xfId="0">
      <alignment vertical="center"/>
    </xf>
    <xf applyAlignment="true" applyBorder="false" applyFill="true" applyFont="true" applyNumberFormat="false" applyProtection="false" borderId="0" fillId="42" fontId="3" numFmtId="0" xfId="0">
      <alignment vertical="center"/>
    </xf>
    <xf applyAlignment="true" applyBorder="false" applyFill="true" applyFont="true" applyNumberFormat="false" applyProtection="false" borderId="18" fillId="24" fontId="4" numFmtId="0" xfId="0">
      <alignment horizontal="center" vertical="center"/>
    </xf>
    <xf applyAlignment="true" applyBorder="false" applyFill="true" applyFont="true" applyNumberFormat="false" applyProtection="false" borderId="0" fillId="32" fontId="4" numFmtId="0" xfId="0">
      <alignment horizontal="center" vertical="center"/>
    </xf>
    <xf applyAlignment="true" applyBorder="false" applyFill="true" applyFont="true" applyNumberFormat="false" applyProtection="false" borderId="0" fillId="20" fontId="4" numFmtId="0" xfId="0">
      <alignment horizontal="left" vertical="center"/>
    </xf>
    <xf applyAlignment="true" applyBorder="false" applyFill="true" applyFont="true" applyNumberFormat="false" applyProtection="false" borderId="0" fillId="43" fontId="4" numFmtId="0" xfId="0">
      <alignment horizontal="center" vertical="center"/>
    </xf>
    <xf applyAlignment="true" applyBorder="false" applyFill="true" applyFont="true" applyNumberFormat="false" applyProtection="false" borderId="0" fillId="44" fontId="4" numFmtId="0" xfId="0">
      <alignment horizontal="center" vertical="center"/>
    </xf>
    <xf applyAlignment="true" applyBorder="false" applyFill="true" applyFont="true" applyNumberFormat="false" applyProtection="false" borderId="0" fillId="24" fontId="4" numFmtId="0" xfId="0">
      <alignment horizontal="center" vertical="center"/>
    </xf>
    <xf applyAlignment="true" applyBorder="false" applyFill="true" applyFont="true" applyNumberFormat="false" applyProtection="false" borderId="0" fillId="45" fontId="4" numFmtId="0" xfId="0">
      <alignment horizontal="left" vertical="center"/>
    </xf>
    <xf applyAlignment="true" applyBorder="false" applyFill="true" applyFont="true" applyNumberFormat="false" applyProtection="false" borderId="0" fillId="46" fontId="4" numFmtId="0" xfId="0">
      <alignment horizontal="left" vertical="center"/>
    </xf>
    <xf applyAlignment="true" applyBorder="false" applyFill="true" applyFont="true" applyNumberFormat="false" applyProtection="false" borderId="0" fillId="47" fontId="4" numFmtId="0" xfId="0">
      <alignment horizontal="left" vertical="center"/>
    </xf>
    <xf applyAlignment="true" applyBorder="false" applyFill="true" applyFont="true" applyNumberFormat="false" applyProtection="false" borderId="0" fillId="48" fontId="4" numFmtId="0" xfId="0">
      <alignment horizontal="center" vertical="center"/>
    </xf>
    <xf applyAlignment="true" applyBorder="false" applyFill="true" applyFont="true" applyNumberFormat="false" applyProtection="false" borderId="0" fillId="49" fontId="4" numFmtId="0" xfId="0">
      <alignment horizontal="center" vertical="center"/>
    </xf>
    <xf applyAlignment="true" applyBorder="false" applyFill="true" applyFont="true" applyNumberFormat="false" applyProtection="false" borderId="0" fillId="38" fontId="4" numFmtId="0" xfId="0">
      <alignment horizontal="center" vertical="center"/>
    </xf>
    <xf applyAlignment="true" applyBorder="false" applyFill="true" applyFont="true" applyNumberFormat="false" applyProtection="false" borderId="0" fillId="50" fontId="4" numFmtId="0" xfId="0">
      <alignment horizontal="left" vertical="center"/>
    </xf>
    <xf applyAlignment="true" applyBorder="false" applyFill="true" applyFont="true" applyNumberFormat="false" applyProtection="false" borderId="0" fillId="51" fontId="4" numFmtId="0" xfId="0">
      <alignment vertical="center"/>
    </xf>
    <xf applyAlignment="true" applyBorder="false" applyFill="false" applyFont="true" applyNumberFormat="false" applyProtection="false" borderId="0" fillId="0" fontId="7" numFmtId="0" xfId="0">
      <alignment vertical="center"/>
    </xf>
    <xf applyAlignment="true" applyBorder="false" applyFill="true" applyFont="true" applyNumberFormat="false" applyProtection="false" borderId="0" fillId="52" fontId="18" numFmtId="0" xfId="0">
      <alignment horizontal="left" vertical="center"/>
    </xf>
    <xf applyAlignment="true" applyBorder="false" applyFill="false" applyFont="true" applyNumberFormat="false" applyProtection="false" borderId="0" fillId="0" fontId="18"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53" fontId="18" numFmtId="0" xfId="0">
      <alignment horizontal="left" vertical="bottom"/>
    </xf>
    <xf applyAlignment="true" applyBorder="false" applyFill="true" applyFont="true" applyNumberFormat="true" applyProtection="false" borderId="0" fillId="54" fontId="18" numFmtId="167" xfId="0">
      <alignment horizontal="left" vertical="bottom"/>
    </xf>
    <xf applyAlignment="true" applyBorder="false" applyFill="false" applyFont="true" applyNumberFormat="false" applyProtection="false" borderId="0" fillId="0" fontId="18" numFmtId="0" xfId="0">
      <alignment horizontal="left" vertical="bottom"/>
    </xf>
    <xf applyAlignment="true" applyBorder="false" applyFill="true" applyFont="true" applyNumberFormat="false" applyProtection="false" borderId="0" fillId="54" fontId="18" numFmtId="0" xfId="0">
      <alignment horizontal="left" vertical="bottom"/>
    </xf>
    <xf applyAlignment="true" applyBorder="false" applyFill="true" applyFont="true" applyNumberFormat="false" applyProtection="false" borderId="0" fillId="55" fontId="18" numFmtId="0" xfId="0">
      <alignment horizontal="left" vertical="bottom"/>
    </xf>
    <xf applyAlignment="true" applyBorder="false" applyFill="true" applyFont="true" applyNumberFormat="false" applyProtection="false" borderId="0" fillId="56" fontId="18" numFmtId="0" xfId="0">
      <alignment horizontal="left" vertical="bottom"/>
    </xf>
    <xf applyAlignment="true" applyBorder="false" applyFill="true" applyFont="true" applyNumberFormat="false" applyProtection="false" borderId="0" fillId="57" fontId="18" numFmtId="0" xfId="0">
      <alignment horizontal="left" vertical="bottom"/>
    </xf>
    <xf applyAlignment="true" applyBorder="false" applyFill="true" applyFont="true" applyNumberFormat="false" applyProtection="false" borderId="0" fillId="58" fontId="18" numFmtId="0" xfId="0">
      <alignment horizontal="left" vertical="bottom"/>
    </xf>
    <xf applyAlignment="true" applyBorder="false" applyFill="true" applyFont="true" applyNumberFormat="true" applyProtection="false" borderId="0" fillId="54" fontId="18" numFmtId="168" xfId="0">
      <alignment horizontal="left" vertical="bottom"/>
    </xf>
    <xf applyAlignment="true" applyBorder="false" applyFill="true" applyFont="true" applyNumberFormat="false" applyProtection="false" borderId="0" fillId="54" fontId="19" numFmtId="0" xfId="0">
      <alignment horizontal="left" vertical="bottom"/>
    </xf>
    <xf applyAlignment="true" applyBorder="false" applyFill="true" applyFont="true" applyNumberFormat="false" applyProtection="false" borderId="0" fillId="59" fontId="18" numFmtId="0" xfId="0">
      <alignment horizontal="left" vertical="bottom"/>
    </xf>
    <xf applyAlignment="true" applyBorder="false" applyFill="true" applyFont="true" applyNumberFormat="true" applyProtection="false" borderId="0" fillId="59" fontId="18" numFmtId="168" xfId="0">
      <alignment horizontal="left" vertical="bottom"/>
    </xf>
    <xf applyAlignment="true" applyBorder="false" applyFill="true" applyFont="true" applyNumberFormat="false" applyProtection="false" borderId="0" fillId="54" fontId="20" numFmtId="0" xfId="0">
      <alignment horizontal="left" vertical="bottom"/>
    </xf>
    <xf applyAlignment="true" applyBorder="false" applyFill="true" applyFont="true" applyNumberFormat="false" applyProtection="false" borderId="0" fillId="54" fontId="21" numFmtId="0" xfId="0">
      <alignment horizontal="left" vertical="bottom"/>
    </xf>
    <xf applyAlignment="true" applyBorder="false" applyFill="true" applyFont="true" applyNumberFormat="false" applyProtection="false" borderId="0" fillId="54" fontId="22" numFmtId="0" xfId="0">
      <alignment horizontal="left" vertical="bottom"/>
    </xf>
    <xf applyAlignment="true" applyBorder="false" applyFill="true" applyFont="true" applyNumberFormat="false" applyProtection="false" borderId="0" fillId="54" fontId="18" numFmtId="0" xfId="0">
      <alignment vertical="center"/>
    </xf>
    <xf applyAlignment="true" applyBorder="false" applyFill="true" applyFont="true" applyNumberFormat="true" applyProtection="false" borderId="0" fillId="54" fontId="18" numFmtId="167" xfId="0">
      <alignment horizontal="left" vertical="center"/>
    </xf>
    <xf applyAlignment="true" applyBorder="false" applyFill="true" applyFont="true" applyNumberFormat="false" applyProtection="false" borderId="0" fillId="54" fontId="18" numFmtId="0" xfId="0">
      <alignment horizontal="left" vertical="center"/>
    </xf>
    <xf applyAlignment="true" applyBorder="false" applyFill="true" applyFont="true" applyNumberFormat="false" applyProtection="false" borderId="0" fillId="60" fontId="18" numFmtId="0" xfId="0">
      <alignment horizontal="left" vertical="bottom"/>
    </xf>
    <xf applyAlignment="true" applyBorder="false" applyFill="false" applyFont="true" applyNumberFormat="false" applyProtection="false" borderId="0" fillId="0" fontId="18" numFmtId="0" xfId="0">
      <alignment horizontal="center" vertical="center"/>
    </xf>
    <xf applyAlignment="true" applyBorder="false" applyFill="true" applyFont="true" applyNumberFormat="true" applyProtection="false" borderId="0" fillId="61" fontId="18" numFmtId="167" xfId="0">
      <alignment horizontal="left" vertical="bottom"/>
    </xf>
    <xf applyAlignment="true" applyBorder="false" applyFill="true" applyFont="true" applyNumberFormat="false" applyProtection="false" borderId="0" fillId="61" fontId="18" numFmtId="0" xfId="0">
      <alignment horizontal="left" vertical="bottom"/>
    </xf>
    <xf applyAlignment="true" applyBorder="false" applyFill="true" applyFont="true" applyNumberFormat="true" applyProtection="false" borderId="0" fillId="61" fontId="18" numFmtId="169" xfId="0">
      <alignment horizontal="left" vertical="bottom"/>
    </xf>
    <xf applyAlignment="true" applyBorder="false" applyFill="true" applyFont="true" applyNumberFormat="false" applyProtection="false" borderId="0" fillId="62" fontId="18" numFmtId="0" xfId="0">
      <alignment horizontal="left" vertical="bottom"/>
    </xf>
    <xf applyAlignment="true" applyBorder="false" applyFill="true" applyFont="true" applyNumberFormat="true" applyProtection="false" borderId="0" fillId="62" fontId="18" numFmtId="169" xfId="0">
      <alignment horizontal="left" vertical="bottom"/>
    </xf>
    <xf applyAlignment="true" applyBorder="false" applyFill="true" applyFont="true" applyNumberFormat="true" applyProtection="false" borderId="0" fillId="60" fontId="18" numFmtId="169" xfId="0">
      <alignment horizontal="left" vertical="bottom"/>
    </xf>
    <xf applyAlignment="true" applyBorder="false" applyFill="true" applyFont="true" applyNumberFormat="false" applyProtection="false" borderId="0" fillId="62" fontId="18" numFmtId="0" xfId="0">
      <alignment vertical="center"/>
    </xf>
    <xf applyAlignment="true" applyBorder="false" applyFill="true" applyFont="true" applyNumberFormat="true" applyProtection="false" borderId="0" fillId="60" fontId="18" numFmtId="167" xfId="0">
      <alignment horizontal="left" vertical="bottom"/>
    </xf>
    <xf applyAlignment="true" applyBorder="false" applyFill="true" applyFont="true" applyNumberFormat="false" applyProtection="false" borderId="0" fillId="63" fontId="18" numFmtId="0" xfId="0">
      <alignment horizontal="left" vertical="bottom"/>
    </xf>
    <xf applyAlignment="true" applyBorder="false" applyFill="true" applyFont="true" applyNumberFormat="true" applyProtection="false" borderId="0" fillId="63" fontId="18" numFmtId="167" xfId="0">
      <alignment horizontal="left" vertical="bottom"/>
    </xf>
    <xf applyAlignment="true" applyBorder="false" applyFill="true" applyFont="true" applyNumberFormat="false" applyProtection="false" borderId="0" fillId="64" fontId="2" numFmtId="0" xfId="0">
      <alignment vertical="center"/>
    </xf>
    <xf applyAlignment="true" applyBorder="false" applyFill="true" applyFont="true" applyNumberFormat="false" applyProtection="false" borderId="20" fillId="65" fontId="23" numFmtId="0" xfId="0">
      <alignment horizontal="center" vertical="center"/>
    </xf>
    <xf applyAlignment="true" applyBorder="false" applyFill="true" applyFont="true" applyNumberFormat="false" applyProtection="false" borderId="20" fillId="65" fontId="23"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0" fillId="0" fontId="4" numFmtId="0" xfId="0">
      <alignment horizontal="left" vertical="center"/>
    </xf>
    <xf applyAlignment="true" applyBorder="false" applyFill="true" applyFont="true" applyNumberFormat="false" applyProtection="false" borderId="0" fillId="66" fontId="4" numFmtId="0" xfId="0">
      <alignment horizontal="center" vertical="bottom"/>
    </xf>
    <xf applyAlignment="true" applyBorder="false" applyFill="true" applyFont="true" applyNumberFormat="false" applyProtection="false" borderId="0" fillId="66" fontId="6" numFmtId="0" xfId="0">
      <alignment horizontal="center" vertical="bottom"/>
    </xf>
    <xf applyAlignment="true" applyBorder="false" applyFill="true" applyFont="true" applyNumberFormat="false" applyProtection="false" borderId="0" fillId="66" fontId="6" numFmtId="0" xfId="0">
      <alignment horizontal="left" vertical="bottom"/>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67" fontId="4" numFmtId="0" xfId="0">
      <alignment horizontal="center" vertical="center"/>
    </xf>
    <xf applyAlignment="true" applyBorder="false" applyFill="true" applyFont="true" applyNumberFormat="false" applyProtection="false" borderId="0" fillId="67" fontId="4" numFmtId="0" xfId="0">
      <alignment horizontal="left" vertical="center"/>
    </xf>
    <xf applyAlignment="true" applyBorder="false" applyFill="true" applyFont="true" applyNumberFormat="false" applyProtection="false" borderId="0" fillId="67" fontId="4" numFmtId="0" xfId="0">
      <alignment horizontal="left" vertical="center" wrapText="true"/>
    </xf>
    <xf applyAlignment="true" applyBorder="false" applyFill="false" applyFont="true" applyNumberFormat="false" applyProtection="false" borderId="0" fillId="0" fontId="4" numFmtId="0" xfId="0">
      <alignment horizontal="center" vertical="bottom"/>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11" numFmtId="0" xfId="0">
      <alignment horizontal="left" vertical="center"/>
    </xf>
    <xf applyAlignment="true" applyBorder="false" applyFill="true" applyFont="true" applyNumberFormat="false" applyProtection="false" borderId="0" fillId="68" fontId="4" numFmtId="0" xfId="0">
      <alignment horizontal="center" vertical="center"/>
    </xf>
    <xf applyAlignment="true" applyBorder="false" applyFill="true" applyFont="true" applyNumberFormat="false" applyProtection="false" borderId="0" fillId="68" fontId="4" numFmtId="0" xfId="0">
      <alignment horizontal="left" vertical="center"/>
    </xf>
    <xf applyAlignment="true" applyBorder="false" applyFill="true" applyFont="true" applyNumberFormat="false" applyProtection="false" borderId="0" fillId="69" fontId="4" numFmtId="0" xfId="0">
      <alignment horizontal="center" vertical="center"/>
    </xf>
    <xf applyAlignment="true" applyBorder="false" applyFill="true" applyFont="true" applyNumberFormat="false" applyProtection="false" borderId="0" fillId="69" fontId="4" numFmtId="0" xfId="0">
      <alignment horizontal="left" vertical="center"/>
    </xf>
    <xf applyAlignment="true" applyBorder="false" applyFill="false" applyFont="true" applyNumberFormat="false" applyProtection="false" borderId="0" fillId="0" fontId="18" numFmtId="0" xfId="0">
      <alignment horizontal="center" vertical="center"/>
    </xf>
    <xf applyAlignment="true" applyBorder="false" applyFill="false" applyFont="true" applyNumberFormat="false" applyProtection="false" borderId="0" fillId="0" fontId="2" numFmtId="0" xfId="0">
      <alignment horizontal="center" vertical="bottom"/>
    </xf>
    <xf applyAlignment="true" applyBorder="false" applyFill="false" applyFont="true" applyNumberFormat="false" applyProtection="false" borderId="0" fillId="0" fontId="4" numFmtId="0" xfId="0">
      <alignment vertical="bottom"/>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18" numFmtId="0" xfId="0">
      <alignment horizontal="center" vertical="center"/>
    </xf>
    <xf applyAlignment="true" applyBorder="false" applyFill="false" applyFont="true" applyNumberFormat="false" applyProtection="false" borderId="0" fillId="0" fontId="2" numFmtId="0" xfId="0">
      <alignment horizontal="center" vertical="bottom"/>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0" fillId="0" fontId="11" numFmtId="0" xfId="0">
      <alignment horizontal="left" vertical="center"/>
    </xf>
    <xf applyAlignment="true" applyBorder="false" applyFill="true" applyFont="true" applyNumberFormat="false" applyProtection="false" borderId="0" fillId="70" fontId="4" numFmtId="0" xfId="0">
      <alignment horizontal="center" vertical="center"/>
    </xf>
    <xf applyAlignment="true" applyBorder="false" applyFill="true" applyFont="true" applyNumberFormat="false" applyProtection="false" borderId="0" fillId="70" fontId="18" numFmtId="0" xfId="0">
      <alignment horizontal="center" vertical="center"/>
    </xf>
    <xf applyAlignment="true" applyBorder="false" applyFill="true" applyFont="true" applyNumberFormat="false" applyProtection="false" borderId="0" fillId="70" fontId="4" numFmtId="0" xfId="0">
      <alignment horizontal="left" vertical="center"/>
    </xf>
    <xf applyAlignment="true" applyBorder="false" applyFill="false" applyFont="true" applyNumberFormat="false" applyProtection="false" borderId="0" fillId="0" fontId="4" numFmtId="0" xfId="0">
      <alignment horizontal="center" vertical="bottom"/>
    </xf>
    <xf applyAlignment="true" applyBorder="false" applyFill="false" applyFont="true" applyNumberFormat="false" applyProtection="false" borderId="0" fillId="0" fontId="6" numFmtId="0" xfId="0">
      <alignment horizontal="left" vertical="bottom"/>
    </xf>
    <xf applyAlignment="true" applyBorder="false" applyFill="true" applyFont="true" applyNumberFormat="false" applyProtection="false" borderId="0" fillId="66" fontId="4" numFmtId="0" xfId="0">
      <alignment horizontal="center" vertical="bottom"/>
    </xf>
    <xf applyAlignment="true" applyBorder="false" applyFill="true" applyFont="true" applyNumberFormat="false" applyProtection="false" borderId="0" fillId="66" fontId="6" numFmtId="0" xfId="0">
      <alignment horizontal="center" vertical="bottom"/>
    </xf>
    <xf applyAlignment="true" applyBorder="false" applyFill="true" applyFont="true" applyNumberFormat="false" applyProtection="false" borderId="0" fillId="66" fontId="6" numFmtId="0" xfId="0">
      <alignment horizontal="left" vertical="bottom"/>
    </xf>
    <xf applyAlignment="true" applyBorder="false" applyFill="true" applyFont="true" applyNumberFormat="false" applyProtection="false" borderId="0" fillId="71" fontId="4" numFmtId="0" xfId="0">
      <alignment horizontal="center" vertical="center"/>
    </xf>
    <xf applyAlignment="true" applyBorder="false" applyFill="true" applyFont="true" applyNumberFormat="false" applyProtection="false" borderId="0" fillId="71" fontId="4" numFmtId="0" xfId="0">
      <alignment horizontal="left" vertical="center"/>
    </xf>
    <xf applyAlignment="true" applyBorder="false" applyFill="true" applyFont="true" applyNumberFormat="false" applyProtection="false" borderId="0" fillId="71" fontId="1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4" numFmtId="0" xfId="0">
      <alignment vertical="bottom"/>
    </xf>
    <xf applyAlignment="true" applyBorder="false" applyFill="false" applyFont="true" applyNumberFormat="false" applyProtection="false" borderId="0" fillId="0" fontId="4" numFmtId="0" xfId="0">
      <alignment horizontal="left" vertical="bottom"/>
    </xf>
    <xf applyAlignment="true" applyBorder="false" applyFill="true" applyFont="true" applyNumberFormat="false" applyProtection="false" borderId="0" fillId="66" fontId="18" numFmtId="0" xfId="0">
      <alignment horizontal="center" vertical="bottom"/>
    </xf>
    <xf applyAlignment="true" applyBorder="false" applyFill="true" applyFont="true" applyNumberFormat="false" applyProtection="false" borderId="0" fillId="66" fontId="25" numFmtId="0" xfId="0">
      <alignment horizontal="center" vertical="bottom"/>
    </xf>
    <xf applyAlignment="true" applyBorder="false" applyFill="true" applyFont="true" applyNumberFormat="false" applyProtection="false" borderId="0" fillId="66" fontId="25" numFmtId="0" xfId="0">
      <alignment horizontal="left" vertical="bottom"/>
    </xf>
    <xf applyAlignment="true" applyBorder="false" applyFill="false" applyFont="true" applyNumberFormat="false" applyProtection="false" borderId="0" fillId="0" fontId="18" numFmtId="0" xfId="0">
      <alignment horizontal="left" vertical="center"/>
    </xf>
    <xf applyAlignment="true" applyBorder="false" applyFill="true" applyFont="true" applyNumberFormat="false" applyProtection="false" borderId="0" fillId="66" fontId="25" numFmtId="0" xfId="0">
      <alignment horizontal="left" vertical="bottom" wrapText="true"/>
    </xf>
    <xf applyAlignment="true" applyBorder="false" applyFill="true" applyFont="true" applyNumberFormat="false" applyProtection="false" borderId="0" fillId="72" fontId="18" numFmtId="0" xfId="0">
      <alignment horizontal="left" vertical="center"/>
    </xf>
    <xf applyAlignment="true" applyBorder="false" applyFill="true" applyFont="true" applyNumberFormat="false" applyProtection="false" borderId="0" fillId="72" fontId="18" numFmtId="0" xfId="0">
      <alignment horizontal="center" vertical="center"/>
    </xf>
    <xf applyAlignment="true" applyBorder="false" applyFill="true" applyFont="true" applyNumberFormat="false" applyProtection="false" borderId="0" fillId="72" fontId="18" numFmtId="0" xfId="0">
      <alignment horizontal="center" vertical="bottom"/>
    </xf>
    <xf applyAlignment="true" applyBorder="false" applyFill="true" applyFont="true" applyNumberFormat="false" applyProtection="false" borderId="0" fillId="72" fontId="18" numFmtId="0" xfId="0">
      <alignment horizontal="left" vertical="bottom"/>
    </xf>
    <xf applyAlignment="true" applyBorder="false" applyFill="true" applyFont="true" applyNumberFormat="false" applyProtection="false" borderId="0" fillId="66" fontId="18" numFmtId="0" xfId="0">
      <alignment horizontal="center" vertical="center"/>
    </xf>
    <xf applyAlignment="true" applyBorder="false" applyFill="true" applyFont="true" applyNumberFormat="false" applyProtection="false" borderId="0" fillId="66" fontId="25" numFmtId="0" xfId="0">
      <alignment horizontal="center" vertical="center"/>
    </xf>
    <xf applyAlignment="true" applyBorder="false" applyFill="true" applyFont="true" applyNumberFormat="false" applyProtection="false" borderId="0" fillId="66" fontId="25" numFmtId="0" xfId="0">
      <alignment horizontal="left" vertical="center" wrapText="true"/>
    </xf>
    <xf applyAlignment="true" applyBorder="false" applyFill="false" applyFont="true" applyNumberFormat="false" applyProtection="false" borderId="0" fillId="0" fontId="18" numFmtId="0" xfId="0">
      <alignment horizontal="center" vertical="bottom"/>
    </xf>
    <xf applyAlignment="true" applyBorder="false" applyFill="false" applyFont="true" applyNumberFormat="false" applyProtection="false" borderId="0" fillId="0" fontId="25" numFmtId="0" xfId="0">
      <alignment horizontal="center" vertical="bottom"/>
    </xf>
    <xf applyAlignment="true" applyBorder="false" applyFill="false" applyFont="true" applyNumberFormat="false" applyProtection="false" borderId="0" fillId="0" fontId="25" numFmtId="0" xfId="0">
      <alignment horizontal="left" vertical="bottom"/>
    </xf>
    <xf applyAlignment="true" applyBorder="false" applyFill="true" applyFont="true" applyNumberFormat="false" applyProtection="false" borderId="0" fillId="73" fontId="18" numFmtId="0" xfId="0">
      <alignment horizontal="center" vertical="center"/>
    </xf>
    <xf applyAlignment="true" applyBorder="false" applyFill="true" applyFont="true" applyNumberFormat="false" applyProtection="false" borderId="0" fillId="73" fontId="18" numFmtId="0" xfId="0">
      <alignment horizontal="left" vertical="center"/>
    </xf>
    <xf applyAlignment="true" applyBorder="false" applyFill="false" applyFont="true" applyNumberFormat="false" applyProtection="false" borderId="0" fillId="0" fontId="18" numFmtId="0" xfId="0">
      <alignment horizontal="center" vertical="center" wrapText="true"/>
    </xf>
    <xf applyAlignment="true" applyBorder="false" applyFill="true" applyFont="true" applyNumberFormat="false" applyProtection="false" borderId="0" fillId="74" fontId="18" numFmtId="0" xfId="0">
      <alignment horizontal="center" vertical="center"/>
    </xf>
    <xf applyAlignment="true" applyBorder="false" applyFill="true" applyFont="true" applyNumberFormat="false" applyProtection="false" borderId="0" fillId="75" fontId="18" numFmtId="0" xfId="0">
      <alignment horizontal="center" vertical="center"/>
    </xf>
    <xf applyAlignment="true" applyBorder="false" applyFill="true" applyFont="true" applyNumberFormat="false" applyProtection="false" borderId="0" fillId="76" fontId="18" numFmtId="0" xfId="0">
      <alignment horizontal="center" vertical="center"/>
    </xf>
    <xf applyAlignment="true" applyBorder="false" applyFill="true" applyFont="true" applyNumberFormat="false" applyProtection="false" borderId="0" fillId="70" fontId="18" numFmtId="0" xfId="0">
      <alignment horizontal="left" vertical="center"/>
    </xf>
    <xf applyAlignment="true" applyBorder="false" applyFill="false" applyFont="true" applyNumberFormat="false" applyProtection="false" borderId="0" fillId="0" fontId="2" numFmtId="0" xfId="0">
      <alignment vertical="bottom"/>
    </xf>
    <xf applyAlignment="true" applyBorder="false" applyFill="true" applyFont="true" applyNumberFormat="false" applyProtection="false" borderId="0" fillId="66" fontId="21" numFmtId="0" xfId="0">
      <alignment horizontal="left" vertical="center" wrapText="true"/>
    </xf>
    <xf applyAlignment="true" applyBorder="false" applyFill="false" applyFont="true" applyNumberFormat="true" applyProtection="false" borderId="0" fillId="0" fontId="18" numFmtId="170" xfId="0">
      <alignment horizontal="center" vertical="center" wrapText="true"/>
    </xf>
    <xf applyAlignment="true" applyBorder="false" applyFill="false" applyFont="true" applyNumberFormat="true" applyProtection="false" borderId="0" fillId="0" fontId="18" numFmtId="170" xfId="0">
      <alignment horizontal="center" vertical="center"/>
    </xf>
    <xf applyAlignment="true" applyBorder="false" applyFill="true" applyFont="true" applyNumberFormat="true" applyProtection="false" borderId="0" fillId="66" fontId="18" numFmtId="170" xfId="0">
      <alignment horizontal="center" vertical="center"/>
    </xf>
    <xf applyAlignment="true" applyBorder="false" applyFill="false" applyFont="true" applyNumberFormat="true" applyProtection="false" borderId="0" fillId="0" fontId="18" numFmtId="170" xfId="0">
      <alignment horizontal="center" vertical="bottom"/>
    </xf>
    <xf applyAlignment="true" applyBorder="false" applyFill="true" applyFont="true" applyNumberFormat="false" applyProtection="false" borderId="0" fillId="77" fontId="26" numFmtId="0" xfId="0">
      <alignment horizontal="center" vertical="center"/>
    </xf>
    <xf applyAlignment="true" applyBorder="false" applyFill="true" applyFont="true" applyNumberFormat="false" applyProtection="false" borderId="0" fillId="78" fontId="26" numFmtId="0" xfId="0">
      <alignment horizontal="center" vertical="center"/>
    </xf>
    <xf applyAlignment="true" applyBorder="false" applyFill="true" applyFont="true" applyNumberFormat="false" applyProtection="false" borderId="0" fillId="78" fontId="27"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72" fontId="4" numFmtId="0" xfId="0">
      <alignment horizontal="left" vertical="center"/>
    </xf>
    <xf applyAlignment="true" applyBorder="false" applyFill="true" applyFont="true" applyNumberFormat="false" applyProtection="false" borderId="0" fillId="78" fontId="28" numFmtId="0" xfId="0">
      <alignment horizontal="center" vertical="center"/>
    </xf>
    <xf applyAlignment="true" applyBorder="false" applyFill="false" applyFont="true" applyNumberFormat="false" applyProtection="false" borderId="0" fillId="0" fontId="29"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9" fontId="4" numFmtId="0" xfId="0">
      <alignment horizontal="center" vertical="center"/>
    </xf>
    <xf applyAlignment="true" applyBorder="false" applyFill="true" applyFont="true" applyNumberFormat="false" applyProtection="false" borderId="0" fillId="79" fontId="2" numFmtId="0" xfId="0">
      <alignment horizontal="left" vertical="center"/>
    </xf>
    <xf applyAlignment="true" applyBorder="false" applyFill="true" applyFont="true" applyNumberFormat="false" applyProtection="false" borderId="0" fillId="70" fontId="18" numFmtId="0" xfId="0">
      <alignment horizontal="center" vertical="bottom"/>
    </xf>
    <xf applyAlignment="true" applyBorder="false" applyFill="true" applyFont="true" applyNumberFormat="false" applyProtection="false" borderId="0" fillId="70" fontId="25" numFmtId="0" xfId="0">
      <alignment horizontal="left" vertical="bottom"/>
    </xf>
    <xf applyAlignment="true" applyBorder="false" applyFill="true" applyFont="true" applyNumberFormat="false" applyProtection="false" borderId="0" fillId="66" fontId="6" numFmtId="0" xfId="0">
      <alignment horizontal="center" vertical="center"/>
    </xf>
    <xf applyAlignment="true" applyBorder="false" applyFill="true" applyFont="true" applyNumberFormat="false" applyProtection="false" borderId="0" fillId="66" fontId="6" numFmtId="0" xfId="0">
      <alignment horizontal="left" vertical="bottom" wrapText="true"/>
    </xf>
    <xf applyAlignment="true" applyBorder="false" applyFill="true" applyFont="true" applyNumberFormat="false" applyProtection="false" borderId="0" fillId="73" fontId="4" numFmtId="0" xfId="0">
      <alignment horizontal="center" vertical="center"/>
    </xf>
    <xf applyAlignment="true" applyBorder="false" applyFill="true" applyFont="true" applyNumberFormat="false" applyProtection="false" borderId="0" fillId="73" fontId="4" numFmtId="0" xfId="0">
      <alignment horizontal="left" vertical="center"/>
    </xf>
    <xf applyAlignment="true" applyBorder="false" applyFill="false" applyFont="true" applyNumberFormat="false" applyProtection="false" borderId="0" fillId="0" fontId="2" numFmtId="0" xfId="0">
      <alignment vertical="bottom" wrapText="true"/>
    </xf>
    <xf applyAlignment="true" applyBorder="false" applyFill="false" applyFont="true" applyNumberFormat="false" applyProtection="false" borderId="0" fillId="0" fontId="6" numFmtId="0" xfId="0">
      <alignment horizontal="center" vertical="bottom"/>
    </xf>
    <xf applyAlignment="true" applyBorder="false" applyFill="false" applyFont="true" applyNumberFormat="false" applyProtection="false" borderId="0" fillId="0" fontId="30" numFmtId="0" xfId="0">
      <alignment horizontal="center" vertical="center"/>
    </xf>
    <xf applyAlignment="true" applyBorder="false" applyFill="true" applyFont="true" applyNumberFormat="false" applyProtection="false" borderId="0" fillId="80" fontId="4" numFmtId="0" xfId="0">
      <alignment horizontal="center" vertical="center"/>
    </xf>
    <xf applyAlignment="true" applyBorder="false" applyFill="true" applyFont="true" applyNumberFormat="false" applyProtection="false" borderId="0" fillId="81" fontId="4" numFmtId="0" xfId="0">
      <alignment horizontal="left" vertical="center"/>
    </xf>
    <xf applyAlignment="true" applyBorder="false" applyFill="true" applyFont="true" applyNumberFormat="false" applyProtection="false" borderId="0" fillId="82" fontId="4" numFmtId="0" xfId="0">
      <alignment horizontal="center" vertical="center"/>
    </xf>
    <xf applyAlignment="true" applyBorder="false" applyFill="true" applyFont="true" applyNumberFormat="false" applyProtection="false" borderId="0" fillId="67" fontId="4" numFmtId="0" xfId="0">
      <alignment horizontal="center" vertical="center"/>
    </xf>
    <xf applyAlignment="true" applyBorder="false" applyFill="true" applyFont="true" applyNumberFormat="false" applyProtection="false" borderId="0" fillId="68" fontId="4" numFmtId="0" xfId="0">
      <alignment horizontal="center" vertical="center"/>
    </xf>
    <xf applyAlignment="true" applyBorder="false" applyFill="true" applyFont="true" applyNumberFormat="false" applyProtection="false" borderId="0" fillId="83" fontId="31" numFmtId="0" xfId="0">
      <alignment horizontal="center" vertical="center"/>
    </xf>
    <xf applyAlignment="true" applyBorder="false" applyFill="true" applyFont="true" applyNumberFormat="false" applyProtection="false" borderId="0" fillId="83" fontId="4" numFmtId="0" xfId="0">
      <alignment horizontal="center" vertical="center"/>
    </xf>
    <xf applyAlignment="true" applyBorder="false" applyFill="true" applyFont="true" applyNumberFormat="false" applyProtection="false" borderId="0" fillId="70" fontId="11" numFmtId="0" xfId="0">
      <alignment horizontal="center" vertical="center"/>
    </xf>
    <xf applyAlignment="true" applyBorder="false" applyFill="true" applyFont="true" applyNumberFormat="false" applyProtection="false" borderId="0" fillId="84" fontId="4" numFmtId="0" xfId="0">
      <alignment horizontal="center" vertical="center"/>
    </xf>
    <xf applyAlignment="true" applyBorder="false" applyFill="true" applyFont="true" applyNumberFormat="false" applyProtection="false" borderId="0" fillId="67" fontId="32" numFmtId="0" xfId="0">
      <alignment horizontal="center" vertical="center"/>
    </xf>
    <xf applyAlignment="true" applyBorder="false" applyFill="true" applyFont="true" applyNumberFormat="false" applyProtection="false" borderId="0" fillId="67" fontId="11" numFmtId="0" xfId="0">
      <alignment horizontal="center" vertical="center"/>
    </xf>
    <xf applyAlignment="true" applyBorder="false" applyFill="false" applyFont="true" applyNumberFormat="false" applyProtection="false" borderId="0" fillId="0" fontId="19" numFmtId="0" xfId="0">
      <alignment horizontal="center" vertical="center"/>
    </xf>
    <xf applyAlignment="true" applyBorder="false" applyFill="false" applyFont="true" applyNumberFormat="false" applyProtection="false" borderId="0" fillId="0" fontId="25" numFmtId="0" xfId="0">
      <alignment horizontal="center" vertical="center"/>
    </xf>
    <xf applyAlignment="true" applyBorder="false" applyFill="true" applyFont="true" applyNumberFormat="false" applyProtection="false" borderId="0" fillId="85"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86" fontId="2" numFmtId="0" xfId="0">
      <alignment vertical="center"/>
    </xf>
    <xf applyAlignment="true" applyBorder="false" applyFill="true" applyFont="true" applyNumberFormat="false" applyProtection="false" borderId="0" fillId="87"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0" fillId="88" fontId="2" numFmtId="0" xfId="0">
      <alignment vertical="center"/>
    </xf>
    <xf applyAlignment="true" applyBorder="false" applyFill="true" applyFont="true" applyNumberFormat="false" applyProtection="false" borderId="0" fillId="88" fontId="2" numFmtId="0" xfId="0">
      <alignment vertical="center"/>
    </xf>
    <xf applyAlignment="true" applyBorder="false" applyFill="true" applyFont="true" applyNumberFormat="false" applyProtection="false" borderId="0" fillId="88"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71" xfId="0">
      <alignment vertical="center"/>
    </xf>
    <xf applyAlignment="true" applyBorder="false" applyFill="false" applyFont="true" applyNumberFormat="true" applyProtection="false" borderId="0" fillId="0" fontId="2" numFmtId="172" xfId="0">
      <alignment vertical="center"/>
    </xf>
    <xf applyAlignment="true" applyBorder="false" applyFill="true" applyFont="true" applyNumberFormat="false" applyProtection="false" borderId="0" fillId="89" fontId="2" numFmtId="0" xfId="0">
      <alignment horizontal="center" vertical="center"/>
    </xf>
    <xf applyAlignment="true" applyBorder="false" applyFill="true" applyFont="true" applyNumberFormat="false" applyProtection="false" borderId="0" fillId="90" fontId="33" numFmtId="0" xfId="0">
      <alignment vertical="center"/>
    </xf>
    <xf applyAlignment="true" applyBorder="false" applyFill="true" applyFont="true" applyNumberFormat="false" applyProtection="false" borderId="0" fillId="88" fontId="2" numFmtId="0" xfId="0">
      <alignment horizontal="left" vertical="center"/>
    </xf>
    <xf applyAlignment="true" applyBorder="false" applyFill="true" applyFont="true" applyNumberFormat="false" applyProtection="false" borderId="0" fillId="88"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91" fontId="4" numFmtId="0" xfId="0">
      <alignment horizontal="left" vertical="center"/>
    </xf>
    <xf applyAlignment="true" applyBorder="false" applyFill="true" applyFont="true" applyNumberFormat="false" applyProtection="false" borderId="0" fillId="89"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73" xfId="0">
      <alignment horizontal="left" vertical="center"/>
    </xf>
    <xf applyAlignment="true" applyBorder="false" applyFill="false" applyFont="true" applyNumberFormat="false" applyProtection="false" borderId="0" fillId="0" fontId="4" numFmtId="0" xfId="0">
      <alignment horizontal="left" vertical="center"/>
    </xf>
    <xf applyAlignment="true" applyBorder="false" applyFill="true" applyFont="true" applyNumberFormat="false" applyProtection="false" borderId="0" fillId="87" fontId="2" numFmtId="0" xfId="0">
      <alignment horizontal="left" vertical="center"/>
    </xf>
    <xf applyAlignment="true" applyBorder="false" applyFill="false" applyFont="true" applyNumberFormat="true" applyProtection="false" borderId="0" fillId="0" fontId="4" numFmtId="174" xfId="0">
      <alignment horizontal="left" vertical="center" wrapText="true"/>
    </xf>
    <xf applyAlignment="true" applyBorder="false" applyFill="false" applyFont="true" applyNumberFormat="false" applyProtection="false" borderId="0" fillId="0" fontId="33" numFmtId="0" xfId="0">
      <alignment vertical="center"/>
    </xf>
    <xf applyAlignment="true" applyBorder="false" applyFill="true" applyFont="true" applyNumberFormat="false" applyProtection="false" borderId="0" fillId="88" fontId="2" numFmtId="0" xfId="0">
      <alignment horizontal="center" vertical="center"/>
    </xf>
    <xf applyAlignment="true" applyBorder="false" applyFill="true" applyFont="true" applyNumberFormat="false" applyProtection="false" borderId="0" fillId="90" fontId="2" numFmtId="0" xfId="0">
      <alignment horizontal="center" vertical="center"/>
    </xf>
    <xf applyAlignment="true" applyBorder="false" applyFill="false" applyFont="true" applyNumberFormat="true" applyProtection="false" borderId="0" fillId="0" fontId="2" numFmtId="171" xfId="0">
      <alignment horizontal="center" vertical="center"/>
    </xf>
    <xf applyAlignment="true" applyBorder="false" applyFill="true" applyFont="true" applyNumberFormat="false" applyProtection="false" borderId="0" fillId="92" fontId="2" numFmtId="0" xfId="0">
      <alignment horizontal="center" vertical="center"/>
    </xf>
    <xf applyAlignment="true" applyBorder="false" applyFill="true" applyFont="true" applyNumberFormat="false" applyProtection="false" borderId="0" fillId="92" fontId="2" numFmtId="0" xfId="0">
      <alignment horizontal="center" vertical="center"/>
    </xf>
    <xf applyAlignment="true" applyBorder="false" applyFill="true" applyFont="true" applyNumberFormat="false" applyProtection="false" borderId="0" fillId="91" fontId="2" numFmtId="0" xfId="0">
      <alignment horizontal="center" vertical="center"/>
    </xf>
    <xf applyAlignment="true" applyBorder="false" applyFill="true" applyFont="true" applyNumberFormat="false" applyProtection="false" borderId="0" fillId="91" fontId="2" numFmtId="0" xfId="0">
      <alignment horizontal="center" vertical="center"/>
    </xf>
    <xf applyAlignment="true" applyBorder="false" applyFill="true" applyFont="true" applyNumberFormat="false" applyProtection="false" borderId="0" fillId="89" fontId="2" numFmtId="0" xfId="0">
      <alignment vertical="center"/>
    </xf>
    <xf applyAlignment="true" applyBorder="false" applyFill="true" applyFont="true" applyNumberFormat="false" applyProtection="false" borderId="0" fillId="89" fontId="2" numFmtId="0" xfId="0">
      <alignment horizontal="center" vertical="center"/>
    </xf>
    <xf applyAlignment="true" applyBorder="false" applyFill="true" applyFont="true" applyNumberFormat="false" applyProtection="false" borderId="21" fillId="93" fontId="34" numFmtId="0" xfId="0">
      <alignment horizontal="center" vertical="center"/>
    </xf>
    <xf applyAlignment="true" applyBorder="false" applyFill="true" applyFont="true" applyNumberFormat="false" applyProtection="false" borderId="21" fillId="94" fontId="34"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1" fillId="95" fontId="35" numFmtId="0" xfId="0">
      <alignment horizontal="center" vertical="center"/>
    </xf>
    <xf applyAlignment="true" applyBorder="false" applyFill="true" applyFont="true" applyNumberFormat="false" applyProtection="false" borderId="21" fillId="95" fontId="2" numFmtId="0" xfId="0">
      <alignment horizontal="center" vertical="center"/>
    </xf>
    <xf applyAlignment="true" applyBorder="false" applyFill="true" applyFont="true" applyNumberFormat="false" applyProtection="false" borderId="21" fillId="95" fontId="35" numFmtId="0" xfId="0">
      <alignment horizontal="center" vertical="center"/>
    </xf>
    <xf applyAlignment="true" applyBorder="false" applyFill="true" applyFont="true" applyNumberFormat="false" applyProtection="false" borderId="0" fillId="96"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9" numFmtId="0" xfId="0">
      <alignment vertical="center"/>
    </xf>
    <xf applyAlignment="true" applyBorder="false" applyFill="true" applyFont="true" applyNumberFormat="false" applyProtection="false" borderId="0" fillId="97" fontId="2" numFmtId="0" xfId="0">
      <alignment vertical="center"/>
    </xf>
    <xf applyAlignment="true" applyBorder="false" applyFill="true" applyFont="true" applyNumberFormat="false" applyProtection="false" borderId="0" fillId="98" fontId="2" numFmtId="0" xfId="0">
      <alignment vertical="center"/>
    </xf>
    <xf applyAlignment="true" applyBorder="false" applyFill="true" applyFont="true" applyNumberFormat="false" applyProtection="false" borderId="0" fillId="99" fontId="2"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0" fillId="100" fontId="2" numFmtId="0" xfId="0">
      <alignment horizontal="center" vertical="center"/>
    </xf>
    <xf applyAlignment="true" applyBorder="false" applyFill="true" applyFont="true" applyNumberFormat="false" applyProtection="false" borderId="0" fillId="100" fontId="2" numFmtId="0" xfId="0">
      <alignment horizontal="center" vertical="center"/>
    </xf>
    <xf applyAlignment="true" applyBorder="false" applyFill="true" applyFont="true" applyNumberFormat="false" applyProtection="false" borderId="0" fillId="101"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99" fontId="2" numFmtId="0" xfId="0">
      <alignment vertical="center"/>
    </xf>
    <xf applyAlignment="true" applyBorder="false" applyFill="true" applyFont="true" applyNumberFormat="false" applyProtection="false" borderId="0" fillId="102" fontId="2" numFmtId="0" xfId="0">
      <alignment vertical="center"/>
    </xf>
    <xf applyAlignment="true" applyBorder="false" applyFill="true" applyFont="true" applyNumberFormat="false" applyProtection="false" borderId="0" fillId="102" fontId="2" numFmtId="0" xfId="0">
      <alignment horizontal="center" vertical="center"/>
    </xf>
    <xf applyAlignment="true" applyBorder="false" applyFill="true" applyFont="true" applyNumberFormat="false" applyProtection="false" borderId="0" fillId="102" fontId="2" numFmtId="0" xfId="0">
      <alignment horizontal="center" vertical="center"/>
    </xf>
    <xf applyAlignment="true" applyBorder="false" applyFill="true" applyFont="true" applyNumberFormat="false" applyProtection="false" borderId="0" fillId="101" fontId="2" numFmtId="0" xfId="0">
      <alignment vertical="center"/>
    </xf>
    <xf applyAlignment="true" applyBorder="false" applyFill="true" applyFont="true" applyNumberFormat="false" applyProtection="false" borderId="0" fillId="101" fontId="2" numFmtId="0" xfId="0">
      <alignment horizontal="center" vertical="center"/>
    </xf>
    <xf applyAlignment="true" applyBorder="false" applyFill="true" applyFont="true" applyNumberFormat="false" applyProtection="false" borderId="0" fillId="101" fontId="2" numFmtId="0" xfId="0">
      <alignment horizontal="center" vertical="center"/>
    </xf>
    <xf applyAlignment="true" applyBorder="false" applyFill="true" applyFont="true" applyNumberFormat="true" applyProtection="false" borderId="0" fillId="101" fontId="2" numFmtId="175" xfId="0">
      <alignment vertical="center"/>
    </xf>
    <xf applyAlignment="true" applyBorder="false" applyFill="true" applyFont="true" applyNumberFormat="false" applyProtection="false" borderId="0" fillId="101" fontId="2" numFmtId="0" xfId="0">
      <alignment horizontal="center" vertical="center"/>
    </xf>
    <xf applyAlignment="true" applyBorder="false" applyFill="true" applyFont="true" applyNumberFormat="false" applyProtection="false" borderId="0" fillId="103" fontId="2" numFmtId="0" xfId="0">
      <alignment vertical="center"/>
    </xf>
    <xf applyAlignment="true" applyBorder="false" applyFill="true" applyFont="true" applyNumberFormat="false" applyProtection="false" borderId="0" fillId="104" fontId="2" numFmtId="0" xfId="0">
      <alignment vertical="center"/>
    </xf>
    <xf applyAlignment="true" applyBorder="false" applyFill="true" applyFont="true" applyNumberFormat="true" applyProtection="false" borderId="0" fillId="104" fontId="2" numFmtId="176" xfId="0">
      <alignment horizontal="right" vertical="center"/>
    </xf>
    <xf applyAlignment="true" applyBorder="false" applyFill="true" applyFont="true" applyNumberFormat="false" applyProtection="false" borderId="0" fillId="105" fontId="2" numFmtId="0" xfId="0">
      <alignment vertical="center"/>
    </xf>
    <xf applyAlignment="true" applyBorder="false" applyFill="true" applyFont="true" applyNumberFormat="false" applyProtection="false" borderId="0" fillId="106" fontId="2" numFmtId="0" xfId="0">
      <alignment horizontal="center" vertical="center"/>
    </xf>
    <xf applyAlignment="true" applyBorder="false" applyFill="true" applyFont="true" applyNumberFormat="false" applyProtection="false" borderId="0" fillId="103" fontId="2" numFmtId="0" xfId="0">
      <alignment vertical="center"/>
    </xf>
    <xf applyAlignment="true" applyBorder="false" applyFill="true" applyFont="true" applyNumberFormat="false" applyProtection="false" borderId="0" fillId="107"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08" fontId="2" numFmtId="0" xfId="0">
      <alignment vertical="center"/>
    </xf>
    <xf applyAlignment="true" applyBorder="false" applyFill="true" applyFont="true" applyNumberFormat="false" applyProtection="false" borderId="0" fillId="109" fontId="2" numFmtId="0" xfId="0">
      <alignment vertical="center"/>
    </xf>
    <xf applyAlignment="true" applyBorder="false" applyFill="true" applyFont="true" applyNumberFormat="false" applyProtection="false" borderId="0" fillId="109" fontId="36"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 numFmtId="0" xfId="0">
      <alignment horizontal="right" vertical="center"/>
    </xf>
    <xf applyAlignment="true" applyBorder="false" applyFill="true" applyFont="true" applyNumberFormat="false" applyProtection="false" borderId="0" fillId="110" fontId="2" numFmtId="0" xfId="0">
      <alignment vertical="center"/>
    </xf>
    <xf applyAlignment="true" applyBorder="false" applyFill="true" applyFont="true" applyNumberFormat="false" applyProtection="false" borderId="0" fillId="110" fontId="3" numFmtId="0" xfId="0">
      <alignment vertical="center"/>
    </xf>
    <xf applyAlignment="true" applyBorder="false" applyFill="true" applyFont="true" applyNumberFormat="false" applyProtection="false" borderId="0" fillId="110" fontId="2" numFmtId="0" xfId="0">
      <alignment horizontal="righ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77" xfId="0">
      <alignment vertical="center"/>
    </xf>
    <xf applyAlignment="true" applyBorder="false" applyFill="true" applyFont="true" applyNumberFormat="false" applyProtection="false" borderId="0" fillId="111" fontId="2" numFmtId="0" xfId="0">
      <alignment vertical="center"/>
    </xf>
    <xf applyAlignment="true" applyBorder="false" applyFill="true" applyFont="true" applyNumberFormat="false" applyProtection="false" borderId="0" fillId="111" fontId="3" numFmtId="0" xfId="0">
      <alignment vertical="center"/>
    </xf>
    <xf applyAlignment="true" applyBorder="false" applyFill="true" applyFont="true" applyNumberFormat="false" applyProtection="false" borderId="0" fillId="111" fontId="2" numFmtId="0" xfId="0">
      <alignment horizontal="right" vertical="center"/>
    </xf>
    <xf applyAlignment="true" applyBorder="false" applyFill="true" applyFont="true" applyNumberFormat="false" applyProtection="false" borderId="0" fillId="112" fontId="2" numFmtId="0" xfId="0">
      <alignment vertical="center"/>
    </xf>
    <xf applyAlignment="true" applyBorder="false" applyFill="true" applyFont="true" applyNumberFormat="false" applyProtection="false" borderId="0" fillId="112" fontId="2" numFmtId="0" xfId="0">
      <alignment horizontal="right" vertical="center"/>
    </xf>
    <xf applyAlignment="true" applyBorder="false" applyFill="true" applyFont="true" applyNumberFormat="false" applyProtection="false" borderId="0" fillId="113" fontId="2" numFmtId="0" xfId="0">
      <alignment vertical="center"/>
    </xf>
    <xf applyAlignment="true" applyBorder="false" applyFill="true" applyFont="true" applyNumberFormat="false" applyProtection="false" borderId="0" fillId="113" fontId="2" numFmtId="0" xfId="0">
      <alignment vertical="center"/>
    </xf>
    <xf applyAlignment="true" applyBorder="false" applyFill="true" applyFont="true" applyNumberFormat="false" applyProtection="false" borderId="0" fillId="113" fontId="3" numFmtId="0" xfId="0">
      <alignment vertical="center"/>
    </xf>
    <xf applyAlignment="true" applyBorder="false" applyFill="true" applyFont="true" applyNumberFormat="true" applyProtection="false" borderId="0" fillId="113" fontId="2" numFmtId="177" xfId="0">
      <alignment vertical="center"/>
    </xf>
    <xf applyAlignment="true" applyBorder="false" applyFill="true" applyFont="true" applyNumberFormat="false" applyProtection="false" borderId="0" fillId="113" fontId="2" numFmtId="0" xfId="0">
      <alignment horizontal="right" vertical="center"/>
    </xf>
    <xf applyAlignment="true" applyBorder="false" applyFill="true" applyFont="true" applyNumberFormat="false" applyProtection="false" borderId="0" fillId="114" fontId="2" numFmtId="0" xfId="0">
      <alignment vertical="center"/>
    </xf>
    <xf applyAlignment="true" applyBorder="false" applyFill="true" applyFont="true" applyNumberFormat="false" applyProtection="false" borderId="0" fillId="114" fontId="3" numFmtId="0" xfId="0">
      <alignment vertical="center"/>
    </xf>
    <xf applyAlignment="true" applyBorder="false" applyFill="true" applyFont="true" applyNumberFormat="true" applyProtection="false" borderId="0" fillId="114" fontId="2" numFmtId="177" xfId="0">
      <alignment vertical="center"/>
    </xf>
    <xf applyAlignment="true" applyBorder="false" applyFill="true" applyFont="true" applyNumberFormat="false" applyProtection="false" borderId="0" fillId="111" fontId="37" numFmtId="0" xfId="0">
      <alignment vertical="center"/>
    </xf>
    <xf applyAlignment="true" applyBorder="false" applyFill="true" applyFont="true" applyNumberFormat="true" applyProtection="false" borderId="0" fillId="111" fontId="37" numFmtId="177" xfId="0">
      <alignment vertical="center"/>
    </xf>
    <xf applyAlignment="true" applyBorder="false" applyFill="true" applyFont="true" applyNumberFormat="false" applyProtection="false" borderId="0" fillId="111" fontId="37" numFmtId="0" xfId="0">
      <alignment horizontal="right" vertical="center"/>
    </xf>
    <xf applyAlignment="true" applyBorder="false" applyFill="true" applyFont="true" applyNumberFormat="false" applyProtection="false" borderId="0" fillId="111" fontId="2" numFmtId="0" xfId="0">
      <alignment vertical="center"/>
    </xf>
    <xf applyAlignment="true" applyBorder="false" applyFill="true" applyFont="true" applyNumberFormat="true" applyProtection="false" borderId="0" fillId="111" fontId="2" numFmtId="177" xfId="0">
      <alignment vertical="center"/>
    </xf>
    <xf applyAlignment="true" applyBorder="false" applyFill="false" applyFont="true" applyNumberFormat="true" applyProtection="false" borderId="0" fillId="0" fontId="2" numFmtId="177" xfId="0">
      <alignment vertical="center"/>
    </xf>
    <xf applyAlignment="true" applyBorder="false" applyFill="false" applyFont="true" applyNumberFormat="false" applyProtection="false" borderId="0" fillId="0" fontId="2" numFmtId="0" xfId="0">
      <alignment horizontal="righ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true" applyProtection="false" borderId="0" fillId="112" fontId="2" numFmtId="177" xfId="0">
      <alignment vertical="center"/>
    </xf>
    <xf applyAlignment="true" applyBorder="false" applyFill="true" applyFont="true" applyNumberFormat="false" applyProtection="false" borderId="0" fillId="112" fontId="2" numFmtId="0" xfId="0">
      <alignment horizontal="right" vertical="center"/>
    </xf>
    <xf applyAlignment="true" applyBorder="false" applyFill="true" applyFont="true" applyNumberFormat="false" applyProtection="false" borderId="22" fillId="115" fontId="23" numFmtId="0" xfId="0">
      <alignment horizontal="center" vertical="center"/>
    </xf>
    <xf applyAlignment="true" applyBorder="false" applyFill="true" applyFont="true" applyNumberFormat="false" applyProtection="false" borderId="22" fillId="116" fontId="38" numFmtId="0" xfId="0">
      <alignment horizontal="center" vertical="center" wrapText="true"/>
    </xf>
    <xf applyAlignment="true" applyBorder="false" applyFill="true" applyFont="true" applyNumberFormat="false" applyProtection="false" borderId="22" fillId="115" fontId="23" numFmtId="0" xfId="0">
      <alignment horizontal="center" vertical="center" wrapText="true"/>
    </xf>
    <xf applyAlignment="true" applyBorder="false" applyFill="true" applyFont="true" applyNumberFormat="false" applyProtection="false" borderId="22" fillId="116" fontId="39" numFmtId="0" xfId="0">
      <alignment horizontal="center" vertical="center" wrapText="true"/>
    </xf>
    <xf applyAlignment="true" applyBorder="false" applyFill="true" applyFont="true" applyNumberFormat="false" applyProtection="false" borderId="22" fillId="116" fontId="38" numFmtId="0" xfId="0">
      <alignment horizontal="center" vertical="center"/>
    </xf>
    <xf applyAlignment="true" applyBorder="false" applyFill="true" applyFont="true" applyNumberFormat="false" applyProtection="false" borderId="22" fillId="116" fontId="39" numFmtId="0" xfId="0">
      <alignment horizontal="center" vertical="center"/>
    </xf>
    <xf applyAlignment="true" applyBorder="false" applyFill="true" applyFont="true" applyNumberFormat="false" applyProtection="false" borderId="0" fillId="117" fontId="4" numFmtId="0" xfId="0">
      <alignment horizontal="center" vertical="center"/>
    </xf>
    <xf applyAlignment="true" applyBorder="false" applyFill="true" applyFont="true" applyNumberFormat="false" applyProtection="false" borderId="0" fillId="117" fontId="40" numFmtId="0" xfId="0">
      <alignment horizontal="center" vertical="bottom"/>
    </xf>
    <xf applyAlignment="true" applyBorder="false" applyFill="true" applyFont="true" applyNumberFormat="false" applyProtection="false" borderId="0" fillId="117" fontId="4" numFmtId="0" xfId="0">
      <alignment horizontal="center" vertical="bottom"/>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0" fillId="0" fontId="4" numFmtId="0" xfId="0">
      <alignment horizontal="center" vertical="bottom"/>
    </xf>
    <xf applyAlignment="true" applyBorder="false" applyFill="false" applyFont="true" applyNumberFormat="false" applyProtection="false" borderId="0" fillId="0" fontId="4" numFmtId="0" xfId="0">
      <alignment horizontal="left" vertical="bottom"/>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0" fillId="116" fontId="4" numFmtId="0" xfId="0">
      <alignment horizontal="center" vertical="bottom"/>
    </xf>
    <xf applyAlignment="true" applyBorder="false" applyFill="false" applyFont="true" applyNumberFormat="false" applyProtection="false" borderId="0" fillId="0" fontId="18" numFmtId="0" xfId="0">
      <alignment horizontal="center" vertical="center"/>
    </xf>
    <xf applyAlignment="true" applyBorder="false" applyFill="false" applyFont="true" applyNumberFormat="false" applyProtection="false" borderId="0" fillId="0" fontId="18" numFmtId="0" xfId="0">
      <alignment horizontal="left" vertical="bottom"/>
    </xf>
    <xf applyAlignment="true" applyBorder="false" applyFill="true" applyFont="true" applyNumberFormat="false" applyProtection="false" borderId="0" fillId="118" fontId="4" numFmtId="0" xfId="0">
      <alignment horizontal="center" vertical="center"/>
    </xf>
    <xf applyAlignment="true" applyBorder="false" applyFill="true" applyFont="true" applyNumberFormat="false" applyProtection="false" borderId="0" fillId="118" fontId="4" numFmtId="0" xfId="0">
      <alignment horizontal="center" vertical="bottom"/>
    </xf>
    <xf applyAlignment="true" applyBorder="false" applyFill="true" applyFont="true" applyNumberFormat="false" applyProtection="false" borderId="0" fillId="118" fontId="4" numFmtId="0" xfId="0">
      <alignment vertical="center"/>
    </xf>
    <xf applyAlignment="true" applyBorder="false" applyFill="true" applyFont="true" applyNumberFormat="false" applyProtection="false" borderId="0" fillId="118" fontId="18" numFmtId="0" xfId="0">
      <alignment horizontal="left" vertical="bottom"/>
    </xf>
    <xf applyAlignment="true" applyBorder="false" applyFill="true" applyFont="true" applyNumberFormat="false" applyProtection="false" borderId="0" fillId="118" fontId="4" numFmtId="0" xfId="0">
      <alignment horizontal="left" vertical="bottom"/>
    </xf>
    <xf applyAlignment="true" applyBorder="false" applyFill="true" applyFont="true" applyNumberFormat="false" applyProtection="false" borderId="0" fillId="119" fontId="4" numFmtId="0" xfId="0">
      <alignment horizontal="left" vertical="bottom"/>
    </xf>
    <xf applyAlignment="true" applyBorder="false" applyFill="true" applyFont="true" applyNumberFormat="false" applyProtection="false" borderId="0" fillId="120" fontId="4" numFmtId="0" xfId="0">
      <alignment horizontal="left" vertical="bottom"/>
    </xf>
    <xf applyAlignment="true" applyBorder="false" applyFill="true" applyFont="true" applyNumberFormat="false" applyProtection="false" borderId="0" fillId="116" fontId="4" numFmtId="0" xfId="0">
      <alignment horizontal="center" vertical="center"/>
    </xf>
    <xf applyAlignment="true" applyBorder="false" applyFill="true" applyFont="true" applyNumberFormat="false" applyProtection="false" borderId="0" fillId="116" fontId="18" numFmtId="0" xfId="0">
      <alignment horizontal="left" vertical="bottom"/>
    </xf>
    <xf applyAlignment="true" applyBorder="false" applyFill="true" applyFont="true" applyNumberFormat="false" applyProtection="false" borderId="0" fillId="116" fontId="4" numFmtId="0" xfId="0">
      <alignment horizontal="left" vertical="bottom"/>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16" fontId="4" numFmtId="0" xfId="0">
      <alignment horizontal="center" vertical="bottom"/>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0" fillId="121"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3" fillId="122" fontId="17"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3" fillId="123" fontId="2" numFmtId="0" xfId="0">
      <alignment horizontal="center" vertical="center"/>
    </xf>
    <xf applyAlignment="true" applyBorder="false" applyFill="true" applyFont="true" applyNumberFormat="false" applyProtection="false" borderId="23" fillId="123" fontId="41" numFmtId="0" xfId="0">
      <alignment horizontal="center" vertical="center"/>
    </xf>
    <xf applyAlignment="true" applyBorder="false" applyFill="true" applyFont="true" applyNumberFormat="false" applyProtection="false" borderId="23" fillId="123" fontId="2" numFmtId="0" xfId="0">
      <alignment horizontal="center" vertical="center"/>
    </xf>
    <xf applyAlignment="true" applyBorder="false" applyFill="true" applyFont="true" applyNumberFormat="false" applyProtection="false" borderId="0" fillId="124"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24" fontId="2" numFmtId="0" xfId="0">
      <alignment horizontal="center" vertical="center"/>
    </xf>
    <xf applyAlignment="true" applyBorder="false" applyFill="true" applyFont="true" applyNumberFormat="false" applyProtection="false" borderId="0" fillId="122" fontId="2" numFmtId="0" xfId="0">
      <alignment horizontal="center" vertical="center"/>
    </xf>
    <xf applyAlignment="true" applyBorder="false" applyFill="false" applyFont="true" applyNumberFormat="false" applyProtection="false" borderId="0" fillId="0" fontId="42" numFmtId="0" xfId="0">
      <alignment horizontal="center" vertical="center"/>
    </xf>
    <xf applyAlignment="true" applyBorder="false" applyFill="true" applyFont="true" applyNumberFormat="false" applyProtection="false" borderId="23" fillId="123" fontId="2" numFmtId="0" xfId="0">
      <alignment horizontal="center" vertical="bottom"/>
    </xf>
    <xf applyAlignment="true" applyBorder="false" applyFill="true" applyFont="true" applyNumberFormat="true" applyProtection="false" borderId="23" fillId="123" fontId="2" numFmtId="178" xfId="0">
      <alignment horizontal="center" vertical="center"/>
    </xf>
    <xf applyAlignment="true" applyBorder="false" applyFill="false" applyFont="true" applyNumberFormat="true" applyProtection="false" borderId="0" fillId="0" fontId="2" numFmtId="179" xfId="0">
      <alignment horizontal="center" vertical="center"/>
    </xf>
    <xf applyAlignment="true" applyBorder="false" applyFill="true" applyFont="true" applyNumberFormat="false" applyProtection="false" borderId="23" fillId="125" fontId="2" numFmtId="0" xfId="0">
      <alignment horizontal="center" vertical="center"/>
    </xf>
    <xf applyAlignment="true" applyBorder="false" applyFill="true" applyFont="true" applyNumberFormat="false" applyProtection="false" borderId="23" fillId="125" fontId="2" numFmtId="0" xfId="0">
      <alignment horizontal="center" vertical="bottom"/>
    </xf>
    <xf applyAlignment="true" applyBorder="false" applyFill="true" applyFont="true" applyNumberFormat="true" applyProtection="false" borderId="23" fillId="125" fontId="2" numFmtId="178" xfId="0">
      <alignment horizontal="center" vertical="center"/>
    </xf>
    <xf applyAlignment="true" applyBorder="false" applyFill="true" applyFont="true" applyNumberFormat="false" applyProtection="false" borderId="0" fillId="126" fontId="2" numFmtId="0" xfId="0">
      <alignment horizontal="left" vertical="center"/>
    </xf>
    <xf applyAlignment="true" applyBorder="false" applyFill="true" applyFont="true" applyNumberFormat="false" applyProtection="false" borderId="0" fillId="126" fontId="2" numFmtId="0" xfId="0">
      <alignment vertical="center"/>
    </xf>
    <xf applyAlignment="true" applyBorder="false" applyFill="true" applyFont="true" applyNumberFormat="false" applyProtection="false" borderId="0" fillId="127" fontId="33"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27" fontId="2" numFmtId="0" xfId="0">
      <alignment horizontal="left" vertical="center"/>
    </xf>
    <xf applyAlignment="true" applyBorder="false" applyFill="true" applyFont="true" applyNumberFormat="false" applyProtection="false" borderId="0" fillId="127" fontId="2" numFmtId="0" xfId="0">
      <alignment vertical="center"/>
    </xf>
    <xf applyAlignment="true" applyBorder="false" applyFill="true" applyFont="true" applyNumberFormat="false" applyProtection="false" borderId="0" fillId="128" fontId="2" numFmtId="0" xfId="0">
      <alignment vertical="center"/>
    </xf>
    <xf applyAlignment="true" applyBorder="false" applyFill="true" applyFont="true" applyNumberFormat="false" applyProtection="false" borderId="0" fillId="129" fontId="2" numFmtId="0" xfId="0">
      <alignment vertical="center"/>
    </xf>
    <xf applyAlignment="true" applyBorder="false" applyFill="true" applyFont="true" applyNumberFormat="false" applyProtection="false" borderId="0" fillId="130" fontId="2" numFmtId="0" xfId="0">
      <alignment horizontal="left" vertical="center"/>
    </xf>
    <xf applyAlignment="true" applyBorder="false" applyFill="true" applyFont="true" applyNumberFormat="true" applyProtection="false" borderId="0" fillId="130" fontId="2" numFmtId="180" xfId="0">
      <alignment horizontal="left" vertical="center"/>
    </xf>
    <xf applyAlignment="true" applyBorder="false" applyFill="true" applyFont="true" applyNumberFormat="true" applyProtection="false" borderId="0" fillId="127" fontId="2" numFmtId="181" xfId="0">
      <alignment horizontal="left" vertical="center"/>
    </xf>
    <xf applyAlignment="true" applyBorder="false" applyFill="false" applyFont="true" applyNumberFormat="true" applyProtection="false" borderId="0" fillId="0" fontId="2" numFmtId="182" xfId="0">
      <alignment vertical="center"/>
    </xf>
    <xf applyAlignment="true" applyBorder="false" applyFill="true" applyFont="true" applyNumberFormat="false" applyProtection="false" borderId="0" fillId="130" fontId="2" numFmtId="0" xfId="0">
      <alignment horizontal="left" vertical="center"/>
    </xf>
    <xf applyAlignment="true" applyBorder="false" applyFill="true" applyFont="true" applyNumberFormat="false" applyProtection="false" borderId="0" fillId="127" fontId="2" numFmtId="0" xfId="0">
      <alignment horizontal="left" vertical="center"/>
    </xf>
    <xf applyAlignment="true" applyBorder="false" applyFill="true" applyFont="true" applyNumberFormat="false" applyProtection="false" borderId="0" fillId="131" fontId="2" numFmtId="0" xfId="0">
      <alignment horizontal="left" vertical="center"/>
    </xf>
    <xf applyAlignment="true" applyBorder="false" applyFill="true" applyFont="true" applyNumberFormat="false" applyProtection="false" borderId="0" fillId="131" fontId="2" numFmtId="0" xfId="0">
      <alignment horizontal="left" vertical="center"/>
    </xf>
    <xf applyAlignment="true" applyBorder="false" applyFill="true" applyFont="true" applyNumberFormat="false" applyProtection="false" borderId="0" fillId="132" fontId="2" numFmtId="0" xfId="0">
      <alignment horizontal="left" vertical="center"/>
    </xf>
    <xf applyAlignment="true" applyBorder="false" applyFill="true" applyFont="true" applyNumberFormat="false" applyProtection="false" borderId="0" fillId="132" fontId="2" numFmtId="0" xfId="0">
      <alignment horizontal="left" vertical="center"/>
    </xf>
    <xf applyAlignment="true" applyBorder="false" applyFill="true" applyFont="true" applyNumberFormat="false" applyProtection="false" borderId="0" fillId="133"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34" fontId="2" numFmtId="0" xfId="0">
      <alignment horizontal="left" vertical="center"/>
    </xf>
    <xf applyAlignment="true" applyBorder="false" applyFill="true" applyFont="true" applyNumberFormat="false" applyProtection="false" borderId="0" fillId="134" fontId="2" numFmtId="0" xfId="0">
      <alignment vertical="center"/>
    </xf>
    <xf applyAlignment="true" applyBorder="false" applyFill="true" applyFont="true" applyNumberFormat="false" applyProtection="false" borderId="0" fillId="135" fontId="33"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35" fontId="2" numFmtId="0" xfId="0">
      <alignment horizontal="left" vertical="center"/>
    </xf>
    <xf applyAlignment="true" applyBorder="false" applyFill="true" applyFont="true" applyNumberFormat="false" applyProtection="false" borderId="0" fillId="135" fontId="2" numFmtId="0" xfId="0">
      <alignment vertical="center"/>
    </xf>
    <xf applyAlignment="true" applyBorder="false" applyFill="true" applyFont="true" applyNumberFormat="false" applyProtection="false" borderId="0" fillId="135" fontId="2" numFmtId="0" xfId="0">
      <alignment horizontal="left" vertical="center"/>
    </xf>
    <xf applyAlignment="true" applyBorder="false" applyFill="true" applyFont="true" applyNumberFormat="false" applyProtection="false" borderId="0" fillId="135" fontId="2" numFmtId="0" xfId="0">
      <alignment vertical="center"/>
    </xf>
    <xf applyAlignment="true" applyBorder="false" applyFill="true" applyFont="true" applyNumberFormat="false" applyProtection="false" borderId="0" fillId="136" fontId="2" numFmtId="0" xfId="0">
      <alignment vertical="center"/>
    </xf>
    <xf applyAlignment="true" applyBorder="false" applyFill="true" applyFont="true" applyNumberFormat="false" applyProtection="false" borderId="0" fillId="137" fontId="2" numFmtId="0" xfId="0">
      <alignment vertical="center"/>
    </xf>
    <xf applyAlignment="true" applyBorder="false" applyFill="true" applyFont="true" applyNumberFormat="false" applyProtection="false" borderId="0" fillId="138"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39" fontId="2" numFmtId="0" xfId="0">
      <alignment horizontal="left" vertical="center"/>
    </xf>
    <xf applyAlignment="true" applyBorder="false" applyFill="true" applyFont="true" applyNumberFormat="false" applyProtection="false" borderId="0" fillId="139" fontId="2" numFmtId="0" xfId="0">
      <alignment horizontal="left" vertical="center"/>
    </xf>
    <xf applyAlignment="true" applyBorder="false" applyFill="true" applyFont="true" applyNumberFormat="true" applyProtection="false" borderId="0" fillId="139" fontId="2" numFmtId="183" xfId="0">
      <alignment horizontal="left" vertical="center"/>
    </xf>
    <xf applyAlignment="true" applyBorder="false" applyFill="true" applyFont="true" applyNumberFormat="true" applyProtection="false" borderId="0" fillId="139" fontId="2" numFmtId="184" xfId="0">
      <alignment horizontal="left" vertical="center"/>
    </xf>
    <xf applyAlignment="true" applyBorder="false" applyFill="true" applyFont="true" applyNumberFormat="false" applyProtection="false" borderId="0" fillId="140" fontId="2" numFmtId="0" xfId="0">
      <alignment horizontal="left" vertical="center"/>
    </xf>
    <xf applyAlignment="true" applyBorder="false" applyFill="true" applyFont="true" applyNumberFormat="false" applyProtection="false" borderId="0" fillId="139" fontId="2" numFmtId="0" xfId="0">
      <alignment horizontal="left" vertical="center"/>
    </xf>
    <xf applyAlignment="true" applyBorder="false" applyFill="true" applyFont="true" applyNumberFormat="false" applyProtection="false" borderId="0" fillId="141" fontId="2" numFmtId="0" xfId="0">
      <alignment horizontal="left" vertical="center"/>
    </xf>
    <xf applyAlignment="true" applyBorder="false" applyFill="true" applyFont="true" applyNumberFormat="false" applyProtection="false" borderId="0" fillId="141" fontId="33" numFmtId="0" xfId="0">
      <alignment horizontal="left" vertical="center"/>
    </xf>
    <xf applyAlignment="true" applyBorder="false" applyFill="true" applyFont="true" applyNumberFormat="false" applyProtection="false" borderId="0" fillId="141" fontId="33" numFmtId="0" xfId="0">
      <alignment horizontal="left" vertical="center"/>
    </xf>
    <xf applyAlignment="true" applyBorder="false" applyFill="true" applyFont="true" applyNumberFormat="false" applyProtection="false" borderId="0" fillId="141" fontId="33" numFmtId="0" xfId="0">
      <alignment horizontal="left" vertical="center"/>
    </xf>
    <xf applyAlignment="true" applyBorder="false" applyFill="true" applyFont="true" applyNumberFormat="false" applyProtection="false" borderId="0" fillId="141" fontId="2" numFmtId="0" xfId="0">
      <alignment horizontal="left" vertical="center"/>
    </xf>
    <xf applyAlignment="true" applyBorder="false" applyFill="true" applyFont="true" applyNumberFormat="true" applyProtection="false" borderId="0" fillId="141" fontId="2" numFmtId="183" xfId="0">
      <alignment horizontal="left" vertical="center"/>
    </xf>
    <xf applyAlignment="true" applyBorder="false" applyFill="true" applyFont="true" applyNumberFormat="false" applyProtection="false" borderId="0" fillId="141" fontId="2" numFmtId="0" xfId="0">
      <alignment horizontal="left" vertical="center"/>
    </xf>
    <xf applyAlignment="true" applyBorder="false" applyFill="true" applyFont="true" applyNumberFormat="false" applyProtection="false" borderId="0" fillId="139" fontId="43" numFmtId="0" xfId="0">
      <alignment horizontal="left" vertical="center"/>
    </xf>
    <xf applyAlignment="true" applyBorder="false" applyFill="true" applyFont="true" applyNumberFormat="false" applyProtection="false" borderId="0" fillId="139" fontId="43" numFmtId="0" xfId="0">
      <alignment horizontal="left" vertical="center"/>
    </xf>
    <xf applyAlignment="true" applyBorder="false" applyFill="true" applyFont="true" applyNumberFormat="false" applyProtection="false" borderId="0" fillId="141" fontId="44" numFmtId="0" xfId="0">
      <alignment horizontal="left" vertical="center"/>
    </xf>
    <xf applyAlignment="true" applyBorder="false" applyFill="true" applyFont="true" applyNumberFormat="false" applyProtection="false" borderId="0" fillId="141" fontId="44" numFmtId="0" xfId="0">
      <alignment horizontal="left" vertical="center"/>
    </xf>
    <xf applyAlignment="true" applyBorder="false" applyFill="true" applyFont="true" applyNumberFormat="true" applyProtection="false" borderId="0" fillId="141" fontId="44" numFmtId="183" xfId="0">
      <alignment horizontal="left" vertical="center"/>
    </xf>
    <xf applyAlignment="true" applyBorder="false" applyFill="false" applyFont="true" applyNumberFormat="false" applyProtection="false" borderId="0" fillId="0" fontId="33" numFmtId="0" xfId="0">
      <alignment vertical="center"/>
    </xf>
    <xf applyAlignment="true" applyBorder="false" applyFill="true" applyFont="true" applyNumberFormat="false" applyProtection="false" borderId="0" fillId="142" fontId="25" numFmtId="0" xfId="0">
      <alignment horizontal="center" vertical="center"/>
    </xf>
    <xf applyAlignment="true" applyBorder="false" applyFill="true" applyFont="true" applyNumberFormat="false" applyProtection="false" borderId="0" fillId="142" fontId="18" numFmtId="0" xfId="0">
      <alignment horizontal="center" vertical="center"/>
    </xf>
    <xf applyAlignment="true" applyBorder="false" applyFill="false" applyFont="true" applyNumberFormat="false" applyProtection="false" borderId="0" fillId="0" fontId="18" numFmtId="0" xfId="0">
      <alignment horizontal="center" vertical="center"/>
    </xf>
    <xf applyAlignment="true" applyBorder="false" applyFill="false" applyFont="true" applyNumberFormat="false" applyProtection="false" borderId="0" fillId="0" fontId="18" numFmtId="0" xfId="0">
      <alignment vertical="center"/>
    </xf>
    <xf applyAlignment="true" applyBorder="false" applyFill="true" applyFont="true" applyNumberFormat="false" applyProtection="false" borderId="0" fillId="143" fontId="18" numFmtId="0" xfId="0">
      <alignment horizontal="center" vertical="center"/>
    </xf>
    <xf applyAlignment="true" applyBorder="false" applyFill="false" applyFont="true" applyNumberFormat="false" applyProtection="false" borderId="0" fillId="0" fontId="45" numFmtId="0" xfId="0">
      <alignment horizontal="center" vertical="center"/>
    </xf>
    <xf applyAlignment="true" applyBorder="false" applyFill="true" applyFont="true" applyNumberFormat="false" applyProtection="false" borderId="0" fillId="143" fontId="18" numFmtId="0" xfId="0">
      <alignment horizontal="left" vertical="center"/>
    </xf>
    <xf applyAlignment="true" applyBorder="false" applyFill="false" applyFont="true" applyNumberFormat="false" applyProtection="false" borderId="0" fillId="0" fontId="46" numFmtId="0" xfId="0">
      <alignment horizontal="center" vertical="center"/>
    </xf>
    <xf applyAlignment="true" applyBorder="false" applyFill="false" applyFont="true" applyNumberFormat="false" applyProtection="false" borderId="0" fillId="0" fontId="18" numFmtId="0" xfId="0">
      <alignment horizontal="center" vertical="center"/>
    </xf>
    <xf applyAlignment="true" applyBorder="false" applyFill="true" applyFont="true" applyNumberFormat="false" applyProtection="false" borderId="24" fillId="143" fontId="47" numFmtId="0" xfId="0">
      <alignment horizontal="center" vertical="center"/>
    </xf>
    <xf applyAlignment="true" applyBorder="false" applyFill="false" applyFont="true" applyNumberFormat="false" applyProtection="false" borderId="0" fillId="0" fontId="18" numFmtId="0" xfId="0">
      <alignment vertical="center"/>
    </xf>
    <xf applyAlignment="true" applyBorder="false" applyFill="true" applyFont="true" applyNumberFormat="false" applyProtection="false" borderId="24" fillId="144" fontId="18" numFmtId="0" xfId="0">
      <alignment horizontal="center" vertical="center"/>
    </xf>
    <xf applyAlignment="true" applyBorder="false" applyFill="true" applyFont="true" applyNumberFormat="false" applyProtection="false" borderId="24" fillId="144" fontId="18" numFmtId="0" xfId="0">
      <alignment horizontal="center" vertical="center"/>
    </xf>
    <xf applyAlignment="true" applyBorder="false" applyFill="true" applyFont="true" applyNumberFormat="true" applyProtection="false" borderId="24" fillId="144" fontId="48" numFmtId="185" xfId="0">
      <alignment horizontal="center" vertical="center"/>
    </xf>
    <xf applyAlignment="true" applyBorder="false" applyFill="false" applyFont="true" applyNumberFormat="true" applyProtection="false" borderId="0" fillId="0" fontId="18" numFmtId="185" xfId="0">
      <alignment horizontal="center" vertical="center"/>
    </xf>
    <xf applyAlignment="true" applyBorder="false" applyFill="true" applyFont="true" applyNumberFormat="false" applyProtection="false" borderId="25" fillId="144" fontId="18" numFmtId="0" xfId="0">
      <alignment horizontal="center" vertical="center"/>
    </xf>
    <xf applyAlignment="true" applyBorder="false" applyFill="true" applyFont="true" applyNumberFormat="false" applyProtection="false" borderId="24" fillId="144" fontId="48" numFmtId="0" xfId="0">
      <alignment horizontal="center" vertical="center"/>
    </xf>
    <xf applyAlignment="true" applyBorder="false" applyFill="true" applyFont="true" applyNumberFormat="false" applyProtection="false" borderId="24" fillId="144" fontId="49" numFmtId="0" xfId="0">
      <alignment horizontal="center" vertical="center"/>
    </xf>
    <xf applyAlignment="true" applyBorder="false" applyFill="false" applyFont="true" applyNumberFormat="true" applyProtection="false" borderId="0" fillId="0" fontId="7" numFmtId="186"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true" applyProtection="false" borderId="0" fillId="0" fontId="18" numFmtId="187" xfId="0">
      <alignment vertical="center"/>
    </xf>
    <xf applyAlignment="true" applyBorder="false" applyFill="true" applyFont="true" applyNumberFormat="false" applyProtection="false" borderId="24" fillId="145" fontId="50" numFmtId="0" xfId="0">
      <alignment horizontal="center" vertical="center"/>
    </xf>
    <xf applyAlignment="true" applyBorder="false" applyFill="false" applyFont="true" applyNumberFormat="true" applyProtection="false" borderId="0" fillId="0" fontId="18" numFmtId="187" xfId="0">
      <alignment horizontal="center" vertical="center"/>
    </xf>
    <xf applyAlignment="true" applyBorder="false" applyFill="true" applyFont="true" applyNumberFormat="false" applyProtection="false" borderId="0" fillId="146" fontId="18" numFmtId="0" xfId="0">
      <alignment vertical="center"/>
    </xf>
    <xf applyAlignment="true" applyBorder="false" applyFill="true" applyFont="true" applyNumberFormat="false" applyProtection="false" borderId="24" fillId="144" fontId="48" numFmtId="0" xfId="0">
      <alignment horizontal="center" vertical="center"/>
    </xf>
    <xf applyAlignment="true" applyBorder="false" applyFill="false" applyFont="true" applyNumberFormat="false" applyProtection="false" borderId="0" fillId="0" fontId="18" numFmtId="0" xfId="0">
      <alignment horizontal="left" vertical="center"/>
    </xf>
    <xf applyAlignment="true" applyBorder="false" applyFill="true" applyFont="true" applyNumberFormat="false" applyProtection="false" borderId="24" fillId="147" fontId="18" numFmtId="0" xfId="0">
      <alignment horizontal="center" vertical="center"/>
    </xf>
    <xf applyAlignment="true" applyBorder="false" applyFill="false" applyFont="true" applyNumberFormat="false" applyProtection="false" borderId="24" fillId="0" fontId="18" numFmtId="0" xfId="0">
      <alignment horizontal="center" vertical="center"/>
    </xf>
    <xf applyAlignment="true" applyBorder="false" applyFill="false" applyFont="true" applyNumberFormat="false" applyProtection="false" borderId="0" fillId="0" fontId="18" numFmtId="0" xfId="0">
      <alignment horizontal="right" vertical="center"/>
    </xf>
    <xf applyAlignment="true" applyBorder="false" applyFill="true" applyFont="true" applyNumberFormat="false" applyProtection="false" borderId="24" fillId="147" fontId="18" numFmtId="0" xfId="0">
      <alignment horizontal="center" vertical="center"/>
    </xf>
    <xf applyAlignment="true" applyBorder="false" applyFill="false" applyFont="true" applyNumberFormat="true" applyProtection="false" borderId="24" fillId="0" fontId="18" numFmtId="185" xfId="0">
      <alignment horizontal="center" vertical="center"/>
    </xf>
    <xf applyAlignment="true" applyBorder="false" applyFill="false" applyFont="true" applyNumberFormat="true" applyProtection="false" borderId="24" fillId="0" fontId="18" numFmtId="188" xfId="0">
      <alignment horizontal="center" vertical="center"/>
    </xf>
    <xf applyAlignment="true" applyBorder="false" applyFill="false" applyFont="true" applyNumberFormat="true" applyProtection="false" borderId="0" fillId="0" fontId="18" numFmtId="189" xfId="0">
      <alignment vertical="center"/>
    </xf>
    <xf applyAlignment="true" applyBorder="false" applyFill="true" applyFont="true" applyNumberFormat="true" applyProtection="false" borderId="24" fillId="148" fontId="18" numFmtId="185" xfId="0">
      <alignment horizontal="center" vertical="center"/>
    </xf>
    <xf applyAlignment="true" applyBorder="false" applyFill="true" applyFont="true" applyNumberFormat="false" applyProtection="false" borderId="24" fillId="147" fontId="51" numFmtId="0" xfId="0">
      <alignment horizontal="center" vertical="center"/>
    </xf>
    <xf applyAlignment="true" applyBorder="false" applyFill="false" applyFont="true" applyNumberFormat="false" applyProtection="false" borderId="24" fillId="0" fontId="51" numFmtId="0" xfId="0">
      <alignment horizontal="center" vertical="center"/>
    </xf>
    <xf applyAlignment="true" applyBorder="false" applyFill="false" applyFont="true" applyNumberFormat="false" applyProtection="false" borderId="24" fillId="0" fontId="18" numFmtId="0" xfId="0">
      <alignment horizontal="center" vertical="center"/>
    </xf>
    <xf applyAlignment="true" applyBorder="false" applyFill="true" applyFont="true" applyNumberFormat="false" applyProtection="false" borderId="0" fillId="144" fontId="18" numFmtId="0" xfId="0">
      <alignment horizontal="center" vertical="center"/>
    </xf>
    <xf applyAlignment="true" applyBorder="false" applyFill="true" applyFont="true" applyNumberFormat="false" applyProtection="false" borderId="26" fillId="144" fontId="18" numFmtId="0" xfId="0">
      <alignment horizontal="center" vertical="center"/>
    </xf>
    <xf applyAlignment="true" applyBorder="false" applyFill="true" applyFont="true" applyNumberFormat="false" applyProtection="false" borderId="27" fillId="144" fontId="18" numFmtId="0" xfId="0">
      <alignment horizontal="center" vertical="center"/>
    </xf>
    <xf applyAlignment="true" applyBorder="false" applyFill="true" applyFont="true" applyNumberFormat="false" applyProtection="false" borderId="28" fillId="144" fontId="18" numFmtId="0" xfId="0">
      <alignment horizontal="center" vertical="center"/>
    </xf>
    <xf applyAlignment="true" applyBorder="false" applyFill="true" applyFont="true" applyNumberFormat="false" applyProtection="false" borderId="29" fillId="144" fontId="18"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true" applyProtection="false" borderId="24" fillId="144" fontId="21" numFmtId="185" xfId="0">
      <alignment horizontal="center" vertical="center"/>
    </xf>
    <xf applyAlignment="true" applyBorder="false" applyFill="true" applyFont="true" applyNumberFormat="false" applyProtection="false" borderId="24" fillId="149" fontId="18" numFmtId="0" xfId="0">
      <alignment horizontal="center" vertical="center"/>
    </xf>
    <xf applyAlignment="true" applyBorder="false" applyFill="true" applyFont="true" applyNumberFormat="false" applyProtection="false" borderId="24" fillId="150" fontId="18" numFmtId="0" xfId="0">
      <alignment horizontal="center" vertical="center"/>
    </xf>
    <xf applyAlignment="true" applyBorder="false" applyFill="true" applyFont="true" applyNumberFormat="false" applyProtection="false" borderId="24" fillId="150" fontId="18" numFmtId="0" xfId="0">
      <alignment horizontal="center" vertical="center"/>
    </xf>
    <xf applyAlignment="true" applyBorder="false" applyFill="true" applyFont="true" applyNumberFormat="false" applyProtection="false" borderId="24" fillId="151" fontId="18" numFmtId="0" xfId="0">
      <alignment horizontal="center" vertical="center"/>
    </xf>
    <xf applyAlignment="true" applyBorder="false" applyFill="true" applyFont="true" applyNumberFormat="false" applyProtection="false" borderId="29" fillId="143" fontId="47" numFmtId="0" xfId="0">
      <alignment horizontal="center" vertical="center"/>
    </xf>
    <xf applyAlignment="true" applyBorder="false" applyFill="true" applyFont="true" applyNumberFormat="false" applyProtection="false" borderId="30" fillId="144" fontId="18" numFmtId="0" xfId="0">
      <alignment horizontal="center" vertical="center"/>
    </xf>
    <xf applyAlignment="true" applyBorder="false" applyFill="true" applyFont="true" applyNumberFormat="false" applyProtection="false" borderId="31" fillId="144" fontId="18" numFmtId="0" xfId="0">
      <alignment horizontal="center" vertical="center"/>
    </xf>
    <xf applyAlignment="true" applyBorder="false" applyFill="false" applyFont="true" applyNumberFormat="true" applyProtection="false" borderId="0" fillId="0" fontId="18" numFmtId="185" xfId="0">
      <alignment horizontal="center" vertical="center"/>
    </xf>
    <xf applyAlignment="true" applyBorder="false" applyFill="true" applyFont="true" applyNumberFormat="false" applyProtection="false" borderId="0" fillId="152" fontId="18" numFmtId="0" xfId="0">
      <alignment horizontal="center" vertical="center"/>
    </xf>
    <xf applyAlignment="true" applyBorder="false" applyFill="true" applyFont="true" applyNumberFormat="true" applyProtection="false" borderId="24" fillId="144" fontId="18" numFmtId="190" xfId="0">
      <alignment horizontal="center" vertical="center"/>
    </xf>
    <xf applyAlignment="true" applyBorder="false" applyFill="false" applyFont="true" applyNumberFormat="true" applyProtection="false" borderId="0" fillId="0" fontId="7" numFmtId="190" xfId="0">
      <alignment horizontal="center" vertical="center"/>
    </xf>
    <xf applyAlignment="true" applyBorder="false" applyFill="true" applyFont="true" applyNumberFormat="false" applyProtection="false" borderId="24" fillId="145" fontId="48" numFmtId="0" xfId="0">
      <alignment horizontal="center" vertical="center"/>
    </xf>
    <xf applyAlignment="true" applyBorder="false" applyFill="false" applyFont="true" applyNumberFormat="true" applyProtection="false" borderId="24" fillId="0" fontId="18" numFmtId="190" xfId="0">
      <alignment horizontal="center" vertical="center"/>
    </xf>
    <xf applyAlignment="true" applyBorder="false" applyFill="true" applyFont="true" applyNumberFormat="true" applyProtection="false" borderId="24" fillId="144" fontId="18" numFmtId="190" xfId="0">
      <alignment horizontal="center" vertical="center"/>
    </xf>
    <xf applyAlignment="true" applyBorder="false" applyFill="true" applyFont="true" applyNumberFormat="false" applyProtection="false" borderId="24" fillId="145" fontId="18" numFmtId="0" xfId="0">
      <alignment horizontal="center" vertical="center"/>
    </xf>
    <xf applyAlignment="true" applyBorder="false" applyFill="true" applyFont="true" applyNumberFormat="false" applyProtection="false" borderId="0" fillId="145" fontId="18" numFmtId="0" xfId="0">
      <alignment horizontal="center" vertical="center"/>
    </xf>
    <xf applyAlignment="true" applyBorder="false" applyFill="true" applyFont="true" applyNumberFormat="false" applyProtection="false" borderId="26" fillId="145" fontId="18" numFmtId="0" xfId="0">
      <alignment horizontal="center" vertical="center"/>
    </xf>
    <xf applyAlignment="true" applyBorder="false" applyFill="true" applyFont="true" applyNumberFormat="false" applyProtection="false" borderId="25" fillId="145" fontId="18" numFmtId="0" xfId="0">
      <alignment horizontal="center" vertical="center"/>
    </xf>
    <xf applyAlignment="true" applyBorder="false" applyFill="true" applyFont="true" applyNumberFormat="false" applyProtection="false" borderId="24" fillId="145" fontId="18" numFmtId="0" xfId="0">
      <alignment horizontal="center" vertical="center"/>
    </xf>
    <xf applyAlignment="true" applyBorder="false" applyFill="true" applyFont="true" applyNumberFormat="false" applyProtection="false" borderId="0" fillId="153" fontId="35" numFmtId="0" xfId="0">
      <alignment horizontal="left" vertical="center"/>
    </xf>
    <xf applyAlignment="true" applyBorder="false" applyFill="true" applyFont="true" applyNumberFormat="false" applyProtection="false" borderId="0" fillId="153" fontId="4" numFmtId="0" xfId="0">
      <alignment horizontal="center" vertical="center"/>
    </xf>
    <xf applyAlignment="true" applyBorder="false" applyFill="false" applyFont="true" applyNumberFormat="false" applyProtection="false" borderId="0" fillId="0" fontId="35"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54" fontId="35" numFmtId="0" xfId="0">
      <alignment horizontal="left" vertical="center"/>
    </xf>
    <xf applyAlignment="true" applyBorder="false" applyFill="true" applyFont="true" applyNumberFormat="false" applyProtection="false" borderId="32" fillId="155" fontId="34" numFmtId="0" xfId="0">
      <alignment horizontal="center" vertical="center"/>
    </xf>
    <xf applyAlignment="true" applyBorder="false" applyFill="true" applyFont="true" applyNumberFormat="false" applyProtection="false" borderId="33" fillId="155" fontId="34" numFmtId="0" xfId="0">
      <alignment horizontal="center" vertical="center"/>
    </xf>
    <xf applyAlignment="true" applyBorder="false" applyFill="true" applyFont="true" applyNumberFormat="false" applyProtection="false" borderId="33" fillId="154" fontId="34" numFmtId="0" xfId="0">
      <alignment horizontal="center" vertical="center"/>
    </xf>
    <xf applyAlignment="true" applyBorder="false" applyFill="true" applyFont="true" applyNumberFormat="false" applyProtection="false" borderId="34" fillId="156" fontId="35" numFmtId="0" xfId="0">
      <alignment horizontal="center" vertical="center"/>
    </xf>
    <xf applyAlignment="true" applyBorder="false" applyFill="true" applyFont="true" applyNumberFormat="false" applyProtection="false" borderId="34" fillId="156" fontId="2" numFmtId="0" xfId="0">
      <alignment horizontal="center" vertical="center"/>
    </xf>
    <xf applyAlignment="true" applyBorder="false" applyFill="true" applyFont="true" applyNumberFormat="false" applyProtection="false" borderId="34" fillId="154" fontId="35" numFmtId="0" xfId="0">
      <alignment horizontal="center" vertical="center"/>
    </xf>
    <xf applyAlignment="true" applyBorder="false" applyFill="false" applyFont="true" applyNumberFormat="false" applyProtection="false" borderId="0" fillId="0" fontId="35" numFmtId="0" xfId="0">
      <alignment horizontal="center" vertical="center"/>
    </xf>
    <xf applyAlignment="true" applyBorder="false" applyFill="true" applyFont="true" applyNumberFormat="false" applyProtection="false" borderId="0" fillId="154" fontId="35" numFmtId="0" xfId="0">
      <alignment horizontal="center" vertical="center"/>
    </xf>
    <xf applyAlignment="true" applyBorder="false" applyFill="true" applyFont="true" applyNumberFormat="false" applyProtection="false" borderId="34" fillId="157" fontId="35" numFmtId="0" xfId="0">
      <alignment horizontal="center" vertical="center"/>
    </xf>
    <xf applyAlignment="true" applyBorder="false" applyFill="true" applyFont="true" applyNumberFormat="false" applyProtection="false" borderId="34" fillId="157" fontId="2" numFmtId="0" xfId="0">
      <alignment horizontal="center" vertical="center"/>
    </xf>
    <xf applyAlignment="true" applyBorder="false" applyFill="true" applyFont="true" applyNumberFormat="false" applyProtection="false" borderId="34" fillId="154" fontId="2" numFmtId="0" xfId="0">
      <alignment horizontal="center" vertical="center"/>
    </xf>
    <xf applyAlignment="true" applyBorder="false" applyFill="true" applyFont="true" applyNumberFormat="false" applyProtection="false" borderId="0" fillId="155" fontId="34" numFmtId="0" xfId="0">
      <alignment horizontal="center" vertical="center"/>
    </xf>
    <xf applyAlignment="true" applyBorder="false" applyFill="true" applyFont="true" applyNumberFormat="false" applyProtection="false" borderId="35" fillId="154" fontId="34" numFmtId="0" xfId="0">
      <alignment horizontal="center" vertical="center"/>
    </xf>
    <xf applyAlignment="true" applyBorder="false" applyFill="true" applyFont="true" applyNumberFormat="false" applyProtection="false" borderId="35" fillId="155" fontId="34" numFmtId="0" xfId="0">
      <alignment horizontal="center" vertical="center"/>
    </xf>
    <xf applyAlignment="true" applyBorder="false" applyFill="true" applyFont="true" applyNumberFormat="false" applyProtection="false" borderId="34" fillId="158" fontId="35" numFmtId="0" xfId="0">
      <alignment horizontal="center" vertical="center"/>
    </xf>
    <xf applyAlignment="true" applyBorder="false" applyFill="true" applyFont="true" applyNumberFormat="true" applyProtection="false" borderId="34" fillId="157" fontId="35" numFmtId="191" xfId="0">
      <alignment horizontal="center" vertical="center"/>
    </xf>
    <xf applyAlignment="true" applyBorder="false" applyFill="true" applyFont="true" applyNumberFormat="false" applyProtection="false" borderId="0" fillId="159" fontId="35" numFmtId="0" xfId="0">
      <alignment horizontal="left" vertical="center"/>
    </xf>
    <xf applyAlignment="true" applyBorder="false" applyFill="false" applyFont="true" applyNumberFormat="false" applyProtection="false" borderId="0" fillId="0" fontId="35" numFmtId="0" xfId="0">
      <alignment horizontal="left" vertical="center"/>
    </xf>
    <xf applyAlignment="true" applyBorder="false" applyFill="false" applyFont="true" applyNumberFormat="false" applyProtection="false" borderId="0" fillId="0" fontId="35"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false" applyProtection="false" borderId="0" fillId="153" fontId="3" numFmtId="0" xfId="0">
      <alignment horizontal="center" vertical="center"/>
    </xf>
    <xf applyAlignment="true" applyBorder="false" applyFill="true" applyFont="true" applyNumberFormat="false" applyProtection="false" borderId="36" fillId="160" fontId="35" numFmtId="0" xfId="0">
      <alignment horizontal="center" vertical="center"/>
    </xf>
    <xf applyAlignment="true" applyBorder="false" applyFill="true" applyFont="true" applyNumberFormat="false" applyProtection="false" borderId="0" fillId="160" fontId="3" numFmtId="0" xfId="0">
      <alignment horizontal="center" vertical="center"/>
    </xf>
    <xf applyAlignment="true" applyBorder="false" applyFill="true" applyFont="true" applyNumberFormat="false" applyProtection="false" borderId="0" fillId="160" fontId="3" numFmtId="0" xfId="0">
      <alignment vertical="center"/>
    </xf>
    <xf applyAlignment="true" applyBorder="false" applyFill="true" applyFont="true" applyNumberFormat="false" applyProtection="false" borderId="0" fillId="161" fontId="3" numFmtId="0" xfId="0">
      <alignment horizontal="center" vertical="center"/>
    </xf>
    <xf applyAlignment="true" applyBorder="false" applyFill="true" applyFont="true" applyNumberFormat="false" applyProtection="false" borderId="0" fillId="161" fontId="3" numFmtId="0" xfId="0">
      <alignment vertical="center"/>
    </xf>
    <xf applyAlignment="true" applyBorder="false" applyFill="true" applyFont="true" applyNumberFormat="false" applyProtection="false" borderId="0" fillId="162" fontId="3" numFmtId="0" xfId="0">
      <alignment horizontal="center" vertical="center"/>
    </xf>
    <xf applyAlignment="true" applyBorder="false" applyFill="true" applyFont="true" applyNumberFormat="false" applyProtection="false" borderId="0" fillId="162" fontId="3" numFmtId="0" xfId="0">
      <alignment vertical="center"/>
    </xf>
    <xf applyAlignment="true" applyBorder="false" applyFill="true" applyFont="true" applyNumberFormat="false" applyProtection="false" borderId="0" fillId="163" fontId="3" numFmtId="0" xfId="0">
      <alignment horizontal="center" vertical="center"/>
    </xf>
    <xf applyAlignment="true" applyBorder="false" applyFill="true" applyFont="true" applyNumberFormat="false" applyProtection="false" borderId="0" fillId="163" fontId="3" numFmtId="0" xfId="0">
      <alignment vertical="center"/>
    </xf>
    <xf applyAlignment="true" applyBorder="false" applyFill="true" applyFont="true" applyNumberFormat="false" applyProtection="false" borderId="0" fillId="155" fontId="34" numFmtId="0" xfId="0">
      <alignment vertical="center"/>
    </xf>
    <xf applyAlignment="true" applyBorder="false" applyFill="true" applyFont="true" applyNumberFormat="false" applyProtection="false" borderId="0" fillId="155" fontId="34" numFmtId="0" xfId="0">
      <alignment vertical="center"/>
    </xf>
    <xf applyAlignment="true" applyBorder="false" applyFill="true" applyFont="true" applyNumberFormat="false" applyProtection="false" borderId="0" fillId="164" fontId="35" numFmtId="0" xfId="0">
      <alignment vertical="center"/>
    </xf>
    <xf applyAlignment="true" applyBorder="false" applyFill="true" applyFont="true" applyNumberFormat="false" applyProtection="false" borderId="36" fillId="165" fontId="35" numFmtId="0" xfId="0">
      <alignment horizontal="center" vertical="center"/>
    </xf>
    <xf applyAlignment="true" applyBorder="false" applyFill="true" applyFont="true" applyNumberFormat="false" applyProtection="false" borderId="0" fillId="164" fontId="35" numFmtId="0" xfId="0">
      <alignment horizontal="center" vertical="center"/>
    </xf>
    <xf applyAlignment="true" applyBorder="false" applyFill="false" applyFont="true" applyNumberFormat="false" applyProtection="false" borderId="0" fillId="0" fontId="35" numFmtId="0" xfId="0">
      <alignment horizontal="left" vertical="center"/>
    </xf>
    <xf applyAlignment="true" applyBorder="false" applyFill="false" applyFont="true" applyNumberFormat="true" applyProtection="false" borderId="0" fillId="0" fontId="35" numFmtId="192" xfId="0">
      <alignment horizontal="left" vertical="center"/>
    </xf>
    <xf applyAlignment="true" applyBorder="false" applyFill="false" applyFont="true" applyNumberFormat="false" applyProtection="false" borderId="0" fillId="0" fontId="35" numFmtId="0" xfId="0">
      <alignment horizontal="center" vertical="center"/>
    </xf>
    <xf applyAlignment="true" applyBorder="false" applyFill="false" applyFont="true" applyNumberFormat="false" applyProtection="false" borderId="0" fillId="0" fontId="35" numFmtId="0" xfId="0">
      <alignment horizontal="center" vertical="center"/>
    </xf>
    <xf applyAlignment="true" applyBorder="false" applyFill="true" applyFont="true" applyNumberFormat="false" applyProtection="false" borderId="0" fillId="166" fontId="35" numFmtId="0" xfId="0">
      <alignment horizontal="left" vertical="center"/>
    </xf>
    <xf applyAlignment="true" applyBorder="false" applyFill="false" applyFont="true" applyNumberFormat="true" applyProtection="false" borderId="0" fillId="0" fontId="35" numFmtId="193" xfId="0">
      <alignment horizontal="right" vertical="center"/>
    </xf>
    <xf applyAlignment="true" applyBorder="false" applyFill="false" applyFont="true" applyNumberFormat="true" applyProtection="false" borderId="0" fillId="0" fontId="35" numFmtId="193" xfId="0">
      <alignment horizontal="left" vertical="center"/>
    </xf>
    <xf applyAlignment="true" applyBorder="false" applyFill="false" applyFont="true" applyNumberFormat="true" applyProtection="false" borderId="0" fillId="0" fontId="35" numFmtId="193" xfId="0">
      <alignment horizontal="center" vertical="center"/>
    </xf>
    <xf applyAlignment="true" applyBorder="false" applyFill="false" applyFont="true" applyNumberFormat="false" applyProtection="false" borderId="0" fillId="0" fontId="35" numFmtId="0" xfId="0">
      <alignment horizontal="right" vertical="center"/>
    </xf>
    <xf applyAlignment="true" applyBorder="false" applyFill="true" applyFont="true" applyNumberFormat="false" applyProtection="false" borderId="0" fillId="166" fontId="35" numFmtId="0" xfId="0">
      <alignment horizontal="left" vertical="center"/>
    </xf>
    <xf applyAlignment="true" applyBorder="false" applyFill="false" applyFont="true" applyNumberFormat="false" applyProtection="false" borderId="36" fillId="0" fontId="35" numFmtId="0" xfId="0">
      <alignment horizontal="center" vertical="center"/>
    </xf>
    <xf applyAlignment="true" applyBorder="false" applyFill="false" applyFont="true" applyNumberFormat="false" applyProtection="false" borderId="36" fillId="0" fontId="52" numFmtId="0" xfId="0">
      <alignment vertical="center"/>
    </xf>
    <xf applyAlignment="true" applyBorder="false" applyFill="true" applyFont="true" applyNumberFormat="false" applyProtection="false" borderId="36" fillId="167" fontId="34" numFmtId="0" xfId="0">
      <alignment horizontal="left" vertical="center"/>
    </xf>
    <xf applyAlignment="true" applyBorder="false" applyFill="true" applyFont="true" applyNumberFormat="false" applyProtection="false" borderId="36" fillId="167" fontId="34" numFmtId="0" xfId="0">
      <alignment horizontal="left" vertical="center"/>
    </xf>
    <xf applyAlignment="true" applyBorder="false" applyFill="true" applyFont="true" applyNumberFormat="false" applyProtection="false" borderId="36" fillId="155" fontId="34" numFmtId="0" xfId="0">
      <alignment horizontal="left" vertical="center"/>
    </xf>
    <xf applyAlignment="true" applyBorder="false" applyFill="true" applyFont="true" applyNumberFormat="false" applyProtection="false" borderId="36" fillId="155" fontId="34" numFmtId="0" xfId="0">
      <alignment horizontal="left" vertical="center"/>
    </xf>
    <xf applyAlignment="true" applyBorder="false" applyFill="true" applyFont="true" applyNumberFormat="false" applyProtection="false" borderId="36" fillId="168" fontId="34" numFmtId="0" xfId="0">
      <alignment horizontal="left" vertical="center"/>
    </xf>
    <xf applyAlignment="true" applyBorder="false" applyFill="true" applyFont="true" applyNumberFormat="false" applyProtection="false" borderId="36" fillId="159" fontId="53" numFmtId="0" xfId="0">
      <alignment vertical="center" wrapText="true"/>
    </xf>
    <xf applyAlignment="true" applyBorder="false" applyFill="true" applyFont="true" applyNumberFormat="false" applyProtection="false" borderId="36" fillId="159" fontId="53" numFmtId="0" xfId="0">
      <alignment vertical="center" wrapText="true"/>
    </xf>
    <xf applyAlignment="true" applyBorder="false" applyFill="true" applyFont="true" applyNumberFormat="false" applyProtection="false" borderId="36" fillId="159" fontId="53" numFmtId="0" xfId="0">
      <alignment horizontal="center" vertical="center" wrapText="true"/>
    </xf>
    <xf applyAlignment="true" applyBorder="false" applyFill="false" applyFont="true" applyNumberFormat="false" applyProtection="false" borderId="36" fillId="0" fontId="35" numFmtId="0" xfId="0">
      <alignment horizontal="left" vertical="center"/>
    </xf>
    <xf applyAlignment="true" applyBorder="false" applyFill="true" applyFont="true" applyNumberFormat="false" applyProtection="false" borderId="36" fillId="165" fontId="3" numFmtId="0" xfId="0">
      <alignment horizontal="center" vertical="center"/>
    </xf>
    <xf applyAlignment="true" applyBorder="false" applyFill="false" applyFont="true" applyNumberFormat="false" applyProtection="false" borderId="36" fillId="0" fontId="35" numFmtId="0" xfId="0">
      <alignment horizontal="center" vertical="center"/>
    </xf>
    <xf applyAlignment="true" applyBorder="false" applyFill="false" applyFont="true" applyNumberFormat="false" applyProtection="false" borderId="36" fillId="0" fontId="35" numFmtId="0" xfId="0">
      <alignment horizontal="left" vertical="center"/>
    </xf>
    <xf applyAlignment="true" applyBorder="false" applyFill="true" applyFont="true" applyNumberFormat="false" applyProtection="false" borderId="37" fillId="159" fontId="53" numFmtId="0" xfId="0">
      <alignment vertical="center" wrapText="true"/>
    </xf>
    <xf applyAlignment="true" applyBorder="false" applyFill="true" applyFont="true" applyNumberFormat="false" applyProtection="false" borderId="38" fillId="159" fontId="53" numFmtId="0" xfId="0">
      <alignment vertical="center" wrapText="true"/>
    </xf>
    <xf applyAlignment="true" applyBorder="false" applyFill="true" applyFont="true" applyNumberFormat="false" applyProtection="false" borderId="39" fillId="169" fontId="54" numFmtId="0" xfId="0">
      <alignment horizontal="left" vertical="center" wrapText="true"/>
    </xf>
    <xf applyAlignment="true" applyBorder="false" applyFill="true" applyFont="true" applyNumberFormat="false" applyProtection="false" borderId="39" fillId="169" fontId="54" numFmtId="0" xfId="0">
      <alignment horizontal="left" vertical="center" wrapText="true"/>
    </xf>
    <xf applyAlignment="true" applyBorder="false" applyFill="false" applyFont="true" applyNumberFormat="false" applyProtection="false" borderId="0" fillId="0" fontId="55" numFmtId="0" xfId="0">
      <alignment vertical="bottom"/>
    </xf>
    <xf applyAlignment="true" applyBorder="false" applyFill="true" applyFont="true" applyNumberFormat="false" applyProtection="false" borderId="39" fillId="170" fontId="56" numFmtId="0" xfId="0">
      <alignment horizontal="left" vertical="center" wrapText="true"/>
    </xf>
    <xf applyAlignment="true" applyBorder="false" applyFill="true" applyFont="true" applyNumberFormat="false" applyProtection="false" borderId="39" fillId="170" fontId="57" numFmtId="0" xfId="0">
      <alignment horizontal="center" vertical="center" wrapText="true"/>
    </xf>
    <xf applyAlignment="true" applyBorder="false" applyFill="true" applyFont="true" applyNumberFormat="false" applyProtection="false" borderId="39" fillId="170" fontId="57" numFmtId="0" xfId="0">
      <alignment horizontal="center" vertical="center" wrapText="true"/>
    </xf>
    <xf applyAlignment="true" applyBorder="false" applyFill="true" applyFont="true" applyNumberFormat="false" applyProtection="false" borderId="39" fillId="171" fontId="58" numFmtId="0" xfId="0">
      <alignment horizontal="left" vertical="center" wrapText="true"/>
    </xf>
    <xf applyAlignment="true" applyBorder="false" applyFill="true" applyFont="true" applyNumberFormat="false" applyProtection="false" borderId="39" fillId="171" fontId="58" numFmtId="0" xfId="0">
      <alignment horizontal="left" vertical="center" wrapText="true"/>
    </xf>
    <xf applyAlignment="true" applyBorder="false" applyFill="true" applyFont="true" applyNumberFormat="false" applyProtection="false" borderId="39" fillId="171" fontId="58" numFmtId="0" xfId="0">
      <alignment horizontal="center" vertical="center" wrapText="true"/>
    </xf>
    <xf applyAlignment="true" applyBorder="false" applyFill="true" applyFont="true" applyNumberFormat="false" applyProtection="false" borderId="39" fillId="172" fontId="58" numFmtId="0" xfId="0">
      <alignment horizontal="center" vertical="center" wrapText="true"/>
    </xf>
    <xf applyAlignment="true" applyBorder="false" applyFill="true" applyFont="true" applyNumberFormat="false" applyProtection="false" borderId="39" fillId="171" fontId="58" numFmtId="0" xfId="0">
      <alignment horizontal="center" vertical="center" wrapText="true"/>
    </xf>
    <xf applyAlignment="true" applyBorder="false" applyFill="true" applyFont="true" applyNumberFormat="true" applyProtection="false" borderId="39" fillId="171" fontId="58" numFmtId="194" xfId="0">
      <alignment horizontal="center" vertical="center" wrapText="true"/>
    </xf>
    <xf applyAlignment="true" applyBorder="false" applyFill="true" applyFont="true" applyNumberFormat="false" applyProtection="false" borderId="39" fillId="173" fontId="59" numFmtId="0" xfId="0">
      <alignment horizontal="left" vertical="center" wrapText="true"/>
    </xf>
    <xf applyAlignment="true" applyBorder="false" applyFill="true" applyFont="true" applyNumberFormat="false" applyProtection="false" borderId="39" fillId="173" fontId="59" numFmtId="0" xfId="0">
      <alignment horizontal="left" vertical="center" wrapText="true"/>
    </xf>
    <xf applyAlignment="true" applyBorder="false" applyFill="true" applyFont="true" applyNumberFormat="true" applyProtection="false" borderId="39" fillId="171" fontId="58" numFmtId="195" xfId="0">
      <alignment horizontal="center" vertical="center" wrapText="true"/>
    </xf>
    <xf applyAlignment="true" applyBorder="false" applyFill="true" applyFont="true" applyNumberFormat="false" applyProtection="false" borderId="39" fillId="174" fontId="58" numFmtId="0" xfId="0">
      <alignment horizontal="left" vertical="center" wrapText="true"/>
    </xf>
    <xf applyAlignment="true" applyBorder="false" applyFill="false" applyFont="true" applyNumberFormat="false" applyProtection="false" borderId="0" fillId="0" fontId="55" numFmtId="0" xfId="0">
      <alignment horizontal="center" vertical="bottom"/>
    </xf>
    <xf applyAlignment="true" applyBorder="false" applyFill="false" applyFont="true" applyNumberFormat="false" applyProtection="false" borderId="0" fillId="0" fontId="4" numFmtId="0" xfId="0">
      <alignment horizontal="center" vertical="bottom"/>
    </xf>
    <xf applyAlignment="true" applyBorder="false" applyFill="false" applyFont="true" applyNumberFormat="true" applyProtection="false" borderId="0" fillId="0" fontId="4" numFmtId="196" xfId="0">
      <alignment horizontal="center" vertical="bottom"/>
    </xf>
    <xf applyAlignment="true" applyBorder="false" applyFill="false" applyFont="true" applyNumberFormat="false" applyProtection="false" borderId="0" fillId="0" fontId="55" numFmtId="0" xfId="0">
      <alignment horizontal="center" vertical="bottom"/>
    </xf>
    <xf applyAlignment="true" applyBorder="false" applyFill="false" applyFont="true" applyNumberFormat="false" applyProtection="false" borderId="0" fillId="0" fontId="60" numFmtId="0" xfId="0">
      <alignment vertical="bottom"/>
    </xf>
    <xf applyAlignment="true" applyBorder="false" applyFill="false" applyFont="true" applyNumberFormat="false" applyProtection="false" borderId="0" fillId="0" fontId="60" numFmtId="0" xfId="0">
      <alignment vertical="bottom"/>
    </xf>
    <xf applyAlignment="true" applyBorder="false" applyFill="false" applyFont="true" applyNumberFormat="false" applyProtection="false" borderId="0" fillId="0" fontId="55" numFmtId="0" xfId="0">
      <alignment vertical="bottom"/>
    </xf>
    <xf applyAlignment="true" applyBorder="false" applyFill="false" applyFont="true" applyNumberFormat="false" applyProtection="false" borderId="0" fillId="0" fontId="58" numFmtId="0" xfId="0">
      <alignment vertical="center"/>
    </xf>
    <xf applyAlignment="true" applyBorder="false" applyFill="true" applyFont="true" applyNumberFormat="false" applyProtection="false" borderId="0" fillId="175" fontId="61" numFmtId="0" xfId="0">
      <alignment vertical="center"/>
    </xf>
    <xf applyAlignment="true" applyBorder="false" applyFill="true" applyFont="true" applyNumberFormat="false" applyProtection="false" borderId="39" fillId="175" fontId="57" numFmtId="0" xfId="0">
      <alignment horizontal="center" vertical="center" wrapText="true"/>
    </xf>
    <xf applyAlignment="true" applyBorder="false" applyFill="true" applyFont="true" applyNumberFormat="false" applyProtection="false" borderId="39" fillId="176" fontId="57" numFmtId="0" xfId="0">
      <alignment horizontal="center" vertical="center" wrapText="true"/>
    </xf>
    <xf applyAlignment="true" applyBorder="false" applyFill="true" applyFont="true" applyNumberFormat="true" applyProtection="false" borderId="39" fillId="171" fontId="58" numFmtId="197" xfId="0">
      <alignment horizontal="center" vertical="center" wrapText="true"/>
    </xf>
    <xf applyAlignment="true" applyBorder="false" applyFill="true" applyFont="true" applyNumberFormat="false" applyProtection="false" borderId="39" fillId="174" fontId="58" numFmtId="0" xfId="0">
      <alignment horizontal="center" vertical="center" wrapText="true"/>
    </xf>
    <xf applyAlignment="true" applyBorder="false" applyFill="true" applyFont="true" applyNumberFormat="false" applyProtection="false" borderId="39" fillId="174" fontId="62" numFmtId="0" xfId="0">
      <alignment horizontal="center" vertical="center" wrapText="true"/>
    </xf>
    <xf applyAlignment="true" applyBorder="false" applyFill="true" applyFont="true" applyNumberFormat="false" applyProtection="false" borderId="39" fillId="174" fontId="63" numFmtId="0" xfId="0">
      <alignment horizontal="center" vertical="center" wrapText="true"/>
    </xf>
    <xf applyAlignment="true" applyBorder="false" applyFill="true" applyFont="true" applyNumberFormat="true" applyProtection="false" borderId="39" fillId="171" fontId="58" numFmtId="196" xfId="0">
      <alignment horizontal="center" vertical="center" wrapText="true"/>
    </xf>
    <xf applyAlignment="true" applyBorder="false" applyFill="false" applyFont="true" applyNumberFormat="true" applyProtection="false" borderId="40" fillId="0" fontId="64" numFmtId="198" xfId="0">
      <alignment horizontal="center" vertical="center" wrapText="true"/>
    </xf>
    <xf applyAlignment="true" applyBorder="false" applyFill="true" applyFont="true" applyNumberFormat="false" applyProtection="false" borderId="39" fillId="171" fontId="62" numFmtId="0" xfId="0">
      <alignment horizontal="center" vertical="center" wrapText="true"/>
    </xf>
    <xf applyAlignment="true" applyBorder="false" applyFill="true" applyFont="true" applyNumberFormat="true" applyProtection="false" borderId="41" fillId="177" fontId="64" numFmtId="198" xfId="0">
      <alignment horizontal="center" vertical="center" wrapText="true"/>
    </xf>
    <xf applyAlignment="true" applyBorder="false" applyFill="false" applyFont="true" applyNumberFormat="true" applyProtection="false" borderId="41" fillId="0" fontId="64" numFmtId="198" xfId="0">
      <alignment horizontal="center" vertical="center" wrapText="true"/>
    </xf>
    <xf applyAlignment="true" applyBorder="false" applyFill="false" applyFont="true" applyNumberFormat="false" applyProtection="false" borderId="0" fillId="0" fontId="4" numFmtId="0" xfId="0">
      <alignment vertical="bottom"/>
    </xf>
    <xf applyAlignment="true" applyBorder="false" applyFill="false" applyFont="true" applyNumberFormat="false" applyProtection="false" borderId="0" fillId="0" fontId="7" numFmtId="0" xfId="0">
      <alignment vertical="center"/>
    </xf>
    <xf applyAlignment="true" applyBorder="false" applyFill="true" applyFont="true" applyNumberFormat="true" applyProtection="false" borderId="39" fillId="171" fontId="58" numFmtId="197" xfId="0">
      <alignment horizontal="center" vertical="center" wrapText="true"/>
    </xf>
    <xf applyAlignment="true" applyBorder="false" applyFill="false" applyFont="true" applyNumberFormat="false" applyProtection="false" borderId="0" fillId="0" fontId="4" numFmtId="0" xfId="0">
      <alignment vertical="bottom"/>
    </xf>
    <xf applyAlignment="true" applyBorder="false" applyFill="false" applyFont="true" applyNumberFormat="true" applyProtection="false" borderId="0" fillId="0" fontId="4" numFmtId="197" xfId="0">
      <alignment vertical="bottom"/>
    </xf>
    <xf applyAlignment="true" applyBorder="false" applyFill="false" applyFont="true" applyNumberFormat="true" applyProtection="false" borderId="0" fillId="0" fontId="4" numFmtId="196" xfId="0">
      <alignment vertical="bottom"/>
    </xf>
    <xf applyAlignment="true" applyBorder="false" applyFill="true" applyFont="true" applyNumberFormat="true" applyProtection="false" borderId="0" fillId="174" fontId="4" numFmtId="197" xfId="0">
      <alignment vertical="bottom"/>
    </xf>
    <xf applyAlignment="true" applyBorder="false" applyFill="true" applyFont="true" applyNumberFormat="true" applyProtection="false" borderId="0" fillId="174" fontId="4" numFmtId="196" xfId="0">
      <alignment vertical="bottom"/>
    </xf>
    <xf applyAlignment="true" applyBorder="false" applyFill="false" applyFont="true" applyNumberFormat="false" applyProtection="false" borderId="0" fillId="0" fontId="4" numFmtId="0" xfId="0">
      <alignment horizontal="center" vertical="bottom"/>
    </xf>
    <xf applyAlignment="true" applyBorder="false" applyFill="false" applyFont="true" applyNumberFormat="false" applyProtection="false" borderId="0" fillId="0" fontId="55" numFmtId="0" xfId="0">
      <alignment vertical="bottom"/>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false" applyProtection="false" borderId="0" fillId="178"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42" fillId="178" fontId="15" numFmtId="0" xfId="0">
      <alignment horizontal="center" vertical="center"/>
    </xf>
    <xf applyAlignment="true" applyBorder="false" applyFill="false" applyFont="true" applyNumberFormat="true" applyProtection="false" borderId="0" fillId="0" fontId="4" numFmtId="199" xfId="0">
      <alignment horizontal="center" vertical="center"/>
    </xf>
    <xf applyAlignment="true" applyBorder="false" applyFill="true" applyFont="true" applyNumberFormat="false" applyProtection="false" borderId="42" fillId="179" fontId="11" numFmtId="0" xfId="0">
      <alignment horizontal="center" vertical="center"/>
    </xf>
    <xf applyAlignment="true" applyBorder="false" applyFill="false" applyFont="true" applyNumberFormat="false" applyProtection="false" borderId="43" fillId="0" fontId="11" numFmtId="0" xfId="0">
      <alignment horizontal="center" vertical="center"/>
    </xf>
    <xf applyAlignment="true" applyBorder="false" applyFill="false" applyFont="true" applyNumberFormat="true" applyProtection="false" borderId="44" fillId="0" fontId="4" numFmtId="200" xfId="0">
      <alignment horizontal="center" vertical="center"/>
    </xf>
    <xf applyAlignment="true" applyBorder="false" applyFill="false" applyFont="true" applyNumberFormat="true" applyProtection="false" borderId="42" fillId="0" fontId="4" numFmtId="201" xfId="0">
      <alignment horizontal="center" vertical="center"/>
    </xf>
    <xf applyAlignment="true" applyBorder="false" applyFill="false" applyFont="true" applyNumberFormat="true" applyProtection="false" borderId="0" fillId="0" fontId="4" numFmtId="202" xfId="0">
      <alignment horizontal="center" vertical="center"/>
    </xf>
    <xf applyAlignment="true" applyBorder="false" applyFill="false" applyFont="true" applyNumberFormat="true" applyProtection="false" borderId="0" fillId="0" fontId="4" numFmtId="200"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false" applyProtection="false" borderId="42" fillId="178" fontId="15" numFmtId="0" xfId="0">
      <alignment horizontal="center" vertical="center"/>
    </xf>
    <xf applyAlignment="true" applyBorder="false" applyFill="true" applyFont="true" applyNumberFormat="false" applyProtection="false" borderId="42" fillId="180" fontId="4" numFmtId="0" xfId="0">
      <alignment horizontal="center" vertical="center"/>
    </xf>
    <xf applyAlignment="true" applyBorder="false" applyFill="false" applyFont="true" applyNumberFormat="false" applyProtection="false" borderId="42" fillId="0" fontId="4" numFmtId="0" xfId="0">
      <alignment horizontal="center" vertical="center"/>
    </xf>
    <xf applyAlignment="true" applyBorder="false" applyFill="true" applyFont="true" applyNumberFormat="false" applyProtection="false" borderId="42" fillId="181" fontId="6" numFmtId="0" xfId="0">
      <alignment horizontal="center" vertical="center"/>
    </xf>
    <xf applyAlignment="true" applyBorder="false" applyFill="false" applyFont="true" applyNumberFormat="true" applyProtection="false" borderId="42" fillId="0" fontId="4" numFmtId="199" xfId="0">
      <alignment horizontal="center" vertical="center"/>
    </xf>
    <xf applyAlignment="true" applyBorder="false" applyFill="false" applyFont="true" applyNumberFormat="true" applyProtection="false" borderId="42" fillId="0" fontId="4" numFmtId="200" xfId="0">
      <alignment horizontal="center" vertical="center"/>
    </xf>
    <xf applyAlignment="true" applyBorder="false" applyFill="false" applyFont="true" applyNumberFormat="true" applyProtection="false" borderId="42" fillId="0" fontId="4" numFmtId="200" xfId="0">
      <alignment horizontal="center" vertical="center"/>
    </xf>
    <xf applyAlignment="true" applyBorder="false" applyFill="false" applyFont="true" applyNumberFormat="false" applyProtection="false" borderId="42" fillId="0" fontId="13" numFmtId="0" xfId="0">
      <alignment horizontal="center" vertical="center"/>
    </xf>
    <xf applyAlignment="true" applyBorder="false" applyFill="true" applyFont="true" applyNumberFormat="true" applyProtection="false" borderId="42" fillId="181" fontId="4" numFmtId="199" xfId="0">
      <alignment horizontal="center" vertical="center"/>
    </xf>
    <xf applyAlignment="true" applyBorder="false" applyFill="true" applyFont="true" applyNumberFormat="false" applyProtection="false" borderId="0" fillId="181" fontId="4" numFmtId="0" xfId="0">
      <alignment horizontal="center" vertical="center"/>
    </xf>
    <xf applyAlignment="true" applyBorder="false" applyFill="false" applyFont="true" applyNumberFormat="false" applyProtection="false" borderId="42" fillId="0" fontId="4" numFmtId="0" xfId="0">
      <alignment horizontal="center" vertical="center"/>
    </xf>
    <xf applyAlignment="true" applyBorder="false" applyFill="false" applyFont="true" applyNumberFormat="false" applyProtection="false" borderId="45" fillId="0" fontId="4" numFmtId="0" xfId="0">
      <alignment horizontal="center" vertical="center"/>
    </xf>
    <xf applyAlignment="true" applyBorder="false" applyFill="false" applyFont="true" applyNumberFormat="true" applyProtection="false" borderId="42" fillId="0" fontId="4" numFmtId="199" xfId="0">
      <alignment horizontal="center" vertical="center"/>
    </xf>
    <xf applyAlignment="true" applyBorder="false" applyFill="true" applyFont="true" applyNumberFormat="true" applyProtection="false" borderId="0" fillId="181" fontId="4" numFmtId="203" xfId="0">
      <alignment horizontal="center" vertical="center"/>
    </xf>
    <xf applyAlignment="true" applyBorder="false" applyFill="false" applyFont="true" applyNumberFormat="false" applyProtection="false" borderId="0" fillId="0" fontId="4" numFmtId="0" xfId="0">
      <alignment horizontal="center" vertical="bottom"/>
    </xf>
    <xf applyAlignment="true" applyBorder="false" applyFill="true" applyFont="true" applyNumberFormat="false" applyProtection="false" borderId="42" fillId="180" fontId="4" numFmtId="0" xfId="0">
      <alignment horizontal="center" vertical="center"/>
    </xf>
    <xf applyAlignment="true" applyBorder="false" applyFill="true" applyFont="true" applyNumberFormat="false" applyProtection="false" borderId="42" fillId="181" fontId="4" numFmtId="0" xfId="0">
      <alignment horizontal="center" vertical="center"/>
    </xf>
    <xf applyAlignment="true" applyBorder="false" applyFill="true" applyFont="true" applyNumberFormat="false" applyProtection="false" borderId="45" fillId="181" fontId="4" numFmtId="0" xfId="0">
      <alignment horizontal="center" vertical="center"/>
    </xf>
    <xf applyAlignment="true" applyBorder="false" applyFill="false" applyFont="true" applyNumberFormat="false" applyProtection="false" borderId="43" fillId="0" fontId="4" numFmtId="0" xfId="0">
      <alignment horizontal="center" vertical="center"/>
    </xf>
    <xf applyAlignment="true" applyBorder="false" applyFill="true" applyFont="true" applyNumberFormat="false" applyProtection="false" borderId="45" fillId="181" fontId="4" numFmtId="0" xfId="0">
      <alignment horizontal="center" vertical="center"/>
    </xf>
    <xf applyAlignment="true" applyBorder="false" applyFill="false" applyFont="true" applyNumberFormat="true" applyProtection="false" borderId="0" fillId="0" fontId="4" numFmtId="203" xfId="0">
      <alignment horizontal="center" vertical="center"/>
    </xf>
    <xf applyAlignment="true" applyBorder="false" applyFill="true" applyFont="true" applyNumberFormat="false" applyProtection="false" borderId="0" fillId="180" fontId="4" numFmtId="0" xfId="0">
      <alignment horizontal="center" vertical="center"/>
    </xf>
    <xf applyAlignment="true" applyBorder="false" applyFill="true" applyFont="true" applyNumberFormat="true" applyProtection="false" borderId="0" fillId="180" fontId="4" numFmtId="199" xfId="0">
      <alignment horizontal="center" vertical="center"/>
    </xf>
    <xf applyAlignment="true" applyBorder="false" applyFill="false" applyFont="true" applyNumberFormat="true" applyProtection="false" borderId="0" fillId="0" fontId="4" numFmtId="201" xfId="0">
      <alignment horizontal="center" vertical="center"/>
    </xf>
    <xf applyAlignment="true" applyBorder="false" applyFill="true" applyFont="true" applyNumberFormat="false" applyProtection="false" borderId="0" fillId="182" fontId="4" numFmtId="0" xfId="0">
      <alignment horizontal="center" vertical="center"/>
    </xf>
    <xf applyAlignment="true" applyBorder="false" applyFill="true" applyFont="true" applyNumberFormat="true" applyProtection="false" borderId="0" fillId="182" fontId="4" numFmtId="202" xfId="0">
      <alignment horizontal="center" vertical="center"/>
    </xf>
    <xf applyAlignment="true" applyBorder="false" applyFill="true" applyFont="true" applyNumberFormat="false" applyProtection="false" borderId="0" fillId="182" fontId="4" numFmtId="0" xfId="0">
      <alignment horizontal="center" vertical="center"/>
    </xf>
    <xf applyAlignment="true" applyBorder="false" applyFill="true" applyFont="true" applyNumberFormat="false" applyProtection="false" borderId="42" fillId="182" fontId="4" numFmtId="0" xfId="0">
      <alignment horizontal="center" vertical="center"/>
    </xf>
    <xf applyAlignment="true" applyBorder="false" applyFill="true" applyFont="true" applyNumberFormat="false" applyProtection="false" borderId="43" fillId="181" fontId="4" numFmtId="0" xfId="0">
      <alignment horizontal="center" vertical="center"/>
    </xf>
    <xf applyAlignment="true" applyBorder="false" applyFill="false" applyFont="true" applyNumberFormat="true" applyProtection="false" borderId="42" fillId="0" fontId="4" numFmtId="202" xfId="0">
      <alignment horizontal="center" vertical="center"/>
    </xf>
    <xf applyAlignment="true" applyBorder="false" applyFill="true" applyFont="true" applyNumberFormat="false" applyProtection="false" borderId="46" fillId="181" fontId="4" numFmtId="0" xfId="0">
      <alignment horizontal="center" vertical="center"/>
    </xf>
    <xf applyAlignment="true" applyBorder="false" applyFill="false" applyFont="true" applyNumberFormat="false" applyProtection="false" borderId="45" fillId="0" fontId="4" numFmtId="0" xfId="0">
      <alignment horizontal="center" vertical="center"/>
    </xf>
    <xf applyAlignment="true" applyBorder="false" applyFill="true" applyFont="true" applyNumberFormat="false" applyProtection="false" borderId="46" fillId="181" fontId="11" numFmtId="0" xfId="0">
      <alignment horizontal="center" vertical="center"/>
    </xf>
    <xf applyAlignment="true" applyBorder="false" applyFill="false" applyFont="true" applyNumberFormat="false" applyProtection="false" borderId="45" fillId="0" fontId="11" numFmtId="0"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false" applyProtection="false" borderId="45" fillId="180" fontId="4" numFmtId="0" xfId="0">
      <alignment horizontal="center" vertical="center"/>
    </xf>
    <xf applyAlignment="true" applyBorder="false" applyFill="true" applyFont="true" applyNumberFormat="false" applyProtection="false" borderId="46" fillId="180" fontId="4" numFmtId="0" xfId="0">
      <alignment horizontal="center" vertical="center"/>
    </xf>
    <xf applyAlignment="true" applyBorder="false" applyFill="true" applyFont="true" applyNumberFormat="false" applyProtection="false" borderId="45" fillId="180" fontId="4" numFmtId="0" xfId="0">
      <alignment horizontal="center" vertical="center"/>
    </xf>
    <xf applyAlignment="true" applyBorder="false" applyFill="true" applyFont="true" applyNumberFormat="true" applyProtection="false" borderId="42" fillId="180" fontId="4" numFmtId="202" xfId="0">
      <alignment horizontal="center" vertical="center"/>
    </xf>
    <xf applyAlignment="true" applyBorder="false" applyFill="false" applyFont="true" applyNumberFormat="true" applyProtection="false" borderId="0" fillId="0" fontId="4" numFmtId="204"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false" applyProtection="false" borderId="0" fillId="183" fontId="4" numFmtId="0" xfId="0">
      <alignment horizontal="center" vertical="center"/>
    </xf>
    <xf applyAlignment="true" applyBorder="false" applyFill="false" applyFont="true" applyNumberFormat="false" applyProtection="false" borderId="44" fillId="0" fontId="4" numFmtId="0" xfId="0">
      <alignment horizontal="center" vertical="center"/>
    </xf>
    <xf applyAlignment="true" applyBorder="false" applyFill="false" applyFont="true" applyNumberFormat="false" applyProtection="false" borderId="42" fillId="0" fontId="4" numFmtId="0" xfId="0">
      <alignment vertical="center"/>
    </xf>
    <xf applyAlignment="true" applyBorder="false" applyFill="false" applyFont="true" applyNumberFormat="false" applyProtection="false" borderId="46" fillId="0" fontId="4" numFmtId="0" xfId="0">
      <alignment horizontal="center" vertical="center"/>
    </xf>
    <xf applyAlignment="true" applyBorder="false" applyFill="true" applyFont="true" applyNumberFormat="false" applyProtection="false" borderId="47" fillId="178" fontId="15" numFmtId="0" xfId="0">
      <alignment horizontal="center" vertical="center"/>
    </xf>
    <xf applyAlignment="true" applyBorder="false" applyFill="true" applyFont="true" applyNumberFormat="false" applyProtection="false" borderId="42" fillId="184" fontId="4" numFmtId="0" xfId="0">
      <alignment horizontal="center" vertical="center"/>
    </xf>
    <xf applyAlignment="true" applyBorder="false" applyFill="false" applyFont="true" applyNumberFormat="true" applyProtection="false" borderId="44" fillId="0" fontId="4" numFmtId="202" xfId="0">
      <alignment horizontal="center" vertical="center"/>
    </xf>
    <xf applyAlignment="true" applyBorder="false" applyFill="false" applyFont="true" applyNumberFormat="false" applyProtection="false" borderId="48" fillId="0" fontId="4" numFmtId="0" xfId="0">
      <alignment horizontal="center" vertical="center"/>
    </xf>
    <xf applyAlignment="true" applyBorder="false" applyFill="true" applyFont="true" applyNumberFormat="false" applyProtection="false" borderId="42" fillId="185" fontId="4" numFmtId="0" xfId="0">
      <alignment horizontal="center" vertical="center"/>
    </xf>
    <xf applyAlignment="true" applyBorder="false" applyFill="false" applyFont="true" applyNumberFormat="true" applyProtection="false" borderId="0" fillId="0" fontId="4" numFmtId="205" xfId="0">
      <alignment horizontal="center" vertical="center"/>
    </xf>
    <xf applyAlignment="true" applyBorder="false" applyFill="false" applyFont="true" applyNumberFormat="false" applyProtection="false" borderId="0" fillId="0" fontId="4" numFmtId="0" xfId="0">
      <alignment horizontal="left" vertical="bottom"/>
    </xf>
    <xf applyAlignment="true" applyBorder="false" applyFill="false" applyFont="true" applyNumberFormat="true" applyProtection="false" borderId="0" fillId="0" fontId="4" numFmtId="199" xfId="0">
      <alignment horizontal="right" vertical="bottom"/>
    </xf>
    <xf applyAlignment="true" applyBorder="false" applyFill="false" applyFont="true" applyNumberFormat="false" applyProtection="false" borderId="0" fillId="0" fontId="4" numFmtId="0" xfId="0">
      <alignment horizontal="right" vertical="bottom"/>
    </xf>
    <xf applyAlignment="true" applyBorder="false" applyFill="false" applyFont="true" applyNumberFormat="true" applyProtection="false" borderId="0" fillId="0" fontId="4" numFmtId="199" xfId="0">
      <alignment vertical="center"/>
    </xf>
    <xf applyAlignment="true" applyBorder="false" applyFill="true" applyFont="true" applyNumberFormat="false" applyProtection="false" borderId="0" fillId="181" fontId="4" numFmtId="0" xfId="0">
      <alignment horizontal="right" vertical="bottom"/>
    </xf>
    <xf applyAlignment="true" applyBorder="false" applyFill="true" applyFont="true" applyNumberFormat="true" applyProtection="false" borderId="0" fillId="181" fontId="4" numFmtId="199" xfId="0">
      <alignment horizontal="right" vertical="bottom"/>
    </xf>
    <xf applyAlignment="true" applyBorder="false" applyFill="true" applyFont="true" applyNumberFormat="false" applyProtection="false" borderId="49" fillId="186" fontId="56" numFmtId="0" xfId="0">
      <alignment horizontal="center" vertical="center" wrapText="true"/>
    </xf>
    <xf applyAlignment="true" applyBorder="false" applyFill="true" applyFont="true" applyNumberFormat="false" applyProtection="false" borderId="49" fillId="187" fontId="65" numFmtId="0" xfId="0">
      <alignment horizontal="center" vertical="center"/>
    </xf>
    <xf applyAlignment="true" applyBorder="false" applyFill="true" applyFont="true" applyNumberFormat="true" applyProtection="false" borderId="49" fillId="187" fontId="65" numFmtId="199" xfId="0">
      <alignment horizontal="right" vertical="center"/>
    </xf>
    <xf applyAlignment="true" applyBorder="false" applyFill="true" applyFont="true" applyNumberFormat="true" applyProtection="false" borderId="49" fillId="187" fontId="65" numFmtId="206" xfId="0">
      <alignment horizontal="right" vertical="center"/>
    </xf>
    <xf applyAlignment="true" applyBorder="false" applyFill="true" applyFont="true" applyNumberFormat="true" applyProtection="false" borderId="49" fillId="187" fontId="65" numFmtId="199" xfId="0">
      <alignment horizontal="right" vertical="center"/>
    </xf>
    <xf applyAlignment="true" applyBorder="false" applyFill="false" applyFont="true" applyNumberFormat="false" applyProtection="false" borderId="49" fillId="0" fontId="65" numFmtId="0" xfId="0">
      <alignment horizontal="center" vertical="center"/>
    </xf>
    <xf applyAlignment="true" applyBorder="false" applyFill="false" applyFont="true" applyNumberFormat="true" applyProtection="false" borderId="49" fillId="0" fontId="65" numFmtId="199" xfId="0">
      <alignment horizontal="right" vertical="center"/>
    </xf>
    <xf applyAlignment="true" applyBorder="false" applyFill="false" applyFont="true" applyNumberFormat="true" applyProtection="false" borderId="49" fillId="0" fontId="65" numFmtId="206" xfId="0">
      <alignment horizontal="right" vertical="center"/>
    </xf>
    <xf applyAlignment="true" applyBorder="false" applyFill="false" applyFont="true" applyNumberFormat="true" applyProtection="false" borderId="49" fillId="0" fontId="65" numFmtId="199" xfId="0">
      <alignment horizontal="right" vertical="center"/>
    </xf>
    <xf applyAlignment="true" applyBorder="false" applyFill="true" applyFont="true" applyNumberFormat="false" applyProtection="false" borderId="50" fillId="188" fontId="66" numFmtId="0" xfId="0">
      <alignment horizontal="center" vertical="center"/>
    </xf>
    <xf applyAlignment="true" applyBorder="false" applyFill="true" applyFont="true" applyNumberFormat="true" applyProtection="false" borderId="50" fillId="188" fontId="66" numFmtId="199" xfId="0">
      <alignment horizontal="right" vertical="center"/>
    </xf>
    <xf applyAlignment="true" applyBorder="false" applyFill="false" applyFont="true" applyNumberFormat="false" applyProtection="false" borderId="0" fillId="0" fontId="35" numFmtId="0" xfId="0">
      <alignment horizontal="center" vertical="center"/>
    </xf>
    <xf applyAlignment="true" applyBorder="false" applyFill="false" applyFont="true" applyNumberFormat="false" applyProtection="false" borderId="0" fillId="0" fontId="35" numFmtId="0" xfId="0">
      <alignment vertical="center"/>
    </xf>
    <xf applyAlignment="true" applyBorder="false" applyFill="false" applyFont="true" applyNumberFormat="false" applyProtection="false" borderId="51" fillId="0" fontId="35" numFmtId="0" xfId="0">
      <alignment horizontal="center" vertical="center"/>
    </xf>
    <xf applyAlignment="true" applyBorder="false" applyFill="true" applyFont="true" applyNumberFormat="false" applyProtection="false" borderId="51" fillId="189" fontId="35" numFmtId="0" xfId="0">
      <alignment horizontal="center" vertical="center"/>
    </xf>
    <xf applyAlignment="true" applyBorder="false" applyFill="true" applyFont="true" applyNumberFormat="false" applyProtection="false" borderId="51" fillId="190" fontId="34" numFmtId="0" xfId="0">
      <alignment horizontal="center" vertical="center"/>
    </xf>
    <xf applyAlignment="true" applyBorder="false" applyFill="false" applyFont="true" applyNumberFormat="false" applyProtection="false" borderId="51" fillId="0" fontId="67" numFmtId="0" xfId="0">
      <alignment horizontal="center" vertical="center"/>
    </xf>
    <xf applyAlignment="true" applyBorder="false" applyFill="false" applyFont="true" applyNumberFormat="false" applyProtection="false" borderId="0" fillId="0" fontId="35" numFmtId="0" xfId="0">
      <alignment horizontal="center" vertical="center"/>
    </xf>
    <xf applyAlignment="true" applyBorder="false" applyFill="false" applyFont="true" applyNumberFormat="false" applyProtection="false" borderId="51" fillId="0" fontId="35" numFmtId="0" xfId="0">
      <alignment horizontal="center" vertical="center"/>
    </xf>
    <xf applyAlignment="true" applyBorder="false" applyFill="false" applyFont="true" applyNumberFormat="false" applyProtection="false" borderId="52" fillId="0" fontId="35" numFmtId="0" xfId="0">
      <alignment horizontal="center" vertical="center"/>
    </xf>
    <xf applyAlignment="true" applyBorder="false" applyFill="true" applyFont="true" applyNumberFormat="false" applyProtection="false" borderId="0" fillId="190" fontId="35" numFmtId="0" xfId="0">
      <alignment vertical="center"/>
    </xf>
    <xf applyAlignment="true" applyBorder="false" applyFill="false" applyFont="true" applyNumberFormat="false" applyProtection="false" borderId="0" fillId="0" fontId="35" numFmtId="0" xfId="0">
      <alignment horizontal="left" vertical="center"/>
    </xf>
    <xf applyAlignment="true" applyBorder="false" applyFill="false" applyFont="true" applyNumberFormat="false" applyProtection="false" borderId="53" fillId="0" fontId="35" numFmtId="0" xfId="0">
      <alignment horizontal="center" vertical="center"/>
    </xf>
    <xf applyAlignment="true" applyBorder="false" applyFill="false" applyFont="true" applyNumberFormat="true" applyProtection="false" borderId="51" fillId="0" fontId="35" numFmtId="207" xfId="0">
      <alignment horizontal="center" vertical="center"/>
    </xf>
    <xf applyAlignment="true" applyBorder="false" applyFill="false" applyFont="true" applyNumberFormat="true" applyProtection="false" borderId="0" fillId="0" fontId="35" numFmtId="207" xfId="0">
      <alignment horizontal="center" vertical="center"/>
    </xf>
    <xf applyAlignment="true" applyBorder="false" applyFill="false" applyFont="true" applyNumberFormat="false" applyProtection="false" borderId="0" fillId="0" fontId="35" numFmtId="0" xfId="0">
      <alignment horizontal="right" vertical="center"/>
    </xf>
    <xf applyAlignment="true" applyBorder="false" applyFill="true" applyFont="true" applyNumberFormat="false" applyProtection="false" borderId="51" fillId="191" fontId="35" numFmtId="0" xfId="0">
      <alignment horizontal="center" vertical="center"/>
    </xf>
    <xf applyAlignment="true" applyBorder="false" applyFill="true" applyFont="true" applyNumberFormat="false" applyProtection="false" borderId="51" fillId="192" fontId="35" numFmtId="0" xfId="0">
      <alignment horizontal="center" vertical="center"/>
    </xf>
    <xf applyAlignment="true" applyBorder="false" applyFill="false" applyFont="true" applyNumberFormat="true" applyProtection="false" borderId="51" fillId="0" fontId="35" numFmtId="208" xfId="0">
      <alignment horizontal="center" vertical="center"/>
    </xf>
    <xf applyAlignment="true" applyBorder="false" applyFill="false" applyFont="true" applyNumberFormat="true" applyProtection="false" borderId="51" fillId="0" fontId="35" numFmtId="209" xfId="0">
      <alignment horizontal="center" vertical="center"/>
    </xf>
    <xf applyAlignment="true" applyBorder="false" applyFill="false" applyFont="true" applyNumberFormat="false" applyProtection="false" borderId="0" fillId="0" fontId="35" numFmtId="0" xfId="0">
      <alignment vertical="center"/>
    </xf>
    <xf applyAlignment="true" applyBorder="false" applyFill="true" applyFont="true" applyNumberFormat="false" applyProtection="false" borderId="0" fillId="193" fontId="4" numFmtId="0" xfId="0">
      <alignment horizontal="center" vertical="center"/>
    </xf>
    <xf applyAlignment="true" applyBorder="false" applyFill="true" applyFont="true" applyNumberFormat="false" applyProtection="false" borderId="0" fillId="193" fontId="4" numFmtId="0" xfId="0">
      <alignment horizontal="center" vertical="center"/>
    </xf>
    <xf applyAlignment="true" applyBorder="false" applyFill="false" applyFont="true" applyNumberFormat="true" applyProtection="false" borderId="51" fillId="0" fontId="35" numFmtId="207" xfId="0">
      <alignment horizontal="center" vertical="center"/>
    </xf>
    <xf applyAlignment="true" applyBorder="false" applyFill="true" applyFont="true" applyNumberFormat="false" applyProtection="false" borderId="54" fillId="191" fontId="35" numFmtId="0" xfId="0">
      <alignment horizontal="center" vertical="center"/>
    </xf>
    <xf applyAlignment="true" applyBorder="false" applyFill="true" applyFont="true" applyNumberFormat="false" applyProtection="false" borderId="0" fillId="191" fontId="35" numFmtId="0" xfId="0">
      <alignment horizontal="center" vertical="center"/>
    </xf>
    <xf applyAlignment="true" applyBorder="false" applyFill="true" applyFont="true" applyNumberFormat="false" applyProtection="false" borderId="55" fillId="191" fontId="35" numFmtId="0" xfId="0">
      <alignment horizontal="center" vertical="center"/>
    </xf>
    <xf applyAlignment="true" applyBorder="false" applyFill="false" applyFont="true" applyNumberFormat="false" applyProtection="false" borderId="55" fillId="0" fontId="35" numFmtId="0" xfId="0">
      <alignment horizontal="center" vertical="center"/>
    </xf>
    <xf applyAlignment="true" applyBorder="false" applyFill="true" applyFont="true" applyNumberFormat="false" applyProtection="false" borderId="0" fillId="190" fontId="34" numFmtId="0" xfId="0">
      <alignment horizontal="center" vertical="center"/>
    </xf>
    <xf applyAlignment="true" applyBorder="false" applyFill="true" applyFont="true" applyNumberFormat="true" applyProtection="false" borderId="0" fillId="190" fontId="34" numFmtId="210" xfId="0">
      <alignment horizontal="center" vertical="center"/>
    </xf>
    <xf applyAlignment="true" applyBorder="false" applyFill="true" applyFont="true" applyNumberFormat="true" applyProtection="false" borderId="0" fillId="194" fontId="35" numFmtId="210" xfId="0">
      <alignment horizontal="center" vertical="center"/>
    </xf>
    <xf applyAlignment="true" applyBorder="false" applyFill="true" applyFont="true" applyNumberFormat="false" applyProtection="false" borderId="0" fillId="190" fontId="35" numFmtId="0" xfId="0">
      <alignment horizontal="center" vertical="center"/>
    </xf>
    <xf applyAlignment="true" applyBorder="false" applyFill="false" applyFont="true" applyNumberFormat="true" applyProtection="false" borderId="0" fillId="0" fontId="35" numFmtId="211" xfId="0">
      <alignment horizontal="center" vertical="center"/>
    </xf>
    <xf applyAlignment="true" applyBorder="false" applyFill="false" applyFont="true" applyNumberFormat="false" applyProtection="false" borderId="0" fillId="0" fontId="68" numFmtId="0" xfId="0">
      <alignment horizontal="center" vertical="center"/>
    </xf>
    <xf applyAlignment="true" applyBorder="false" applyFill="true" applyFont="true" applyNumberFormat="false" applyProtection="false" borderId="52" fillId="191" fontId="35" numFmtId="0" xfId="0">
      <alignment horizontal="center" vertical="center"/>
    </xf>
    <xf applyAlignment="true" applyBorder="false" applyFill="false" applyFont="true" applyNumberFormat="true" applyProtection="false" borderId="51" fillId="0" fontId="35" numFmtId="210" xfId="0">
      <alignment horizontal="center" vertical="center"/>
    </xf>
    <xf applyAlignment="true" applyBorder="false" applyFill="false" applyFont="true" applyNumberFormat="true" applyProtection="false" borderId="0" fillId="0" fontId="35" numFmtId="210" xfId="0">
      <alignment horizontal="center" vertical="center"/>
    </xf>
    <xf applyAlignment="true" applyBorder="false" applyFill="false" applyFont="true" applyNumberFormat="true" applyProtection="false" borderId="0" fillId="0" fontId="35" numFmtId="212" xfId="0">
      <alignment horizontal="center" vertical="center"/>
    </xf>
    <xf applyAlignment="true" applyBorder="false" applyFill="true" applyFont="true" applyNumberFormat="false" applyProtection="false" borderId="0" fillId="195" fontId="35" numFmtId="0" xfId="0">
      <alignment horizontal="center" vertical="center"/>
    </xf>
    <xf applyAlignment="true" applyBorder="false" applyFill="true" applyFont="true" applyNumberFormat="false" applyProtection="false" borderId="51" fillId="195" fontId="35" numFmtId="0" xfId="0">
      <alignment horizontal="center" vertical="center"/>
    </xf>
    <xf applyAlignment="true" applyBorder="false" applyFill="true" applyFont="true" applyNumberFormat="false" applyProtection="false" borderId="52" fillId="195" fontId="35" numFmtId="0" xfId="0">
      <alignment horizontal="center" vertical="center"/>
    </xf>
    <xf applyAlignment="true" applyBorder="false" applyFill="true" applyFont="true" applyNumberFormat="true" applyProtection="false" borderId="51" fillId="195" fontId="35" numFmtId="210" xfId="0">
      <alignment horizontal="center" vertical="center"/>
    </xf>
    <xf applyAlignment="true" applyBorder="false" applyFill="true" applyFont="true" applyNumberFormat="true" applyProtection="false" borderId="0" fillId="195" fontId="35" numFmtId="210" xfId="0">
      <alignment horizontal="center" vertical="center"/>
    </xf>
    <xf applyAlignment="true" applyBorder="false" applyFill="true" applyFont="true" applyNumberFormat="false" applyProtection="false" borderId="0" fillId="195" fontId="35" numFmtId="0" xfId="0">
      <alignment horizontal="center" vertical="center"/>
    </xf>
    <xf applyAlignment="true" applyBorder="false" applyFill="false" applyFont="true" applyNumberFormat="false" applyProtection="false" borderId="0" fillId="0" fontId="35" numFmtId="0" xfId="0">
      <alignment horizontal="center" vertical="center"/>
    </xf>
    <xf applyAlignment="true" applyBorder="false" applyFill="false" applyFont="true" applyNumberFormat="false" applyProtection="false" borderId="0" fillId="0" fontId="68" numFmtId="0" xfId="0">
      <alignment horizontal="center" vertical="center"/>
    </xf>
    <xf applyAlignment="true" applyBorder="false" applyFill="true" applyFont="true" applyNumberFormat="false" applyProtection="false" borderId="0" fillId="189" fontId="35" numFmtId="0" xfId="0">
      <alignment horizontal="center" vertical="center"/>
    </xf>
    <xf applyAlignment="true" applyBorder="false" applyFill="true" applyFont="true" applyNumberFormat="false" applyProtection="false" borderId="51" fillId="189" fontId="35" numFmtId="0" xfId="0">
      <alignment horizontal="center" vertical="center"/>
    </xf>
    <xf applyAlignment="true" applyBorder="false" applyFill="true" applyFont="true" applyNumberFormat="false" applyProtection="false" borderId="52" fillId="189" fontId="35" numFmtId="0" xfId="0">
      <alignment horizontal="center" vertical="center"/>
    </xf>
    <xf applyAlignment="true" applyBorder="false" applyFill="true" applyFont="true" applyNumberFormat="true" applyProtection="false" borderId="51" fillId="189" fontId="35" numFmtId="210" xfId="0">
      <alignment horizontal="center" vertical="center"/>
    </xf>
    <xf applyAlignment="true" applyBorder="false" applyFill="true" applyFont="true" applyNumberFormat="true" applyProtection="false" borderId="0" fillId="189" fontId="35" numFmtId="210" xfId="0">
      <alignment horizontal="center" vertical="center"/>
    </xf>
    <xf applyAlignment="true" applyBorder="false" applyFill="true" applyFont="true" applyNumberFormat="false" applyProtection="false" borderId="0" fillId="189" fontId="35" numFmtId="0" xfId="0">
      <alignment horizontal="center" vertical="center"/>
    </xf>
    <xf applyAlignment="true" applyBorder="false" applyFill="true" applyFont="true" applyNumberFormat="false" applyProtection="false" borderId="0" fillId="196" fontId="4" numFmtId="0" xfId="0">
      <alignment horizontal="center" vertical="center"/>
    </xf>
    <xf applyAlignment="true" applyBorder="false" applyFill="true" applyFont="true" applyNumberFormat="false" applyProtection="false" borderId="56" fillId="190" fontId="34" numFmtId="0" xfId="0">
      <alignment horizontal="center" vertical="center"/>
    </xf>
    <xf applyAlignment="true" applyBorder="false" applyFill="true" applyFont="true" applyNumberFormat="false" applyProtection="false" borderId="57" fillId="190" fontId="34" numFmtId="0" xfId="0">
      <alignment horizontal="center" vertical="center"/>
    </xf>
    <xf applyAlignment="true" applyBorder="false" applyFill="true" applyFont="true" applyNumberFormat="false" applyProtection="false" borderId="58" fillId="190" fontId="34" numFmtId="0" xfId="0">
      <alignment horizontal="center" vertical="center"/>
    </xf>
    <xf applyAlignment="true" applyBorder="false" applyFill="true" applyFont="true" applyNumberFormat="false" applyProtection="false" borderId="52" fillId="189" fontId="35" numFmtId="0" xfId="0">
      <alignment horizontal="center" vertical="center"/>
    </xf>
    <xf applyAlignment="true" applyBorder="false" applyFill="true" applyFont="true" applyNumberFormat="false" applyProtection="false" borderId="51" fillId="191" fontId="35" numFmtId="0" xfId="0">
      <alignment horizontal="center" vertical="center"/>
    </xf>
    <xf applyAlignment="true" applyBorder="false" applyFill="false" applyFont="true" applyNumberFormat="true" applyProtection="false" borderId="53" fillId="0" fontId="35" numFmtId="210" xfId="0">
      <alignment horizontal="center" vertical="center"/>
    </xf>
    <xf applyAlignment="true" applyBorder="false" applyFill="false" applyFont="true" applyNumberFormat="true" applyProtection="false" borderId="0" fillId="0" fontId="35" numFmtId="208" xfId="0">
      <alignment vertical="center"/>
    </xf>
    <xf applyAlignment="true" applyBorder="false" applyFill="false" applyFont="true" applyNumberFormat="true" applyProtection="false" borderId="0" fillId="0" fontId="35" numFmtId="209" xfId="0">
      <alignment vertical="center"/>
    </xf>
    <xf applyAlignment="true" applyBorder="false" applyFill="true" applyFont="true" applyNumberFormat="false" applyProtection="false" borderId="0" fillId="194" fontId="35" numFmtId="0" xfId="0">
      <alignment horizontal="center" vertical="center"/>
    </xf>
    <xf applyAlignment="true" applyBorder="false" applyFill="true" applyFont="true" applyNumberFormat="true" applyProtection="false" borderId="0" fillId="194" fontId="35" numFmtId="208" xfId="0">
      <alignment horizontal="center" vertical="center"/>
    </xf>
    <xf applyAlignment="true" applyBorder="false" applyFill="true" applyFont="true" applyNumberFormat="false" applyProtection="false" borderId="59" fillId="191" fontId="35" numFmtId="0" xfId="0">
      <alignment horizontal="center" vertical="center"/>
    </xf>
    <xf applyAlignment="true" applyBorder="false" applyFill="true" applyFont="true" applyNumberFormat="false" applyProtection="false" borderId="0" fillId="194" fontId="35" numFmtId="0" xfId="0">
      <alignment vertical="center"/>
    </xf>
    <xf applyAlignment="true" applyBorder="false" applyFill="true" applyFont="true" applyNumberFormat="false" applyProtection="false" borderId="0" fillId="191" fontId="69" numFmtId="0" xfId="0">
      <alignment horizontal="center" vertical="center"/>
    </xf>
    <xf applyAlignment="true" applyBorder="false" applyFill="true" applyFont="true" applyNumberFormat="false" applyProtection="false" borderId="0" fillId="197" fontId="35" numFmtId="0" xfId="0">
      <alignment horizontal="center" vertical="center"/>
    </xf>
    <xf applyAlignment="true" applyBorder="false" applyFill="false" applyFont="true" applyNumberFormat="true" applyProtection="false" borderId="0" fillId="0" fontId="35" numFmtId="211" xfId="0">
      <alignment vertical="center"/>
    </xf>
    <xf applyAlignment="true" applyBorder="false" applyFill="true" applyFont="true" applyNumberFormat="false" applyProtection="false" borderId="0" fillId="198" fontId="35" numFmtId="0" xfId="0">
      <alignment vertical="center"/>
    </xf>
    <xf applyAlignment="true" applyBorder="false" applyFill="false" applyFont="true" applyNumberFormat="false" applyProtection="false" borderId="0" fillId="0" fontId="70" numFmtId="0" xfId="0">
      <alignment horizontal="left" vertical="center"/>
    </xf>
    <xf applyAlignment="true" applyBorder="false" applyFill="false" applyFont="true" applyNumberFormat="false" applyProtection="false" borderId="0" fillId="0" fontId="70" numFmtId="0" xfId="0">
      <alignment horizontal="center" vertical="center"/>
    </xf>
    <xf applyAlignment="true" applyBorder="false" applyFill="true" applyFont="true" applyNumberFormat="false" applyProtection="false" borderId="51" fillId="198" fontId="35" numFmtId="0" xfId="0">
      <alignment horizontal="center" vertical="center"/>
    </xf>
    <xf applyAlignment="true" applyBorder="false" applyFill="true" applyFont="true" applyNumberFormat="false" applyProtection="false" borderId="51" fillId="198" fontId="35" numFmtId="0" xfId="0">
      <alignment horizontal="center" vertical="center"/>
    </xf>
    <xf applyAlignment="true" applyBorder="false" applyFill="true" applyFont="true" applyNumberFormat="true" applyProtection="false" borderId="51" fillId="198" fontId="35" numFmtId="207" xfId="0">
      <alignment horizontal="center" vertical="center"/>
    </xf>
    <xf applyAlignment="true" applyBorder="false" applyFill="true" applyFont="true" applyNumberFormat="true" applyProtection="false" borderId="0" fillId="189" fontId="35" numFmtId="209" xfId="0">
      <alignment horizontal="center" vertical="center"/>
    </xf>
    <xf applyAlignment="true" applyBorder="false" applyFill="true" applyFont="true" applyNumberFormat="false" applyProtection="false" borderId="0" fillId="189" fontId="4" numFmtId="0" xfId="0">
      <alignment horizontal="center" vertical="center"/>
    </xf>
    <xf applyAlignment="true" applyBorder="false" applyFill="true" applyFont="true" applyNumberFormat="false" applyProtection="false" borderId="0" fillId="199" fontId="4" numFmtId="0" xfId="0">
      <alignment horizontal="center" vertical="center"/>
    </xf>
    <xf applyAlignment="true" applyBorder="false" applyFill="true" applyFont="true" applyNumberFormat="false" applyProtection="false" borderId="51" fillId="191" fontId="70" numFmtId="0" xfId="0">
      <alignment horizontal="center" vertical="center"/>
    </xf>
    <xf applyAlignment="true" applyBorder="false" applyFill="true" applyFont="true" applyNumberFormat="false" applyProtection="false" borderId="51" fillId="200" fontId="35" numFmtId="0" xfId="0">
      <alignment horizontal="center" vertical="center"/>
    </xf>
    <xf applyAlignment="true" applyBorder="false" applyFill="false" applyFont="true" applyNumberFormat="false" applyProtection="false" borderId="57" fillId="0" fontId="35" numFmtId="0" xfId="0">
      <alignment horizontal="center" vertical="center"/>
    </xf>
    <xf applyAlignment="true" applyBorder="false" applyFill="false" applyFont="true" applyNumberFormat="false" applyProtection="false" borderId="58" fillId="0" fontId="35" numFmtId="0" xfId="0">
      <alignment horizontal="center" vertical="center"/>
    </xf>
    <xf applyAlignment="true" applyBorder="false" applyFill="true" applyFont="true" applyNumberFormat="false" applyProtection="false" borderId="51" fillId="201" fontId="35" numFmtId="0" xfId="0">
      <alignment horizontal="center" vertical="center"/>
    </xf>
    <xf applyAlignment="true" applyBorder="false" applyFill="false" applyFont="true" applyNumberFormat="false" applyProtection="false" borderId="53" fillId="0" fontId="35" numFmtId="0" xfId="0">
      <alignment horizontal="left" vertical="center"/>
    </xf>
    <xf applyAlignment="true" applyBorder="false" applyFill="false" applyFont="true" applyNumberFormat="false" applyProtection="false" borderId="53" fillId="0" fontId="71" numFmtId="0" xfId="0">
      <alignment horizontal="center" vertical="center"/>
    </xf>
    <xf applyAlignment="true" applyBorder="false" applyFill="true" applyFont="true" applyNumberFormat="false" applyProtection="false" borderId="0" fillId="202" fontId="2" numFmtId="0" xfId="0">
      <alignment horizontal="left" vertical="center"/>
    </xf>
    <xf applyAlignment="true" applyBorder="false" applyFill="false" applyFont="true" applyNumberFormat="false" applyProtection="false" borderId="51" fillId="0" fontId="72" numFmtId="0" xfId="0">
      <alignment horizontal="center" vertical="center"/>
    </xf>
    <xf applyAlignment="true" applyBorder="false" applyFill="true" applyFont="true" applyNumberFormat="false" applyProtection="false" borderId="52" fillId="190" fontId="34" numFmtId="0" xfId="0">
      <alignment horizontal="center" vertical="center"/>
    </xf>
    <xf applyAlignment="true" applyBorder="false" applyFill="true" applyFont="true" applyNumberFormat="false" applyProtection="false" borderId="51" fillId="190" fontId="34" numFmtId="0" xfId="0">
      <alignment horizontal="center" vertical="center"/>
    </xf>
    <xf applyAlignment="true" applyBorder="false" applyFill="true" applyFont="true" applyNumberFormat="false" applyProtection="false" borderId="60" fillId="203" fontId="3" numFmtId="0" xfId="0">
      <alignment horizontal="center" vertical="center"/>
    </xf>
    <xf applyAlignment="true" applyBorder="false" applyFill="true" applyFont="true" applyNumberFormat="false" applyProtection="false" borderId="52" fillId="191" fontId="35" numFmtId="0" xfId="0">
      <alignment horizontal="center" vertical="center"/>
    </xf>
    <xf applyAlignment="true" applyBorder="false" applyFill="true" applyFont="true" applyNumberFormat="false" applyProtection="false" borderId="0" fillId="204" fontId="3" numFmtId="0" xfId="0">
      <alignment vertical="center"/>
    </xf>
    <xf applyAlignment="true" applyBorder="false" applyFill="true" applyFont="true" applyNumberFormat="false" applyProtection="false" borderId="0" fillId="204"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205" fontId="3" numFmtId="0" xfId="0">
      <alignment vertical="center"/>
    </xf>
    <xf applyAlignment="true" applyBorder="false" applyFill="true" applyFont="true" applyNumberFormat="false" applyProtection="false" borderId="0" fillId="206"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3" numFmtId="0" xfId="0">
      <alignment vertical="center"/>
    </xf>
    <xf applyAlignment="true" applyBorder="false" applyFill="true" applyFont="true" applyNumberFormat="false" applyProtection="false" borderId="0" fillId="207" fontId="3" numFmtId="0" xfId="0">
      <alignment horizontal="center" vertical="center"/>
    </xf>
    <xf applyAlignment="true" applyBorder="false" applyFill="true" applyFont="true" applyNumberFormat="false" applyProtection="false" borderId="0" fillId="208"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61" fillId="209" fontId="4" numFmtId="0" xfId="0">
      <alignment horizontal="center"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false" applyProtection="false" borderId="61" fillId="0" fontId="4" numFmtId="0" xfId="0">
      <alignment horizontal="center" vertical="center"/>
    </xf>
    <xf applyAlignment="true" applyBorder="false" applyFill="false" applyFont="true" applyNumberFormat="false" applyProtection="false" borderId="62" fillId="0"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213" xfId="0">
      <alignment vertical="center"/>
    </xf>
    <xf applyAlignment="true" applyBorder="false" applyFill="false" applyFont="true" applyNumberFormat="true" applyProtection="false" borderId="0" fillId="0" fontId="4" numFmtId="213" xfId="0">
      <alignmen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true" applyProtection="false" borderId="0" fillId="0" fontId="7" numFmtId="213" xfId="0">
      <alignment horizontal="center" vertical="center"/>
    </xf>
    <xf applyAlignment="true" applyBorder="false" applyFill="false" applyFont="true" applyNumberFormat="true" applyProtection="false" borderId="0" fillId="0" fontId="7" numFmtId="213" xfId="0">
      <alignment horizontal="center" vertical="center"/>
    </xf>
    <xf applyAlignment="true" applyBorder="false" applyFill="false" applyFont="true" applyNumberFormat="false" applyProtection="false" borderId="63" fillId="0" fontId="4" numFmtId="0" xfId="0">
      <alignment horizontal="center" vertical="center"/>
    </xf>
    <xf applyAlignment="true" applyBorder="false" applyFill="false" applyFont="true" applyNumberFormat="false" applyProtection="false" borderId="64" fillId="0" fontId="4" numFmtId="0" xfId="0">
      <alignment horizontal="center" vertical="center"/>
    </xf>
    <xf applyAlignment="true" applyBorder="false" applyFill="false" applyFont="true" applyNumberFormat="true" applyProtection="false" borderId="0" fillId="0" fontId="4" numFmtId="213" xfId="0">
      <alignment vertical="center"/>
    </xf>
    <xf applyAlignment="true" applyBorder="false" applyFill="true" applyFont="true" applyNumberFormat="false" applyProtection="false" borderId="64" fillId="209" fontId="4" numFmtId="0" xfId="0">
      <alignment horizontal="center" vertical="center"/>
    </xf>
    <xf applyAlignment="true" applyBorder="false" applyFill="false" applyFont="true" applyNumberFormat="false" applyProtection="false" borderId="65" fillId="0" fontId="4" numFmtId="0" xfId="0">
      <alignment horizontal="center" vertical="center"/>
    </xf>
    <xf applyAlignment="true" applyBorder="false" applyFill="true" applyFont="true" applyNumberFormat="false" applyProtection="false" borderId="65" fillId="210" fontId="4" numFmtId="0" xfId="0">
      <alignment horizontal="center" vertical="center"/>
    </xf>
    <xf applyAlignment="true" applyBorder="false" applyFill="true" applyFont="true" applyNumberFormat="false" applyProtection="false" borderId="65" fillId="211" fontId="4" numFmtId="0" xfId="0">
      <alignment horizontal="center" vertical="center"/>
    </xf>
    <xf applyAlignment="true" applyBorder="false" applyFill="true" applyFont="true" applyNumberFormat="false" applyProtection="false" borderId="0" fillId="212" fontId="4" numFmtId="0" xfId="0">
      <alignment vertical="center"/>
    </xf>
    <xf applyAlignment="true" applyBorder="false" applyFill="true" applyFont="true" applyNumberFormat="true" applyProtection="false" borderId="0" fillId="212" fontId="4" numFmtId="213" xfId="0">
      <alignmen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true" applyProtection="false" borderId="0" fillId="0" fontId="7" numFmtId="214" xfId="0">
      <alignment vertical="center"/>
    </xf>
    <xf applyAlignment="true" applyBorder="false" applyFill="false" applyFont="true" applyNumberFormat="true" applyProtection="false" borderId="0" fillId="0" fontId="7" numFmtId="215" xfId="0">
      <alignment vertical="center"/>
    </xf>
    <xf applyAlignment="true" applyBorder="false" applyFill="true" applyFont="true" applyNumberFormat="false" applyProtection="false" borderId="65" fillId="212" fontId="4" numFmtId="0" xfId="0">
      <alignment horizontal="center" vertical="center"/>
    </xf>
    <xf applyAlignment="true" applyBorder="false" applyFill="true" applyFont="true" applyNumberFormat="false" applyProtection="false" borderId="65" fillId="213" fontId="4" numFmtId="0" xfId="0">
      <alignment horizontal="center" vertical="center"/>
    </xf>
    <xf applyAlignment="true" applyBorder="false" applyFill="true" applyFont="true" applyNumberFormat="false" applyProtection="false" borderId="0" fillId="212" fontId="4" numFmtId="0" xfId="0">
      <alignment vertical="center"/>
    </xf>
    <xf applyAlignment="true" applyBorder="false" applyFill="false" applyFont="true" applyNumberFormat="false" applyProtection="false" borderId="65" fillId="0" fontId="4" numFmtId="0" xfId="0">
      <alignment horizontal="center" vertical="center"/>
    </xf>
    <xf applyAlignment="true" applyBorder="false" applyFill="false" applyFont="true" applyNumberFormat="true" applyProtection="false" borderId="0" fillId="0" fontId="7" numFmtId="213"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true" applyProtection="false" borderId="0" fillId="0" fontId="7" numFmtId="213" xfId="0">
      <alignment vertical="center"/>
    </xf>
    <xf applyAlignment="true" applyBorder="false" applyFill="false" applyFont="true" applyNumberFormat="true" applyProtection="false" borderId="0" fillId="0" fontId="7" numFmtId="216" xfId="0">
      <alignment horizontal="center" vertical="center"/>
    </xf>
    <xf applyAlignment="true" applyBorder="false" applyFill="false" applyFont="true" applyNumberFormat="true" applyProtection="false" borderId="0" fillId="0" fontId="7" numFmtId="217" xfId="0">
      <alignment horizontal="center" vertical="center"/>
    </xf>
    <xf applyAlignment="true" applyBorder="false" applyFill="false" applyFont="true" applyNumberFormat="true" applyProtection="false" borderId="0" fillId="0" fontId="7" numFmtId="217" xfId="0">
      <alignment horizontal="center" vertical="center"/>
    </xf>
    <xf applyAlignment="true" applyBorder="false" applyFill="false" applyFont="true" applyNumberFormat="false" applyProtection="false" borderId="0" fillId="0" fontId="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calcChain.xml" Type="http://schemas.openxmlformats.org/officeDocument/2006/relationships/calcChain"></Relationship><Relationship Id="rId28" Target="metadata.xml" Type="http://schemas.openxmlformats.org/officeDocument/2006/relationships/sheetMetadata"></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 Id="rId2" Target="../media/image3.jpeg" Type="http://schemas.openxmlformats.org/officeDocument/2006/relationships/image"></Relationship><Relationship Id="rId3" Target="../media/image4.jpeg" Type="http://schemas.openxmlformats.org/officeDocument/2006/relationships/image"></Relationship><Relationship Id="rId4" Target="../media/image5.jpeg" Type="http://schemas.openxmlformats.org/officeDocument/2006/relationships/image"></Relationship><Relationship Id="rId5" Target="../media/image6.jpeg" Type="http://schemas.openxmlformats.org/officeDocument/2006/relationships/image"></Relationship><Relationship Id="rId6" Target="../media/image7.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8.jpeg" Type="http://schemas.openxmlformats.org/officeDocument/2006/relationships/image"></Relationship><Relationship Id="rId2" Target="../media/image9.jpeg" Type="http://schemas.openxmlformats.org/officeDocument/2006/relationships/image"></Relationship><Relationship Id="rId3" Target="../media/image10.jpeg" Type="http://schemas.openxmlformats.org/officeDocument/2006/relationships/image"></Relationship><Relationship Id="rId4" Target="../media/image11.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2.jpeg" Type="http://schemas.openxmlformats.org/officeDocument/2006/relationships/image"></Relationship><Relationship Id="rId2" Target="../media/image12.jpe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3.jpeg" Type="http://schemas.openxmlformats.org/officeDocument/2006/relationships/image"></Relationship><Relationship Id="rId2" Target="../media/image14.jpe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5.jpeg" Type="http://schemas.openxmlformats.org/officeDocument/2006/relationships/image"></Relationship><Relationship Id="rId2" Target="../media/image16.jpe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7.jpe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8.jpeg" Type="http://schemas.openxmlformats.org/officeDocument/2006/relationships/image"></Relationship><Relationship Id="rId2" Target="../media/image19.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9</xdr:col>
      <xdr:colOff>38100</xdr:colOff>
      <xdr:row>1</xdr:row>
      <xdr:rowOff>38100</xdr:rowOff>
    </xdr:from>
    <xdr:to>
      <xdr:col>10</xdr:col>
      <xdr:colOff>-38100</xdr:colOff>
      <xdr:row>2</xdr:row>
      <xdr:rowOff>-38100</xdr:rowOff>
    </xdr:to>
    <xdr:pic>
      <xdr:nvPicPr>
        <xdr:cNvPr id="2" name="Picture 2" descr="cNioZZ"/>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9</xdr:col>
      <xdr:colOff>38100</xdr:colOff>
      <xdr:row>6</xdr:row>
      <xdr:rowOff>38100</xdr:rowOff>
    </xdr:from>
    <xdr:to>
      <xdr:col>10</xdr:col>
      <xdr:colOff>-38100</xdr:colOff>
      <xdr:row>7</xdr:row>
      <xdr:rowOff>-38100</xdr:rowOff>
    </xdr:to>
    <xdr:pic>
      <xdr:nvPicPr>
        <xdr:cNvPr id="3" name="Picture 3" descr="kVNqbd"/>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9</xdr:col>
      <xdr:colOff>38100</xdr:colOff>
      <xdr:row>9</xdr:row>
      <xdr:rowOff>38100</xdr:rowOff>
    </xdr:from>
    <xdr:to>
      <xdr:col>10</xdr:col>
      <xdr:colOff>-38100</xdr:colOff>
      <xdr:row>10</xdr:row>
      <xdr:rowOff>-38100</xdr:rowOff>
    </xdr:to>
    <xdr:pic>
      <xdr:nvPicPr>
        <xdr:cNvPr id="4" name="Picture 4" descr="lPQOMO"/>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9</xdr:col>
      <xdr:colOff>38100</xdr:colOff>
      <xdr:row>13</xdr:row>
      <xdr:rowOff>38100</xdr:rowOff>
    </xdr:from>
    <xdr:to>
      <xdr:col>10</xdr:col>
      <xdr:colOff>-38100</xdr:colOff>
      <xdr:row>14</xdr:row>
      <xdr:rowOff>-38100</xdr:rowOff>
    </xdr:to>
    <xdr:pic>
      <xdr:nvPicPr>
        <xdr:cNvPr id="5" name="Picture 5" descr="jgYnrG"/>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9</xdr:col>
      <xdr:colOff>38100</xdr:colOff>
      <xdr:row>17</xdr:row>
      <xdr:rowOff>38100</xdr:rowOff>
    </xdr:from>
    <xdr:to>
      <xdr:col>10</xdr:col>
      <xdr:colOff>-38100</xdr:colOff>
      <xdr:row>18</xdr:row>
      <xdr:rowOff>-38100</xdr:rowOff>
    </xdr:to>
    <xdr:pic>
      <xdr:nvPicPr>
        <xdr:cNvPr id="6" name="Picture 6" descr="YWbLXV"/>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9</xdr:col>
      <xdr:colOff>38100</xdr:colOff>
      <xdr:row>18</xdr:row>
      <xdr:rowOff>38100</xdr:rowOff>
    </xdr:from>
    <xdr:to>
      <xdr:col>10</xdr:col>
      <xdr:colOff>-38100</xdr:colOff>
      <xdr:row>19</xdr:row>
      <xdr:rowOff>-38100</xdr:rowOff>
    </xdr:to>
    <xdr:pic>
      <xdr:nvPicPr>
        <xdr:cNvPr id="7" name="Picture 7" descr="CaRTaZ"/>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17</xdr:col>
      <xdr:colOff>0</xdr:colOff>
      <xdr:row>1</xdr:row>
      <xdr:rowOff>152400</xdr:rowOff>
    </xdr:from>
    <xdr:to>
      <xdr:col>21</xdr:col>
      <xdr:colOff>676275</xdr:colOff>
      <xdr:row>12</xdr:row>
      <xdr:rowOff>209550</xdr:rowOff>
    </xdr:to>
    <xdr:pic>
      <xdr:nvPicPr>
        <xdr:cNvPr id="2" name="Picture 2" descr="cbYdhk"/>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514350</xdr:colOff>
      <xdr:row>60</xdr:row>
      <xdr:rowOff>209550</xdr:rowOff>
    </xdr:from>
    <xdr:to>
      <xdr:col>5</xdr:col>
      <xdr:colOff>180975</xdr:colOff>
      <xdr:row>78</xdr:row>
      <xdr:rowOff>76200</xdr:rowOff>
    </xdr:to>
    <xdr:pic>
      <xdr:nvPicPr>
        <xdr:cNvPr id="3" name="Picture 3" descr="CpgbZm"/>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xdr:col>
      <xdr:colOff>419100</xdr:colOff>
      <xdr:row>62</xdr:row>
      <xdr:rowOff>238125</xdr:rowOff>
    </xdr:from>
    <xdr:to>
      <xdr:col>9</xdr:col>
      <xdr:colOff>609600</xdr:colOff>
      <xdr:row>79</xdr:row>
      <xdr:rowOff>228600</xdr:rowOff>
    </xdr:to>
    <xdr:pic>
      <xdr:nvPicPr>
        <xdr:cNvPr id="4" name="Picture 4" descr="lcsDup"/>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12</xdr:col>
      <xdr:colOff>676275</xdr:colOff>
      <xdr:row>64</xdr:row>
      <xdr:rowOff>200025</xdr:rowOff>
    </xdr:from>
    <xdr:to>
      <xdr:col>18</xdr:col>
      <xdr:colOff>38100</xdr:colOff>
      <xdr:row>70</xdr:row>
      <xdr:rowOff>57150</xdr:rowOff>
    </xdr:to>
    <xdr:pic>
      <xdr:nvPicPr>
        <xdr:cNvPr id="5" name="Picture 5" descr="iTnQTx"/>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16</xdr:col>
      <xdr:colOff>523875</xdr:colOff>
      <xdr:row>48</xdr:row>
      <xdr:rowOff>161925</xdr:rowOff>
    </xdr:from>
    <xdr:to>
      <xdr:col>18</xdr:col>
      <xdr:colOff>647700</xdr:colOff>
      <xdr:row>58</xdr:row>
      <xdr:rowOff>190500</xdr:rowOff>
    </xdr:to>
    <xdr:pic>
      <xdr:nvPicPr>
        <xdr:cNvPr id="2" name="Picture 2" descr="FrUWVV"/>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16</xdr:col>
      <xdr:colOff>523875</xdr:colOff>
      <xdr:row>48</xdr:row>
      <xdr:rowOff>161925</xdr:rowOff>
    </xdr:from>
    <xdr:to>
      <xdr:col>18</xdr:col>
      <xdr:colOff>647700</xdr:colOff>
      <xdr:row>58</xdr:row>
      <xdr:rowOff>190500</xdr:rowOff>
    </xdr:to>
    <xdr:pic>
      <xdr:nvPicPr>
        <xdr:cNvPr id="3" name="Picture 3" descr="UrbuAK"/>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5</xdr:col>
      <xdr:colOff>0</xdr:colOff>
      <xdr:row>15</xdr:row>
      <xdr:rowOff>0</xdr:rowOff>
    </xdr:from>
    <xdr:to>
      <xdr:col>8</xdr:col>
      <xdr:colOff>714375</xdr:colOff>
      <xdr:row>34</xdr:row>
      <xdr:rowOff>0</xdr:rowOff>
    </xdr:to>
    <xdr:pic>
      <xdr:nvPicPr>
        <xdr:cNvPr id="2" name="Picture 2" descr="tusJcW"/>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0</xdr:colOff>
      <xdr:row>15</xdr:row>
      <xdr:rowOff>0</xdr:rowOff>
    </xdr:from>
    <xdr:to>
      <xdr:col>3</xdr:col>
      <xdr:colOff>476250</xdr:colOff>
      <xdr:row>34</xdr:row>
      <xdr:rowOff>0</xdr:rowOff>
    </xdr:to>
    <xdr:pic>
      <xdr:nvPicPr>
        <xdr:cNvPr id="3" name="Picture 3" descr="zYMmJh"/>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15</xdr:col>
      <xdr:colOff>247650</xdr:colOff>
      <xdr:row>0</xdr:row>
      <xdr:rowOff>0</xdr:rowOff>
    </xdr:from>
    <xdr:to>
      <xdr:col>18</xdr:col>
      <xdr:colOff>590550</xdr:colOff>
      <xdr:row>25</xdr:row>
      <xdr:rowOff>133350</xdr:rowOff>
    </xdr:to>
    <xdr:pic>
      <xdr:nvPicPr>
        <xdr:cNvPr id="2" name="Picture 2" descr="NXWNeD"/>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15</xdr:col>
      <xdr:colOff>838200</xdr:colOff>
      <xdr:row>28</xdr:row>
      <xdr:rowOff>161925</xdr:rowOff>
    </xdr:from>
    <xdr:to>
      <xdr:col>19</xdr:col>
      <xdr:colOff>276225</xdr:colOff>
      <xdr:row>54</xdr:row>
      <xdr:rowOff>219075</xdr:rowOff>
    </xdr:to>
    <xdr:pic>
      <xdr:nvPicPr>
        <xdr:cNvPr id="3" name="Picture 3" descr="BqKaRa"/>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16</xdr:col>
      <xdr:colOff>9525</xdr:colOff>
      <xdr:row>23</xdr:row>
      <xdr:rowOff>95250</xdr:rowOff>
    </xdr:from>
    <xdr:to>
      <xdr:col>19</xdr:col>
      <xdr:colOff>828675</xdr:colOff>
      <xdr:row>49</xdr:row>
      <xdr:rowOff>104775</xdr:rowOff>
    </xdr:to>
    <xdr:pic>
      <xdr:nvPicPr>
        <xdr:cNvPr id="2" name="Picture 2" descr="kpTEYw"/>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20</xdr:col>
      <xdr:colOff>647700</xdr:colOff>
      <xdr:row>6</xdr:row>
      <xdr:rowOff>57150</xdr:rowOff>
    </xdr:from>
    <xdr:to>
      <xdr:col>21</xdr:col>
      <xdr:colOff>523875</xdr:colOff>
      <xdr:row>12</xdr:row>
      <xdr:rowOff>19050</xdr:rowOff>
    </xdr:to>
    <xdr:pic>
      <xdr:nvPicPr>
        <xdr:cNvPr id="2" name="Picture 2" descr="MhkrGE"/>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20</xdr:col>
      <xdr:colOff>704850</xdr:colOff>
      <xdr:row>0</xdr:row>
      <xdr:rowOff>28575</xdr:rowOff>
    </xdr:from>
    <xdr:to>
      <xdr:col>21</xdr:col>
      <xdr:colOff>314325</xdr:colOff>
      <xdr:row>5</xdr:row>
      <xdr:rowOff>161925</xdr:rowOff>
    </xdr:to>
    <xdr:pic>
      <xdr:nvPicPr>
        <xdr:cNvPr id="3" name="Picture 3" descr="WwCweU"/>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drawings/drawing2.xml" Type="http://schemas.openxmlformats.org/officeDocument/2006/relationships/drawing"></Relationship><Relationship Id="rId2"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drawings/drawing3.xml" Type="http://schemas.openxmlformats.org/officeDocument/2006/relationships/drawing"></Relationship><Relationship Id="rId2"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drawings/drawing4.xml" Type="http://schemas.openxmlformats.org/officeDocument/2006/relationships/drawing"></Relationship><Relationship Id="rId2"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https://drive.weixin.qq.com/s?k=AOwAYgeoAAkGANS11wAC4A5gaiADI" Type="http://schemas.openxmlformats.org/officeDocument/2006/relationships/hyperlink" TargetMode="External"></Relationship><Relationship Id="rId2" Target="https://drive.weixin.qq.com/s?k=AOwAYgeoAAkGANS11wAC4A5gaiADI" Type="http://schemas.openxmlformats.org/officeDocument/2006/relationships/hyperlink" TargetMode="External"></Relationship><Relationship Id="rId3" Target="https://drive.weixin.qq.com/s?k=AOwAYgeoAAkGANS11wAC4A5gaiADI" Type="http://schemas.openxmlformats.org/officeDocument/2006/relationships/hyperlink" TargetMode="External"></Relationship><Relationship Id="rId4" Target="https://drive.weixin.qq.com/s?k=AOwAYgeoAAkGANS11wAC4A5gaiADI" Type="http://schemas.openxmlformats.org/officeDocument/2006/relationships/hyperlink" TargetMode="External"></Relationship><Relationship Id="rId5" Target="https://drive.weixin.qq.com/s?k=AOwAYgeoAAkGANS11wAC4A5gaiADI" Type="http://schemas.openxmlformats.org/officeDocument/2006/relationships/hyperlink" TargetMode="External"></Relationship><Relationship Id="rId6" Target="https://drive.weixin.qq.com/s?k=AOwAYgeoAAkfYP1vLZAC4A5gaiADI" Type="http://schemas.openxmlformats.org/officeDocument/2006/relationships/hyperlink" TargetMode="External"></Relationship><Relationship Id="rId7" Target="https://drive.weixin.qq.com/s?k=AOwAYgeoAAkfYP1vLZAC4A5gaiADI" Type="http://schemas.openxmlformats.org/officeDocument/2006/relationships/hyperlink" TargetMode="External"></Relationship><Relationship Id="rId8" Target="https://drive.weixin.qq.com/s?k=AOwAYgeoAAkfYP1vLZAC4A5gaiADI" Type="http://schemas.openxmlformats.org/officeDocument/2006/relationships/hyperlink" TargetMode="External"></Relationship><Relationship Id="rId9" Target="https://drive.weixin.qq.com/s?k=AOwAYgeoAAkaFLilm1AC4A5gaiADI" Type="http://schemas.openxmlformats.org/officeDocument/2006/relationships/hyperlink" TargetMode="External"></Relationship><Relationship Id="rId10" Target="https://drive.weixin.qq.com/s?k=AOwAYgeoAAkaFLilm1AC4A5gaiADI" Type="http://schemas.openxmlformats.org/officeDocument/2006/relationships/hyperlink" TargetMode="External"></Relationship><Relationship Id="rId11" Target="https://drive.weixin.qq.com/s?k=AOwAYgeoAAkaFLilm1AC4A5gaiADI" Type="http://schemas.openxmlformats.org/officeDocument/2006/relationships/hyperlink" TargetMode="External"></Relationship><Relationship Id="rId12" Target="https://drive.weixin.qq.com/s?k=AOwAYgeoAAknEqN49OAC4A5gaiADI" Type="http://schemas.openxmlformats.org/officeDocument/2006/relationships/hyperlink" TargetMode="External"></Relationship><Relationship Id="rId13" Target="https://drive.weixin.qq.com/s?k=AOwAYgeoAAknEqN49OAC4A5gaiADI" Type="http://schemas.openxmlformats.org/officeDocument/2006/relationships/hyperlink" TargetMode="External"></Relationship><Relationship Id="rId14" Target="https://drive.weixin.qq.com/s?k=AOwAYgeoAAknEqN49OAC4A5gaiADI" Type="http://schemas.openxmlformats.org/officeDocument/2006/relationships/hyperlink" TargetMode="External"></Relationship><Relationship Id="rId15" Target="../media/image1.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drawings/drawing5.xml" Type="http://schemas.openxmlformats.org/officeDocument/2006/relationships/drawing"></Relationship><Relationship Id="rId2" Target="../media/image1.png" Type="http://schemas.openxmlformats.org/officeDocument/2006/relationships/image"></Relationship></Relationships>
</file>

<file path=xl/worksheets/_rels/sheet18.xml.rels><?xml version="1.0" encoding="UTF-8" standalone="yes"?>
<Relationships xmlns="http://schemas.openxmlformats.org/package/2006/relationships"><Relationship Id="rId1" Target="../drawings/drawing6.xml" Type="http://schemas.openxmlformats.org/officeDocument/2006/relationships/drawing"></Relationship><Relationship Id="rId2" Target="../media/image1.png" Type="http://schemas.openxmlformats.org/officeDocument/2006/relationships/image"></Relationship></Relationships>
</file>

<file path=xl/worksheets/_rels/sheet1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1.xml.rels><?xml version="1.0" encoding="UTF-8" standalone="yes"?>
<Relationships xmlns="http://schemas.openxmlformats.org/package/2006/relationships"><Relationship Id="rId1" Target="../drawings/drawing7.xml" Type="http://schemas.openxmlformats.org/officeDocument/2006/relationships/drawing"></Relationship><Relationship Id="rId2" Target="../media/image1.png" Type="http://schemas.openxmlformats.org/officeDocument/2006/relationships/image"></Relationship></Relationships>
</file>

<file path=xl/worksheets/_rels/sheet2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0"/>
  <cols>
    <col collapsed="false" customWidth="true" hidden="false" max="17" min="17" style="0" width="13.126760563380282"/>
    <col collapsed="false" customWidth="true" hidden="false" max="25" min="25" style="0" width="12"/>
    <col collapsed="false" customWidth="true" hidden="false" max="28" min="28" style="0" width="12"/>
    <col collapsed="false" customWidth="true" hidden="false" max="33" min="33" style="0" width="9.295774647887324"/>
    <col collapsed="false" customWidth="true" hidden="false" max="4" min="4" style="0" width="9.295774647887324"/>
    <col collapsed="false" customWidth="true" hidden="false" max="12" min="12" style="0" width="9.295774647887324"/>
    <col collapsed="false" customWidth="true" hidden="false" max="20" min="20" style="0" width="12"/>
    <col collapsed="false" customWidth="true" hidden="false" max="27" min="27" style="0" width="12"/>
    <col collapsed="false" customWidth="true" hidden="false" max="3" min="3" style="0" width="10.084507042253522"/>
    <col collapsed="false" customWidth="true" hidden="false" max="11" min="11" style="0" width="9.295774647887324"/>
    <col collapsed="false" customWidth="true" hidden="false" max="19" min="19" style="0" width="12"/>
    <col collapsed="false" customWidth="true" hidden="false" max="6" min="6" style="0" width="9.295774647887324"/>
    <col collapsed="false" customWidth="true" hidden="false" max="14" min="14" style="0" width="9.295774647887324"/>
    <col collapsed="false" customWidth="true" hidden="false" max="22" min="22" style="0" width="12"/>
    <col collapsed="false" customWidth="true" hidden="false" max="30" min="30" style="0" width="12"/>
    <col collapsed="false" customWidth="true" hidden="false" max="5" min="5" style="0" width="9.295774647887324"/>
    <col collapsed="false" customWidth="true" hidden="false" max="13" min="13" style="0" width="9.295774647887324"/>
    <col collapsed="false" customWidth="true" hidden="false" max="21" min="21" style="0" width="12"/>
    <col collapsed="false" customWidth="true" hidden="false" max="29" min="29" style="0" width="12"/>
    <col collapsed="false" customWidth="true" hidden="false" max="8" min="8" style="0" width="9.295774647887324"/>
    <col collapsed="false" customWidth="true" hidden="false" max="16" min="16" style="0" width="9.295774647887324"/>
    <col collapsed="false" customWidth="true" hidden="false" max="24" min="24" style="0" width="12"/>
    <col collapsed="false" customWidth="true" hidden="false" max="32" min="32" style="0" width="9.295774647887324"/>
    <col collapsed="false" customWidth="true" hidden="false" max="7" min="7" style="0" width="9.295774647887324"/>
    <col collapsed="false" customWidth="true" hidden="false" max="15" min="15" style="0" width="9.295774647887324"/>
    <col collapsed="false" customWidth="true" hidden="false" max="23" min="23" style="0" width="12"/>
    <col collapsed="false" customWidth="true" hidden="false" max="31" min="31" style="0" width="12"/>
    <col collapsed="false" customWidth="true" hidden="false" max="2" min="2" style="0" width="19.323943661971832"/>
    <col collapsed="false" customWidth="true" hidden="false" max="10" min="10" style="0" width="10.084507042253522"/>
    <col collapsed="false" customWidth="true" hidden="false" max="18" min="18" style="0" width="12"/>
    <col collapsed="false" customWidth="true" hidden="false" max="26" min="26" style="0" width="9.295774647887324"/>
    <col collapsed="false" customWidth="true" hidden="false" max="34" min="34" style="0" width="9.295774647887324"/>
    <col collapsed="false" customWidth="true" hidden="false" max="1" min="1" style="0" width="6.591549295774648"/>
    <col collapsed="false" customWidth="true" hidden="false" max="9" min="9" style="0" width="9.295774647887324"/>
  </cols>
  <sheetData>
    <row r="1">
      <c r="A1" s="1" t="s">
        <v>1</v>
      </c>
      <c r="B1" s="1"/>
      <c r="C1" s="2">
        <v>1</v>
      </c>
      <c r="D1" s="2">
        <v>2</v>
      </c>
      <c r="E1" s="2">
        <v>3</v>
      </c>
      <c r="F1" s="2">
        <v>4</v>
      </c>
      <c r="G1" s="2">
        <v>5</v>
      </c>
      <c r="H1" s="2">
        <v>6</v>
      </c>
      <c r="I1" s="2">
        <v>7</v>
      </c>
      <c r="J1" s="3">
        <v>8</v>
      </c>
      <c r="K1" s="3">
        <v>9</v>
      </c>
      <c r="L1" s="3">
        <v>10</v>
      </c>
      <c r="M1" s="3">
        <v>11</v>
      </c>
      <c r="N1" s="3">
        <v>12</v>
      </c>
      <c r="O1" s="3">
        <v>13</v>
      </c>
      <c r="P1" s="3">
        <v>14</v>
      </c>
      <c r="Q1" s="3" t="s">
        <v>2</v>
      </c>
      <c r="R1" s="3" t="s">
        <v>3</v>
      </c>
      <c r="S1" s="3" t="s">
        <v>4</v>
      </c>
      <c r="T1" s="3" t="s">
        <v>5</v>
      </c>
      <c r="U1" s="3" t="s">
        <v>6</v>
      </c>
      <c r="V1" s="3" t="s">
        <v>7</v>
      </c>
      <c r="W1" s="4" t="s">
        <v>8</v>
      </c>
      <c r="X1" s="4" t="s">
        <v>9</v>
      </c>
      <c r="Y1" s="4" t="s">
        <v>10</v>
      </c>
      <c r="Z1" s="4" t="s">
        <v>11</v>
      </c>
      <c r="AA1" s="4" t="s">
        <v>12</v>
      </c>
      <c r="AB1" s="4" t="s">
        <v>13</v>
      </c>
      <c r="AC1" s="5" t="s">
        <v>14</v>
      </c>
      <c r="AD1" s="5" t="s">
        <v>15</v>
      </c>
      <c r="AE1" s="6"/>
      <c r="AF1" s="6"/>
      <c r="AG1" s="6"/>
      <c r="AH1" s="6"/>
    </row>
    <row r="2">
      <c r="A2" s="7" t="s">
        <v>16</v>
      </c>
      <c r="B2" s="8"/>
      <c r="C2" s="9">
        <v>10</v>
      </c>
      <c r="D2" s="9">
        <v>15</v>
      </c>
      <c r="E2" s="9">
        <v>20</v>
      </c>
      <c r="F2" s="9">
        <v>25</v>
      </c>
      <c r="G2" s="9">
        <v>30</v>
      </c>
      <c r="H2" s="9">
        <v>35</v>
      </c>
      <c r="I2" s="9">
        <v>40</v>
      </c>
      <c r="J2" s="10"/>
      <c r="K2" s="11"/>
      <c r="L2" s="11"/>
      <c r="M2" s="11"/>
      <c r="N2" s="11"/>
      <c r="O2" s="11"/>
      <c r="P2" s="11"/>
      <c r="Q2" s="11"/>
      <c r="R2" s="11"/>
      <c r="S2" s="11"/>
      <c r="T2" s="11"/>
      <c r="U2" s="11"/>
      <c r="V2" s="11"/>
      <c r="W2" s="11"/>
      <c r="X2" s="11"/>
      <c r="Y2" s="11"/>
      <c r="Z2" s="11"/>
      <c r="AA2" s="7"/>
      <c r="AB2" s="7"/>
      <c r="AC2" s="7"/>
      <c r="AD2" s="11"/>
      <c r="AE2" s="12"/>
      <c r="AF2" s="12"/>
      <c r="AG2" s="12"/>
      <c r="AH2" s="12"/>
    </row>
    <row r="3">
      <c r="A3" s="7" t="s">
        <v>17</v>
      </c>
      <c r="B3" s="8"/>
      <c r="C3" s="13">
        <v>15</v>
      </c>
      <c r="D3" s="13">
        <v>25</v>
      </c>
      <c r="E3" s="13">
        <v>35</v>
      </c>
      <c r="F3" s="13">
        <v>45</v>
      </c>
      <c r="G3" s="13">
        <v>48</v>
      </c>
      <c r="H3" s="13">
        <v>50</v>
      </c>
      <c r="I3" s="13">
        <v>54</v>
      </c>
      <c r="J3" s="10"/>
      <c r="K3" s="11"/>
      <c r="L3" s="11"/>
      <c r="M3" s="11"/>
      <c r="N3" s="11"/>
      <c r="O3" s="11"/>
      <c r="P3" s="11"/>
      <c r="Q3" s="11"/>
      <c r="R3" s="11"/>
      <c r="S3" s="11"/>
      <c r="T3" s="11"/>
      <c r="U3" s="11"/>
      <c r="V3" s="11"/>
      <c r="W3" s="11"/>
      <c r="X3" s="11"/>
      <c r="Y3" s="11"/>
      <c r="Z3" s="11"/>
      <c r="AA3" s="11"/>
      <c r="AB3" s="11"/>
      <c r="AC3" s="11"/>
      <c r="AD3" s="11"/>
      <c r="AE3" s="12"/>
      <c r="AF3" s="12"/>
      <c r="AG3" s="12"/>
      <c r="AH3" s="12"/>
    </row>
    <row r="4">
      <c r="A4" s="7" t="s">
        <v>18</v>
      </c>
      <c r="B4" s="8"/>
      <c r="C4" s="14"/>
      <c r="D4" s="14"/>
      <c r="E4" s="14"/>
      <c r="F4" s="14"/>
      <c r="G4" s="14"/>
      <c r="H4" s="14"/>
      <c r="I4" s="14"/>
      <c r="J4" s="15">
        <v>57</v>
      </c>
      <c r="K4" s="16">
        <v>60</v>
      </c>
      <c r="L4" s="16">
        <v>63</v>
      </c>
      <c r="M4" s="16">
        <v>66</v>
      </c>
      <c r="N4" s="16">
        <v>69</v>
      </c>
      <c r="O4" s="16">
        <v>71</v>
      </c>
      <c r="P4" s="16">
        <v>73</v>
      </c>
      <c r="Q4" s="16"/>
      <c r="R4" s="16"/>
      <c r="S4" s="16"/>
      <c r="T4" s="16"/>
      <c r="U4" s="16"/>
      <c r="V4" s="11"/>
      <c r="W4" s="11"/>
      <c r="X4" s="11"/>
      <c r="Y4" s="11"/>
      <c r="Z4" s="11"/>
      <c r="AA4" s="11"/>
      <c r="AB4" s="11"/>
      <c r="AC4" s="11"/>
      <c r="AD4" s="17"/>
      <c r="AE4" s="12"/>
      <c r="AF4" s="12"/>
      <c r="AG4" s="12"/>
      <c r="AH4" s="12"/>
    </row>
    <row r="5">
      <c r="A5" s="7" t="s">
        <v>19</v>
      </c>
      <c r="B5" s="7"/>
      <c r="C5" s="18"/>
      <c r="D5" s="18"/>
      <c r="E5" s="19"/>
      <c r="F5" s="20"/>
      <c r="G5" s="18"/>
      <c r="H5" s="20"/>
      <c r="I5" s="18"/>
      <c r="J5" s="21"/>
      <c r="K5" s="21"/>
      <c r="L5" s="21"/>
      <c r="M5" s="21"/>
      <c r="N5" s="21"/>
      <c r="O5" s="21"/>
      <c r="P5" s="21"/>
      <c r="Q5" s="21">
        <v>80</v>
      </c>
      <c r="R5" s="21">
        <v>87</v>
      </c>
      <c r="S5" s="21">
        <v>94</v>
      </c>
      <c r="T5" s="21">
        <v>101</v>
      </c>
      <c r="U5" s="21">
        <v>108</v>
      </c>
      <c r="V5" s="21">
        <v>115</v>
      </c>
      <c r="W5" s="21">
        <v>122</v>
      </c>
      <c r="X5" s="21">
        <v>129</v>
      </c>
      <c r="Y5" s="21">
        <v>136</v>
      </c>
      <c r="Z5" s="21">
        <v>143</v>
      </c>
      <c r="AA5" s="11">
        <v>150</v>
      </c>
      <c r="AB5" s="11">
        <v>157</v>
      </c>
      <c r="AC5" s="8">
        <v>164</v>
      </c>
      <c r="AD5" s="13">
        <v>171</v>
      </c>
      <c r="AE5" s="22">
        <v>178</v>
      </c>
      <c r="AF5" s="12"/>
      <c r="AG5" s="12"/>
      <c r="AH5" s="12"/>
    </row>
    <row r="6">
      <c r="A6" s="23" t="s">
        <v>20</v>
      </c>
      <c r="B6" s="16" t="s">
        <v>21</v>
      </c>
      <c r="C6" s="16" t="s">
        <v>22</v>
      </c>
      <c r="D6" s="16" t="s">
        <v>23</v>
      </c>
      <c r="E6" s="24" t="s">
        <v>24</v>
      </c>
      <c r="F6" s="16" t="s">
        <v>25</v>
      </c>
      <c r="G6" s="16" t="s">
        <v>26</v>
      </c>
      <c r="H6" s="16" t="s">
        <v>27</v>
      </c>
      <c r="I6" s="16" t="s">
        <v>28</v>
      </c>
      <c r="J6" s="21" t="s">
        <v>29</v>
      </c>
      <c r="K6" s="21"/>
      <c r="L6" s="21"/>
      <c r="M6" s="21"/>
      <c r="N6" s="21"/>
      <c r="O6" s="21"/>
      <c r="P6" s="21"/>
      <c r="Q6" s="24" t="s">
        <v>30</v>
      </c>
      <c r="R6" s="25" t="s">
        <v>31</v>
      </c>
      <c r="S6" s="26" t="s">
        <v>32</v>
      </c>
      <c r="T6" s="24"/>
      <c r="U6" s="24"/>
      <c r="V6" s="24"/>
      <c r="W6" s="16" t="s">
        <v>33</v>
      </c>
      <c r="X6" s="27"/>
      <c r="Y6" s="16"/>
      <c r="Z6" s="16"/>
      <c r="AA6" s="6"/>
      <c r="AB6" s="24" t="s">
        <v>34</v>
      </c>
      <c r="AC6" s="28"/>
      <c r="AD6" s="29"/>
      <c r="AE6" s="30" t="s">
        <v>35</v>
      </c>
      <c r="AF6" s="6"/>
      <c r="AG6" s="6"/>
      <c r="AH6" s="6"/>
    </row>
    <row r="7">
      <c r="A7" s="23"/>
      <c r="B7" s="24" t="s">
        <v>36</v>
      </c>
      <c r="C7" s="24" t="s">
        <v>37</v>
      </c>
      <c r="D7" s="24" t="s">
        <v>38</v>
      </c>
      <c r="E7" s="24"/>
      <c r="F7" s="21" t="s">
        <v>39</v>
      </c>
      <c r="G7" s="21"/>
      <c r="H7" s="31" t="s">
        <v>40</v>
      </c>
      <c r="I7" s="24"/>
      <c r="J7" s="21" t="s">
        <v>41</v>
      </c>
      <c r="K7" s="16"/>
      <c r="L7" s="24"/>
      <c r="M7" s="24"/>
      <c r="N7" s="24"/>
      <c r="O7" s="24"/>
      <c r="P7" s="24"/>
      <c r="Q7" s="32"/>
      <c r="R7" s="24"/>
      <c r="S7" s="16"/>
      <c r="T7" s="16"/>
      <c r="U7" s="16"/>
      <c r="V7" s="16"/>
      <c r="W7" s="21" t="s">
        <v>42</v>
      </c>
      <c r="X7" s="16"/>
      <c r="Y7" s="16"/>
      <c r="Z7" s="27"/>
      <c r="AA7" s="16"/>
      <c r="AB7" s="24"/>
      <c r="AC7" s="28"/>
      <c r="AD7" s="33"/>
      <c r="AE7" s="34"/>
      <c r="AF7" s="6"/>
      <c r="AG7" s="6"/>
      <c r="AH7" s="6"/>
    </row>
    <row r="8">
      <c r="A8" s="23"/>
      <c r="B8" s="24" t="s">
        <v>43</v>
      </c>
      <c r="C8" s="32" t="s">
        <v>44</v>
      </c>
      <c r="D8" s="16"/>
      <c r="E8" s="16"/>
      <c r="F8" s="16"/>
      <c r="G8" s="16"/>
      <c r="H8" s="16"/>
      <c r="I8" s="16"/>
      <c r="J8" s="16"/>
      <c r="K8" s="16"/>
      <c r="L8" s="16"/>
      <c r="M8" s="16"/>
      <c r="N8" s="16"/>
      <c r="O8" s="16"/>
      <c r="P8" s="16"/>
      <c r="Q8" s="16"/>
      <c r="R8" s="16"/>
      <c r="S8" s="16"/>
      <c r="T8" s="16"/>
      <c r="U8" s="16"/>
      <c r="V8" s="16"/>
      <c r="W8" s="16"/>
      <c r="X8" s="16"/>
      <c r="Y8" s="16"/>
      <c r="Z8" s="16"/>
      <c r="AA8" s="16"/>
      <c r="AB8" s="16"/>
      <c r="AC8" s="28"/>
      <c r="AD8" s="33"/>
      <c r="AE8" s="34"/>
      <c r="AF8" s="6"/>
      <c r="AG8" s="6"/>
      <c r="AH8" s="6"/>
    </row>
    <row r="9">
      <c r="A9" s="35" t="s">
        <v>45</v>
      </c>
      <c r="B9" s="36" t="s">
        <v>46</v>
      </c>
      <c r="C9" s="16" t="s">
        <v>44</v>
      </c>
      <c r="D9" s="16"/>
      <c r="E9" s="16" t="s">
        <v>47</v>
      </c>
      <c r="F9" s="16"/>
      <c r="G9" s="16"/>
      <c r="H9" s="16"/>
      <c r="I9" s="16"/>
      <c r="J9" s="16"/>
      <c r="K9" s="16"/>
      <c r="L9" s="16"/>
      <c r="M9" s="16"/>
      <c r="N9" s="16"/>
      <c r="O9" s="16"/>
      <c r="P9" s="16"/>
      <c r="Q9" s="16" t="s">
        <v>48</v>
      </c>
      <c r="R9" s="16"/>
      <c r="S9" s="27"/>
      <c r="T9" s="32" t="s">
        <v>49</v>
      </c>
      <c r="U9" s="32" t="s">
        <v>50</v>
      </c>
      <c r="V9" s="16"/>
      <c r="W9" s="16"/>
      <c r="X9" s="16"/>
      <c r="Y9" s="16"/>
      <c r="Z9" s="16"/>
      <c r="AA9" s="16"/>
      <c r="AB9" s="16"/>
      <c r="AC9" s="16"/>
      <c r="AD9" s="19"/>
      <c r="AE9" s="6"/>
      <c r="AF9" s="6"/>
      <c r="AG9" s="6"/>
      <c r="AH9" s="6"/>
    </row>
    <row r="10">
      <c r="A10" s="35"/>
      <c r="B10" s="36" t="s">
        <v>51</v>
      </c>
      <c r="C10" s="24" t="s">
        <v>52</v>
      </c>
      <c r="D10" s="16"/>
      <c r="E10" s="16" t="s">
        <v>52</v>
      </c>
      <c r="F10" s="16"/>
      <c r="G10" s="16"/>
      <c r="H10" s="16"/>
      <c r="I10" s="37"/>
      <c r="J10" s="16"/>
      <c r="K10" s="16"/>
      <c r="L10" s="16"/>
      <c r="M10" s="16"/>
      <c r="N10" s="16"/>
      <c r="O10" s="16"/>
      <c r="P10" s="16" t="s">
        <v>52</v>
      </c>
      <c r="Q10" s="38"/>
      <c r="R10" s="38"/>
      <c r="S10" s="38"/>
      <c r="T10" s="16" t="s">
        <v>52</v>
      </c>
      <c r="U10" s="16"/>
      <c r="V10" s="16"/>
      <c r="W10" s="16"/>
      <c r="X10" s="16"/>
      <c r="Y10" s="16"/>
      <c r="Z10" s="16"/>
      <c r="AA10" s="16"/>
      <c r="AB10" s="16"/>
      <c r="AC10" s="16"/>
      <c r="AD10" s="24"/>
      <c r="AE10" s="6"/>
      <c r="AF10" s="6"/>
      <c r="AG10" s="6"/>
      <c r="AH10" s="6"/>
    </row>
    <row r="11">
      <c r="A11" s="35"/>
      <c r="B11" s="36" t="s">
        <v>53</v>
      </c>
      <c r="C11" s="16"/>
      <c r="D11" s="27"/>
      <c r="E11" s="16"/>
      <c r="F11" s="16"/>
      <c r="G11" s="16"/>
      <c r="H11" s="16" t="s">
        <v>44</v>
      </c>
      <c r="I11" s="16"/>
      <c r="J11" s="16"/>
      <c r="K11" s="16"/>
      <c r="L11" s="16"/>
      <c r="M11" s="16"/>
      <c r="N11" s="16"/>
      <c r="O11" s="16"/>
      <c r="P11" s="39"/>
      <c r="Q11" s="40"/>
      <c r="R11" s="40"/>
      <c r="S11" s="41"/>
      <c r="T11" s="42"/>
      <c r="U11" s="16"/>
      <c r="V11" s="16"/>
      <c r="W11" s="16"/>
      <c r="X11" s="16"/>
      <c r="Y11" s="16"/>
      <c r="Z11" s="16"/>
      <c r="AA11" s="16"/>
      <c r="AB11" s="16"/>
      <c r="AC11" s="16"/>
      <c r="AD11" s="24"/>
      <c r="AE11" s="6"/>
      <c r="AF11" s="6"/>
      <c r="AG11" s="6"/>
      <c r="AH11" s="6"/>
    </row>
    <row r="12">
      <c r="A12" s="35"/>
      <c r="B12" s="43" t="s">
        <v>54</v>
      </c>
      <c r="C12" s="16"/>
      <c r="D12" s="16"/>
      <c r="E12" s="16"/>
      <c r="F12" s="24"/>
      <c r="G12" s="16"/>
      <c r="H12" s="16"/>
      <c r="I12" s="16"/>
      <c r="J12" s="16"/>
      <c r="K12" s="16"/>
      <c r="L12" s="6"/>
      <c r="M12" s="16"/>
      <c r="N12" s="24"/>
      <c r="O12" s="16"/>
      <c r="P12" s="39"/>
      <c r="Q12" s="44" t="s">
        <v>55</v>
      </c>
      <c r="R12" s="45"/>
      <c r="S12" s="46"/>
      <c r="T12" s="47"/>
      <c r="U12" s="43"/>
      <c r="V12" s="16"/>
      <c r="W12" s="16"/>
      <c r="X12" s="16"/>
      <c r="Y12" s="16"/>
      <c r="Z12" s="24"/>
      <c r="AA12" s="24"/>
      <c r="AB12" s="24"/>
      <c r="AC12" s="16"/>
      <c r="AD12" s="24"/>
      <c r="AE12" s="6"/>
      <c r="AF12" s="6"/>
      <c r="AG12" s="6"/>
      <c r="AH12" s="6"/>
    </row>
    <row r="13">
      <c r="A13" s="35"/>
      <c r="B13" s="43" t="s">
        <v>56</v>
      </c>
      <c r="C13" s="24"/>
      <c r="D13" s="16"/>
      <c r="E13" s="24"/>
      <c r="F13" s="16"/>
      <c r="G13" s="16"/>
      <c r="H13" s="24"/>
      <c r="I13" s="24"/>
      <c r="J13" s="16"/>
      <c r="K13" s="16"/>
      <c r="L13" s="16"/>
      <c r="M13" s="16"/>
      <c r="N13" s="16"/>
      <c r="O13" s="16"/>
      <c r="P13" s="39"/>
      <c r="Q13" s="44"/>
      <c r="R13" s="48" t="s">
        <v>57</v>
      </c>
      <c r="S13" s="40"/>
      <c r="T13" s="40"/>
      <c r="U13" s="43"/>
      <c r="V13" s="24"/>
      <c r="W13" s="16"/>
      <c r="X13" s="16"/>
      <c r="Y13" s="16"/>
      <c r="Z13" s="16"/>
      <c r="AA13" s="16"/>
      <c r="AB13" s="16"/>
      <c r="AC13" s="16"/>
      <c r="AD13" s="24"/>
      <c r="AE13" s="6"/>
      <c r="AF13" s="6"/>
      <c r="AG13" s="6"/>
      <c r="AH13" s="6"/>
    </row>
    <row r="14">
      <c r="A14" s="35"/>
      <c r="B14" s="43" t="s">
        <v>58</v>
      </c>
      <c r="C14" s="16"/>
      <c r="D14" s="16"/>
      <c r="E14" s="16"/>
      <c r="F14" s="16"/>
      <c r="G14" s="16"/>
      <c r="H14" s="16"/>
      <c r="I14" s="16"/>
      <c r="J14" s="16"/>
      <c r="K14" s="16"/>
      <c r="L14" s="16"/>
      <c r="M14" s="16"/>
      <c r="N14" s="16"/>
      <c r="O14" s="16"/>
      <c r="P14" s="39"/>
      <c r="Q14" s="40"/>
      <c r="R14" s="49"/>
      <c r="S14" s="40"/>
      <c r="T14" s="40"/>
      <c r="U14" s="43"/>
      <c r="V14" s="32" t="s">
        <v>59</v>
      </c>
      <c r="W14" s="16"/>
      <c r="X14" s="16"/>
      <c r="Y14" s="16"/>
      <c r="Z14" s="16"/>
      <c r="AA14" s="16"/>
      <c r="AB14" s="16"/>
      <c r="AC14" s="16"/>
      <c r="AD14" s="24"/>
      <c r="AE14" s="6"/>
      <c r="AF14" s="6"/>
      <c r="AG14" s="6"/>
      <c r="AH14" s="6"/>
    </row>
    <row r="15">
      <c r="A15" s="16" t="s">
        <v>60</v>
      </c>
      <c r="B15" s="16" t="s">
        <v>61</v>
      </c>
      <c r="C15" s="16" t="s">
        <v>44</v>
      </c>
      <c r="D15" s="16"/>
      <c r="E15" s="16"/>
      <c r="F15" s="16"/>
      <c r="G15" s="16"/>
      <c r="H15" s="16"/>
      <c r="I15" s="16"/>
      <c r="J15" s="16"/>
      <c r="K15" s="16"/>
      <c r="L15" s="16"/>
      <c r="M15" s="16"/>
      <c r="N15" s="16"/>
      <c r="O15" s="16"/>
      <c r="P15" s="16"/>
      <c r="Q15" s="50"/>
      <c r="R15" s="50"/>
      <c r="S15" s="50"/>
      <c r="T15" s="50"/>
      <c r="U15" s="16"/>
      <c r="V15" s="16"/>
      <c r="W15" s="16"/>
      <c r="X15" s="16"/>
      <c r="Y15" s="16"/>
      <c r="Z15" s="16"/>
      <c r="AA15" s="16"/>
      <c r="AB15" s="16"/>
      <c r="AC15" s="16"/>
      <c r="AD15" s="24"/>
      <c r="AE15" s="6"/>
      <c r="AF15" s="6"/>
      <c r="AG15" s="6"/>
      <c r="AH15" s="6"/>
    </row>
    <row r="16">
      <c r="A16" s="16"/>
      <c r="B16" s="16" t="s">
        <v>62</v>
      </c>
      <c r="C16" s="16" t="s">
        <v>63</v>
      </c>
      <c r="D16" s="16"/>
      <c r="E16" s="16" t="s">
        <v>64</v>
      </c>
      <c r="F16" s="16"/>
      <c r="G16" s="16"/>
      <c r="H16" s="16" t="s">
        <v>65</v>
      </c>
      <c r="I16" s="16"/>
      <c r="J16" s="16"/>
      <c r="K16" s="16"/>
      <c r="L16" s="16" t="s">
        <v>66</v>
      </c>
      <c r="M16" s="16"/>
      <c r="N16" s="16"/>
      <c r="O16" s="16"/>
      <c r="P16" s="16" t="s">
        <v>67</v>
      </c>
      <c r="Q16" s="16" t="s">
        <v>68</v>
      </c>
      <c r="R16" s="16" t="s">
        <v>69</v>
      </c>
      <c r="S16" s="16" t="s">
        <v>70</v>
      </c>
      <c r="T16" s="24" t="s">
        <v>71</v>
      </c>
      <c r="U16" s="16"/>
      <c r="V16" s="24" t="s">
        <v>72</v>
      </c>
      <c r="W16" s="16"/>
      <c r="X16" s="6"/>
      <c r="Y16" s="24" t="s">
        <v>73</v>
      </c>
      <c r="Z16" s="16"/>
      <c r="AA16" s="24" t="s">
        <v>74</v>
      </c>
      <c r="AB16" s="6"/>
      <c r="AC16" s="16"/>
      <c r="AD16" s="24"/>
      <c r="AE16" s="6"/>
      <c r="AF16" s="6"/>
      <c r="AG16" s="6"/>
      <c r="AH16" s="6"/>
    </row>
    <row r="17">
      <c r="A17" s="16"/>
      <c r="B17" s="16" t="s">
        <v>75</v>
      </c>
      <c r="C17" s="16" t="s">
        <v>44</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24"/>
      <c r="AE17" s="51"/>
      <c r="AF17" s="6"/>
      <c r="AG17" s="6"/>
      <c r="AH17" s="6"/>
    </row>
    <row r="18">
      <c r="A18" s="16"/>
      <c r="B18" s="16" t="s">
        <v>76</v>
      </c>
      <c r="C18" s="16"/>
      <c r="D18" s="16"/>
      <c r="E18" s="16" t="s">
        <v>44</v>
      </c>
      <c r="F18" s="16"/>
      <c r="G18" s="16"/>
      <c r="H18" s="16"/>
      <c r="I18" s="16"/>
      <c r="J18" s="16"/>
      <c r="K18" s="16"/>
      <c r="L18" s="16"/>
      <c r="M18" s="16"/>
      <c r="N18" s="16"/>
      <c r="O18" s="16"/>
      <c r="P18" s="16"/>
      <c r="Q18" s="16" t="s">
        <v>77</v>
      </c>
      <c r="R18" s="16"/>
      <c r="S18" s="16"/>
      <c r="T18" s="16"/>
      <c r="U18" s="16"/>
      <c r="V18" s="16"/>
      <c r="W18" s="16"/>
      <c r="X18" s="16"/>
      <c r="Y18" s="16"/>
      <c r="Z18" s="16"/>
      <c r="AA18" s="16"/>
      <c r="AB18" s="16"/>
      <c r="AC18" s="16"/>
      <c r="AD18" s="24"/>
      <c r="AE18" s="51"/>
      <c r="AF18" s="6"/>
      <c r="AG18" s="6"/>
      <c r="AH18" s="6"/>
    </row>
    <row r="19">
      <c r="A19" s="16"/>
      <c r="B19" s="16" t="s">
        <v>78</v>
      </c>
      <c r="C19" s="16"/>
      <c r="D19" s="16"/>
      <c r="E19" s="16"/>
      <c r="F19" s="16"/>
      <c r="G19" s="16"/>
      <c r="H19" s="16"/>
      <c r="I19" s="16"/>
      <c r="J19" s="16"/>
      <c r="K19" s="16"/>
      <c r="L19" s="16"/>
      <c r="M19" s="16"/>
      <c r="N19" s="16"/>
      <c r="O19" s="16"/>
      <c r="P19" s="16"/>
      <c r="Q19" s="16"/>
      <c r="R19" s="16" t="s">
        <v>44</v>
      </c>
      <c r="S19" s="6"/>
      <c r="T19" s="16"/>
      <c r="U19" s="16"/>
      <c r="V19" s="16"/>
      <c r="W19" s="16"/>
      <c r="X19" s="16"/>
      <c r="Y19" s="16"/>
      <c r="Z19" s="16"/>
      <c r="AA19" s="16"/>
      <c r="AB19" s="16"/>
      <c r="AC19" s="16"/>
      <c r="AD19" s="24"/>
      <c r="AE19" s="51"/>
      <c r="AF19" s="6"/>
      <c r="AG19" s="6"/>
      <c r="AH19" s="6"/>
    </row>
    <row r="20">
      <c r="A20" s="16"/>
      <c r="B20" s="21" t="s">
        <v>79</v>
      </c>
      <c r="C20" s="16"/>
      <c r="D20" s="16"/>
      <c r="E20" s="16"/>
      <c r="F20" s="16"/>
      <c r="G20" s="16"/>
      <c r="H20" s="16"/>
      <c r="I20" s="16"/>
      <c r="J20" s="16"/>
      <c r="K20" s="16"/>
      <c r="L20" s="16"/>
      <c r="M20" s="16"/>
      <c r="N20" s="16"/>
      <c r="O20" s="16"/>
      <c r="P20" s="16"/>
      <c r="Q20" s="16"/>
      <c r="R20" s="16"/>
      <c r="S20" s="16"/>
      <c r="T20" s="16"/>
      <c r="U20" s="16"/>
      <c r="V20" s="16" t="s">
        <v>44</v>
      </c>
      <c r="W20" s="16"/>
      <c r="X20" s="16"/>
      <c r="Y20" s="16"/>
      <c r="Z20" s="16"/>
      <c r="AA20" s="16"/>
      <c r="AB20" s="16"/>
      <c r="AC20" s="16"/>
      <c r="AD20" s="24"/>
      <c r="AE20" s="51"/>
      <c r="AF20" s="6"/>
      <c r="AG20" s="6"/>
      <c r="AH20" s="6"/>
    </row>
    <row r="21">
      <c r="A21" s="16"/>
      <c r="B21" s="21" t="s">
        <v>80</v>
      </c>
      <c r="C21" s="16"/>
      <c r="D21" s="16"/>
      <c r="E21" s="16"/>
      <c r="F21" s="16"/>
      <c r="G21" s="16"/>
      <c r="H21" s="16"/>
      <c r="I21" s="16"/>
      <c r="J21" s="16"/>
      <c r="K21" s="16"/>
      <c r="L21" s="16"/>
      <c r="M21" s="16"/>
      <c r="N21" s="16"/>
      <c r="O21" s="16"/>
      <c r="P21" s="16"/>
      <c r="Q21" s="16"/>
      <c r="R21" s="16"/>
      <c r="S21" s="16"/>
      <c r="T21" s="16"/>
      <c r="U21" s="16"/>
      <c r="V21" s="16"/>
      <c r="W21" s="16"/>
      <c r="X21" s="52" t="s">
        <v>81</v>
      </c>
      <c r="Y21" s="52"/>
      <c r="Z21" s="52"/>
      <c r="AA21" s="52"/>
      <c r="AB21" s="16"/>
      <c r="AC21" s="16"/>
      <c r="AD21" s="24"/>
      <c r="AE21" s="6"/>
      <c r="AF21" s="6"/>
      <c r="AG21" s="6"/>
      <c r="AH21" s="6"/>
    </row>
    <row r="22">
      <c r="A22" s="16" t="s">
        <v>82</v>
      </c>
      <c r="B22" s="16" t="s">
        <v>83</v>
      </c>
      <c r="C22" s="53" t="s">
        <v>84</v>
      </c>
      <c r="D22" s="53"/>
      <c r="E22" s="53"/>
      <c r="F22" s="53"/>
      <c r="G22" s="53"/>
      <c r="H22" s="53"/>
      <c r="I22" s="53"/>
      <c r="J22" s="53"/>
      <c r="K22" s="53"/>
      <c r="L22" s="53"/>
      <c r="M22" s="53"/>
      <c r="N22" s="53"/>
      <c r="O22" s="53"/>
      <c r="P22" s="53"/>
      <c r="Q22" s="53"/>
      <c r="R22" s="53"/>
      <c r="S22" s="53"/>
      <c r="T22" s="53"/>
      <c r="U22" s="53"/>
      <c r="V22" s="52" t="s">
        <v>85</v>
      </c>
      <c r="W22" s="52"/>
      <c r="X22" s="52"/>
      <c r="Y22" s="52"/>
      <c r="Z22" s="52"/>
      <c r="AA22" s="52"/>
      <c r="AB22" s="16"/>
      <c r="AC22" s="16"/>
      <c r="AD22" s="24"/>
      <c r="AE22" s="6"/>
      <c r="AF22" s="6"/>
      <c r="AG22" s="6"/>
      <c r="AH22" s="6"/>
    </row>
    <row r="23">
      <c r="A23" s="16"/>
      <c r="B23" s="16"/>
      <c r="C23" s="54" t="s">
        <v>86</v>
      </c>
      <c r="D23" s="54"/>
      <c r="E23" s="54"/>
      <c r="F23" s="54"/>
      <c r="G23" s="54"/>
      <c r="H23" s="54"/>
      <c r="I23" s="54"/>
      <c r="J23" s="54"/>
      <c r="K23" s="54"/>
      <c r="L23" s="54"/>
      <c r="M23" s="54"/>
      <c r="N23" s="54"/>
      <c r="O23" s="54"/>
      <c r="P23" s="54"/>
      <c r="Q23" s="54"/>
      <c r="R23" s="54"/>
      <c r="S23" s="54"/>
      <c r="T23" s="54"/>
      <c r="U23" s="54"/>
      <c r="V23" s="52" t="s">
        <v>87</v>
      </c>
      <c r="W23" s="52"/>
      <c r="X23" s="52"/>
      <c r="Y23" s="52"/>
      <c r="Z23" s="52"/>
      <c r="AA23" s="52"/>
      <c r="AB23" s="16"/>
      <c r="AC23" s="16"/>
      <c r="AD23" s="24"/>
      <c r="AE23" s="6"/>
      <c r="AF23" s="6"/>
      <c r="AG23" s="6"/>
      <c r="AH23" s="6"/>
    </row>
    <row r="24">
      <c r="A24" s="16"/>
      <c r="B24" s="39" t="s">
        <v>88</v>
      </c>
      <c r="C24" s="55"/>
      <c r="D24" s="56" t="s">
        <v>89</v>
      </c>
      <c r="E24" s="16"/>
      <c r="F24" s="16"/>
      <c r="G24" s="16"/>
      <c r="H24" s="16"/>
      <c r="I24" s="16"/>
      <c r="J24" s="57" t="s">
        <v>90</v>
      </c>
      <c r="K24" s="40"/>
      <c r="L24" s="40"/>
      <c r="M24" s="40"/>
      <c r="N24" s="40"/>
      <c r="O24" s="40"/>
      <c r="P24" s="40"/>
      <c r="Q24" s="43" t="s">
        <v>91</v>
      </c>
      <c r="R24" s="16" t="s">
        <v>92</v>
      </c>
      <c r="S24" s="58" t="s">
        <v>93</v>
      </c>
      <c r="T24" s="43" t="s">
        <v>91</v>
      </c>
      <c r="U24" s="16" t="s">
        <v>94</v>
      </c>
      <c r="V24" s="32" t="s">
        <v>95</v>
      </c>
      <c r="W24" s="16" t="s">
        <v>96</v>
      </c>
      <c r="X24" s="16" t="s">
        <v>94</v>
      </c>
      <c r="Y24" s="58" t="s">
        <v>93</v>
      </c>
      <c r="Z24" s="58" t="s">
        <v>96</v>
      </c>
      <c r="AA24" s="58" t="s">
        <v>94</v>
      </c>
      <c r="AB24" s="58" t="s">
        <v>93</v>
      </c>
      <c r="AC24" s="16"/>
      <c r="AD24" s="24"/>
      <c r="AE24" s="6"/>
      <c r="AF24" s="6"/>
      <c r="AG24" s="6"/>
      <c r="AH24" s="6"/>
    </row>
    <row r="25">
      <c r="A25" s="16"/>
      <c r="B25" s="39"/>
      <c r="C25" s="55"/>
      <c r="D25" s="43"/>
      <c r="E25" s="16"/>
      <c r="F25" s="16"/>
      <c r="G25" s="16"/>
      <c r="H25" s="16"/>
      <c r="I25" s="16"/>
      <c r="J25" s="40"/>
      <c r="K25" s="40"/>
      <c r="L25" s="40"/>
      <c r="M25" s="40"/>
      <c r="N25" s="40"/>
      <c r="O25" s="40"/>
      <c r="P25" s="40"/>
      <c r="Q25" s="59" t="s">
        <v>97</v>
      </c>
      <c r="R25" s="59"/>
      <c r="S25" s="59"/>
      <c r="T25" s="60" t="s">
        <v>98</v>
      </c>
      <c r="U25" s="60"/>
      <c r="V25" s="60"/>
      <c r="W25" s="60" t="s">
        <v>99</v>
      </c>
      <c r="X25" s="60"/>
      <c r="Y25" s="60"/>
      <c r="Z25" s="60" t="s">
        <v>100</v>
      </c>
      <c r="AA25" s="60"/>
      <c r="AB25" s="60"/>
      <c r="AC25" s="16"/>
      <c r="AD25" s="24"/>
      <c r="AE25" s="6"/>
      <c r="AF25" s="6"/>
      <c r="AG25" s="6"/>
      <c r="AH25" s="6"/>
    </row>
    <row r="26">
      <c r="A26" s="16"/>
      <c r="B26" s="39"/>
      <c r="C26" s="55"/>
      <c r="D26" s="43"/>
      <c r="E26" s="16"/>
      <c r="F26" s="16"/>
      <c r="G26" s="16"/>
      <c r="H26" s="16"/>
      <c r="I26" s="16"/>
      <c r="J26" s="40"/>
      <c r="K26" s="40"/>
      <c r="L26" s="40"/>
      <c r="M26" s="40"/>
      <c r="N26" s="40"/>
      <c r="O26" s="40"/>
      <c r="P26" s="40"/>
      <c r="Q26" s="61" t="s">
        <v>101</v>
      </c>
      <c r="R26" s="61"/>
      <c r="S26" s="61"/>
      <c r="T26" s="62" t="s">
        <v>102</v>
      </c>
      <c r="U26" s="62"/>
      <c r="V26" s="62"/>
      <c r="W26" s="63" t="s">
        <v>103</v>
      </c>
      <c r="X26" s="63"/>
      <c r="Y26" s="63"/>
      <c r="Z26" s="63" t="s">
        <v>103</v>
      </c>
      <c r="AA26" s="63"/>
      <c r="AB26" s="63"/>
      <c r="AC26" s="43"/>
      <c r="AD26" s="24"/>
      <c r="AE26" s="6"/>
      <c r="AF26" s="6"/>
      <c r="AG26" s="6"/>
      <c r="AH26" s="6"/>
    </row>
    <row r="27">
      <c r="A27" s="16"/>
      <c r="B27" s="16" t="s">
        <v>104</v>
      </c>
      <c r="C27" s="64"/>
      <c r="D27" s="65"/>
      <c r="E27" s="65"/>
      <c r="F27" s="65"/>
      <c r="G27" s="66" t="s">
        <v>105</v>
      </c>
      <c r="H27" s="66"/>
      <c r="I27" s="66"/>
      <c r="J27" s="66"/>
      <c r="K27" s="67" t="s">
        <v>106</v>
      </c>
      <c r="L27" s="68"/>
      <c r="M27" s="68"/>
      <c r="N27" s="68"/>
      <c r="O27" s="69" t="s">
        <v>107</v>
      </c>
      <c r="P27" s="69"/>
      <c r="Q27" s="16"/>
      <c r="R27" s="24"/>
      <c r="S27" s="70" t="s">
        <v>108</v>
      </c>
      <c r="T27" s="40"/>
      <c r="U27" s="47"/>
      <c r="V27" s="69" t="s">
        <v>108</v>
      </c>
      <c r="W27" s="43"/>
      <c r="X27" s="24"/>
      <c r="Y27" s="69" t="s">
        <v>108</v>
      </c>
      <c r="Z27" s="16"/>
      <c r="AA27" s="24"/>
      <c r="AB27" s="71" t="s">
        <v>108</v>
      </c>
      <c r="AC27" s="16"/>
      <c r="AD27" s="24"/>
      <c r="AE27" s="6"/>
      <c r="AF27" s="6"/>
      <c r="AG27" s="6"/>
      <c r="AH27" s="6"/>
    </row>
    <row r="28">
      <c r="A28" s="16"/>
      <c r="B28" s="16"/>
      <c r="C28" s="65"/>
      <c r="D28" s="65"/>
      <c r="E28" s="65"/>
      <c r="F28" s="65"/>
      <c r="G28" s="72" t="s">
        <v>109</v>
      </c>
      <c r="H28" s="66"/>
      <c r="I28" s="66"/>
      <c r="J28" s="66"/>
      <c r="K28" s="73" t="s">
        <v>110</v>
      </c>
      <c r="L28" s="73"/>
      <c r="M28" s="73"/>
      <c r="N28" s="73"/>
      <c r="O28" s="74" t="s">
        <v>111</v>
      </c>
      <c r="P28" s="74"/>
      <c r="Q28" s="16"/>
      <c r="R28" s="24"/>
      <c r="S28" s="75" t="s">
        <v>112</v>
      </c>
      <c r="T28" s="50"/>
      <c r="U28" s="76"/>
      <c r="V28" s="77" t="s">
        <v>112</v>
      </c>
      <c r="W28" s="16"/>
      <c r="X28" s="24"/>
      <c r="Y28" s="77" t="s">
        <v>113</v>
      </c>
      <c r="Z28" s="16"/>
      <c r="AA28" s="24"/>
      <c r="AB28" s="75" t="s">
        <v>112</v>
      </c>
      <c r="AC28" s="16"/>
      <c r="AD28" s="24"/>
      <c r="AE28" s="6"/>
      <c r="AF28" s="6"/>
      <c r="AG28" s="6"/>
      <c r="AH28" s="6"/>
    </row>
    <row r="29">
      <c r="A29" s="16"/>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6"/>
      <c r="AF29" s="6"/>
      <c r="AG29" s="6"/>
      <c r="AH29" s="6"/>
    </row>
    <row r="30">
      <c r="A30" s="51"/>
      <c r="B30" s="51"/>
      <c r="C30" s="51"/>
      <c r="D30" s="51"/>
      <c r="E30" s="51"/>
      <c r="F30" s="51"/>
      <c r="G30" s="51"/>
      <c r="H30" s="51"/>
      <c r="I30" s="51"/>
      <c r="J30" s="51"/>
      <c r="K30" s="51"/>
      <c r="L30" s="51"/>
      <c r="M30" s="51"/>
      <c r="N30" s="51"/>
      <c r="O30" s="6"/>
      <c r="P30" s="6"/>
      <c r="Q30" s="6"/>
      <c r="R30" s="6"/>
      <c r="S30" s="6"/>
      <c r="T30" s="51"/>
      <c r="U30" s="51"/>
      <c r="V30" s="51"/>
      <c r="W30" s="51"/>
      <c r="X30" s="51"/>
      <c r="Y30" s="51"/>
      <c r="Z30" s="51"/>
      <c r="AA30" s="6"/>
      <c r="AB30" s="6"/>
      <c r="AC30" s="6"/>
      <c r="AD30" s="6"/>
      <c r="AE30" s="6"/>
      <c r="AF30" s="6"/>
      <c r="AG30" s="6"/>
      <c r="AH30" s="6"/>
    </row>
    <row r="31">
      <c r="A31" s="51"/>
      <c r="B31" s="51"/>
      <c r="C31" s="51"/>
      <c r="D31" s="51"/>
      <c r="E31" s="51"/>
      <c r="F31" s="51"/>
      <c r="G31" s="51"/>
      <c r="H31" s="51"/>
      <c r="I31" s="51"/>
      <c r="J31" s="51"/>
      <c r="K31" s="51"/>
      <c r="L31" s="51"/>
      <c r="M31" s="51"/>
      <c r="N31" s="51"/>
      <c r="O31" s="6"/>
      <c r="P31" s="6"/>
      <c r="Q31" s="6"/>
      <c r="R31" s="6"/>
      <c r="S31" s="6"/>
      <c r="T31" s="51"/>
      <c r="U31" s="51"/>
      <c r="V31" s="51"/>
      <c r="W31" s="51"/>
      <c r="X31" s="51"/>
      <c r="Y31" s="51"/>
      <c r="Z31" s="51"/>
      <c r="AA31" s="6"/>
      <c r="AB31" s="6"/>
      <c r="AC31" s="6"/>
      <c r="AD31" s="6"/>
      <c r="AE31" s="6"/>
      <c r="AF31" s="6"/>
      <c r="AG31" s="6"/>
      <c r="AH31" s="6"/>
    </row>
    <row r="32">
      <c r="A32" s="51"/>
      <c r="B32" s="51" t="s">
        <v>114</v>
      </c>
      <c r="C32" s="51"/>
      <c r="D32" s="6"/>
      <c r="E32" s="51"/>
      <c r="F32" s="51"/>
      <c r="G32" s="51"/>
      <c r="H32" s="51"/>
      <c r="I32" s="51"/>
      <c r="J32" s="51"/>
      <c r="K32" s="51"/>
      <c r="L32" s="51"/>
      <c r="M32" s="51"/>
      <c r="N32" s="51"/>
      <c r="O32" s="51"/>
      <c r="P32" s="51"/>
      <c r="Q32" s="51"/>
      <c r="R32" s="51"/>
      <c r="S32" s="51"/>
      <c r="T32" s="51"/>
      <c r="U32" s="51"/>
      <c r="V32" s="51"/>
      <c r="W32" s="51"/>
      <c r="X32" s="51"/>
      <c r="Y32" s="51"/>
      <c r="Z32" s="51"/>
      <c r="AA32" s="6"/>
      <c r="AB32" s="6"/>
      <c r="AC32" s="6"/>
      <c r="AD32" s="6"/>
      <c r="AE32" s="6"/>
      <c r="AF32" s="6"/>
      <c r="AG32" s="6"/>
      <c r="AH32" s="6"/>
    </row>
    <row r="33">
      <c r="A33" s="51"/>
      <c r="B33" s="51"/>
      <c r="C33" s="51"/>
      <c r="D33" s="6"/>
      <c r="E33" s="51"/>
      <c r="F33" s="51"/>
      <c r="G33" s="51"/>
      <c r="H33" s="51"/>
      <c r="I33" s="51"/>
      <c r="J33" s="51"/>
      <c r="K33" s="51"/>
      <c r="L33" s="51"/>
      <c r="M33" s="51"/>
      <c r="N33" s="51"/>
      <c r="O33" s="51"/>
      <c r="P33" s="51"/>
      <c r="Q33" s="51"/>
      <c r="R33" s="51"/>
      <c r="S33" s="51"/>
      <c r="T33" s="51"/>
      <c r="U33" s="51"/>
      <c r="V33" s="51"/>
      <c r="W33" s="51"/>
      <c r="X33" s="51"/>
      <c r="Y33" s="51"/>
      <c r="Z33" s="51"/>
      <c r="AA33" s="6"/>
      <c r="AB33" s="6"/>
      <c r="AC33" s="6"/>
      <c r="AD33" s="6"/>
      <c r="AE33" s="6"/>
      <c r="AF33" s="6"/>
      <c r="AG33" s="6"/>
      <c r="AH33" s="6"/>
    </row>
    <row r="34">
      <c r="A34" s="51"/>
      <c r="B34" s="51" t="s">
        <v>115</v>
      </c>
      <c r="C34" s="51"/>
      <c r="D34" s="6"/>
      <c r="E34" s="51"/>
      <c r="F34" s="51"/>
      <c r="G34" s="51"/>
      <c r="H34" s="51"/>
      <c r="I34" s="51"/>
      <c r="J34" s="51"/>
      <c r="K34" s="51"/>
      <c r="L34" s="51"/>
      <c r="M34" s="51"/>
      <c r="N34" s="51"/>
      <c r="O34" s="51"/>
      <c r="P34" s="51"/>
      <c r="Q34" s="51"/>
      <c r="R34" s="51"/>
      <c r="S34" s="51"/>
      <c r="T34" s="51"/>
      <c r="U34" s="51"/>
      <c r="V34" s="51"/>
      <c r="W34" s="51"/>
      <c r="X34" s="51"/>
      <c r="Y34" s="51"/>
      <c r="Z34" s="51"/>
      <c r="AA34" s="6"/>
      <c r="AB34" s="6"/>
      <c r="AC34" s="6"/>
      <c r="AD34" s="6"/>
      <c r="AE34" s="6"/>
      <c r="AF34" s="6"/>
      <c r="AG34" s="6"/>
      <c r="AH34" s="6"/>
    </row>
    <row r="35">
      <c r="A35" s="51"/>
      <c r="B35" s="51" t="s">
        <v>116</v>
      </c>
      <c r="C35" s="51"/>
      <c r="D35" s="6"/>
      <c r="E35" s="51"/>
      <c r="F35" s="51"/>
      <c r="G35" s="51"/>
      <c r="H35" s="51"/>
      <c r="I35" s="51"/>
      <c r="J35" s="51"/>
      <c r="K35" s="51"/>
      <c r="L35" s="51"/>
      <c r="M35" s="51"/>
      <c r="N35" s="51"/>
      <c r="O35" s="51"/>
      <c r="P35" s="51"/>
      <c r="Q35" s="51"/>
      <c r="R35" s="51"/>
      <c r="S35" s="51"/>
      <c r="T35" s="51"/>
      <c r="U35" s="51"/>
      <c r="V35" s="51"/>
      <c r="W35" s="51"/>
      <c r="X35" s="51"/>
      <c r="Y35" s="51"/>
      <c r="Z35" s="51"/>
      <c r="AA35" s="6"/>
      <c r="AB35" s="6"/>
      <c r="AC35" s="6"/>
      <c r="AD35" s="6"/>
      <c r="AE35" s="6"/>
      <c r="AF35" s="6"/>
      <c r="AG35" s="6"/>
      <c r="AH35" s="6"/>
    </row>
    <row r="36">
      <c r="A36" s="51"/>
      <c r="B36" s="51" t="s">
        <v>117</v>
      </c>
      <c r="C36" s="51"/>
      <c r="D36" s="6"/>
      <c r="E36" s="51"/>
      <c r="F36" s="51"/>
      <c r="G36" s="51"/>
      <c r="H36" s="51"/>
      <c r="I36" s="51"/>
      <c r="J36" s="51"/>
      <c r="K36" s="51"/>
      <c r="L36" s="51"/>
      <c r="M36" s="51"/>
      <c r="N36" s="51"/>
      <c r="O36" s="51"/>
      <c r="P36" s="51"/>
      <c r="Q36" s="51"/>
      <c r="R36" s="51"/>
      <c r="S36" s="51"/>
      <c r="T36" s="51"/>
      <c r="U36" s="51"/>
      <c r="V36" s="51"/>
      <c r="W36" s="51"/>
      <c r="X36" s="51"/>
      <c r="Y36" s="51"/>
      <c r="Z36" s="51"/>
      <c r="AA36" s="6"/>
      <c r="AB36" s="6"/>
      <c r="AC36" s="6"/>
      <c r="AD36" s="6"/>
      <c r="AE36" s="6"/>
      <c r="AF36" s="6"/>
      <c r="AG36" s="6"/>
      <c r="AH36" s="6"/>
    </row>
    <row r="37">
      <c r="A37" s="51"/>
      <c r="B37" s="51" t="s">
        <v>118</v>
      </c>
      <c r="C37" s="51"/>
      <c r="D37" s="6"/>
      <c r="E37" s="51"/>
      <c r="F37" s="51"/>
      <c r="G37" s="51"/>
      <c r="H37" s="51"/>
      <c r="I37" s="51"/>
      <c r="J37" s="51"/>
      <c r="K37" s="51"/>
      <c r="L37" s="51"/>
      <c r="M37" s="51"/>
      <c r="N37" s="51"/>
      <c r="O37" s="51"/>
      <c r="P37" s="51"/>
      <c r="Q37" s="51"/>
      <c r="R37" s="51"/>
      <c r="S37" s="51"/>
      <c r="T37" s="51"/>
      <c r="U37" s="51"/>
      <c r="V37" s="51"/>
      <c r="W37" s="51"/>
      <c r="X37" s="51"/>
      <c r="Y37" s="51"/>
      <c r="Z37" s="51"/>
      <c r="AA37" s="6"/>
      <c r="AB37" s="6"/>
      <c r="AC37" s="6"/>
      <c r="AD37" s="6"/>
      <c r="AE37" s="6"/>
      <c r="AF37" s="6"/>
      <c r="AG37" s="6"/>
      <c r="AH37" s="6"/>
    </row>
    <row r="38">
      <c r="A38" s="51"/>
      <c r="B38" s="51" t="s">
        <v>119</v>
      </c>
      <c r="C38" s="51"/>
      <c r="D38" s="6"/>
      <c r="E38" s="51"/>
      <c r="F38" s="51"/>
      <c r="G38" s="51"/>
      <c r="H38" s="51"/>
      <c r="I38" s="51"/>
      <c r="J38" s="51"/>
      <c r="K38" s="51"/>
      <c r="L38" s="51"/>
      <c r="M38" s="51"/>
      <c r="N38" s="51"/>
      <c r="O38" s="51"/>
      <c r="P38" s="51"/>
      <c r="Q38" s="51"/>
      <c r="R38" s="51"/>
      <c r="S38" s="51"/>
      <c r="T38" s="51"/>
      <c r="U38" s="51"/>
      <c r="V38" s="51"/>
      <c r="W38" s="51"/>
      <c r="X38" s="51"/>
      <c r="Y38" s="51"/>
      <c r="Z38" s="51"/>
      <c r="AA38" s="6"/>
      <c r="AB38" s="6"/>
      <c r="AC38" s="6"/>
      <c r="AD38" s="6"/>
      <c r="AE38" s="6"/>
      <c r="AF38" s="6"/>
      <c r="AG38" s="6"/>
      <c r="AH38" s="6"/>
    </row>
    <row r="39">
      <c r="A39" s="51"/>
      <c r="B39" s="51"/>
      <c r="C39" s="51"/>
      <c r="D39" s="6"/>
      <c r="E39" s="51"/>
      <c r="F39" s="51"/>
      <c r="G39" s="51"/>
      <c r="H39" s="51"/>
      <c r="I39" s="51"/>
      <c r="J39" s="51"/>
      <c r="K39" s="51"/>
      <c r="L39" s="51"/>
      <c r="M39" s="51"/>
      <c r="N39" s="51"/>
      <c r="O39" s="51"/>
      <c r="P39" s="51"/>
      <c r="Q39" s="51"/>
      <c r="R39" s="51"/>
      <c r="S39" s="51"/>
      <c r="T39" s="51"/>
      <c r="U39" s="51"/>
      <c r="V39" s="51"/>
      <c r="W39" s="51"/>
      <c r="X39" s="51"/>
      <c r="Y39" s="51"/>
      <c r="Z39" s="51"/>
      <c r="AA39" s="6"/>
      <c r="AB39" s="6"/>
      <c r="AC39" s="6"/>
      <c r="AD39" s="6"/>
      <c r="AE39" s="6"/>
      <c r="AF39" s="6"/>
      <c r="AG39" s="6"/>
      <c r="AH39" s="6"/>
    </row>
    <row r="40">
      <c r="A40" s="51"/>
      <c r="B40" s="51" t="s">
        <v>120</v>
      </c>
      <c r="C40" s="51"/>
      <c r="D40" s="6"/>
      <c r="E40" s="51"/>
      <c r="F40" s="51"/>
      <c r="G40" s="51"/>
      <c r="H40" s="51"/>
      <c r="I40" s="51"/>
      <c r="J40" s="51"/>
      <c r="K40" s="51"/>
      <c r="L40" s="51"/>
      <c r="M40" s="51"/>
      <c r="N40" s="51"/>
      <c r="O40" s="51"/>
      <c r="P40" s="51"/>
      <c r="Q40" s="51"/>
      <c r="R40" s="51"/>
      <c r="S40" s="51"/>
      <c r="T40" s="51"/>
      <c r="U40" s="51"/>
      <c r="V40" s="51"/>
      <c r="W40" s="51"/>
      <c r="X40" s="51"/>
      <c r="Y40" s="51"/>
      <c r="Z40" s="51"/>
      <c r="AA40" s="6"/>
      <c r="AB40" s="6"/>
      <c r="AC40" s="6"/>
      <c r="AD40" s="6"/>
      <c r="AE40" s="6"/>
      <c r="AF40" s="6"/>
      <c r="AG40" s="6"/>
      <c r="AH40" s="6"/>
    </row>
    <row r="41">
      <c r="A41" s="51"/>
      <c r="B41" s="6"/>
      <c r="C41" s="51"/>
      <c r="D41" s="51"/>
      <c r="E41" s="51"/>
      <c r="F41" s="51"/>
      <c r="G41" s="51"/>
      <c r="H41" s="51"/>
      <c r="I41" s="51"/>
      <c r="J41" s="51"/>
      <c r="K41" s="51"/>
      <c r="L41" s="51"/>
      <c r="M41" s="51"/>
      <c r="N41" s="51"/>
      <c r="O41" s="51"/>
      <c r="P41" s="51"/>
      <c r="Q41" s="51"/>
      <c r="R41" s="51"/>
      <c r="S41" s="51"/>
      <c r="T41" s="51"/>
      <c r="U41" s="51"/>
      <c r="V41" s="51"/>
      <c r="W41" s="51"/>
      <c r="X41" s="51"/>
      <c r="Y41" s="51"/>
      <c r="Z41" s="51"/>
      <c r="AA41" s="6"/>
      <c r="AB41" s="6"/>
      <c r="AC41" s="6"/>
      <c r="AD41" s="6"/>
      <c r="AE41" s="6"/>
      <c r="AF41" s="6"/>
      <c r="AG41" s="6"/>
      <c r="AH41" s="6"/>
    </row>
    <row r="42">
      <c r="A42" s="51"/>
      <c r="B42" s="51" t="s">
        <v>121</v>
      </c>
      <c r="C42" s="51"/>
      <c r="D42" s="51"/>
      <c r="E42" s="51"/>
      <c r="F42" s="51"/>
      <c r="G42" s="51"/>
      <c r="H42" s="51"/>
      <c r="I42" s="51"/>
      <c r="J42" s="51"/>
      <c r="K42" s="51"/>
      <c r="L42" s="51"/>
      <c r="M42" s="51"/>
      <c r="N42" s="51"/>
      <c r="O42" s="51"/>
      <c r="P42" s="51"/>
      <c r="Q42" s="51"/>
      <c r="R42" s="51"/>
      <c r="S42" s="51"/>
      <c r="T42" s="51"/>
      <c r="U42" s="51"/>
      <c r="V42" s="51"/>
      <c r="W42" s="51"/>
      <c r="X42" s="51"/>
      <c r="Y42" s="51"/>
      <c r="Z42" s="51"/>
      <c r="AA42" s="6"/>
      <c r="AB42" s="6"/>
      <c r="AC42" s="6"/>
      <c r="AD42" s="6"/>
      <c r="AE42" s="6"/>
      <c r="AF42" s="6"/>
      <c r="AG42" s="6"/>
      <c r="AH42" s="6"/>
    </row>
    <row r="43">
      <c r="A43" s="51"/>
      <c r="B43" s="51" t="s">
        <v>122</v>
      </c>
      <c r="C43" s="51"/>
      <c r="D43" s="51"/>
      <c r="E43" s="51"/>
      <c r="F43" s="51"/>
      <c r="G43" s="51"/>
      <c r="H43" s="51"/>
      <c r="I43" s="51"/>
      <c r="J43" s="51"/>
      <c r="K43" s="51"/>
      <c r="L43" s="51"/>
      <c r="M43" s="51"/>
      <c r="N43" s="51"/>
      <c r="O43" s="51"/>
      <c r="P43" s="51"/>
      <c r="Q43" s="51"/>
      <c r="R43" s="51"/>
      <c r="S43" s="51"/>
      <c r="T43" s="51"/>
      <c r="U43" s="51"/>
      <c r="V43" s="51"/>
      <c r="W43" s="51"/>
      <c r="X43" s="51"/>
      <c r="Y43" s="51"/>
      <c r="Z43" s="51"/>
      <c r="AA43" s="6"/>
      <c r="AB43" s="6"/>
      <c r="AC43" s="6"/>
      <c r="AD43" s="6"/>
      <c r="AE43" s="6"/>
      <c r="AF43" s="6"/>
      <c r="AG43" s="6"/>
      <c r="AH43" s="6"/>
    </row>
    <row r="44">
      <c r="A44" s="51"/>
      <c r="B44" s="51" t="s">
        <v>123</v>
      </c>
      <c r="C44" s="51"/>
      <c r="D44" s="51"/>
      <c r="E44" s="51"/>
      <c r="F44" s="51"/>
      <c r="G44" s="51"/>
      <c r="H44" s="51"/>
      <c r="I44" s="51"/>
      <c r="J44" s="51"/>
      <c r="K44" s="51"/>
      <c r="L44" s="51"/>
      <c r="M44" s="51"/>
      <c r="N44" s="51"/>
      <c r="O44" s="51"/>
      <c r="P44" s="51"/>
      <c r="Q44" s="51"/>
      <c r="R44" s="51"/>
      <c r="S44" s="51"/>
      <c r="T44" s="51"/>
      <c r="U44" s="51"/>
      <c r="V44" s="51"/>
      <c r="W44" s="51"/>
      <c r="X44" s="51"/>
      <c r="Y44" s="51"/>
      <c r="Z44" s="51"/>
      <c r="AA44" s="6"/>
      <c r="AB44" s="6"/>
      <c r="AC44" s="6"/>
      <c r="AD44" s="6"/>
      <c r="AE44" s="6"/>
      <c r="AF44" s="6"/>
      <c r="AG44" s="6"/>
      <c r="AH44" s="6"/>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6"/>
      <c r="AB45" s="6"/>
      <c r="AC45" s="6"/>
      <c r="AD45" s="6"/>
      <c r="AE45" s="6"/>
      <c r="AF45" s="6"/>
      <c r="AG45" s="6"/>
      <c r="AH45" s="6"/>
    </row>
    <row r="46">
      <c r="A46" s="51"/>
      <c r="B46" s="51" t="s">
        <v>124</v>
      </c>
      <c r="C46" s="51"/>
      <c r="D46" s="51"/>
      <c r="E46" s="51"/>
      <c r="F46" s="51"/>
      <c r="G46" s="51"/>
      <c r="H46" s="51"/>
      <c r="I46" s="51"/>
      <c r="J46" s="51"/>
      <c r="K46" s="51"/>
      <c r="L46" s="51"/>
      <c r="M46" s="51"/>
      <c r="N46" s="51"/>
      <c r="O46" s="51"/>
      <c r="P46" s="51"/>
      <c r="Q46" s="51"/>
      <c r="R46" s="51"/>
      <c r="S46" s="51"/>
      <c r="T46" s="51"/>
      <c r="U46" s="51"/>
      <c r="V46" s="51"/>
      <c r="W46" s="51"/>
      <c r="X46" s="51"/>
      <c r="Y46" s="51"/>
      <c r="Z46" s="51"/>
      <c r="AA46" s="6"/>
      <c r="AB46" s="6"/>
      <c r="AC46" s="6"/>
      <c r="AD46" s="6"/>
      <c r="AE46" s="6"/>
      <c r="AF46" s="6"/>
      <c r="AG46" s="6"/>
      <c r="AH46" s="6"/>
    </row>
    <row r="47">
      <c r="A47" s="51"/>
      <c r="B47" s="51" t="s">
        <v>125</v>
      </c>
      <c r="C47" s="51"/>
      <c r="D47" s="51"/>
      <c r="E47" s="51"/>
      <c r="F47" s="51"/>
      <c r="G47" s="51"/>
      <c r="H47" s="51"/>
      <c r="I47" s="51"/>
      <c r="J47" s="51"/>
      <c r="K47" s="51"/>
      <c r="L47" s="51"/>
      <c r="M47" s="51"/>
      <c r="N47" s="51"/>
      <c r="O47" s="51"/>
      <c r="P47" s="51"/>
      <c r="Q47" s="51"/>
      <c r="R47" s="51"/>
      <c r="S47" s="51"/>
      <c r="T47" s="51"/>
      <c r="U47" s="51"/>
      <c r="V47" s="51"/>
      <c r="W47" s="51"/>
      <c r="X47" s="51"/>
      <c r="Y47" s="51"/>
      <c r="Z47" s="51"/>
      <c r="AA47" s="6"/>
      <c r="AB47" s="6"/>
      <c r="AC47" s="6"/>
      <c r="AD47" s="6"/>
      <c r="AE47" s="6"/>
      <c r="AF47" s="6"/>
      <c r="AG47" s="6"/>
      <c r="AH47" s="6"/>
    </row>
    <row r="48">
      <c r="A48" s="51"/>
      <c r="B48" s="51" t="s">
        <v>126</v>
      </c>
      <c r="C48" s="51"/>
      <c r="D48" s="51"/>
      <c r="E48" s="51"/>
      <c r="F48" s="51"/>
      <c r="G48" s="51"/>
      <c r="H48" s="51"/>
      <c r="I48" s="51"/>
      <c r="J48" s="51"/>
      <c r="K48" s="51"/>
      <c r="L48" s="51"/>
      <c r="M48" s="51"/>
      <c r="N48" s="51"/>
      <c r="O48" s="51"/>
      <c r="P48" s="51"/>
      <c r="Q48" s="51"/>
      <c r="R48" s="51"/>
      <c r="S48" s="51"/>
      <c r="T48" s="51"/>
      <c r="U48" s="51"/>
      <c r="V48" s="51"/>
      <c r="W48" s="51"/>
      <c r="X48" s="51"/>
      <c r="Y48" s="51"/>
      <c r="Z48" s="51"/>
      <c r="AA48" s="6"/>
      <c r="AB48" s="6"/>
      <c r="AC48" s="6"/>
      <c r="AD48" s="6"/>
      <c r="AE48" s="6"/>
      <c r="AF48" s="6"/>
      <c r="AG48" s="6"/>
      <c r="AH48" s="6"/>
    </row>
    <row r="49">
      <c r="A49" s="51"/>
      <c r="B49" s="6" t="s">
        <v>127</v>
      </c>
      <c r="C49" s="51"/>
      <c r="D49" s="51"/>
      <c r="E49" s="51"/>
      <c r="F49" s="51"/>
      <c r="G49" s="51"/>
      <c r="H49" s="51"/>
      <c r="I49" s="51"/>
      <c r="J49" s="51"/>
      <c r="K49" s="51"/>
      <c r="L49" s="51"/>
      <c r="M49" s="51"/>
      <c r="N49" s="51"/>
      <c r="O49" s="51"/>
      <c r="P49" s="51"/>
      <c r="Q49" s="51"/>
      <c r="R49" s="51"/>
      <c r="S49" s="51"/>
      <c r="T49" s="51"/>
      <c r="U49" s="51"/>
      <c r="V49" s="51"/>
      <c r="W49" s="51"/>
      <c r="X49" s="51"/>
      <c r="Y49" s="51"/>
      <c r="Z49" s="51"/>
      <c r="AA49" s="6"/>
      <c r="AB49" s="6"/>
      <c r="AC49" s="6"/>
      <c r="AD49" s="6"/>
      <c r="AE49" s="6"/>
      <c r="AF49" s="6"/>
      <c r="AG49" s="6"/>
      <c r="AH49" s="6"/>
    </row>
    <row r="50">
      <c r="A50" s="51"/>
      <c r="B50" s="6" t="s">
        <v>128</v>
      </c>
      <c r="C50" s="51"/>
      <c r="D50" s="51"/>
      <c r="E50" s="51"/>
      <c r="F50" s="51"/>
      <c r="G50" s="51"/>
      <c r="H50" s="51"/>
      <c r="I50" s="51"/>
      <c r="J50" s="51"/>
      <c r="K50" s="51"/>
      <c r="L50" s="51"/>
      <c r="M50" s="51"/>
      <c r="N50" s="51"/>
      <c r="O50" s="51"/>
      <c r="P50" s="51"/>
      <c r="Q50" s="51"/>
      <c r="R50" s="51"/>
      <c r="S50" s="51"/>
      <c r="T50" s="51"/>
      <c r="U50" s="51"/>
      <c r="V50" s="51"/>
      <c r="W50" s="51"/>
      <c r="X50" s="51"/>
      <c r="Y50" s="51"/>
      <c r="Z50" s="51"/>
      <c r="AA50" s="6"/>
      <c r="AB50" s="6"/>
      <c r="AC50" s="6"/>
      <c r="AD50" s="6"/>
      <c r="AE50" s="6"/>
      <c r="AF50" s="6"/>
      <c r="AG50" s="6"/>
      <c r="AH50" s="6"/>
    </row>
    <row r="51">
      <c r="A51" s="51"/>
      <c r="B51" s="6"/>
      <c r="C51" s="51"/>
      <c r="D51" s="51"/>
      <c r="E51" s="51"/>
      <c r="F51" s="51"/>
      <c r="G51" s="51"/>
      <c r="H51" s="51"/>
      <c r="I51" s="51"/>
      <c r="J51" s="51"/>
      <c r="K51" s="51"/>
      <c r="L51" s="51"/>
      <c r="M51" s="51"/>
      <c r="N51" s="51"/>
      <c r="O51" s="51"/>
      <c r="P51" s="51"/>
      <c r="Q51" s="51"/>
      <c r="R51" s="51"/>
      <c r="S51" s="51"/>
      <c r="T51" s="51"/>
      <c r="U51" s="51"/>
      <c r="V51" s="51"/>
      <c r="W51" s="51"/>
      <c r="X51" s="51"/>
      <c r="Y51" s="51"/>
      <c r="Z51" s="51"/>
      <c r="AA51" s="6"/>
      <c r="AB51" s="6"/>
      <c r="AC51" s="6"/>
      <c r="AD51" s="6"/>
      <c r="AE51" s="6"/>
      <c r="AF51" s="6"/>
      <c r="AG51" s="6"/>
      <c r="AH51" s="6"/>
    </row>
    <row r="52">
      <c r="A52" s="51"/>
      <c r="B52" s="6" t="s">
        <v>129</v>
      </c>
      <c r="C52" s="51"/>
      <c r="D52" s="51"/>
      <c r="E52" s="51"/>
      <c r="F52" s="51"/>
      <c r="G52" s="51"/>
      <c r="H52" s="51"/>
      <c r="I52" s="51"/>
      <c r="J52" s="51"/>
      <c r="K52" s="51"/>
      <c r="L52" s="51"/>
      <c r="M52" s="51"/>
      <c r="N52" s="51"/>
      <c r="O52" s="51"/>
      <c r="P52" s="51"/>
      <c r="Q52" s="51"/>
      <c r="R52" s="51"/>
      <c r="S52" s="51"/>
      <c r="T52" s="51"/>
      <c r="U52" s="51"/>
      <c r="V52" s="51"/>
      <c r="W52" s="51"/>
      <c r="X52" s="51"/>
      <c r="Y52" s="51"/>
      <c r="Z52" s="51"/>
      <c r="AA52" s="6"/>
      <c r="AB52" s="6"/>
      <c r="AC52" s="6"/>
      <c r="AD52" s="6"/>
      <c r="AE52" s="6"/>
      <c r="AF52" s="6"/>
      <c r="AG52" s="6"/>
      <c r="AH52" s="6"/>
    </row>
    <row r="53">
      <c r="A53" s="51"/>
      <c r="B53" s="51" t="s">
        <v>130</v>
      </c>
      <c r="C53" s="51"/>
      <c r="D53" s="51"/>
      <c r="E53" s="51"/>
      <c r="F53" s="51"/>
      <c r="G53" s="51"/>
      <c r="H53" s="51"/>
      <c r="I53" s="51"/>
      <c r="J53" s="51"/>
      <c r="K53" s="51"/>
      <c r="L53" s="51"/>
      <c r="M53" s="51"/>
      <c r="N53" s="51"/>
      <c r="O53" s="51"/>
      <c r="P53" s="51"/>
      <c r="Q53" s="51"/>
      <c r="R53" s="51"/>
      <c r="S53" s="51"/>
      <c r="T53" s="51"/>
      <c r="U53" s="51"/>
      <c r="V53" s="51"/>
      <c r="W53" s="51"/>
      <c r="X53" s="51"/>
      <c r="Y53" s="51"/>
      <c r="Z53" s="51"/>
      <c r="AA53" s="6"/>
      <c r="AB53" s="6"/>
      <c r="AC53" s="6"/>
      <c r="AD53" s="6"/>
      <c r="AE53" s="6"/>
      <c r="AF53" s="6"/>
      <c r="AG53" s="6"/>
      <c r="AH53" s="6"/>
    </row>
    <row r="54">
      <c r="A54" s="51"/>
      <c r="B54" s="51" t="s">
        <v>131</v>
      </c>
      <c r="C54" s="51"/>
      <c r="D54" s="51"/>
      <c r="E54" s="51"/>
      <c r="F54" s="51"/>
      <c r="G54" s="51"/>
      <c r="H54" s="51"/>
      <c r="I54" s="51"/>
      <c r="J54" s="51"/>
      <c r="K54" s="51"/>
      <c r="L54" s="51"/>
      <c r="M54" s="51"/>
      <c r="N54" s="51"/>
      <c r="O54" s="51"/>
      <c r="P54" s="51"/>
      <c r="Q54" s="51"/>
      <c r="R54" s="51"/>
      <c r="S54" s="51"/>
      <c r="T54" s="51"/>
      <c r="U54" s="51"/>
      <c r="V54" s="51"/>
      <c r="W54" s="51"/>
      <c r="X54" s="51"/>
      <c r="Y54" s="51"/>
      <c r="Z54" s="51"/>
      <c r="AA54" s="6"/>
      <c r="AB54" s="6"/>
      <c r="AC54" s="6"/>
      <c r="AD54" s="6"/>
      <c r="AE54" s="6"/>
      <c r="AF54" s="6"/>
      <c r="AG54" s="6"/>
      <c r="AH54" s="6"/>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6"/>
      <c r="AB55" s="6"/>
      <c r="AC55" s="6"/>
      <c r="AD55" s="6"/>
      <c r="AE55" s="6"/>
      <c r="AF55" s="6"/>
      <c r="AG55" s="6"/>
      <c r="AH55" s="6"/>
    </row>
    <row r="56">
      <c r="A56" s="51"/>
      <c r="B56" s="51" t="s">
        <v>132</v>
      </c>
      <c r="C56" s="51"/>
      <c r="D56" s="51"/>
      <c r="E56" s="51"/>
      <c r="F56" s="51"/>
      <c r="G56" s="51"/>
      <c r="H56" s="51"/>
      <c r="I56" s="51"/>
      <c r="J56" s="51"/>
      <c r="K56" s="51"/>
      <c r="L56" s="51"/>
      <c r="M56" s="51"/>
      <c r="N56" s="51"/>
      <c r="O56" s="51"/>
      <c r="P56" s="51"/>
      <c r="Q56" s="51"/>
      <c r="R56" s="51"/>
      <c r="S56" s="51"/>
      <c r="T56" s="51"/>
      <c r="U56" s="51"/>
      <c r="V56" s="51"/>
      <c r="W56" s="51"/>
      <c r="X56" s="51"/>
      <c r="Y56" s="51"/>
      <c r="Z56" s="51"/>
      <c r="AA56" s="6"/>
      <c r="AB56" s="6"/>
      <c r="AC56" s="6"/>
      <c r="AD56" s="6"/>
      <c r="AE56" s="6"/>
      <c r="AF56" s="6"/>
      <c r="AG56" s="6"/>
      <c r="AH56" s="6"/>
    </row>
    <row r="57">
      <c r="A57" s="51"/>
      <c r="B57" s="51" t="s">
        <v>133</v>
      </c>
      <c r="C57" s="51"/>
      <c r="D57" s="51"/>
      <c r="E57" s="51"/>
      <c r="F57" s="51"/>
      <c r="G57" s="51"/>
      <c r="H57" s="51"/>
      <c r="I57" s="51"/>
      <c r="J57" s="51"/>
      <c r="K57" s="51"/>
      <c r="L57" s="51"/>
      <c r="M57" s="51"/>
      <c r="N57" s="51"/>
      <c r="O57" s="51"/>
      <c r="P57" s="51"/>
      <c r="Q57" s="51"/>
      <c r="R57" s="51"/>
      <c r="S57" s="51"/>
      <c r="T57" s="51"/>
      <c r="U57" s="51"/>
      <c r="V57" s="51"/>
      <c r="W57" s="51"/>
      <c r="X57" s="51"/>
      <c r="Y57" s="51"/>
      <c r="Z57" s="51"/>
      <c r="AA57" s="6"/>
      <c r="AB57" s="6"/>
      <c r="AC57" s="6"/>
      <c r="AD57" s="6"/>
      <c r="AE57" s="6"/>
      <c r="AF57" s="6"/>
      <c r="AG57" s="6"/>
      <c r="AH57" s="6"/>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6"/>
      <c r="AB58" s="6"/>
      <c r="AC58" s="6"/>
      <c r="AD58" s="6"/>
      <c r="AE58" s="6"/>
      <c r="AF58" s="6"/>
      <c r="AG58" s="6"/>
      <c r="AH58" s="6"/>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6"/>
      <c r="AB59" s="6"/>
      <c r="AC59" s="6"/>
      <c r="AD59" s="6"/>
      <c r="AE59" s="6"/>
      <c r="AF59" s="6"/>
      <c r="AG59" s="6"/>
      <c r="AH59" s="6"/>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6"/>
      <c r="AB60" s="6"/>
      <c r="AC60" s="6"/>
      <c r="AD60" s="6"/>
      <c r="AE60" s="6"/>
      <c r="AF60" s="6"/>
      <c r="AG60" s="6"/>
      <c r="AH60" s="6"/>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6"/>
      <c r="AB61" s="6"/>
      <c r="AC61" s="6"/>
      <c r="AD61" s="6"/>
      <c r="AE61" s="6"/>
      <c r="AF61" s="6"/>
      <c r="AG61" s="6"/>
      <c r="AH61" s="6"/>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6"/>
      <c r="AB62" s="6"/>
      <c r="AC62" s="6"/>
      <c r="AD62" s="6"/>
      <c r="AE62" s="6"/>
      <c r="AF62" s="6"/>
      <c r="AG62" s="6"/>
      <c r="AH62" s="6"/>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6"/>
      <c r="AB63" s="6"/>
      <c r="AC63" s="6"/>
      <c r="AD63" s="6"/>
      <c r="AE63" s="6"/>
      <c r="AF63" s="6"/>
      <c r="AG63" s="6"/>
      <c r="AH63" s="6"/>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6"/>
      <c r="AB64" s="6"/>
      <c r="AC64" s="6"/>
      <c r="AD64" s="6"/>
      <c r="AE64" s="6"/>
      <c r="AF64" s="6"/>
      <c r="AG64" s="6"/>
      <c r="AH64" s="6"/>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6"/>
      <c r="AB65" s="6"/>
      <c r="AC65" s="6"/>
      <c r="AD65" s="6"/>
      <c r="AE65" s="6"/>
      <c r="AF65" s="6"/>
      <c r="AG65" s="6"/>
      <c r="AH65" s="6"/>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6"/>
      <c r="AB66" s="6"/>
      <c r="AC66" s="6"/>
      <c r="AD66" s="6"/>
      <c r="AE66" s="6"/>
      <c r="AF66" s="6"/>
      <c r="AG66" s="6"/>
      <c r="AH66" s="6"/>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6"/>
      <c r="AB67" s="6"/>
      <c r="AC67" s="6"/>
      <c r="AD67" s="6"/>
      <c r="AE67" s="6"/>
      <c r="AF67" s="6"/>
      <c r="AG67" s="6"/>
      <c r="AH67" s="6"/>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6"/>
      <c r="AB68" s="6"/>
      <c r="AC68" s="6"/>
      <c r="AD68" s="6"/>
      <c r="AE68" s="6"/>
      <c r="AF68" s="6"/>
      <c r="AG68" s="6"/>
      <c r="AH68" s="6"/>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6"/>
      <c r="AB69" s="6"/>
      <c r="AC69" s="6"/>
      <c r="AD69" s="6"/>
      <c r="AE69" s="6"/>
      <c r="AF69" s="6"/>
      <c r="AG69" s="6"/>
      <c r="AH69" s="6"/>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6"/>
      <c r="AB70" s="6"/>
      <c r="AC70" s="6"/>
      <c r="AD70" s="6"/>
      <c r="AE70" s="6"/>
      <c r="AF70" s="6"/>
      <c r="AG70" s="6"/>
      <c r="AH70" s="6"/>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6"/>
      <c r="AB71" s="6"/>
      <c r="AC71" s="6"/>
      <c r="AD71" s="6"/>
      <c r="AE71" s="6"/>
      <c r="AF71" s="6"/>
      <c r="AG71" s="6"/>
      <c r="AH71" s="6"/>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6"/>
      <c r="AB72" s="6"/>
      <c r="AC72" s="6"/>
      <c r="AD72" s="6"/>
      <c r="AE72" s="6"/>
      <c r="AF72" s="6"/>
      <c r="AG72" s="6"/>
      <c r="AH72" s="6"/>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6"/>
      <c r="AB73" s="6"/>
      <c r="AC73" s="6"/>
      <c r="AD73" s="6"/>
      <c r="AE73" s="6"/>
      <c r="AF73" s="6"/>
      <c r="AG73" s="6"/>
      <c r="AH73" s="6"/>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6"/>
      <c r="AB74" s="6"/>
      <c r="AC74" s="6"/>
      <c r="AD74" s="6"/>
      <c r="AE74" s="6"/>
      <c r="AF74" s="6"/>
      <c r="AG74" s="6"/>
      <c r="AH74" s="6"/>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6"/>
      <c r="AB75" s="6"/>
      <c r="AC75" s="6"/>
      <c r="AD75" s="6"/>
      <c r="AE75" s="6"/>
      <c r="AF75" s="6"/>
      <c r="AG75" s="6"/>
      <c r="AH75" s="6"/>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6"/>
      <c r="AB76" s="6"/>
      <c r="AC76" s="6"/>
      <c r="AD76" s="6"/>
      <c r="AE76" s="6"/>
      <c r="AF76" s="6"/>
      <c r="AG76" s="6"/>
      <c r="AH76" s="6"/>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6"/>
      <c r="AB77" s="6"/>
      <c r="AC77" s="6"/>
      <c r="AD77" s="6"/>
      <c r="AE77" s="6"/>
      <c r="AF77" s="6"/>
      <c r="AG77" s="6"/>
      <c r="AH77" s="6"/>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6"/>
      <c r="AB78" s="6"/>
      <c r="AC78" s="6"/>
      <c r="AD78" s="6"/>
      <c r="AE78" s="6"/>
      <c r="AF78" s="6"/>
      <c r="AG78" s="6"/>
      <c r="AH78" s="6"/>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6"/>
      <c r="AB79" s="6"/>
      <c r="AC79" s="6"/>
      <c r="AD79" s="6"/>
      <c r="AE79" s="6"/>
      <c r="AF79" s="6"/>
      <c r="AG79" s="6"/>
      <c r="AH79" s="6"/>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6"/>
      <c r="AB80" s="6"/>
      <c r="AC80" s="6"/>
      <c r="AD80" s="6"/>
      <c r="AE80" s="6"/>
      <c r="AF80" s="6"/>
      <c r="AG80" s="6"/>
      <c r="AH80" s="6"/>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6"/>
      <c r="AB81" s="6"/>
      <c r="AC81" s="6"/>
      <c r="AD81" s="6"/>
      <c r="AE81" s="6"/>
      <c r="AF81" s="6"/>
      <c r="AG81" s="6"/>
      <c r="AH81" s="6"/>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6"/>
      <c r="AB82" s="6"/>
      <c r="AC82" s="6"/>
      <c r="AD82" s="6"/>
      <c r="AE82" s="6"/>
      <c r="AF82" s="6"/>
      <c r="AG82" s="6"/>
      <c r="AH82" s="6"/>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6"/>
      <c r="AB83" s="6"/>
      <c r="AC83" s="6"/>
      <c r="AD83" s="6"/>
      <c r="AE83" s="6"/>
      <c r="AF83" s="6"/>
      <c r="AG83" s="6"/>
      <c r="AH83" s="6"/>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6"/>
      <c r="AB84" s="6"/>
      <c r="AC84" s="6"/>
      <c r="AD84" s="6"/>
      <c r="AE84" s="6"/>
      <c r="AF84" s="6"/>
      <c r="AG84" s="6"/>
      <c r="AH84" s="6"/>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6"/>
      <c r="AB85" s="6"/>
      <c r="AC85" s="6"/>
      <c r="AD85" s="6"/>
      <c r="AE85" s="6"/>
      <c r="AF85" s="6"/>
      <c r="AG85" s="6"/>
      <c r="AH85" s="6"/>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6"/>
      <c r="AB86" s="6"/>
      <c r="AC86" s="6"/>
      <c r="AD86" s="6"/>
      <c r="AE86" s="6"/>
      <c r="AF86" s="6"/>
      <c r="AG86" s="6"/>
      <c r="AH86" s="6"/>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6"/>
      <c r="AB87" s="6"/>
      <c r="AC87" s="6"/>
      <c r="AD87" s="6"/>
      <c r="AE87" s="6"/>
      <c r="AF87" s="6"/>
      <c r="AG87" s="6"/>
      <c r="AH87" s="6"/>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6"/>
      <c r="AB88" s="6"/>
      <c r="AC88" s="6"/>
      <c r="AD88" s="6"/>
      <c r="AE88" s="6"/>
      <c r="AF88" s="6"/>
      <c r="AG88" s="6"/>
      <c r="AH88" s="6"/>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6"/>
      <c r="AB89" s="6"/>
      <c r="AC89" s="6"/>
      <c r="AD89" s="6"/>
      <c r="AE89" s="6"/>
      <c r="AF89" s="6"/>
      <c r="AG89" s="6"/>
      <c r="AH89" s="6"/>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6"/>
      <c r="AB90" s="6"/>
      <c r="AC90" s="6"/>
      <c r="AD90" s="6"/>
      <c r="AE90" s="6"/>
      <c r="AF90" s="6"/>
      <c r="AG90" s="6"/>
      <c r="AH90" s="6"/>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6"/>
      <c r="AB91" s="6"/>
      <c r="AC91" s="6"/>
      <c r="AD91" s="6"/>
      <c r="AE91" s="6"/>
      <c r="AF91" s="6"/>
      <c r="AG91" s="6"/>
      <c r="AH91" s="6"/>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6"/>
      <c r="AB92" s="6"/>
      <c r="AC92" s="6"/>
      <c r="AD92" s="6"/>
      <c r="AE92" s="6"/>
      <c r="AF92" s="6"/>
      <c r="AG92" s="6"/>
      <c r="AH92" s="6"/>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6"/>
      <c r="AB93" s="6"/>
      <c r="AC93" s="6"/>
      <c r="AD93" s="6"/>
      <c r="AE93" s="6"/>
      <c r="AF93" s="6"/>
      <c r="AG93" s="6"/>
      <c r="AH93" s="6"/>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6"/>
      <c r="AB94" s="6"/>
      <c r="AC94" s="6"/>
      <c r="AD94" s="6"/>
      <c r="AE94" s="6"/>
      <c r="AF94" s="6"/>
      <c r="AG94" s="6"/>
      <c r="AH94" s="6"/>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6"/>
      <c r="AB95" s="6"/>
      <c r="AC95" s="6"/>
      <c r="AD95" s="6"/>
      <c r="AE95" s="6"/>
      <c r="AF95" s="6"/>
      <c r="AG95" s="6"/>
      <c r="AH95" s="6"/>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6"/>
      <c r="AB96" s="6"/>
      <c r="AC96" s="6"/>
      <c r="AD96" s="6"/>
      <c r="AE96" s="6"/>
      <c r="AF96" s="6"/>
      <c r="AG96" s="6"/>
      <c r="AH96" s="6"/>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6"/>
      <c r="AB97" s="6"/>
      <c r="AC97" s="6"/>
      <c r="AD97" s="6"/>
      <c r="AE97" s="6"/>
      <c r="AF97" s="6"/>
      <c r="AG97" s="6"/>
      <c r="AH97" s="6"/>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6"/>
      <c r="AB98" s="6"/>
      <c r="AC98" s="6"/>
      <c r="AD98" s="6"/>
      <c r="AE98" s="6"/>
      <c r="AF98" s="6"/>
      <c r="AG98" s="6"/>
      <c r="AH98" s="6"/>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6"/>
      <c r="AB99" s="6"/>
      <c r="AC99" s="6"/>
      <c r="AD99" s="6"/>
      <c r="AE99" s="6"/>
      <c r="AF99" s="6"/>
      <c r="AG99" s="6"/>
      <c r="AH99" s="6"/>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6"/>
      <c r="AB100" s="6"/>
      <c r="AC100" s="6"/>
      <c r="AD100" s="6"/>
      <c r="AE100" s="6"/>
      <c r="AF100" s="6"/>
      <c r="AG100" s="6"/>
      <c r="AH100" s="6"/>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6"/>
      <c r="AB101" s="6"/>
      <c r="AC101" s="6"/>
      <c r="AD101" s="6"/>
      <c r="AE101" s="6"/>
      <c r="AF101" s="6"/>
      <c r="AG101" s="6"/>
      <c r="AH101" s="6"/>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6"/>
      <c r="AB102" s="6"/>
      <c r="AC102" s="6"/>
      <c r="AD102" s="6"/>
      <c r="AE102" s="6"/>
      <c r="AF102" s="6"/>
      <c r="AG102" s="6"/>
      <c r="AH102" s="6"/>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6"/>
      <c r="AB103" s="6"/>
      <c r="AC103" s="6"/>
      <c r="AD103" s="6"/>
      <c r="AE103" s="6"/>
      <c r="AF103" s="6"/>
      <c r="AG103" s="6"/>
      <c r="AH103" s="6"/>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6"/>
      <c r="AB104" s="6"/>
      <c r="AC104" s="6"/>
      <c r="AD104" s="6"/>
      <c r="AE104" s="6"/>
      <c r="AF104" s="6"/>
      <c r="AG104" s="6"/>
      <c r="AH104" s="6"/>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6"/>
      <c r="AB105" s="6"/>
      <c r="AC105" s="6"/>
      <c r="AD105" s="6"/>
      <c r="AE105" s="6"/>
      <c r="AF105" s="6"/>
      <c r="AG105" s="6"/>
      <c r="AH105" s="6"/>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6"/>
      <c r="AB106" s="6"/>
      <c r="AC106" s="6"/>
      <c r="AD106" s="6"/>
      <c r="AE106" s="6"/>
      <c r="AF106" s="6"/>
      <c r="AG106" s="6"/>
      <c r="AH106" s="6"/>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6"/>
      <c r="AB107" s="6"/>
      <c r="AC107" s="6"/>
      <c r="AD107" s="6"/>
      <c r="AE107" s="6"/>
      <c r="AF107" s="6"/>
      <c r="AG107" s="6"/>
      <c r="AH107" s="6"/>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6"/>
      <c r="AB108" s="6"/>
      <c r="AC108" s="6"/>
      <c r="AD108" s="6"/>
      <c r="AE108" s="6"/>
      <c r="AF108" s="6"/>
      <c r="AG108" s="6"/>
      <c r="AH108" s="6"/>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6"/>
      <c r="AB109" s="6"/>
      <c r="AC109" s="6"/>
      <c r="AD109" s="6"/>
      <c r="AE109" s="6"/>
      <c r="AF109" s="6"/>
      <c r="AG109" s="6"/>
      <c r="AH109" s="6"/>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6"/>
      <c r="AB110" s="6"/>
      <c r="AC110" s="6"/>
      <c r="AD110" s="6"/>
      <c r="AE110" s="6"/>
      <c r="AF110" s="6"/>
      <c r="AG110" s="6"/>
      <c r="AH110" s="6"/>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6"/>
      <c r="AB111" s="6"/>
      <c r="AC111" s="6"/>
      <c r="AD111" s="6"/>
      <c r="AE111" s="6"/>
      <c r="AF111" s="6"/>
      <c r="AG111" s="6"/>
      <c r="AH111" s="6"/>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6"/>
      <c r="AB112" s="6"/>
      <c r="AC112" s="6"/>
      <c r="AD112" s="6"/>
      <c r="AE112" s="6"/>
      <c r="AF112" s="6"/>
      <c r="AG112" s="6"/>
      <c r="AH112" s="6"/>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6"/>
      <c r="AB113" s="6"/>
      <c r="AC113" s="6"/>
      <c r="AD113" s="6"/>
      <c r="AE113" s="6"/>
      <c r="AF113" s="6"/>
      <c r="AG113" s="6"/>
      <c r="AH113" s="6"/>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6"/>
      <c r="AB114" s="6"/>
      <c r="AC114" s="6"/>
      <c r="AD114" s="6"/>
      <c r="AE114" s="6"/>
      <c r="AF114" s="6"/>
      <c r="AG114" s="6"/>
      <c r="AH114" s="6"/>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6"/>
      <c r="AB115" s="6"/>
      <c r="AC115" s="6"/>
      <c r="AD115" s="6"/>
      <c r="AE115" s="6"/>
      <c r="AF115" s="6"/>
      <c r="AG115" s="6"/>
      <c r="AH115" s="6"/>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6"/>
      <c r="AB116" s="6"/>
      <c r="AC116" s="6"/>
      <c r="AD116" s="6"/>
      <c r="AE116" s="6"/>
      <c r="AF116" s="6"/>
      <c r="AG116" s="6"/>
      <c r="AH116" s="6"/>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6"/>
      <c r="AB117" s="6"/>
      <c r="AC117" s="6"/>
      <c r="AD117" s="6"/>
      <c r="AE117" s="6"/>
      <c r="AF117" s="6"/>
      <c r="AG117" s="6"/>
      <c r="AH117" s="6"/>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6"/>
      <c r="AB118" s="6"/>
      <c r="AC118" s="6"/>
      <c r="AD118" s="6"/>
      <c r="AE118" s="6"/>
      <c r="AF118" s="6"/>
      <c r="AG118" s="6"/>
      <c r="AH118" s="6"/>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6"/>
      <c r="AB119" s="6"/>
      <c r="AC119" s="6"/>
      <c r="AD119" s="6"/>
      <c r="AE119" s="6"/>
      <c r="AF119" s="6"/>
      <c r="AG119" s="6"/>
      <c r="AH119" s="6"/>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6"/>
      <c r="AB120" s="6"/>
      <c r="AC120" s="6"/>
      <c r="AD120" s="6"/>
      <c r="AE120" s="6"/>
      <c r="AF120" s="6"/>
      <c r="AG120" s="6"/>
      <c r="AH120" s="6"/>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6"/>
      <c r="AB121" s="6"/>
      <c r="AC121" s="6"/>
      <c r="AD121" s="6"/>
      <c r="AE121" s="6"/>
      <c r="AF121" s="6"/>
      <c r="AG121" s="6"/>
      <c r="AH121" s="6"/>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6"/>
      <c r="AB122" s="6"/>
      <c r="AC122" s="6"/>
      <c r="AD122" s="6"/>
      <c r="AE122" s="6"/>
      <c r="AF122" s="6"/>
      <c r="AG122" s="6"/>
      <c r="AH122" s="6"/>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6"/>
      <c r="AB123" s="6"/>
      <c r="AC123" s="6"/>
      <c r="AD123" s="6"/>
      <c r="AE123" s="6"/>
      <c r="AF123" s="6"/>
      <c r="AG123" s="6"/>
      <c r="AH123" s="6"/>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6"/>
      <c r="AB124" s="6"/>
      <c r="AC124" s="6"/>
      <c r="AD124" s="6"/>
      <c r="AE124" s="6"/>
      <c r="AF124" s="6"/>
      <c r="AG124" s="6"/>
      <c r="AH124" s="6"/>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6"/>
      <c r="AB125" s="6"/>
      <c r="AC125" s="6"/>
      <c r="AD125" s="6"/>
      <c r="AE125" s="6"/>
      <c r="AF125" s="6"/>
      <c r="AG125" s="6"/>
      <c r="AH125" s="6"/>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6"/>
      <c r="AB126" s="6"/>
      <c r="AC126" s="6"/>
      <c r="AD126" s="6"/>
      <c r="AE126" s="6"/>
      <c r="AF126" s="6"/>
      <c r="AG126" s="6"/>
      <c r="AH126" s="6"/>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6"/>
      <c r="AB127" s="6"/>
      <c r="AC127" s="6"/>
      <c r="AD127" s="6"/>
      <c r="AE127" s="6"/>
      <c r="AF127" s="6"/>
      <c r="AG127" s="6"/>
      <c r="AH127" s="6"/>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6"/>
      <c r="AB128" s="6"/>
      <c r="AC128" s="6"/>
      <c r="AD128" s="6"/>
      <c r="AE128" s="6"/>
      <c r="AF128" s="6"/>
      <c r="AG128" s="6"/>
      <c r="AH128" s="6"/>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6"/>
      <c r="AB129" s="6"/>
      <c r="AC129" s="6"/>
      <c r="AD129" s="6"/>
      <c r="AE129" s="6"/>
      <c r="AF129" s="6"/>
      <c r="AG129" s="6"/>
      <c r="AH129" s="6"/>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6"/>
      <c r="AB130" s="6"/>
      <c r="AC130" s="6"/>
      <c r="AD130" s="6"/>
      <c r="AE130" s="6"/>
      <c r="AF130" s="6"/>
      <c r="AG130" s="6"/>
      <c r="AH130" s="6"/>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6"/>
      <c r="AB131" s="6"/>
      <c r="AC131" s="6"/>
      <c r="AD131" s="6"/>
      <c r="AE131" s="6"/>
      <c r="AF131" s="6"/>
      <c r="AG131" s="6"/>
      <c r="AH131" s="6"/>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6"/>
      <c r="AB132" s="6"/>
      <c r="AC132" s="6"/>
      <c r="AD132" s="6"/>
      <c r="AE132" s="6"/>
      <c r="AF132" s="6"/>
      <c r="AG132" s="6"/>
      <c r="AH132" s="6"/>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6"/>
      <c r="AB133" s="6"/>
      <c r="AC133" s="6"/>
      <c r="AD133" s="6"/>
      <c r="AE133" s="6"/>
      <c r="AF133" s="6"/>
      <c r="AG133" s="6"/>
      <c r="AH133" s="6"/>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6"/>
      <c r="AB134" s="6"/>
      <c r="AC134" s="6"/>
      <c r="AD134" s="6"/>
      <c r="AE134" s="6"/>
      <c r="AF134" s="6"/>
      <c r="AG134" s="6"/>
      <c r="AH134" s="6"/>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6"/>
      <c r="AB135" s="6"/>
      <c r="AC135" s="6"/>
      <c r="AD135" s="6"/>
      <c r="AE135" s="6"/>
      <c r="AF135" s="6"/>
      <c r="AG135" s="6"/>
      <c r="AH135" s="6"/>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6"/>
      <c r="AB136" s="6"/>
      <c r="AC136" s="6"/>
      <c r="AD136" s="6"/>
      <c r="AE136" s="6"/>
      <c r="AF136" s="6"/>
      <c r="AG136" s="6"/>
      <c r="AH136" s="6"/>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6"/>
      <c r="AB137" s="6"/>
      <c r="AC137" s="6"/>
      <c r="AD137" s="6"/>
      <c r="AE137" s="6"/>
      <c r="AF137" s="6"/>
      <c r="AG137" s="6"/>
      <c r="AH137" s="6"/>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6"/>
      <c r="AB138" s="6"/>
      <c r="AC138" s="6"/>
      <c r="AD138" s="6"/>
      <c r="AE138" s="6"/>
      <c r="AF138" s="6"/>
      <c r="AG138" s="6"/>
      <c r="AH138" s="6"/>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6"/>
      <c r="AB139" s="6"/>
      <c r="AC139" s="6"/>
      <c r="AD139" s="6"/>
      <c r="AE139" s="6"/>
      <c r="AF139" s="6"/>
      <c r="AG139" s="6"/>
      <c r="AH139" s="6"/>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6"/>
      <c r="AB140" s="6"/>
      <c r="AC140" s="6"/>
      <c r="AD140" s="6"/>
      <c r="AE140" s="6"/>
      <c r="AF140" s="6"/>
      <c r="AG140" s="6"/>
      <c r="AH140" s="6"/>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6"/>
      <c r="AB141" s="6"/>
      <c r="AC141" s="6"/>
      <c r="AD141" s="6"/>
      <c r="AE141" s="6"/>
      <c r="AF141" s="6"/>
      <c r="AG141" s="6"/>
      <c r="AH141" s="6"/>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6"/>
      <c r="AB142" s="6"/>
      <c r="AC142" s="6"/>
      <c r="AD142" s="6"/>
      <c r="AE142" s="6"/>
      <c r="AF142" s="6"/>
      <c r="AG142" s="6"/>
      <c r="AH142" s="6"/>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6"/>
      <c r="AB143" s="6"/>
      <c r="AC143" s="6"/>
      <c r="AD143" s="6"/>
      <c r="AE143" s="6"/>
      <c r="AF143" s="6"/>
      <c r="AG143" s="6"/>
      <c r="AH143" s="6"/>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6"/>
      <c r="AB144" s="6"/>
      <c r="AC144" s="6"/>
      <c r="AD144" s="6"/>
      <c r="AE144" s="6"/>
      <c r="AF144" s="6"/>
      <c r="AG144" s="6"/>
      <c r="AH144" s="6"/>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6"/>
      <c r="AB145" s="6"/>
      <c r="AC145" s="6"/>
      <c r="AD145" s="6"/>
      <c r="AE145" s="6"/>
      <c r="AF145" s="6"/>
      <c r="AG145" s="6"/>
      <c r="AH145" s="6"/>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6"/>
      <c r="AB146" s="6"/>
      <c r="AC146" s="6"/>
      <c r="AD146" s="6"/>
      <c r="AE146" s="6"/>
      <c r="AF146" s="6"/>
      <c r="AG146" s="6"/>
      <c r="AH146" s="6"/>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6"/>
      <c r="AB147" s="6"/>
      <c r="AC147" s="6"/>
      <c r="AD147" s="6"/>
      <c r="AE147" s="6"/>
      <c r="AF147" s="6"/>
      <c r="AG147" s="6"/>
      <c r="AH147" s="6"/>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6"/>
      <c r="AB148" s="6"/>
      <c r="AC148" s="6"/>
      <c r="AD148" s="6"/>
      <c r="AE148" s="6"/>
      <c r="AF148" s="6"/>
      <c r="AG148" s="6"/>
      <c r="AH148" s="6"/>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6"/>
      <c r="AB149" s="6"/>
      <c r="AC149" s="6"/>
      <c r="AD149" s="6"/>
      <c r="AE149" s="6"/>
      <c r="AF149" s="6"/>
      <c r="AG149" s="6"/>
      <c r="AH149" s="6"/>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6"/>
      <c r="AB150" s="6"/>
      <c r="AC150" s="6"/>
      <c r="AD150" s="6"/>
      <c r="AE150" s="6"/>
      <c r="AF150" s="6"/>
      <c r="AG150" s="6"/>
      <c r="AH150" s="6"/>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6"/>
      <c r="AB151" s="6"/>
      <c r="AC151" s="6"/>
      <c r="AD151" s="6"/>
      <c r="AE151" s="6"/>
      <c r="AF151" s="6"/>
      <c r="AG151" s="6"/>
      <c r="AH151" s="6"/>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6"/>
      <c r="AB152" s="6"/>
      <c r="AC152" s="6"/>
      <c r="AD152" s="6"/>
      <c r="AE152" s="6"/>
      <c r="AF152" s="6"/>
      <c r="AG152" s="6"/>
      <c r="AH152" s="6"/>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6"/>
      <c r="AB153" s="6"/>
      <c r="AC153" s="6"/>
      <c r="AD153" s="6"/>
      <c r="AE153" s="6"/>
      <c r="AF153" s="6"/>
      <c r="AG153" s="6"/>
      <c r="AH153" s="6"/>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6"/>
      <c r="AB154" s="6"/>
      <c r="AC154" s="6"/>
      <c r="AD154" s="6"/>
      <c r="AE154" s="6"/>
      <c r="AF154" s="6"/>
      <c r="AG154" s="6"/>
      <c r="AH154" s="6"/>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6"/>
      <c r="AB155" s="6"/>
      <c r="AC155" s="6"/>
      <c r="AD155" s="6"/>
      <c r="AE155" s="6"/>
      <c r="AF155" s="6"/>
      <c r="AG155" s="6"/>
      <c r="AH155" s="6"/>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6"/>
      <c r="AB156" s="6"/>
      <c r="AC156" s="6"/>
      <c r="AD156" s="6"/>
      <c r="AE156" s="6"/>
      <c r="AF156" s="6"/>
      <c r="AG156" s="6"/>
      <c r="AH156" s="6"/>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6"/>
      <c r="AB157" s="6"/>
      <c r="AC157" s="6"/>
      <c r="AD157" s="6"/>
      <c r="AE157" s="6"/>
      <c r="AF157" s="6"/>
      <c r="AG157" s="6"/>
      <c r="AH157" s="6"/>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6"/>
      <c r="AB158" s="6"/>
      <c r="AC158" s="6"/>
      <c r="AD158" s="6"/>
      <c r="AE158" s="6"/>
      <c r="AF158" s="6"/>
      <c r="AG158" s="6"/>
      <c r="AH158" s="6"/>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6"/>
      <c r="AB159" s="6"/>
      <c r="AC159" s="6"/>
      <c r="AD159" s="6"/>
      <c r="AE159" s="6"/>
      <c r="AF159" s="6"/>
      <c r="AG159" s="6"/>
      <c r="AH159" s="6"/>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6"/>
      <c r="AB160" s="6"/>
      <c r="AC160" s="6"/>
      <c r="AD160" s="6"/>
      <c r="AE160" s="6"/>
      <c r="AF160" s="6"/>
      <c r="AG160" s="6"/>
      <c r="AH160" s="6"/>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6"/>
      <c r="AB161" s="6"/>
      <c r="AC161" s="6"/>
      <c r="AD161" s="6"/>
      <c r="AE161" s="6"/>
      <c r="AF161" s="6"/>
      <c r="AG161" s="6"/>
      <c r="AH161" s="6"/>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6"/>
      <c r="AB162" s="6"/>
      <c r="AC162" s="6"/>
      <c r="AD162" s="6"/>
      <c r="AE162" s="6"/>
      <c r="AF162" s="6"/>
      <c r="AG162" s="6"/>
      <c r="AH162" s="6"/>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6"/>
      <c r="AB163" s="6"/>
      <c r="AC163" s="6"/>
      <c r="AD163" s="6"/>
      <c r="AE163" s="6"/>
      <c r="AF163" s="6"/>
      <c r="AG163" s="6"/>
      <c r="AH163" s="6"/>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6"/>
      <c r="AB164" s="6"/>
      <c r="AC164" s="6"/>
      <c r="AD164" s="6"/>
      <c r="AE164" s="6"/>
      <c r="AF164" s="6"/>
      <c r="AG164" s="6"/>
      <c r="AH164" s="6"/>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6"/>
      <c r="AB165" s="6"/>
      <c r="AC165" s="6"/>
      <c r="AD165" s="6"/>
      <c r="AE165" s="6"/>
      <c r="AF165" s="6"/>
      <c r="AG165" s="6"/>
      <c r="AH165" s="6"/>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6"/>
      <c r="AB166" s="6"/>
      <c r="AC166" s="6"/>
      <c r="AD166" s="6"/>
      <c r="AE166" s="6"/>
      <c r="AF166" s="6"/>
      <c r="AG166" s="6"/>
      <c r="AH166" s="6"/>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6"/>
      <c r="AB167" s="6"/>
      <c r="AC167" s="6"/>
      <c r="AD167" s="6"/>
      <c r="AE167" s="6"/>
      <c r="AF167" s="6"/>
      <c r="AG167" s="6"/>
      <c r="AH167" s="6"/>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6"/>
      <c r="AB168" s="6"/>
      <c r="AC168" s="6"/>
      <c r="AD168" s="6"/>
      <c r="AE168" s="6"/>
      <c r="AF168" s="6"/>
      <c r="AG168" s="6"/>
      <c r="AH168" s="6"/>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6"/>
      <c r="AB169" s="6"/>
      <c r="AC169" s="6"/>
      <c r="AD169" s="6"/>
      <c r="AE169" s="6"/>
      <c r="AF169" s="6"/>
      <c r="AG169" s="6"/>
      <c r="AH169" s="6"/>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6"/>
      <c r="AB170" s="6"/>
      <c r="AC170" s="6"/>
      <c r="AD170" s="6"/>
      <c r="AE170" s="6"/>
      <c r="AF170" s="6"/>
      <c r="AG170" s="6"/>
      <c r="AH170" s="6"/>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6"/>
      <c r="AB171" s="6"/>
      <c r="AC171" s="6"/>
      <c r="AD171" s="6"/>
      <c r="AE171" s="6"/>
      <c r="AF171" s="6"/>
      <c r="AG171" s="6"/>
      <c r="AH171" s="6"/>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6"/>
      <c r="AB172" s="6"/>
      <c r="AC172" s="6"/>
      <c r="AD172" s="6"/>
      <c r="AE172" s="6"/>
      <c r="AF172" s="6"/>
      <c r="AG172" s="6"/>
      <c r="AH172" s="6"/>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6"/>
      <c r="AB173" s="6"/>
      <c r="AC173" s="6"/>
      <c r="AD173" s="6"/>
      <c r="AE173" s="6"/>
      <c r="AF173" s="6"/>
      <c r="AG173" s="6"/>
      <c r="AH173" s="6"/>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6"/>
      <c r="AB174" s="6"/>
      <c r="AC174" s="6"/>
      <c r="AD174" s="6"/>
      <c r="AE174" s="6"/>
      <c r="AF174" s="6"/>
      <c r="AG174" s="6"/>
      <c r="AH174" s="6"/>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6"/>
      <c r="AB175" s="6"/>
      <c r="AC175" s="6"/>
      <c r="AD175" s="6"/>
      <c r="AE175" s="6"/>
      <c r="AF175" s="6"/>
      <c r="AG175" s="6"/>
      <c r="AH175" s="6"/>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6"/>
      <c r="AB176" s="6"/>
      <c r="AC176" s="6"/>
      <c r="AD176" s="6"/>
      <c r="AE176" s="6"/>
      <c r="AF176" s="6"/>
      <c r="AG176" s="6"/>
      <c r="AH176" s="6"/>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6"/>
      <c r="AB177" s="6"/>
      <c r="AC177" s="6"/>
      <c r="AD177" s="6"/>
      <c r="AE177" s="6"/>
      <c r="AF177" s="6"/>
      <c r="AG177" s="6"/>
      <c r="AH177" s="6"/>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6"/>
      <c r="AB178" s="6"/>
      <c r="AC178" s="6"/>
      <c r="AD178" s="6"/>
      <c r="AE178" s="6"/>
      <c r="AF178" s="6"/>
      <c r="AG178" s="6"/>
      <c r="AH178" s="6"/>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6"/>
      <c r="AB179" s="6"/>
      <c r="AC179" s="6"/>
      <c r="AD179" s="6"/>
      <c r="AE179" s="6"/>
      <c r="AF179" s="6"/>
      <c r="AG179" s="6"/>
      <c r="AH179" s="6"/>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6"/>
      <c r="AB180" s="6"/>
      <c r="AC180" s="6"/>
      <c r="AD180" s="6"/>
      <c r="AE180" s="6"/>
      <c r="AF180" s="6"/>
      <c r="AG180" s="6"/>
      <c r="AH180" s="6"/>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6"/>
      <c r="AB181" s="6"/>
      <c r="AC181" s="6"/>
      <c r="AD181" s="6"/>
      <c r="AE181" s="6"/>
      <c r="AF181" s="6"/>
      <c r="AG181" s="6"/>
      <c r="AH181" s="6"/>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6"/>
      <c r="AB182" s="6"/>
      <c r="AC182" s="6"/>
      <c r="AD182" s="6"/>
      <c r="AE182" s="6"/>
      <c r="AF182" s="6"/>
      <c r="AG182" s="6"/>
      <c r="AH182" s="6"/>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6"/>
      <c r="AB183" s="6"/>
      <c r="AC183" s="6"/>
      <c r="AD183" s="6"/>
      <c r="AE183" s="6"/>
      <c r="AF183" s="6"/>
      <c r="AG183" s="6"/>
      <c r="AH183" s="6"/>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6"/>
      <c r="AB184" s="6"/>
      <c r="AC184" s="6"/>
      <c r="AD184" s="6"/>
      <c r="AE184" s="6"/>
      <c r="AF184" s="6"/>
      <c r="AG184" s="6"/>
      <c r="AH184" s="6"/>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6"/>
      <c r="AB185" s="6"/>
      <c r="AC185" s="6"/>
      <c r="AD185" s="6"/>
      <c r="AE185" s="6"/>
      <c r="AF185" s="6"/>
      <c r="AG185" s="6"/>
      <c r="AH185" s="6"/>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6"/>
      <c r="AB186" s="6"/>
      <c r="AC186" s="6"/>
      <c r="AD186" s="6"/>
      <c r="AE186" s="6"/>
      <c r="AF186" s="6"/>
      <c r="AG186" s="6"/>
      <c r="AH186" s="6"/>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6"/>
      <c r="AB187" s="6"/>
      <c r="AC187" s="6"/>
      <c r="AD187" s="6"/>
      <c r="AE187" s="6"/>
      <c r="AF187" s="6"/>
      <c r="AG187" s="6"/>
      <c r="AH187" s="6"/>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6"/>
      <c r="AB188" s="6"/>
      <c r="AC188" s="6"/>
      <c r="AD188" s="6"/>
      <c r="AE188" s="6"/>
      <c r="AF188" s="6"/>
      <c r="AG188" s="6"/>
      <c r="AH188" s="6"/>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6"/>
      <c r="AB189" s="6"/>
      <c r="AC189" s="6"/>
      <c r="AD189" s="6"/>
      <c r="AE189" s="6"/>
      <c r="AF189" s="6"/>
      <c r="AG189" s="6"/>
      <c r="AH189" s="6"/>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6"/>
      <c r="AB190" s="6"/>
      <c r="AC190" s="6"/>
      <c r="AD190" s="6"/>
      <c r="AE190" s="6"/>
      <c r="AF190" s="6"/>
      <c r="AG190" s="6"/>
      <c r="AH190" s="6"/>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6"/>
      <c r="AB191" s="6"/>
      <c r="AC191" s="6"/>
      <c r="AD191" s="6"/>
      <c r="AE191" s="6"/>
      <c r="AF191" s="6"/>
      <c r="AG191" s="6"/>
      <c r="AH191" s="6"/>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6"/>
      <c r="AB192" s="6"/>
      <c r="AC192" s="6"/>
      <c r="AD192" s="6"/>
      <c r="AE192" s="6"/>
      <c r="AF192" s="6"/>
      <c r="AG192" s="6"/>
      <c r="AH192" s="6"/>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6"/>
      <c r="AB193" s="6"/>
      <c r="AC193" s="6"/>
      <c r="AD193" s="6"/>
      <c r="AE193" s="6"/>
      <c r="AF193" s="6"/>
      <c r="AG193" s="6"/>
      <c r="AH193" s="6"/>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6"/>
      <c r="AB194" s="6"/>
      <c r="AC194" s="6"/>
      <c r="AD194" s="6"/>
      <c r="AE194" s="6"/>
      <c r="AF194" s="6"/>
      <c r="AG194" s="6"/>
      <c r="AH194" s="6"/>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6"/>
      <c r="AB195" s="6"/>
      <c r="AC195" s="6"/>
      <c r="AD195" s="6"/>
      <c r="AE195" s="6"/>
      <c r="AF195" s="6"/>
      <c r="AG195" s="6"/>
      <c r="AH195" s="6"/>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6"/>
      <c r="AB196" s="6"/>
      <c r="AC196" s="6"/>
      <c r="AD196" s="6"/>
      <c r="AE196" s="6"/>
      <c r="AF196" s="6"/>
      <c r="AG196" s="6"/>
      <c r="AH196" s="6"/>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6"/>
      <c r="AB197" s="6"/>
      <c r="AC197" s="6"/>
      <c r="AD197" s="6"/>
      <c r="AE197" s="6"/>
      <c r="AF197" s="6"/>
      <c r="AG197" s="6"/>
      <c r="AH197" s="6"/>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6"/>
      <c r="AB198" s="6"/>
      <c r="AC198" s="6"/>
      <c r="AD198" s="6"/>
      <c r="AE198" s="6"/>
      <c r="AF198" s="6"/>
      <c r="AG198" s="6"/>
      <c r="AH198" s="6"/>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6"/>
      <c r="AB199" s="6"/>
      <c r="AC199" s="6"/>
      <c r="AD199" s="6"/>
      <c r="AE199" s="6"/>
      <c r="AF199" s="6"/>
      <c r="AG199" s="6"/>
      <c r="AH199" s="6"/>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6"/>
      <c r="AB200" s="6"/>
      <c r="AC200" s="6"/>
      <c r="AD200" s="6"/>
      <c r="AE200" s="6"/>
      <c r="AF200" s="6"/>
      <c r="AG200" s="6"/>
      <c r="AH200" s="6"/>
    </row>
  </sheetData>
  <mergeCells>
    <mergeCell ref="A1:B1"/>
    <mergeCell ref="A2:B2"/>
    <mergeCell ref="A3:B3"/>
    <mergeCell ref="A4:B4"/>
    <mergeCell ref="A5:B5"/>
    <mergeCell ref="A6:A8"/>
    <mergeCell ref="J6:P6"/>
    <mergeCell ref="A9:A14"/>
    <mergeCell ref="A15:A21"/>
    <mergeCell ref="X21:AA21"/>
    <mergeCell ref="A22:A29"/>
    <mergeCell ref="B22:B23"/>
    <mergeCell ref="C22:U22"/>
    <mergeCell ref="V22:AA22"/>
    <mergeCell ref="C23:U23"/>
    <mergeCell ref="V23:AA23"/>
    <mergeCell ref="B24:B26"/>
    <mergeCell ref="J24:P26"/>
    <mergeCell ref="Q25:S25"/>
    <mergeCell ref="T25:V25"/>
    <mergeCell ref="W25:Y25"/>
    <mergeCell ref="Z25:AB25"/>
    <mergeCell ref="Q26:S26"/>
    <mergeCell ref="T26:V26"/>
    <mergeCell ref="W26:Y26"/>
    <mergeCell ref="Z26:AB26"/>
    <mergeCell ref="B27:B28"/>
    <mergeCell ref="G27:J27"/>
    <mergeCell ref="K27:N27"/>
    <mergeCell ref="O27:P27"/>
    <mergeCell ref="G28:J28"/>
    <mergeCell ref="K28:N28"/>
    <mergeCell ref="O28:P28"/>
    <mergeCell ref="J29:AD29"/>
    <mergeCell ref="D24:I26"/>
    <mergeCell ref="C24:C26"/>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18" min="18" style="0" width="11.211267605633802"/>
    <col collapsed="false" customWidth="true" hidden="false" max="2" min="2" style="0" width="2.647887323943662"/>
    <col collapsed="false" customWidth="true" hidden="false" max="6" min="6" style="0" width="11.211267605633802"/>
    <col collapsed="false" customWidth="true" hidden="false" max="10" min="10" style="0" width="11.211267605633802"/>
    <col collapsed="false" customWidth="true" hidden="false" max="14" min="14" style="0" width="11.211267605633802"/>
    <col collapsed="false" customWidth="true" hidden="false" max="17" min="17" style="0" width="11.211267605633802"/>
    <col collapsed="false" customWidth="true" hidden="false" max="21" min="21" style="0" width="11.211267605633802"/>
    <col collapsed="false" customWidth="true" hidden="false" max="1" min="1" style="0" width="11.211267605633802"/>
    <col collapsed="false" customWidth="true" hidden="false" max="5" min="5" style="0" width="28.112676056338028"/>
    <col collapsed="false" customWidth="true" hidden="false" max="9" min="9" style="0" width="11.211267605633802"/>
    <col collapsed="false" customWidth="true" hidden="false" max="13" min="13" style="0" width="11.211267605633802"/>
    <col collapsed="false" customWidth="true" hidden="false" max="20" min="20" style="0" width="11.211267605633802"/>
    <col collapsed="false" customWidth="true" hidden="false" max="4" min="4" style="0" width="24.169014084507044"/>
    <col collapsed="false" customWidth="true" hidden="false" max="8" min="8" style="0" width="11.211267605633802"/>
    <col collapsed="false" customWidth="true" hidden="false" max="12" min="12" style="0" width="11.211267605633802"/>
    <col collapsed="false" customWidth="true" hidden="false" max="16" min="16" style="0" width="11.211267605633802"/>
    <col collapsed="false" customWidth="true" hidden="false" max="19" min="19" style="0" width="11.211267605633802"/>
    <col collapsed="false" customWidth="true" hidden="false" max="3" min="3" style="0" width="11.211267605633802"/>
    <col collapsed="false" customWidth="true" hidden="false" max="7" min="7" style="0" width="11.211267605633802"/>
    <col collapsed="false" customWidth="true" hidden="false" max="11" min="11" style="0" width="11.211267605633802"/>
    <col collapsed="false" customWidth="true" hidden="false" max="15" min="15" style="0" width="11.211267605633802"/>
  </cols>
  <sheetData>
    <row r="1">
      <c r="A1" s="78"/>
      <c r="B1" s="79"/>
      <c r="C1" s="78" t="s">
        <v>134</v>
      </c>
      <c r="D1" s="78"/>
      <c r="E1" s="78"/>
      <c r="F1" s="78"/>
      <c r="G1" s="78"/>
      <c r="H1" s="78"/>
      <c r="I1" s="78"/>
      <c r="J1" s="78"/>
      <c r="K1" s="78"/>
      <c r="L1" s="78"/>
      <c r="M1" s="78"/>
      <c r="N1" s="78"/>
      <c r="O1" s="78"/>
      <c r="P1" s="78"/>
      <c r="Q1" s="78"/>
      <c r="R1" s="78"/>
      <c r="S1" s="78"/>
      <c r="T1" s="78"/>
      <c r="U1" s="78"/>
    </row>
    <row r="2">
      <c r="A2" s="78"/>
      <c r="B2" s="78"/>
      <c r="C2" s="78"/>
      <c r="D2" s="78"/>
      <c r="E2" s="78"/>
      <c r="F2" s="78"/>
      <c r="G2" s="78"/>
      <c r="H2" s="78"/>
      <c r="I2" s="78"/>
      <c r="J2" s="78"/>
      <c r="K2" s="78"/>
      <c r="L2" s="78"/>
      <c r="M2" s="78"/>
      <c r="N2" s="78"/>
      <c r="O2" s="78"/>
      <c r="P2" s="78"/>
      <c r="Q2" s="78"/>
      <c r="R2" s="78"/>
      <c r="S2" s="78"/>
      <c r="T2" s="78"/>
      <c r="U2" s="78"/>
    </row>
    <row r="3">
      <c r="A3" s="78"/>
      <c r="B3" s="78"/>
      <c r="C3" s="80" t="s">
        <v>134</v>
      </c>
      <c r="D3" s="80" t="s">
        <v>135</v>
      </c>
      <c r="E3" s="80" t="s">
        <v>136</v>
      </c>
      <c r="F3" s="78"/>
      <c r="G3" s="78"/>
      <c r="H3" s="78"/>
      <c r="I3" s="78"/>
      <c r="J3" s="78"/>
      <c r="K3" s="78"/>
      <c r="L3" s="78"/>
      <c r="M3" s="78"/>
      <c r="N3" s="78"/>
      <c r="O3" s="78"/>
      <c r="P3" s="78"/>
      <c r="Q3" s="78"/>
      <c r="R3" s="78"/>
      <c r="S3" s="78"/>
      <c r="T3" s="78"/>
      <c r="U3" s="78"/>
    </row>
    <row r="4">
      <c r="A4" s="78"/>
      <c r="B4" s="78"/>
      <c r="C4" s="81" t="s">
        <v>137</v>
      </c>
      <c r="D4" s="81" t="s">
        <v>138</v>
      </c>
      <c r="E4" s="81" t="s">
        <v>139</v>
      </c>
      <c r="F4" s="78"/>
      <c r="G4" s="78"/>
      <c r="H4" s="78"/>
      <c r="I4" s="78"/>
      <c r="J4" s="78"/>
      <c r="K4" s="78"/>
      <c r="L4" s="78"/>
      <c r="M4" s="78"/>
      <c r="N4" s="78"/>
      <c r="O4" s="78"/>
      <c r="P4" s="78"/>
      <c r="Q4" s="78"/>
      <c r="R4" s="78"/>
      <c r="S4" s="78"/>
      <c r="T4" s="78"/>
      <c r="U4" s="78"/>
    </row>
    <row r="5">
      <c r="A5" s="78"/>
      <c r="B5" s="78"/>
      <c r="C5" s="81" t="s">
        <v>140</v>
      </c>
      <c r="D5" s="81" t="s">
        <v>141</v>
      </c>
      <c r="E5" s="81" t="s">
        <v>142</v>
      </c>
      <c r="F5" s="78"/>
      <c r="G5" s="78"/>
      <c r="H5" s="78"/>
      <c r="I5" s="78"/>
      <c r="J5" s="78"/>
      <c r="K5" s="78"/>
      <c r="L5" s="78"/>
      <c r="M5" s="78"/>
      <c r="N5" s="78"/>
      <c r="O5" s="78"/>
      <c r="P5" s="78"/>
      <c r="Q5" s="78"/>
      <c r="R5" s="78"/>
      <c r="S5" s="78"/>
      <c r="T5" s="78"/>
      <c r="U5" s="78"/>
    </row>
    <row r="6">
      <c r="A6" s="78"/>
      <c r="B6" s="78"/>
      <c r="C6" s="81" t="s">
        <v>143</v>
      </c>
      <c r="D6" s="81" t="s">
        <v>144</v>
      </c>
      <c r="E6" s="81" t="s">
        <v>145</v>
      </c>
      <c r="F6" s="78"/>
      <c r="G6" s="78"/>
      <c r="H6" s="78"/>
      <c r="I6" s="78"/>
      <c r="J6" s="78"/>
      <c r="K6" s="78"/>
      <c r="L6" s="78"/>
      <c r="M6" s="78"/>
      <c r="N6" s="78"/>
      <c r="O6" s="78"/>
      <c r="P6" s="78"/>
      <c r="Q6" s="78"/>
      <c r="R6" s="78"/>
      <c r="S6" s="78"/>
      <c r="T6" s="78"/>
      <c r="U6" s="78"/>
    </row>
    <row r="7">
      <c r="A7" s="78"/>
      <c r="B7" s="78"/>
      <c r="C7" s="81" t="s">
        <v>146</v>
      </c>
      <c r="D7" s="81" t="s">
        <v>147</v>
      </c>
      <c r="E7" s="81" t="s">
        <v>148</v>
      </c>
      <c r="F7" s="78"/>
      <c r="G7" s="78"/>
      <c r="H7" s="78"/>
      <c r="I7" s="78"/>
      <c r="J7" s="78"/>
      <c r="K7" s="78"/>
      <c r="L7" s="78"/>
      <c r="M7" s="78"/>
      <c r="N7" s="78"/>
      <c r="O7" s="78"/>
      <c r="P7" s="78"/>
      <c r="Q7" s="78"/>
      <c r="R7" s="78"/>
      <c r="S7" s="78"/>
      <c r="T7" s="78"/>
      <c r="U7" s="78"/>
    </row>
    <row r="8">
      <c r="A8" s="78"/>
      <c r="B8" s="78"/>
      <c r="C8" s="78"/>
      <c r="D8" s="78"/>
      <c r="E8" s="78"/>
      <c r="F8" s="78"/>
      <c r="G8" s="78"/>
      <c r="H8" s="78"/>
      <c r="I8" s="78"/>
      <c r="J8" s="78"/>
      <c r="K8" s="78"/>
      <c r="L8" s="78"/>
      <c r="M8" s="78"/>
      <c r="N8" s="78"/>
      <c r="O8" s="78"/>
      <c r="P8" s="78"/>
      <c r="Q8" s="78"/>
      <c r="R8" s="78"/>
      <c r="S8" s="78"/>
      <c r="T8" s="78"/>
      <c r="U8" s="78"/>
    </row>
    <row r="9">
      <c r="A9" s="78"/>
      <c r="B9" s="78"/>
      <c r="C9" s="78"/>
      <c r="D9" s="78"/>
      <c r="E9" s="78"/>
      <c r="F9" s="78"/>
      <c r="G9" s="78"/>
      <c r="H9" s="78"/>
      <c r="I9" s="78"/>
      <c r="J9" s="78"/>
      <c r="K9" s="78"/>
      <c r="L9" s="78"/>
      <c r="M9" s="78"/>
      <c r="N9" s="78"/>
      <c r="O9" s="78"/>
      <c r="P9" s="78"/>
      <c r="Q9" s="78"/>
      <c r="R9" s="78"/>
      <c r="S9" s="78"/>
      <c r="T9" s="78"/>
      <c r="U9" s="78"/>
    </row>
    <row r="10">
      <c r="A10" s="78"/>
      <c r="B10" s="79"/>
      <c r="C10" s="82" t="s">
        <v>149</v>
      </c>
      <c r="D10" s="78"/>
      <c r="E10" s="78"/>
      <c r="F10" s="78"/>
      <c r="G10" s="78"/>
      <c r="H10" s="78"/>
      <c r="I10" s="78"/>
      <c r="J10" s="78"/>
      <c r="K10" s="78"/>
      <c r="L10" s="78"/>
      <c r="M10" s="78"/>
      <c r="N10" s="78"/>
      <c r="O10" s="78"/>
      <c r="P10" s="78"/>
      <c r="Q10" s="78"/>
      <c r="R10" s="78"/>
      <c r="S10" s="78"/>
      <c r="T10" s="78"/>
      <c r="U10" s="78"/>
    </row>
    <row r="11">
      <c r="A11" s="78"/>
      <c r="B11" s="78"/>
      <c r="C11" s="82"/>
      <c r="D11" s="78"/>
      <c r="E11" s="78"/>
      <c r="F11" s="78"/>
      <c r="G11" s="78"/>
      <c r="H11" s="78"/>
      <c r="I11" s="78"/>
      <c r="J11" s="78"/>
      <c r="K11" s="78"/>
      <c r="L11" s="78"/>
      <c r="M11" s="78"/>
      <c r="N11" s="78"/>
      <c r="O11" s="78"/>
      <c r="P11" s="78"/>
      <c r="Q11" s="78"/>
      <c r="R11" s="78"/>
      <c r="S11" s="78"/>
      <c r="T11" s="78"/>
      <c r="U11" s="78"/>
    </row>
    <row r="12">
      <c r="A12" s="78"/>
      <c r="B12" s="78"/>
      <c r="C12" s="83" t="s">
        <v>150</v>
      </c>
      <c r="D12" s="83" t="s">
        <v>151</v>
      </c>
      <c r="E12" s="83" t="s">
        <v>152</v>
      </c>
      <c r="F12" s="83"/>
      <c r="G12" s="84"/>
      <c r="H12" s="84" t="s">
        <v>153</v>
      </c>
      <c r="I12" s="84"/>
      <c r="J12" s="78"/>
      <c r="K12" s="78"/>
      <c r="L12" s="78"/>
      <c r="M12" s="78"/>
      <c r="N12" s="78"/>
      <c r="O12" s="78"/>
      <c r="P12" s="78"/>
      <c r="Q12" s="78"/>
      <c r="R12" s="78"/>
      <c r="S12" s="78"/>
      <c r="T12" s="78"/>
      <c r="U12" s="78"/>
    </row>
    <row r="13">
      <c r="A13" s="78"/>
      <c r="B13" s="78"/>
      <c r="C13" s="85">
        <v>6</v>
      </c>
      <c r="D13" s="86">
        <v>10</v>
      </c>
      <c r="E13" s="85" t="s">
        <v>154</v>
      </c>
      <c r="F13" s="85"/>
      <c r="G13" s="84"/>
      <c r="H13" s="84" t="s">
        <v>155</v>
      </c>
      <c r="I13" s="84" t="s">
        <v>156</v>
      </c>
      <c r="J13" s="78"/>
      <c r="K13" s="78"/>
      <c r="L13" s="78"/>
      <c r="M13" s="78"/>
      <c r="N13" s="78"/>
      <c r="O13" s="78"/>
      <c r="P13" s="78"/>
      <c r="Q13" s="78"/>
      <c r="R13" s="78"/>
      <c r="S13" s="78"/>
      <c r="T13" s="78"/>
      <c r="U13" s="78"/>
    </row>
    <row r="14">
      <c r="A14" s="78"/>
      <c r="B14" s="78"/>
      <c r="C14" s="85">
        <v>12</v>
      </c>
      <c r="D14" s="86">
        <v>8</v>
      </c>
      <c r="E14" s="85"/>
      <c r="F14" s="85"/>
      <c r="G14" s="84"/>
      <c r="H14" s="84"/>
      <c r="I14" s="84" t="s">
        <v>157</v>
      </c>
      <c r="J14" s="78"/>
      <c r="K14" s="78"/>
      <c r="L14" s="78"/>
      <c r="M14" s="78"/>
      <c r="N14" s="78"/>
      <c r="O14" s="78"/>
      <c r="P14" s="78"/>
      <c r="Q14" s="78"/>
      <c r="R14" s="78"/>
      <c r="S14" s="78"/>
      <c r="T14" s="78"/>
      <c r="U14" s="78"/>
    </row>
    <row r="15">
      <c r="A15" s="78"/>
      <c r="B15" s="78"/>
      <c r="C15" s="85">
        <v>30</v>
      </c>
      <c r="D15" s="86">
        <v>6</v>
      </c>
      <c r="E15" s="85" t="s">
        <v>158</v>
      </c>
      <c r="F15" s="85"/>
      <c r="G15" s="84"/>
      <c r="H15" s="84"/>
      <c r="I15" s="84"/>
      <c r="J15" s="78"/>
      <c r="K15" s="78"/>
      <c r="L15" s="78"/>
      <c r="M15" s="78"/>
      <c r="N15" s="78"/>
      <c r="O15" s="78"/>
      <c r="P15" s="78"/>
      <c r="Q15" s="78"/>
      <c r="R15" s="78"/>
      <c r="S15" s="78"/>
      <c r="T15" s="78"/>
      <c r="U15" s="78"/>
    </row>
    <row r="16">
      <c r="A16" s="78"/>
      <c r="B16" s="78"/>
      <c r="C16" s="85">
        <v>68</v>
      </c>
      <c r="D16" s="86">
        <v>5</v>
      </c>
      <c r="E16" s="85"/>
      <c r="F16" s="85"/>
      <c r="G16" s="84"/>
      <c r="H16" s="84"/>
      <c r="I16" s="87" t="s">
        <v>159</v>
      </c>
      <c r="J16" s="88">
        <v>10</v>
      </c>
      <c r="K16" s="78"/>
      <c r="L16" s="78"/>
      <c r="M16" s="78"/>
      <c r="N16" s="78"/>
      <c r="O16" s="78"/>
      <c r="P16" s="78"/>
      <c r="Q16" s="78"/>
      <c r="R16" s="78"/>
      <c r="S16" s="78"/>
      <c r="T16" s="78"/>
      <c r="U16" s="78"/>
    </row>
    <row r="17">
      <c r="A17" s="78"/>
      <c r="B17" s="78"/>
      <c r="C17" s="89">
        <v>98</v>
      </c>
      <c r="D17" s="90">
        <v>4</v>
      </c>
      <c r="E17" s="89"/>
      <c r="F17" s="89"/>
      <c r="G17" s="84"/>
      <c r="H17" s="84"/>
      <c r="I17" s="87" t="s">
        <v>160</v>
      </c>
      <c r="J17" s="88">
        <v>15</v>
      </c>
      <c r="K17" s="78"/>
      <c r="L17" s="78"/>
      <c r="M17" s="78"/>
      <c r="N17" s="78"/>
      <c r="O17" s="78"/>
      <c r="P17" s="78"/>
      <c r="Q17" s="78"/>
      <c r="R17" s="78"/>
      <c r="S17" s="78"/>
      <c r="T17" s="78"/>
      <c r="U17" s="78"/>
    </row>
    <row r="18">
      <c r="A18" s="78"/>
      <c r="B18" s="78"/>
      <c r="C18" s="85">
        <v>128</v>
      </c>
      <c r="D18" s="86">
        <v>3.5</v>
      </c>
      <c r="E18" s="85"/>
      <c r="F18" s="85"/>
      <c r="G18" s="84"/>
      <c r="H18" s="84"/>
      <c r="I18" s="84"/>
      <c r="J18" s="78"/>
      <c r="K18" s="78"/>
      <c r="L18" s="78"/>
      <c r="M18" s="78"/>
      <c r="N18" s="78"/>
      <c r="O18" s="78"/>
      <c r="P18" s="78"/>
      <c r="Q18" s="78"/>
      <c r="R18" s="78"/>
      <c r="S18" s="78"/>
      <c r="T18" s="78"/>
      <c r="U18" s="78"/>
    </row>
    <row r="19">
      <c r="A19" s="78"/>
      <c r="B19" s="78"/>
      <c r="C19" s="85">
        <v>198</v>
      </c>
      <c r="D19" s="86">
        <v>3</v>
      </c>
      <c r="E19" s="85"/>
      <c r="F19" s="85"/>
      <c r="G19" s="84"/>
      <c r="H19" s="84"/>
      <c r="I19" s="84"/>
      <c r="J19" s="78"/>
      <c r="K19" s="78"/>
      <c r="L19" s="78"/>
      <c r="M19" s="78"/>
      <c r="N19" s="78"/>
      <c r="O19" s="78"/>
      <c r="P19" s="78"/>
      <c r="Q19" s="78"/>
      <c r="R19" s="78"/>
      <c r="S19" s="78"/>
      <c r="T19" s="78"/>
      <c r="U19" s="78"/>
    </row>
    <row r="20">
      <c r="A20" s="78"/>
      <c r="B20" s="78"/>
      <c r="C20" s="85">
        <v>328</v>
      </c>
      <c r="D20" s="86">
        <v>2.5</v>
      </c>
      <c r="E20" s="85"/>
      <c r="F20" s="85"/>
      <c r="G20" s="84"/>
      <c r="H20" s="84"/>
      <c r="I20" s="84"/>
      <c r="J20" s="78"/>
      <c r="K20" s="78"/>
      <c r="L20" s="78"/>
      <c r="M20" s="78"/>
      <c r="N20" s="78"/>
      <c r="O20" s="78"/>
      <c r="P20" s="78"/>
      <c r="Q20" s="78"/>
      <c r="R20" s="78"/>
      <c r="S20" s="78"/>
      <c r="T20" s="78"/>
      <c r="U20" s="78"/>
    </row>
    <row r="21">
      <c r="A21" s="78"/>
      <c r="B21" s="78"/>
      <c r="C21" s="85">
        <v>648</v>
      </c>
      <c r="D21" s="91">
        <v>2</v>
      </c>
      <c r="E21" s="85"/>
      <c r="F21" s="85"/>
      <c r="G21" s="84"/>
      <c r="H21" s="84"/>
      <c r="I21" s="84"/>
      <c r="J21" s="78"/>
      <c r="K21" s="78"/>
      <c r="L21" s="78"/>
      <c r="M21" s="78"/>
      <c r="N21" s="78"/>
      <c r="O21" s="78"/>
      <c r="P21" s="78"/>
      <c r="Q21" s="78"/>
      <c r="R21" s="78"/>
      <c r="S21" s="78"/>
      <c r="T21" s="78"/>
      <c r="U21" s="78"/>
    </row>
    <row customHeight="true" ht="16.071428571428573" r="22">
      <c r="A22" s="92"/>
      <c r="B22" s="92"/>
      <c r="C22" s="92"/>
      <c r="D22" s="92"/>
      <c r="E22" s="92"/>
      <c r="F22" s="92"/>
      <c r="G22" s="92"/>
      <c r="H22" s="92"/>
      <c r="I22" s="92"/>
      <c r="J22" s="92"/>
      <c r="K22" s="92"/>
      <c r="L22" s="92"/>
      <c r="M22" s="92"/>
      <c r="N22" s="92"/>
      <c r="O22" s="92"/>
      <c r="P22" s="92"/>
      <c r="Q22" s="92"/>
      <c r="R22" s="92"/>
      <c r="S22" s="92"/>
      <c r="T22" s="92"/>
      <c r="U22" s="92"/>
    </row>
    <row customHeight="true" ht="16.071428571428573" r="23">
      <c r="A23" s="92"/>
      <c r="B23" s="93"/>
      <c r="C23" s="82" t="s">
        <v>161</v>
      </c>
      <c r="D23" s="92"/>
      <c r="E23" s="92"/>
      <c r="F23" s="92"/>
      <c r="G23" s="92"/>
      <c r="H23" s="92"/>
      <c r="I23" s="92"/>
      <c r="J23" s="92"/>
      <c r="K23" s="92"/>
      <c r="L23" s="92"/>
      <c r="M23" s="92"/>
      <c r="N23" s="92"/>
      <c r="O23" s="92"/>
      <c r="P23" s="92"/>
      <c r="Q23" s="92"/>
      <c r="R23" s="92"/>
      <c r="S23" s="92"/>
      <c r="T23" s="92"/>
      <c r="U23" s="92"/>
    </row>
    <row customHeight="true" ht="16.071428571428573" r="24">
      <c r="A24" s="92"/>
      <c r="B24" s="92"/>
      <c r="C24" s="94" t="s">
        <v>150</v>
      </c>
      <c r="D24" s="94" t="s">
        <v>151</v>
      </c>
      <c r="E24" s="94" t="s">
        <v>152</v>
      </c>
      <c r="F24" s="94"/>
      <c r="G24" s="95"/>
      <c r="H24" s="95"/>
      <c r="I24" s="95"/>
      <c r="J24" s="92"/>
      <c r="K24" s="92"/>
      <c r="L24" s="92"/>
      <c r="M24" s="92"/>
      <c r="N24" s="92"/>
      <c r="O24" s="92"/>
      <c r="P24" s="92"/>
      <c r="Q24" s="92"/>
      <c r="R24" s="92"/>
      <c r="S24" s="92"/>
      <c r="T24" s="92"/>
      <c r="U24" s="92"/>
    </row>
    <row customHeight="true" ht="16.071428571428573" r="25">
      <c r="A25" s="92"/>
      <c r="B25" s="92"/>
      <c r="C25" s="96">
        <v>6</v>
      </c>
      <c r="D25" s="97">
        <v>10</v>
      </c>
      <c r="E25" s="96"/>
      <c r="F25" s="96"/>
      <c r="G25" s="95"/>
      <c r="H25" s="95"/>
      <c r="I25" s="95"/>
      <c r="J25" s="82">
        <v>5</v>
      </c>
      <c r="K25" s="92"/>
      <c r="L25" s="92"/>
      <c r="M25" s="92"/>
      <c r="N25" s="92"/>
      <c r="O25" s="92"/>
      <c r="P25" s="92"/>
      <c r="Q25" s="92"/>
      <c r="R25" s="92"/>
      <c r="S25" s="92"/>
      <c r="T25" s="92"/>
      <c r="U25" s="92"/>
    </row>
    <row customHeight="true" ht="16.071428571428573" r="26">
      <c r="A26" s="92"/>
      <c r="B26" s="92"/>
      <c r="C26" s="96">
        <v>30</v>
      </c>
      <c r="D26" s="97">
        <v>4</v>
      </c>
      <c r="E26" s="96"/>
      <c r="F26" s="96"/>
      <c r="G26" s="95"/>
      <c r="H26" s="95"/>
      <c r="I26" s="95"/>
      <c r="J26" s="82">
        <v>5</v>
      </c>
      <c r="K26" s="92"/>
      <c r="L26" s="92"/>
      <c r="M26" s="92"/>
      <c r="N26" s="92"/>
      <c r="O26" s="92"/>
      <c r="P26" s="92"/>
      <c r="Q26" s="92"/>
      <c r="R26" s="92"/>
      <c r="S26" s="92"/>
      <c r="T26" s="92"/>
      <c r="U26" s="92"/>
    </row>
    <row customHeight="true" ht="16.071428571428573" r="27">
      <c r="A27" s="92"/>
      <c r="B27" s="92"/>
      <c r="C27" s="98">
        <v>98</v>
      </c>
      <c r="D27" s="99">
        <v>2.5</v>
      </c>
      <c r="E27" s="98"/>
      <c r="F27" s="98"/>
      <c r="G27" s="95"/>
      <c r="H27" s="95"/>
      <c r="I27" s="100"/>
      <c r="J27" s="82">
        <v>5</v>
      </c>
      <c r="K27" s="92"/>
      <c r="L27" s="92"/>
      <c r="M27" s="92"/>
      <c r="N27" s="92"/>
      <c r="O27" s="92"/>
      <c r="P27" s="92"/>
      <c r="Q27" s="92"/>
      <c r="R27" s="92"/>
      <c r="S27" s="92"/>
      <c r="T27" s="92"/>
      <c r="U27" s="92"/>
    </row>
    <row customHeight="true" ht="16.071428571428573" r="28">
      <c r="A28" s="92"/>
      <c r="B28" s="92"/>
      <c r="C28" s="96">
        <v>328</v>
      </c>
      <c r="D28" s="97">
        <v>1.5</v>
      </c>
      <c r="E28" s="96"/>
      <c r="F28" s="96"/>
      <c r="G28" s="95"/>
      <c r="H28" s="95"/>
      <c r="I28" s="95"/>
      <c r="J28" s="92"/>
      <c r="K28" s="92"/>
      <c r="L28" s="92"/>
      <c r="M28" s="92"/>
      <c r="N28" s="92"/>
      <c r="O28" s="92"/>
      <c r="P28" s="92"/>
      <c r="Q28" s="92"/>
      <c r="R28" s="92"/>
      <c r="S28" s="92"/>
      <c r="T28" s="92"/>
      <c r="U28" s="92"/>
    </row>
    <row customHeight="true" ht="16.071428571428573" r="29">
      <c r="A29" s="92"/>
      <c r="B29" s="93"/>
      <c r="C29" s="92"/>
      <c r="D29" s="92"/>
      <c r="E29" s="92"/>
      <c r="F29" s="92"/>
      <c r="G29" s="92"/>
      <c r="H29" s="92"/>
      <c r="I29" s="82"/>
      <c r="J29" s="92"/>
      <c r="K29" s="92"/>
      <c r="L29" s="92"/>
      <c r="M29" s="92"/>
      <c r="N29" s="92"/>
      <c r="O29" s="92"/>
      <c r="P29" s="92"/>
      <c r="Q29" s="92"/>
      <c r="R29" s="92"/>
      <c r="S29" s="92"/>
      <c r="T29" s="92"/>
      <c r="U29" s="92"/>
    </row>
    <row r="30">
      <c r="A30" s="78"/>
      <c r="B30" s="79"/>
      <c r="C30" s="78" t="s">
        <v>162</v>
      </c>
      <c r="D30" s="78"/>
      <c r="E30" s="78"/>
      <c r="F30" s="78"/>
      <c r="G30" s="78"/>
      <c r="H30" s="78"/>
      <c r="I30" s="82"/>
      <c r="J30" s="78"/>
      <c r="K30" s="78"/>
      <c r="L30" s="78"/>
      <c r="M30" s="78"/>
      <c r="N30" s="78"/>
      <c r="O30" s="78"/>
      <c r="P30" s="78"/>
      <c r="Q30" s="78"/>
      <c r="R30" s="78"/>
      <c r="S30" s="78"/>
      <c r="T30" s="78"/>
      <c r="U30" s="78"/>
    </row>
    <row r="31">
      <c r="A31" s="78"/>
      <c r="B31" s="78"/>
      <c r="C31" s="78"/>
      <c r="D31" s="78"/>
      <c r="E31" s="78"/>
      <c r="F31" s="78"/>
      <c r="G31" s="78"/>
      <c r="H31" s="78"/>
      <c r="I31" s="82"/>
      <c r="J31" s="92"/>
      <c r="K31" s="92"/>
      <c r="L31" s="82"/>
      <c r="M31" s="82"/>
      <c r="N31" s="78"/>
      <c r="O31" s="78"/>
      <c r="P31" s="78"/>
      <c r="Q31" s="78"/>
      <c r="R31" s="78"/>
      <c r="S31" s="78"/>
      <c r="T31" s="78"/>
      <c r="U31" s="78"/>
    </row>
    <row r="32">
      <c r="A32" s="78"/>
      <c r="B32" s="78"/>
      <c r="C32" s="101" t="s">
        <v>163</v>
      </c>
      <c r="D32" s="101" t="s">
        <v>151</v>
      </c>
      <c r="E32" s="78"/>
      <c r="F32" s="78"/>
      <c r="G32" s="78"/>
      <c r="H32" s="78"/>
      <c r="I32" s="78"/>
      <c r="J32" s="78"/>
      <c r="K32" s="78"/>
      <c r="L32" s="92"/>
      <c r="M32" s="78"/>
      <c r="N32" s="78"/>
      <c r="O32" s="78"/>
      <c r="P32" s="78"/>
      <c r="Q32" s="78"/>
      <c r="R32" s="78"/>
      <c r="S32" s="78"/>
      <c r="T32" s="78"/>
      <c r="U32" s="78"/>
    </row>
    <row r="33">
      <c r="A33" s="78"/>
      <c r="B33" s="78"/>
      <c r="C33" s="102" t="s">
        <v>164</v>
      </c>
      <c r="D33" s="103">
        <v>3</v>
      </c>
      <c r="E33" s="78"/>
      <c r="F33" s="78"/>
      <c r="G33" s="78"/>
      <c r="H33" s="78"/>
      <c r="I33" s="78"/>
      <c r="J33" s="78"/>
      <c r="K33" s="78"/>
      <c r="L33" s="78"/>
      <c r="M33" s="78"/>
      <c r="N33" s="78"/>
      <c r="O33" s="78"/>
      <c r="P33" s="78"/>
      <c r="Q33" s="78"/>
      <c r="R33" s="78"/>
      <c r="S33" s="78"/>
      <c r="T33" s="78"/>
      <c r="U33" s="78"/>
    </row>
    <row r="34">
      <c r="A34" s="78"/>
      <c r="B34" s="78"/>
      <c r="C34" s="102" t="s">
        <v>165</v>
      </c>
      <c r="D34" s="102" t="s">
        <v>166</v>
      </c>
      <c r="E34" s="78"/>
      <c r="F34" s="78"/>
      <c r="G34" s="78"/>
      <c r="H34" s="78"/>
      <c r="I34" s="78"/>
      <c r="J34" s="78"/>
      <c r="K34" s="78"/>
      <c r="L34" s="78"/>
      <c r="M34" s="78"/>
      <c r="N34" s="78"/>
      <c r="O34" s="78"/>
      <c r="P34" s="78"/>
      <c r="Q34" s="78"/>
      <c r="R34" s="78"/>
      <c r="S34" s="78"/>
      <c r="T34" s="78"/>
      <c r="U34" s="78"/>
    </row>
    <row r="35">
      <c r="A35" s="78"/>
      <c r="B35" s="78"/>
      <c r="C35" s="102" t="s">
        <v>167</v>
      </c>
      <c r="D35" s="102" t="s">
        <v>168</v>
      </c>
      <c r="E35" s="78"/>
      <c r="F35" s="78"/>
      <c r="G35" s="78"/>
      <c r="H35" s="78"/>
      <c r="I35" s="78"/>
      <c r="J35" s="78"/>
      <c r="K35" s="78"/>
      <c r="L35" s="78"/>
      <c r="M35" s="78"/>
      <c r="N35" s="78"/>
      <c r="O35" s="78"/>
      <c r="P35" s="78"/>
      <c r="Q35" s="78"/>
      <c r="R35" s="78"/>
      <c r="S35" s="78"/>
      <c r="T35" s="78"/>
      <c r="U35" s="78"/>
    </row>
    <row r="36">
      <c r="A36" s="78"/>
      <c r="B36" s="78"/>
      <c r="C36" s="78"/>
      <c r="D36" s="78"/>
      <c r="E36" s="78"/>
      <c r="F36" s="78"/>
      <c r="G36" s="78"/>
      <c r="H36" s="78"/>
      <c r="I36" s="78"/>
      <c r="J36" s="78"/>
      <c r="K36" s="78"/>
      <c r="L36" s="78"/>
      <c r="M36" s="78"/>
      <c r="N36" s="78"/>
      <c r="O36" s="78"/>
      <c r="P36" s="78"/>
      <c r="Q36" s="78"/>
      <c r="R36" s="78"/>
      <c r="S36" s="78"/>
      <c r="T36" s="78"/>
      <c r="U36" s="78"/>
    </row>
    <row r="37">
      <c r="A37" s="78"/>
      <c r="B37" s="78"/>
      <c r="C37" s="78"/>
      <c r="D37" s="78"/>
      <c r="E37" s="78"/>
      <c r="F37" s="78"/>
      <c r="G37" s="78"/>
      <c r="H37" s="78"/>
      <c r="I37" s="78"/>
      <c r="J37" s="78"/>
      <c r="K37" s="78"/>
      <c r="L37" s="78"/>
      <c r="M37" s="78"/>
      <c r="N37" s="78"/>
      <c r="O37" s="78"/>
      <c r="P37" s="78"/>
      <c r="Q37" s="78"/>
      <c r="R37" s="78"/>
      <c r="S37" s="78"/>
      <c r="T37" s="78"/>
      <c r="U37" s="78"/>
    </row>
    <row r="38">
      <c r="A38" s="78"/>
      <c r="B38" s="78"/>
      <c r="C38" s="78"/>
      <c r="D38" s="78"/>
      <c r="E38" s="78"/>
      <c r="F38" s="78"/>
      <c r="G38" s="78"/>
      <c r="H38" s="78"/>
      <c r="I38" s="78"/>
      <c r="J38" s="78"/>
      <c r="K38" s="78"/>
      <c r="L38" s="78"/>
      <c r="M38" s="78"/>
      <c r="N38" s="78"/>
      <c r="O38" s="78"/>
      <c r="P38" s="78"/>
      <c r="Q38" s="78"/>
      <c r="R38" s="78"/>
      <c r="S38" s="78"/>
      <c r="T38" s="78"/>
      <c r="U38" s="78"/>
    </row>
    <row r="39">
      <c r="A39" s="78"/>
      <c r="B39" s="78"/>
      <c r="C39" s="78"/>
      <c r="D39" s="78"/>
      <c r="E39" s="78"/>
      <c r="F39" s="78"/>
      <c r="G39" s="78"/>
      <c r="H39" s="78"/>
      <c r="I39" s="78"/>
      <c r="J39" s="78"/>
      <c r="K39" s="78"/>
      <c r="L39" s="78"/>
      <c r="M39" s="78"/>
      <c r="N39" s="78"/>
      <c r="O39" s="78"/>
      <c r="P39" s="78"/>
      <c r="Q39" s="78"/>
      <c r="R39" s="78"/>
      <c r="S39" s="78"/>
      <c r="T39" s="78"/>
      <c r="U39" s="78"/>
    </row>
    <row r="40">
      <c r="A40" s="78"/>
      <c r="B40" s="78"/>
      <c r="C40" s="78"/>
      <c r="D40" s="78"/>
      <c r="E40" s="78"/>
      <c r="F40" s="78"/>
      <c r="G40" s="78"/>
      <c r="H40" s="78"/>
      <c r="I40" s="78"/>
      <c r="J40" s="78"/>
      <c r="K40" s="78"/>
      <c r="L40" s="78"/>
      <c r="M40" s="78"/>
      <c r="N40" s="78"/>
      <c r="O40" s="78"/>
      <c r="P40" s="78"/>
      <c r="Q40" s="78"/>
      <c r="R40" s="78"/>
      <c r="S40" s="78"/>
      <c r="T40" s="78"/>
      <c r="U40" s="78"/>
    </row>
    <row r="41">
      <c r="A41" s="78"/>
      <c r="B41" s="78"/>
      <c r="C41" s="78"/>
      <c r="D41" s="78"/>
      <c r="E41" s="78"/>
      <c r="F41" s="78"/>
      <c r="G41" s="78"/>
      <c r="H41" s="78"/>
      <c r="I41" s="78"/>
      <c r="J41" s="78"/>
      <c r="K41" s="78"/>
      <c r="L41" s="78"/>
      <c r="M41" s="78"/>
      <c r="N41" s="78"/>
      <c r="O41" s="78"/>
      <c r="P41" s="78"/>
      <c r="Q41" s="78"/>
      <c r="R41" s="78"/>
      <c r="S41" s="78"/>
      <c r="T41" s="78"/>
      <c r="U41" s="78"/>
    </row>
    <row r="42">
      <c r="A42" s="78"/>
      <c r="B42" s="78"/>
      <c r="C42" s="78"/>
      <c r="D42" s="78"/>
      <c r="E42" s="78"/>
      <c r="F42" s="78"/>
      <c r="G42" s="78"/>
      <c r="H42" s="78"/>
      <c r="I42" s="78"/>
      <c r="J42" s="78"/>
      <c r="K42" s="78"/>
      <c r="L42" s="78"/>
      <c r="M42" s="78"/>
      <c r="N42" s="78"/>
      <c r="O42" s="78"/>
      <c r="P42" s="78"/>
      <c r="Q42" s="78"/>
      <c r="R42" s="78"/>
      <c r="S42" s="78"/>
      <c r="T42" s="78"/>
      <c r="U42" s="78"/>
    </row>
    <row r="43">
      <c r="A43" s="78"/>
      <c r="B43" s="78"/>
      <c r="C43" s="78"/>
      <c r="D43" s="78"/>
      <c r="E43" s="78"/>
      <c r="F43" s="78"/>
      <c r="G43" s="78"/>
      <c r="H43" s="78"/>
      <c r="I43" s="78"/>
      <c r="J43" s="78"/>
      <c r="K43" s="78"/>
      <c r="L43" s="78"/>
      <c r="M43" s="78"/>
      <c r="N43" s="78"/>
      <c r="O43" s="78"/>
      <c r="P43" s="78"/>
      <c r="Q43" s="78"/>
      <c r="R43" s="78"/>
      <c r="S43" s="78"/>
      <c r="T43" s="78"/>
      <c r="U43" s="78"/>
    </row>
    <row r="44">
      <c r="A44" s="78"/>
      <c r="B44" s="78"/>
      <c r="C44" s="78"/>
      <c r="D44" s="78"/>
      <c r="E44" s="78"/>
      <c r="F44" s="78"/>
      <c r="G44" s="78"/>
      <c r="H44" s="78"/>
      <c r="I44" s="78"/>
      <c r="J44" s="78"/>
      <c r="K44" s="78"/>
      <c r="L44" s="78"/>
      <c r="M44" s="78"/>
      <c r="N44" s="78"/>
      <c r="O44" s="78"/>
      <c r="P44" s="78"/>
      <c r="Q44" s="78"/>
      <c r="R44" s="78"/>
      <c r="S44" s="78"/>
      <c r="T44" s="78"/>
      <c r="U44" s="78"/>
    </row>
    <row r="45">
      <c r="A45" s="78"/>
      <c r="B45" s="78"/>
      <c r="C45" s="78"/>
      <c r="D45" s="78"/>
      <c r="E45" s="78"/>
      <c r="F45" s="78"/>
      <c r="G45" s="78"/>
      <c r="H45" s="78"/>
      <c r="I45" s="78"/>
      <c r="J45" s="78"/>
      <c r="K45" s="78"/>
      <c r="L45" s="78"/>
      <c r="M45" s="78"/>
      <c r="N45" s="78"/>
      <c r="O45" s="78"/>
      <c r="P45" s="78"/>
      <c r="Q45" s="78"/>
      <c r="R45" s="78"/>
      <c r="S45" s="78"/>
      <c r="T45" s="78"/>
      <c r="U45" s="78"/>
    </row>
    <row r="46">
      <c r="A46" s="78"/>
      <c r="B46" s="78"/>
      <c r="C46" s="78"/>
      <c r="D46" s="78"/>
      <c r="E46" s="78"/>
      <c r="F46" s="78"/>
      <c r="G46" s="78"/>
      <c r="H46" s="78"/>
      <c r="I46" s="78"/>
      <c r="J46" s="78"/>
      <c r="K46" s="78"/>
      <c r="L46" s="78"/>
      <c r="M46" s="78"/>
      <c r="N46" s="78"/>
      <c r="O46" s="78"/>
      <c r="P46" s="78"/>
      <c r="Q46" s="78"/>
      <c r="R46" s="78"/>
      <c r="S46" s="78"/>
      <c r="T46" s="78"/>
      <c r="U46" s="78"/>
    </row>
    <row r="47">
      <c r="A47" s="78"/>
      <c r="B47" s="78"/>
      <c r="C47" s="78"/>
      <c r="D47" s="78"/>
      <c r="E47" s="78"/>
      <c r="F47" s="78"/>
      <c r="G47" s="78"/>
      <c r="H47" s="78"/>
      <c r="I47" s="78"/>
      <c r="J47" s="78"/>
      <c r="K47" s="78"/>
      <c r="L47" s="78"/>
      <c r="M47" s="78"/>
      <c r="N47" s="78"/>
      <c r="O47" s="78"/>
      <c r="P47" s="78"/>
      <c r="Q47" s="78"/>
      <c r="R47" s="78"/>
      <c r="S47" s="78"/>
      <c r="T47" s="78"/>
      <c r="U47" s="78"/>
    </row>
    <row r="48">
      <c r="A48" s="78"/>
      <c r="B48" s="78"/>
      <c r="C48" s="78"/>
      <c r="D48" s="78"/>
      <c r="E48" s="78"/>
      <c r="F48" s="78"/>
      <c r="G48" s="78"/>
      <c r="H48" s="78"/>
      <c r="I48" s="78"/>
      <c r="J48" s="78"/>
      <c r="K48" s="78"/>
      <c r="L48" s="78"/>
      <c r="M48" s="78"/>
      <c r="N48" s="78"/>
      <c r="O48" s="78"/>
      <c r="P48" s="78"/>
      <c r="Q48" s="78"/>
      <c r="R48" s="78"/>
      <c r="S48" s="78"/>
      <c r="T48" s="78"/>
      <c r="U48" s="78"/>
    </row>
    <row r="49">
      <c r="A49" s="78"/>
      <c r="B49" s="78"/>
      <c r="C49" s="78"/>
      <c r="D49" s="78"/>
      <c r="E49" s="78"/>
      <c r="F49" s="78"/>
      <c r="G49" s="78"/>
      <c r="H49" s="78"/>
      <c r="I49" s="78"/>
      <c r="J49" s="78"/>
      <c r="K49" s="78"/>
      <c r="L49" s="78"/>
      <c r="M49" s="78"/>
      <c r="N49" s="78"/>
      <c r="O49" s="78"/>
      <c r="P49" s="78"/>
      <c r="Q49" s="78"/>
      <c r="R49" s="78"/>
      <c r="S49" s="78"/>
      <c r="T49" s="78"/>
      <c r="U49" s="78"/>
    </row>
    <row r="50">
      <c r="A50" s="78"/>
      <c r="B50" s="78"/>
      <c r="C50" s="78"/>
      <c r="D50" s="78"/>
      <c r="E50" s="78"/>
      <c r="F50" s="78"/>
      <c r="G50" s="78"/>
      <c r="H50" s="78"/>
      <c r="I50" s="78"/>
      <c r="J50" s="78"/>
      <c r="K50" s="78"/>
      <c r="L50" s="78"/>
      <c r="M50" s="78"/>
      <c r="N50" s="78"/>
      <c r="O50" s="78"/>
      <c r="P50" s="78"/>
      <c r="Q50" s="78"/>
      <c r="R50" s="78"/>
      <c r="S50" s="78"/>
      <c r="T50" s="78"/>
      <c r="U50" s="78"/>
    </row>
    <row r="51">
      <c r="A51" s="78"/>
      <c r="B51" s="78"/>
      <c r="C51" s="78"/>
      <c r="D51" s="78"/>
      <c r="E51" s="78"/>
      <c r="F51" s="78"/>
      <c r="G51" s="78"/>
      <c r="H51" s="78"/>
      <c r="I51" s="78"/>
      <c r="J51" s="78"/>
      <c r="K51" s="78"/>
      <c r="L51" s="78"/>
      <c r="M51" s="78"/>
      <c r="N51" s="78"/>
      <c r="O51" s="78"/>
      <c r="P51" s="78"/>
      <c r="Q51" s="78"/>
      <c r="R51" s="78"/>
      <c r="S51" s="78"/>
      <c r="T51" s="78"/>
      <c r="U51" s="78"/>
    </row>
    <row r="52">
      <c r="A52" s="78"/>
      <c r="B52" s="78"/>
      <c r="C52" s="78"/>
      <c r="D52" s="78"/>
      <c r="E52" s="78"/>
      <c r="F52" s="78"/>
      <c r="G52" s="78"/>
      <c r="H52" s="78"/>
      <c r="I52" s="78"/>
      <c r="J52" s="78"/>
      <c r="K52" s="78"/>
      <c r="L52" s="78"/>
      <c r="M52" s="78"/>
      <c r="N52" s="78"/>
      <c r="O52" s="78"/>
      <c r="P52" s="78"/>
      <c r="Q52" s="78"/>
      <c r="R52" s="78"/>
      <c r="S52" s="78"/>
      <c r="T52" s="78"/>
      <c r="U52" s="78"/>
    </row>
    <row r="53">
      <c r="A53" s="78"/>
      <c r="B53" s="78"/>
      <c r="C53" s="78"/>
      <c r="D53" s="78"/>
      <c r="E53" s="78"/>
      <c r="F53" s="78"/>
      <c r="G53" s="78"/>
      <c r="H53" s="78"/>
      <c r="I53" s="78"/>
      <c r="J53" s="78"/>
      <c r="K53" s="78"/>
      <c r="L53" s="78"/>
      <c r="M53" s="78"/>
      <c r="N53" s="78"/>
      <c r="O53" s="78"/>
      <c r="P53" s="78"/>
      <c r="Q53" s="78"/>
      <c r="R53" s="78"/>
      <c r="S53" s="78"/>
      <c r="T53" s="78"/>
      <c r="U53" s="78"/>
    </row>
    <row r="54">
      <c r="A54" s="78"/>
      <c r="B54" s="78"/>
      <c r="C54" s="78"/>
      <c r="D54" s="78"/>
      <c r="E54" s="78"/>
      <c r="F54" s="78"/>
      <c r="G54" s="78"/>
      <c r="H54" s="78"/>
      <c r="I54" s="78"/>
      <c r="J54" s="78"/>
      <c r="K54" s="78"/>
      <c r="L54" s="78"/>
      <c r="M54" s="78"/>
      <c r="N54" s="78"/>
      <c r="O54" s="78"/>
      <c r="P54" s="78"/>
      <c r="Q54" s="78"/>
      <c r="R54" s="78"/>
      <c r="S54" s="78"/>
      <c r="T54" s="78"/>
      <c r="U54" s="78"/>
    </row>
    <row r="55">
      <c r="A55" s="78"/>
      <c r="B55" s="78"/>
      <c r="C55" s="78"/>
      <c r="D55" s="78"/>
      <c r="E55" s="78"/>
      <c r="F55" s="78"/>
      <c r="G55" s="78"/>
      <c r="H55" s="78"/>
      <c r="I55" s="78"/>
      <c r="J55" s="78"/>
      <c r="K55" s="78"/>
      <c r="L55" s="78"/>
      <c r="M55" s="78"/>
      <c r="N55" s="78"/>
      <c r="O55" s="78"/>
      <c r="P55" s="78"/>
      <c r="Q55" s="78"/>
      <c r="R55" s="78"/>
      <c r="S55" s="78"/>
      <c r="T55" s="78"/>
      <c r="U55" s="78"/>
    </row>
    <row r="56">
      <c r="A56" s="78"/>
      <c r="B56" s="78"/>
      <c r="C56" s="78"/>
      <c r="D56" s="78"/>
      <c r="E56" s="78"/>
      <c r="F56" s="78"/>
      <c r="G56" s="78"/>
      <c r="H56" s="78"/>
      <c r="I56" s="78"/>
      <c r="J56" s="78"/>
      <c r="K56" s="78"/>
      <c r="L56" s="78"/>
      <c r="M56" s="78"/>
      <c r="N56" s="78"/>
      <c r="O56" s="78"/>
      <c r="P56" s="78"/>
      <c r="Q56" s="78"/>
      <c r="R56" s="78"/>
      <c r="S56" s="78"/>
      <c r="T56" s="78"/>
      <c r="U56" s="78"/>
    </row>
    <row r="57">
      <c r="A57" s="78"/>
      <c r="B57" s="78"/>
      <c r="C57" s="78"/>
      <c r="D57" s="78"/>
      <c r="E57" s="78"/>
      <c r="F57" s="78"/>
      <c r="G57" s="78"/>
      <c r="H57" s="78"/>
      <c r="I57" s="78"/>
      <c r="J57" s="78"/>
      <c r="K57" s="78"/>
      <c r="L57" s="78"/>
      <c r="M57" s="78"/>
      <c r="N57" s="78"/>
      <c r="O57" s="78"/>
      <c r="P57" s="78"/>
      <c r="Q57" s="78"/>
      <c r="R57" s="78"/>
      <c r="S57" s="78"/>
      <c r="T57" s="78"/>
      <c r="U57" s="78"/>
    </row>
    <row r="58">
      <c r="A58" s="78"/>
      <c r="B58" s="78"/>
      <c r="C58" s="78"/>
      <c r="D58" s="78"/>
      <c r="E58" s="78"/>
      <c r="F58" s="78"/>
      <c r="G58" s="78"/>
      <c r="H58" s="78"/>
      <c r="I58" s="78"/>
      <c r="J58" s="78"/>
      <c r="K58" s="78"/>
      <c r="L58" s="78"/>
      <c r="M58" s="78"/>
      <c r="N58" s="78"/>
      <c r="O58" s="78"/>
      <c r="P58" s="78"/>
      <c r="Q58" s="78"/>
      <c r="R58" s="78"/>
      <c r="S58" s="78"/>
      <c r="T58" s="78"/>
      <c r="U58" s="78"/>
    </row>
    <row r="59">
      <c r="A59" s="78"/>
      <c r="B59" s="78"/>
      <c r="C59" s="78"/>
      <c r="D59" s="78"/>
      <c r="E59" s="78"/>
      <c r="F59" s="78"/>
      <c r="G59" s="78"/>
      <c r="H59" s="78"/>
      <c r="I59" s="78"/>
      <c r="J59" s="78"/>
      <c r="K59" s="78"/>
      <c r="L59" s="78"/>
      <c r="M59" s="78"/>
      <c r="N59" s="78"/>
      <c r="O59" s="78"/>
      <c r="P59" s="78"/>
      <c r="Q59" s="78"/>
      <c r="R59" s="78"/>
      <c r="S59" s="78"/>
      <c r="T59" s="78"/>
      <c r="U59" s="78"/>
    </row>
    <row r="60">
      <c r="A60" s="78"/>
      <c r="B60" s="78"/>
      <c r="C60" s="78"/>
      <c r="D60" s="78"/>
      <c r="E60" s="78"/>
      <c r="F60" s="78"/>
      <c r="G60" s="78"/>
      <c r="H60" s="78"/>
      <c r="I60" s="78"/>
      <c r="J60" s="78"/>
      <c r="K60" s="78"/>
      <c r="L60" s="78"/>
      <c r="M60" s="78"/>
      <c r="N60" s="78"/>
      <c r="O60" s="78"/>
      <c r="P60" s="78"/>
      <c r="Q60" s="78"/>
      <c r="R60" s="78"/>
      <c r="S60" s="78"/>
      <c r="T60" s="78"/>
      <c r="U60" s="78"/>
    </row>
    <row r="61">
      <c r="A61" s="78"/>
      <c r="B61" s="78"/>
      <c r="C61" s="78"/>
      <c r="D61" s="78"/>
      <c r="E61" s="78"/>
      <c r="F61" s="78"/>
      <c r="G61" s="78"/>
      <c r="H61" s="78"/>
      <c r="I61" s="78"/>
      <c r="J61" s="78"/>
      <c r="K61" s="78"/>
      <c r="L61" s="78"/>
      <c r="M61" s="78"/>
      <c r="N61" s="78"/>
      <c r="O61" s="78"/>
      <c r="P61" s="78"/>
      <c r="Q61" s="78"/>
      <c r="R61" s="78"/>
      <c r="S61" s="78"/>
      <c r="T61" s="78"/>
      <c r="U61" s="78"/>
    </row>
    <row r="62">
      <c r="A62" s="78"/>
      <c r="B62" s="78"/>
      <c r="C62" s="78"/>
      <c r="D62" s="78"/>
      <c r="E62" s="78"/>
      <c r="F62" s="78"/>
      <c r="G62" s="78"/>
      <c r="H62" s="78"/>
      <c r="I62" s="78"/>
      <c r="J62" s="78"/>
      <c r="K62" s="78"/>
      <c r="L62" s="78"/>
      <c r="M62" s="78"/>
      <c r="N62" s="78"/>
      <c r="O62" s="78"/>
      <c r="P62" s="78"/>
      <c r="Q62" s="78"/>
      <c r="R62" s="78"/>
      <c r="S62" s="78"/>
      <c r="T62" s="78"/>
      <c r="U62" s="78"/>
    </row>
    <row r="63">
      <c r="A63" s="78"/>
      <c r="B63" s="78"/>
      <c r="C63" s="78"/>
      <c r="D63" s="78"/>
      <c r="E63" s="78"/>
      <c r="F63" s="78"/>
      <c r="G63" s="78"/>
      <c r="H63" s="78"/>
      <c r="I63" s="78"/>
      <c r="J63" s="78"/>
      <c r="K63" s="78"/>
      <c r="L63" s="78"/>
      <c r="M63" s="78"/>
      <c r="N63" s="78"/>
      <c r="O63" s="78"/>
      <c r="P63" s="78"/>
      <c r="Q63" s="78"/>
      <c r="R63" s="78"/>
      <c r="S63" s="78"/>
      <c r="T63" s="78"/>
      <c r="U63" s="78"/>
    </row>
    <row r="64">
      <c r="A64" s="78"/>
      <c r="B64" s="78"/>
      <c r="C64" s="78"/>
      <c r="D64" s="78"/>
      <c r="E64" s="78"/>
      <c r="F64" s="78"/>
      <c r="G64" s="78"/>
      <c r="H64" s="78"/>
      <c r="I64" s="78"/>
      <c r="J64" s="78"/>
      <c r="K64" s="78"/>
      <c r="L64" s="78"/>
      <c r="M64" s="78"/>
      <c r="N64" s="78"/>
      <c r="O64" s="78"/>
      <c r="P64" s="78"/>
      <c r="Q64" s="78"/>
      <c r="R64" s="78"/>
      <c r="S64" s="78"/>
      <c r="T64" s="78"/>
      <c r="U64" s="78"/>
    </row>
    <row r="65">
      <c r="A65" s="78"/>
      <c r="B65" s="78"/>
      <c r="C65" s="78"/>
      <c r="D65" s="78"/>
      <c r="E65" s="78"/>
      <c r="F65" s="78"/>
      <c r="G65" s="78"/>
      <c r="H65" s="78"/>
      <c r="I65" s="78"/>
      <c r="J65" s="78"/>
      <c r="K65" s="78"/>
      <c r="L65" s="78"/>
      <c r="M65" s="78"/>
      <c r="N65" s="78"/>
      <c r="O65" s="78"/>
      <c r="P65" s="78"/>
      <c r="Q65" s="78"/>
      <c r="R65" s="78"/>
      <c r="S65" s="78"/>
      <c r="T65" s="78"/>
      <c r="U65" s="78"/>
    </row>
    <row r="66">
      <c r="A66" s="78"/>
      <c r="B66" s="78"/>
      <c r="C66" s="78"/>
      <c r="D66" s="78"/>
      <c r="E66" s="78"/>
      <c r="F66" s="78"/>
      <c r="G66" s="78"/>
      <c r="H66" s="78"/>
      <c r="I66" s="78"/>
      <c r="J66" s="78"/>
      <c r="K66" s="78"/>
      <c r="L66" s="78"/>
      <c r="M66" s="78"/>
      <c r="N66" s="78"/>
      <c r="O66" s="78"/>
      <c r="P66" s="78"/>
      <c r="Q66" s="78"/>
      <c r="R66" s="78"/>
      <c r="S66" s="78"/>
      <c r="T66" s="78"/>
      <c r="U66" s="78"/>
    </row>
    <row r="67">
      <c r="A67" s="78"/>
      <c r="B67" s="78"/>
      <c r="C67" s="78"/>
      <c r="D67" s="78"/>
      <c r="E67" s="78"/>
      <c r="F67" s="78"/>
      <c r="G67" s="78"/>
      <c r="H67" s="78"/>
      <c r="I67" s="78"/>
      <c r="J67" s="78"/>
      <c r="K67" s="78"/>
      <c r="L67" s="78"/>
      <c r="M67" s="78"/>
      <c r="N67" s="78"/>
      <c r="O67" s="78"/>
      <c r="P67" s="78"/>
      <c r="Q67" s="78"/>
      <c r="R67" s="78"/>
      <c r="S67" s="78"/>
      <c r="T67" s="78"/>
      <c r="U67" s="78"/>
    </row>
    <row r="68">
      <c r="A68" s="78"/>
      <c r="B68" s="78"/>
      <c r="C68" s="78"/>
      <c r="D68" s="78"/>
      <c r="E68" s="78"/>
      <c r="F68" s="78"/>
      <c r="G68" s="78"/>
      <c r="H68" s="78"/>
      <c r="I68" s="78"/>
      <c r="J68" s="78"/>
      <c r="K68" s="78"/>
      <c r="L68" s="78"/>
      <c r="M68" s="78"/>
      <c r="N68" s="78"/>
      <c r="O68" s="78"/>
      <c r="P68" s="78"/>
      <c r="Q68" s="78"/>
      <c r="R68" s="78"/>
      <c r="S68" s="78"/>
      <c r="T68" s="78"/>
      <c r="U68" s="78"/>
    </row>
    <row r="69">
      <c r="A69" s="78"/>
      <c r="B69" s="78"/>
      <c r="C69" s="78"/>
      <c r="D69" s="78"/>
      <c r="E69" s="78"/>
      <c r="F69" s="78"/>
      <c r="G69" s="78"/>
      <c r="H69" s="78"/>
      <c r="I69" s="78"/>
      <c r="J69" s="78"/>
      <c r="K69" s="78"/>
      <c r="L69" s="78"/>
      <c r="M69" s="78"/>
      <c r="N69" s="78"/>
      <c r="O69" s="78"/>
      <c r="P69" s="78"/>
      <c r="Q69" s="78"/>
      <c r="R69" s="78"/>
      <c r="S69" s="78"/>
      <c r="T69" s="78"/>
      <c r="U69" s="78"/>
    </row>
    <row r="70">
      <c r="A70" s="78"/>
      <c r="B70" s="78"/>
      <c r="C70" s="78"/>
      <c r="D70" s="78"/>
      <c r="E70" s="78"/>
      <c r="F70" s="78"/>
      <c r="G70" s="78"/>
      <c r="H70" s="78"/>
      <c r="I70" s="78"/>
      <c r="J70" s="78"/>
      <c r="K70" s="78"/>
      <c r="L70" s="78"/>
      <c r="M70" s="78"/>
      <c r="N70" s="78"/>
      <c r="O70" s="78"/>
      <c r="P70" s="78"/>
      <c r="Q70" s="78"/>
      <c r="R70" s="78"/>
      <c r="S70" s="78"/>
      <c r="T70" s="78"/>
      <c r="U70" s="78"/>
    </row>
    <row r="71">
      <c r="A71" s="78"/>
      <c r="B71" s="78"/>
      <c r="C71" s="78"/>
      <c r="D71" s="78"/>
      <c r="E71" s="78"/>
      <c r="F71" s="78"/>
      <c r="G71" s="78"/>
      <c r="H71" s="78"/>
      <c r="I71" s="78"/>
      <c r="J71" s="78"/>
      <c r="K71" s="78"/>
      <c r="L71" s="78"/>
      <c r="M71" s="78"/>
      <c r="N71" s="78"/>
      <c r="O71" s="78"/>
      <c r="P71" s="78"/>
      <c r="Q71" s="78"/>
      <c r="R71" s="78"/>
      <c r="S71" s="78"/>
      <c r="T71" s="78"/>
      <c r="U71" s="78"/>
    </row>
    <row r="72">
      <c r="A72" s="78"/>
      <c r="B72" s="78"/>
      <c r="C72" s="78"/>
      <c r="D72" s="78"/>
      <c r="E72" s="78"/>
      <c r="F72" s="78"/>
      <c r="G72" s="78"/>
      <c r="H72" s="78"/>
      <c r="I72" s="78"/>
      <c r="J72" s="78"/>
      <c r="K72" s="78"/>
      <c r="L72" s="78"/>
      <c r="M72" s="78"/>
      <c r="N72" s="78"/>
      <c r="O72" s="78"/>
      <c r="P72" s="78"/>
      <c r="Q72" s="78"/>
      <c r="R72" s="78"/>
      <c r="S72" s="78"/>
      <c r="T72" s="78"/>
      <c r="U72" s="78"/>
    </row>
    <row r="73">
      <c r="A73" s="78"/>
      <c r="B73" s="78"/>
      <c r="C73" s="78"/>
      <c r="D73" s="78"/>
      <c r="E73" s="78"/>
      <c r="F73" s="78"/>
      <c r="G73" s="78"/>
      <c r="H73" s="78"/>
      <c r="I73" s="78"/>
      <c r="J73" s="78"/>
      <c r="K73" s="78"/>
      <c r="L73" s="78"/>
      <c r="M73" s="78"/>
      <c r="N73" s="78"/>
      <c r="O73" s="78"/>
      <c r="P73" s="78"/>
      <c r="Q73" s="78"/>
      <c r="R73" s="78"/>
      <c r="S73" s="78"/>
      <c r="T73" s="78"/>
      <c r="U73" s="78"/>
    </row>
    <row r="74">
      <c r="A74" s="78"/>
      <c r="B74" s="78"/>
      <c r="C74" s="78"/>
      <c r="D74" s="78"/>
      <c r="E74" s="78"/>
      <c r="F74" s="78"/>
      <c r="G74" s="78"/>
      <c r="H74" s="78"/>
      <c r="I74" s="78"/>
      <c r="J74" s="78"/>
      <c r="K74" s="78"/>
      <c r="L74" s="78"/>
      <c r="M74" s="78"/>
      <c r="N74" s="78"/>
      <c r="O74" s="78"/>
      <c r="P74" s="78"/>
      <c r="Q74" s="78"/>
      <c r="R74" s="78"/>
      <c r="S74" s="78"/>
      <c r="T74" s="78"/>
      <c r="U74" s="78"/>
    </row>
    <row r="75">
      <c r="A75" s="78"/>
      <c r="B75" s="78"/>
      <c r="C75" s="78"/>
      <c r="D75" s="78"/>
      <c r="E75" s="78"/>
      <c r="F75" s="78"/>
      <c r="G75" s="78"/>
      <c r="H75" s="78"/>
      <c r="I75" s="78"/>
      <c r="J75" s="78"/>
      <c r="K75" s="78"/>
      <c r="L75" s="78"/>
      <c r="M75" s="78"/>
      <c r="N75" s="78"/>
      <c r="O75" s="78"/>
      <c r="P75" s="78"/>
      <c r="Q75" s="78"/>
      <c r="R75" s="78"/>
      <c r="S75" s="78"/>
      <c r="T75" s="78"/>
      <c r="U75" s="78"/>
    </row>
    <row r="76">
      <c r="A76" s="78"/>
      <c r="B76" s="78"/>
      <c r="C76" s="78"/>
      <c r="D76" s="78"/>
      <c r="E76" s="78"/>
      <c r="F76" s="78"/>
      <c r="G76" s="78"/>
      <c r="H76" s="78"/>
      <c r="I76" s="78"/>
      <c r="J76" s="78"/>
      <c r="K76" s="78"/>
      <c r="L76" s="78"/>
      <c r="M76" s="78"/>
      <c r="N76" s="78"/>
      <c r="O76" s="78"/>
      <c r="P76" s="78"/>
      <c r="Q76" s="78"/>
      <c r="R76" s="78"/>
      <c r="S76" s="78"/>
      <c r="T76" s="78"/>
      <c r="U76" s="78"/>
    </row>
    <row r="77">
      <c r="A77" s="78"/>
      <c r="B77" s="78"/>
      <c r="C77" s="78"/>
      <c r="D77" s="78"/>
      <c r="E77" s="78"/>
      <c r="F77" s="78"/>
      <c r="G77" s="78"/>
      <c r="H77" s="78"/>
      <c r="I77" s="78"/>
      <c r="J77" s="78"/>
      <c r="K77" s="78"/>
      <c r="L77" s="78"/>
      <c r="M77" s="78"/>
      <c r="N77" s="78"/>
      <c r="O77" s="78"/>
      <c r="P77" s="78"/>
      <c r="Q77" s="78"/>
      <c r="R77" s="78"/>
      <c r="S77" s="78"/>
      <c r="T77" s="78"/>
      <c r="U77" s="78"/>
    </row>
    <row r="78">
      <c r="A78" s="78"/>
      <c r="B78" s="78"/>
      <c r="C78" s="78"/>
      <c r="D78" s="78"/>
      <c r="E78" s="78"/>
      <c r="F78" s="78"/>
      <c r="G78" s="78"/>
      <c r="H78" s="78"/>
      <c r="I78" s="78"/>
      <c r="J78" s="78"/>
      <c r="K78" s="78"/>
      <c r="L78" s="78"/>
      <c r="M78" s="78"/>
      <c r="N78" s="78"/>
      <c r="O78" s="78"/>
      <c r="P78" s="78"/>
      <c r="Q78" s="78"/>
      <c r="R78" s="78"/>
      <c r="S78" s="78"/>
      <c r="T78" s="78"/>
      <c r="U78" s="78"/>
    </row>
    <row r="79">
      <c r="A79" s="78"/>
      <c r="B79" s="78"/>
      <c r="C79" s="78"/>
      <c r="D79" s="78"/>
      <c r="E79" s="78"/>
      <c r="F79" s="78"/>
      <c r="G79" s="78"/>
      <c r="H79" s="78"/>
      <c r="I79" s="78"/>
      <c r="J79" s="78"/>
      <c r="K79" s="78"/>
      <c r="L79" s="78"/>
      <c r="M79" s="78"/>
      <c r="N79" s="78"/>
      <c r="O79" s="78"/>
      <c r="P79" s="78"/>
      <c r="Q79" s="78"/>
      <c r="R79" s="78"/>
      <c r="S79" s="78"/>
      <c r="T79" s="78"/>
      <c r="U79" s="78"/>
    </row>
    <row r="80">
      <c r="A80" s="78"/>
      <c r="B80" s="78"/>
      <c r="C80" s="78"/>
      <c r="D80" s="78"/>
      <c r="E80" s="78"/>
      <c r="F80" s="78"/>
      <c r="G80" s="78"/>
      <c r="H80" s="78"/>
      <c r="I80" s="78"/>
      <c r="J80" s="78"/>
      <c r="K80" s="78"/>
      <c r="L80" s="78"/>
      <c r="M80" s="78"/>
      <c r="N80" s="78"/>
      <c r="O80" s="78"/>
      <c r="P80" s="78"/>
      <c r="Q80" s="78"/>
      <c r="R80" s="78"/>
      <c r="S80" s="78"/>
      <c r="T80" s="78"/>
      <c r="U80" s="78"/>
    </row>
    <row r="81">
      <c r="A81" s="78"/>
      <c r="B81" s="78"/>
      <c r="C81" s="78"/>
      <c r="D81" s="78"/>
      <c r="E81" s="78"/>
      <c r="F81" s="78"/>
      <c r="G81" s="78"/>
      <c r="H81" s="78"/>
      <c r="I81" s="78"/>
      <c r="J81" s="78"/>
      <c r="K81" s="78"/>
      <c r="L81" s="78"/>
      <c r="M81" s="78"/>
      <c r="N81" s="78"/>
      <c r="O81" s="78"/>
      <c r="P81" s="78"/>
      <c r="Q81" s="78"/>
      <c r="R81" s="78"/>
      <c r="S81" s="78"/>
      <c r="T81" s="78"/>
      <c r="U81" s="78"/>
    </row>
    <row r="82">
      <c r="A82" s="78"/>
      <c r="B82" s="78"/>
      <c r="C82" s="78"/>
      <c r="D82" s="78"/>
      <c r="E82" s="78"/>
      <c r="F82" s="78"/>
      <c r="G82" s="78"/>
      <c r="H82" s="78"/>
      <c r="I82" s="78"/>
      <c r="J82" s="78"/>
      <c r="K82" s="78"/>
      <c r="L82" s="78"/>
      <c r="M82" s="78"/>
      <c r="N82" s="78"/>
      <c r="O82" s="78"/>
      <c r="P82" s="78"/>
      <c r="Q82" s="78"/>
      <c r="R82" s="78"/>
      <c r="S82" s="78"/>
      <c r="T82" s="78"/>
      <c r="U82" s="78"/>
    </row>
    <row r="83">
      <c r="A83" s="78"/>
      <c r="B83" s="78"/>
      <c r="C83" s="78"/>
      <c r="D83" s="78"/>
      <c r="E83" s="78"/>
      <c r="F83" s="78"/>
      <c r="G83" s="78"/>
      <c r="H83" s="78"/>
      <c r="I83" s="78"/>
      <c r="J83" s="78"/>
      <c r="K83" s="78"/>
      <c r="L83" s="78"/>
      <c r="M83" s="78"/>
      <c r="N83" s="78"/>
      <c r="O83" s="78"/>
      <c r="P83" s="78"/>
      <c r="Q83" s="78"/>
      <c r="R83" s="78"/>
      <c r="S83" s="78"/>
      <c r="T83" s="78"/>
      <c r="U83" s="78"/>
    </row>
    <row r="84">
      <c r="A84" s="78"/>
      <c r="B84" s="78"/>
      <c r="C84" s="78"/>
      <c r="D84" s="78"/>
      <c r="E84" s="78"/>
      <c r="F84" s="78"/>
      <c r="G84" s="78"/>
      <c r="H84" s="78"/>
      <c r="I84" s="78"/>
      <c r="J84" s="78"/>
      <c r="K84" s="78"/>
      <c r="L84" s="78"/>
      <c r="M84" s="78"/>
      <c r="N84" s="78"/>
      <c r="O84" s="78"/>
      <c r="P84" s="78"/>
      <c r="Q84" s="78"/>
      <c r="R84" s="78"/>
      <c r="S84" s="78"/>
      <c r="T84" s="78"/>
      <c r="U84" s="78"/>
    </row>
    <row r="85">
      <c r="A85" s="78"/>
      <c r="B85" s="78"/>
      <c r="C85" s="78"/>
      <c r="D85" s="78"/>
      <c r="E85" s="78"/>
      <c r="F85" s="78"/>
      <c r="G85" s="78"/>
      <c r="H85" s="78"/>
      <c r="I85" s="78"/>
      <c r="J85" s="78"/>
      <c r="K85" s="78"/>
      <c r="L85" s="78"/>
      <c r="M85" s="78"/>
      <c r="N85" s="78"/>
      <c r="O85" s="78"/>
      <c r="P85" s="78"/>
      <c r="Q85" s="78"/>
      <c r="R85" s="78"/>
      <c r="S85" s="78"/>
      <c r="T85" s="78"/>
      <c r="U85" s="78"/>
    </row>
    <row r="86">
      <c r="A86" s="78"/>
      <c r="B86" s="78"/>
      <c r="C86" s="78"/>
      <c r="D86" s="78"/>
      <c r="E86" s="78"/>
      <c r="F86" s="78"/>
      <c r="G86" s="78"/>
      <c r="H86" s="78"/>
      <c r="I86" s="78"/>
      <c r="J86" s="78"/>
      <c r="K86" s="78"/>
      <c r="L86" s="78"/>
      <c r="M86" s="78"/>
      <c r="N86" s="78"/>
      <c r="O86" s="78"/>
      <c r="P86" s="78"/>
      <c r="Q86" s="78"/>
      <c r="R86" s="78"/>
      <c r="S86" s="78"/>
      <c r="T86" s="78"/>
      <c r="U86" s="78"/>
    </row>
    <row r="87">
      <c r="A87" s="78"/>
      <c r="B87" s="78"/>
      <c r="C87" s="78"/>
      <c r="D87" s="78"/>
      <c r="E87" s="78"/>
      <c r="F87" s="78"/>
      <c r="G87" s="78"/>
      <c r="H87" s="78"/>
      <c r="I87" s="78"/>
      <c r="J87" s="78"/>
      <c r="K87" s="78"/>
      <c r="L87" s="78"/>
      <c r="M87" s="78"/>
      <c r="N87" s="78"/>
      <c r="O87" s="78"/>
      <c r="P87" s="78"/>
      <c r="Q87" s="78"/>
      <c r="R87" s="78"/>
      <c r="S87" s="78"/>
      <c r="T87" s="78"/>
      <c r="U87" s="78"/>
    </row>
    <row r="88">
      <c r="A88" s="78"/>
      <c r="B88" s="78"/>
      <c r="C88" s="78"/>
      <c r="D88" s="78"/>
      <c r="E88" s="78"/>
      <c r="F88" s="78"/>
      <c r="G88" s="78"/>
      <c r="H88" s="78"/>
      <c r="I88" s="78"/>
      <c r="J88" s="78"/>
      <c r="K88" s="78"/>
      <c r="L88" s="78"/>
      <c r="M88" s="78"/>
      <c r="N88" s="78"/>
      <c r="O88" s="78"/>
      <c r="P88" s="78"/>
      <c r="Q88" s="78"/>
      <c r="R88" s="78"/>
      <c r="S88" s="78"/>
      <c r="T88" s="78"/>
      <c r="U88" s="78"/>
    </row>
    <row r="89">
      <c r="A89" s="78"/>
      <c r="B89" s="78"/>
      <c r="C89" s="78"/>
      <c r="D89" s="78"/>
      <c r="E89" s="78"/>
      <c r="F89" s="78"/>
      <c r="G89" s="78"/>
      <c r="H89" s="78"/>
      <c r="I89" s="78"/>
      <c r="J89" s="78"/>
      <c r="K89" s="78"/>
      <c r="L89" s="78"/>
      <c r="M89" s="78"/>
      <c r="N89" s="78"/>
      <c r="O89" s="78"/>
      <c r="P89" s="78"/>
      <c r="Q89" s="78"/>
      <c r="R89" s="78"/>
      <c r="S89" s="78"/>
      <c r="T89" s="78"/>
      <c r="U89" s="78"/>
    </row>
    <row r="90">
      <c r="A90" s="78"/>
      <c r="B90" s="78"/>
      <c r="C90" s="78"/>
      <c r="D90" s="78"/>
      <c r="E90" s="78"/>
      <c r="F90" s="78"/>
      <c r="G90" s="78"/>
      <c r="H90" s="78"/>
      <c r="I90" s="78"/>
      <c r="J90" s="78"/>
      <c r="K90" s="78"/>
      <c r="L90" s="78"/>
      <c r="M90" s="78"/>
      <c r="N90" s="78"/>
      <c r="O90" s="78"/>
      <c r="P90" s="78"/>
      <c r="Q90" s="78"/>
      <c r="R90" s="78"/>
      <c r="S90" s="78"/>
      <c r="T90" s="78"/>
      <c r="U90" s="78"/>
    </row>
    <row r="91">
      <c r="A91" s="78"/>
      <c r="B91" s="78"/>
      <c r="C91" s="78"/>
      <c r="D91" s="78"/>
      <c r="E91" s="78"/>
      <c r="F91" s="78"/>
      <c r="G91" s="78"/>
      <c r="H91" s="78"/>
      <c r="I91" s="78"/>
      <c r="J91" s="78"/>
      <c r="K91" s="78"/>
      <c r="L91" s="78"/>
      <c r="M91" s="78"/>
      <c r="N91" s="78"/>
      <c r="O91" s="78"/>
      <c r="P91" s="78"/>
      <c r="Q91" s="78"/>
      <c r="R91" s="78"/>
      <c r="S91" s="78"/>
      <c r="T91" s="78"/>
      <c r="U91" s="78"/>
    </row>
    <row r="92">
      <c r="A92" s="78"/>
      <c r="B92" s="78"/>
      <c r="C92" s="78"/>
      <c r="D92" s="78"/>
      <c r="E92" s="78"/>
      <c r="F92" s="78"/>
      <c r="G92" s="78"/>
      <c r="H92" s="78"/>
      <c r="I92" s="78"/>
      <c r="J92" s="78"/>
      <c r="K92" s="78"/>
      <c r="L92" s="78"/>
      <c r="M92" s="78"/>
      <c r="N92" s="78"/>
      <c r="O92" s="78"/>
      <c r="P92" s="78"/>
      <c r="Q92" s="78"/>
      <c r="R92" s="78"/>
      <c r="S92" s="78"/>
      <c r="T92" s="78"/>
      <c r="U92" s="78"/>
    </row>
    <row r="93">
      <c r="A93" s="78"/>
      <c r="B93" s="78"/>
      <c r="C93" s="78"/>
      <c r="D93" s="78"/>
      <c r="E93" s="78"/>
      <c r="F93" s="78"/>
      <c r="G93" s="78"/>
      <c r="H93" s="78"/>
      <c r="I93" s="78"/>
      <c r="J93" s="78"/>
      <c r="K93" s="78"/>
      <c r="L93" s="78"/>
      <c r="M93" s="78"/>
      <c r="N93" s="78"/>
      <c r="O93" s="78"/>
      <c r="P93" s="78"/>
      <c r="Q93" s="78"/>
      <c r="R93" s="78"/>
      <c r="S93" s="78"/>
      <c r="T93" s="78"/>
      <c r="U93" s="78"/>
    </row>
    <row r="94">
      <c r="A94" s="78"/>
      <c r="B94" s="78"/>
      <c r="C94" s="78"/>
      <c r="D94" s="78"/>
      <c r="E94" s="78"/>
      <c r="F94" s="78"/>
      <c r="G94" s="78"/>
      <c r="H94" s="78"/>
      <c r="I94" s="78"/>
      <c r="J94" s="78"/>
      <c r="K94" s="78"/>
      <c r="L94" s="78"/>
      <c r="M94" s="78"/>
      <c r="N94" s="78"/>
      <c r="O94" s="78"/>
      <c r="P94" s="78"/>
      <c r="Q94" s="78"/>
      <c r="R94" s="78"/>
      <c r="S94" s="78"/>
      <c r="T94" s="78"/>
      <c r="U94" s="78"/>
    </row>
    <row r="95">
      <c r="A95" s="78"/>
      <c r="B95" s="78"/>
      <c r="C95" s="78"/>
      <c r="D95" s="78"/>
      <c r="E95" s="78"/>
      <c r="F95" s="78"/>
      <c r="G95" s="78"/>
      <c r="H95" s="78"/>
      <c r="I95" s="78"/>
      <c r="J95" s="78"/>
      <c r="K95" s="78"/>
      <c r="L95" s="78"/>
      <c r="M95" s="78"/>
      <c r="N95" s="78"/>
      <c r="O95" s="78"/>
      <c r="P95" s="78"/>
      <c r="Q95" s="78"/>
      <c r="R95" s="78"/>
      <c r="S95" s="78"/>
      <c r="T95" s="78"/>
      <c r="U95" s="78"/>
    </row>
    <row r="96">
      <c r="A96" s="78"/>
      <c r="B96" s="78"/>
      <c r="C96" s="78"/>
      <c r="D96" s="78"/>
      <c r="E96" s="78"/>
      <c r="F96" s="78"/>
      <c r="G96" s="78"/>
      <c r="H96" s="78"/>
      <c r="I96" s="78"/>
      <c r="J96" s="78"/>
      <c r="K96" s="78"/>
      <c r="L96" s="78"/>
      <c r="M96" s="78"/>
      <c r="N96" s="78"/>
      <c r="O96" s="78"/>
      <c r="P96" s="78"/>
      <c r="Q96" s="78"/>
      <c r="R96" s="78"/>
      <c r="S96" s="78"/>
      <c r="T96" s="78"/>
      <c r="U96" s="78"/>
    </row>
    <row r="97">
      <c r="A97" s="78"/>
      <c r="B97" s="78"/>
      <c r="C97" s="78"/>
      <c r="D97" s="78"/>
      <c r="E97" s="78"/>
      <c r="F97" s="78"/>
      <c r="G97" s="78"/>
      <c r="H97" s="78"/>
      <c r="I97" s="78"/>
      <c r="J97" s="78"/>
      <c r="K97" s="78"/>
      <c r="L97" s="78"/>
      <c r="M97" s="78"/>
      <c r="N97" s="78"/>
      <c r="O97" s="78"/>
      <c r="P97" s="78"/>
      <c r="Q97" s="78"/>
      <c r="R97" s="78"/>
      <c r="S97" s="78"/>
      <c r="T97" s="78"/>
      <c r="U97" s="78"/>
    </row>
    <row r="98">
      <c r="A98" s="78"/>
      <c r="B98" s="78"/>
      <c r="C98" s="78"/>
      <c r="D98" s="78"/>
      <c r="E98" s="78"/>
      <c r="F98" s="78"/>
      <c r="G98" s="78"/>
      <c r="H98" s="78"/>
      <c r="I98" s="78"/>
      <c r="J98" s="78"/>
      <c r="K98" s="78"/>
      <c r="L98" s="78"/>
      <c r="M98" s="78"/>
      <c r="N98" s="78"/>
      <c r="O98" s="78"/>
      <c r="P98" s="78"/>
      <c r="Q98" s="78"/>
      <c r="R98" s="78"/>
      <c r="S98" s="78"/>
      <c r="T98" s="78"/>
      <c r="U98" s="78"/>
    </row>
    <row r="99">
      <c r="A99" s="78"/>
      <c r="B99" s="78"/>
      <c r="C99" s="78"/>
      <c r="D99" s="78"/>
      <c r="E99" s="78"/>
      <c r="F99" s="78"/>
      <c r="G99" s="78"/>
      <c r="H99" s="78"/>
      <c r="I99" s="78"/>
      <c r="J99" s="78"/>
      <c r="K99" s="78"/>
      <c r="L99" s="78"/>
      <c r="M99" s="78"/>
      <c r="N99" s="78"/>
      <c r="O99" s="78"/>
      <c r="P99" s="78"/>
      <c r="Q99" s="78"/>
      <c r="R99" s="78"/>
      <c r="S99" s="78"/>
      <c r="T99" s="78"/>
      <c r="U99" s="78"/>
    </row>
    <row r="100">
      <c r="A100" s="78"/>
      <c r="B100" s="78"/>
      <c r="C100" s="78"/>
      <c r="D100" s="78"/>
      <c r="E100" s="78"/>
      <c r="F100" s="78"/>
      <c r="G100" s="78"/>
      <c r="H100" s="78"/>
      <c r="I100" s="78"/>
      <c r="J100" s="78"/>
      <c r="K100" s="78"/>
      <c r="L100" s="78"/>
      <c r="M100" s="78"/>
      <c r="N100" s="78"/>
      <c r="O100" s="78"/>
      <c r="P100" s="78"/>
      <c r="Q100" s="78"/>
      <c r="R100" s="78"/>
      <c r="S100" s="78"/>
      <c r="T100" s="78"/>
      <c r="U100" s="78"/>
    </row>
    <row r="101">
      <c r="A101" s="78"/>
      <c r="B101" s="78"/>
      <c r="C101" s="78"/>
      <c r="D101" s="78"/>
      <c r="E101" s="78"/>
      <c r="F101" s="78"/>
      <c r="G101" s="78"/>
      <c r="H101" s="78"/>
      <c r="I101" s="78"/>
      <c r="J101" s="78"/>
      <c r="K101" s="78"/>
      <c r="L101" s="78"/>
      <c r="M101" s="78"/>
      <c r="N101" s="78"/>
      <c r="O101" s="78"/>
      <c r="P101" s="78"/>
      <c r="Q101" s="78"/>
      <c r="R101" s="78"/>
      <c r="S101" s="78"/>
      <c r="T101" s="78"/>
      <c r="U101" s="78"/>
    </row>
    <row r="102">
      <c r="A102" s="78"/>
      <c r="B102" s="78"/>
      <c r="C102" s="78"/>
      <c r="D102" s="78"/>
      <c r="E102" s="78"/>
      <c r="F102" s="78"/>
      <c r="G102" s="78"/>
      <c r="H102" s="78"/>
      <c r="I102" s="78"/>
      <c r="J102" s="78"/>
      <c r="K102" s="78"/>
      <c r="L102" s="78"/>
      <c r="M102" s="78"/>
      <c r="N102" s="78"/>
      <c r="O102" s="78"/>
      <c r="P102" s="78"/>
      <c r="Q102" s="78"/>
      <c r="R102" s="78"/>
      <c r="S102" s="78"/>
      <c r="T102" s="78"/>
      <c r="U102" s="78"/>
    </row>
    <row r="103">
      <c r="A103" s="78"/>
      <c r="B103" s="78"/>
      <c r="C103" s="78"/>
      <c r="D103" s="78"/>
      <c r="E103" s="78"/>
      <c r="F103" s="78"/>
      <c r="G103" s="78"/>
      <c r="H103" s="78"/>
      <c r="I103" s="78"/>
      <c r="J103" s="78"/>
      <c r="K103" s="78"/>
      <c r="L103" s="78"/>
      <c r="M103" s="78"/>
      <c r="N103" s="78"/>
      <c r="O103" s="78"/>
      <c r="P103" s="78"/>
      <c r="Q103" s="78"/>
      <c r="R103" s="78"/>
      <c r="S103" s="78"/>
      <c r="T103" s="78"/>
      <c r="U103" s="78"/>
    </row>
    <row r="104">
      <c r="A104" s="78"/>
      <c r="B104" s="78"/>
      <c r="C104" s="78"/>
      <c r="D104" s="78"/>
      <c r="E104" s="78"/>
      <c r="F104" s="78"/>
      <c r="G104" s="78"/>
      <c r="H104" s="78"/>
      <c r="I104" s="78"/>
      <c r="J104" s="78"/>
      <c r="K104" s="78"/>
      <c r="L104" s="78"/>
      <c r="M104" s="78"/>
      <c r="N104" s="78"/>
      <c r="O104" s="78"/>
      <c r="P104" s="78"/>
      <c r="Q104" s="78"/>
      <c r="R104" s="78"/>
      <c r="S104" s="78"/>
      <c r="T104" s="78"/>
      <c r="U104" s="78"/>
    </row>
    <row r="105">
      <c r="A105" s="78"/>
      <c r="B105" s="78"/>
      <c r="C105" s="78"/>
      <c r="D105" s="78"/>
      <c r="E105" s="78"/>
      <c r="F105" s="78"/>
      <c r="G105" s="78"/>
      <c r="H105" s="78"/>
      <c r="I105" s="78"/>
      <c r="J105" s="78"/>
      <c r="K105" s="78"/>
      <c r="L105" s="78"/>
      <c r="M105" s="78"/>
      <c r="N105" s="78"/>
      <c r="O105" s="78"/>
      <c r="P105" s="78"/>
      <c r="Q105" s="78"/>
      <c r="R105" s="78"/>
      <c r="S105" s="78"/>
      <c r="T105" s="78"/>
      <c r="U105" s="78"/>
    </row>
    <row r="106">
      <c r="A106" s="78"/>
      <c r="B106" s="78"/>
      <c r="C106" s="78"/>
      <c r="D106" s="78"/>
      <c r="E106" s="78"/>
      <c r="F106" s="78"/>
      <c r="G106" s="78"/>
      <c r="H106" s="78"/>
      <c r="I106" s="78"/>
      <c r="J106" s="78"/>
      <c r="K106" s="78"/>
      <c r="L106" s="78"/>
      <c r="M106" s="78"/>
      <c r="N106" s="78"/>
      <c r="O106" s="78"/>
      <c r="P106" s="78"/>
      <c r="Q106" s="78"/>
      <c r="R106" s="78"/>
      <c r="S106" s="78"/>
      <c r="T106" s="78"/>
      <c r="U106" s="78"/>
    </row>
    <row r="107">
      <c r="A107" s="78"/>
      <c r="B107" s="78"/>
      <c r="C107" s="78"/>
      <c r="D107" s="78"/>
      <c r="E107" s="78"/>
      <c r="F107" s="78"/>
      <c r="G107" s="78"/>
      <c r="H107" s="78"/>
      <c r="I107" s="78"/>
      <c r="J107" s="78"/>
      <c r="K107" s="78"/>
      <c r="L107" s="78"/>
      <c r="M107" s="78"/>
      <c r="N107" s="78"/>
      <c r="O107" s="78"/>
      <c r="P107" s="78"/>
      <c r="Q107" s="78"/>
      <c r="R107" s="78"/>
      <c r="S107" s="78"/>
      <c r="T107" s="78"/>
      <c r="U107" s="78"/>
    </row>
    <row r="108">
      <c r="A108" s="78"/>
      <c r="B108" s="78"/>
      <c r="C108" s="78"/>
      <c r="D108" s="78"/>
      <c r="E108" s="78"/>
      <c r="F108" s="78"/>
      <c r="G108" s="78"/>
      <c r="H108" s="78"/>
      <c r="I108" s="78"/>
      <c r="J108" s="78"/>
      <c r="K108" s="78"/>
      <c r="L108" s="78"/>
      <c r="M108" s="78"/>
      <c r="N108" s="78"/>
      <c r="O108" s="78"/>
      <c r="P108" s="78"/>
      <c r="Q108" s="78"/>
      <c r="R108" s="78"/>
      <c r="S108" s="78"/>
      <c r="T108" s="78"/>
      <c r="U108" s="78"/>
    </row>
    <row r="109">
      <c r="A109" s="78"/>
      <c r="B109" s="78"/>
      <c r="C109" s="78"/>
      <c r="D109" s="78"/>
      <c r="E109" s="78"/>
      <c r="F109" s="78"/>
      <c r="G109" s="78"/>
      <c r="H109" s="78"/>
      <c r="I109" s="78"/>
      <c r="J109" s="78"/>
      <c r="K109" s="78"/>
      <c r="L109" s="78"/>
      <c r="M109" s="78"/>
      <c r="N109" s="78"/>
      <c r="O109" s="78"/>
      <c r="P109" s="78"/>
      <c r="Q109" s="78"/>
      <c r="R109" s="78"/>
      <c r="S109" s="78"/>
      <c r="T109" s="78"/>
      <c r="U109" s="78"/>
    </row>
    <row r="110">
      <c r="A110" s="78"/>
      <c r="B110" s="78"/>
      <c r="C110" s="78"/>
      <c r="D110" s="78"/>
      <c r="E110" s="78"/>
      <c r="F110" s="78"/>
      <c r="G110" s="78"/>
      <c r="H110" s="78"/>
      <c r="I110" s="78"/>
      <c r="J110" s="78"/>
      <c r="K110" s="78"/>
      <c r="L110" s="78"/>
      <c r="M110" s="78"/>
      <c r="N110" s="78"/>
      <c r="O110" s="78"/>
      <c r="P110" s="78"/>
      <c r="Q110" s="78"/>
      <c r="R110" s="78"/>
      <c r="S110" s="78"/>
      <c r="T110" s="78"/>
      <c r="U110" s="78"/>
    </row>
    <row r="111">
      <c r="A111" s="78"/>
      <c r="B111" s="78"/>
      <c r="C111" s="78"/>
      <c r="D111" s="78"/>
      <c r="E111" s="78"/>
      <c r="F111" s="78"/>
      <c r="G111" s="78"/>
      <c r="H111" s="78"/>
      <c r="I111" s="78"/>
      <c r="J111" s="78"/>
      <c r="K111" s="78"/>
      <c r="L111" s="78"/>
      <c r="M111" s="78"/>
      <c r="N111" s="78"/>
      <c r="O111" s="78"/>
      <c r="P111" s="78"/>
      <c r="Q111" s="78"/>
      <c r="R111" s="78"/>
      <c r="S111" s="78"/>
      <c r="T111" s="78"/>
      <c r="U111" s="78"/>
    </row>
    <row r="112">
      <c r="A112" s="78"/>
      <c r="B112" s="78"/>
      <c r="C112" s="78"/>
      <c r="D112" s="78"/>
      <c r="E112" s="78"/>
      <c r="F112" s="78"/>
      <c r="G112" s="78"/>
      <c r="H112" s="78"/>
      <c r="I112" s="78"/>
      <c r="J112" s="78"/>
      <c r="K112" s="78"/>
      <c r="L112" s="78"/>
      <c r="M112" s="78"/>
      <c r="N112" s="78"/>
      <c r="O112" s="78"/>
      <c r="P112" s="78"/>
      <c r="Q112" s="78"/>
      <c r="R112" s="78"/>
      <c r="S112" s="78"/>
      <c r="T112" s="78"/>
      <c r="U112" s="78"/>
    </row>
    <row r="113">
      <c r="A113" s="78"/>
      <c r="B113" s="78"/>
      <c r="C113" s="78"/>
      <c r="D113" s="78"/>
      <c r="E113" s="78"/>
      <c r="F113" s="78"/>
      <c r="G113" s="78"/>
      <c r="H113" s="78"/>
      <c r="I113" s="78"/>
      <c r="J113" s="78"/>
      <c r="K113" s="78"/>
      <c r="L113" s="78"/>
      <c r="M113" s="78"/>
      <c r="N113" s="78"/>
      <c r="O113" s="78"/>
      <c r="P113" s="78"/>
      <c r="Q113" s="78"/>
      <c r="R113" s="78"/>
      <c r="S113" s="78"/>
      <c r="T113" s="78"/>
      <c r="U113" s="78"/>
    </row>
    <row r="114">
      <c r="A114" s="78"/>
      <c r="B114" s="78"/>
      <c r="C114" s="78"/>
      <c r="D114" s="78"/>
      <c r="E114" s="78"/>
      <c r="F114" s="78"/>
      <c r="G114" s="78"/>
      <c r="H114" s="78"/>
      <c r="I114" s="78"/>
      <c r="J114" s="78"/>
      <c r="K114" s="78"/>
      <c r="L114" s="78"/>
      <c r="M114" s="78"/>
      <c r="N114" s="78"/>
      <c r="O114" s="78"/>
      <c r="P114" s="78"/>
      <c r="Q114" s="78"/>
      <c r="R114" s="78"/>
      <c r="S114" s="78"/>
      <c r="T114" s="78"/>
      <c r="U114" s="78"/>
    </row>
    <row r="115">
      <c r="A115" s="78"/>
      <c r="B115" s="78"/>
      <c r="C115" s="78"/>
      <c r="D115" s="78"/>
      <c r="E115" s="78"/>
      <c r="F115" s="78"/>
      <c r="G115" s="78"/>
      <c r="H115" s="78"/>
      <c r="I115" s="78"/>
      <c r="J115" s="78"/>
      <c r="K115" s="78"/>
      <c r="L115" s="78"/>
      <c r="M115" s="78"/>
      <c r="N115" s="78"/>
      <c r="O115" s="78"/>
      <c r="P115" s="78"/>
      <c r="Q115" s="78"/>
      <c r="R115" s="78"/>
      <c r="S115" s="78"/>
      <c r="T115" s="78"/>
      <c r="U115" s="78"/>
    </row>
    <row r="116">
      <c r="A116" s="78"/>
      <c r="B116" s="78"/>
      <c r="C116" s="78"/>
      <c r="D116" s="78"/>
      <c r="E116" s="78"/>
      <c r="F116" s="78"/>
      <c r="G116" s="78"/>
      <c r="H116" s="78"/>
      <c r="I116" s="78"/>
      <c r="J116" s="78"/>
      <c r="K116" s="78"/>
      <c r="L116" s="78"/>
      <c r="M116" s="78"/>
      <c r="N116" s="78"/>
      <c r="O116" s="78"/>
      <c r="P116" s="78"/>
      <c r="Q116" s="78"/>
      <c r="R116" s="78"/>
      <c r="S116" s="78"/>
      <c r="T116" s="78"/>
      <c r="U116" s="78"/>
    </row>
    <row r="117">
      <c r="A117" s="78"/>
      <c r="B117" s="78"/>
      <c r="C117" s="78"/>
      <c r="D117" s="78"/>
      <c r="E117" s="78"/>
      <c r="F117" s="78"/>
      <c r="G117" s="78"/>
      <c r="H117" s="78"/>
      <c r="I117" s="78"/>
      <c r="J117" s="78"/>
      <c r="K117" s="78"/>
      <c r="L117" s="78"/>
      <c r="M117" s="78"/>
      <c r="N117" s="78"/>
      <c r="O117" s="78"/>
      <c r="P117" s="78"/>
      <c r="Q117" s="78"/>
      <c r="R117" s="78"/>
      <c r="S117" s="78"/>
      <c r="T117" s="78"/>
      <c r="U117" s="78"/>
    </row>
    <row r="118">
      <c r="A118" s="78"/>
      <c r="B118" s="78"/>
      <c r="C118" s="78"/>
      <c r="D118" s="78"/>
      <c r="E118" s="78"/>
      <c r="F118" s="78"/>
      <c r="G118" s="78"/>
      <c r="H118" s="78"/>
      <c r="I118" s="78"/>
      <c r="J118" s="78"/>
      <c r="K118" s="78"/>
      <c r="L118" s="78"/>
      <c r="M118" s="78"/>
      <c r="N118" s="78"/>
      <c r="O118" s="78"/>
      <c r="P118" s="78"/>
      <c r="Q118" s="78"/>
      <c r="R118" s="78"/>
      <c r="S118" s="78"/>
      <c r="T118" s="78"/>
      <c r="U118" s="78"/>
    </row>
    <row r="119">
      <c r="A119" s="78"/>
      <c r="B119" s="78"/>
      <c r="C119" s="78"/>
      <c r="D119" s="78"/>
      <c r="E119" s="78"/>
      <c r="F119" s="78"/>
      <c r="G119" s="78"/>
      <c r="H119" s="78"/>
      <c r="I119" s="78"/>
      <c r="J119" s="78"/>
      <c r="K119" s="78"/>
      <c r="L119" s="78"/>
      <c r="M119" s="78"/>
      <c r="N119" s="78"/>
      <c r="O119" s="78"/>
      <c r="P119" s="78"/>
      <c r="Q119" s="78"/>
      <c r="R119" s="78"/>
      <c r="S119" s="78"/>
      <c r="T119" s="78"/>
      <c r="U119" s="78"/>
    </row>
    <row r="120">
      <c r="A120" s="78"/>
      <c r="B120" s="78"/>
      <c r="C120" s="78"/>
      <c r="D120" s="78"/>
      <c r="E120" s="78"/>
      <c r="F120" s="78"/>
      <c r="G120" s="78"/>
      <c r="H120" s="78"/>
      <c r="I120" s="78"/>
      <c r="J120" s="78"/>
      <c r="K120" s="78"/>
      <c r="L120" s="78"/>
      <c r="M120" s="78"/>
      <c r="N120" s="78"/>
      <c r="O120" s="78"/>
      <c r="P120" s="78"/>
      <c r="Q120" s="78"/>
      <c r="R120" s="78"/>
      <c r="S120" s="78"/>
      <c r="T120" s="78"/>
      <c r="U120" s="78"/>
    </row>
    <row r="121">
      <c r="A121" s="78"/>
      <c r="B121" s="78"/>
      <c r="C121" s="78"/>
      <c r="D121" s="78"/>
      <c r="E121" s="78"/>
      <c r="F121" s="78"/>
      <c r="G121" s="78"/>
      <c r="H121" s="78"/>
      <c r="I121" s="78"/>
      <c r="J121" s="78"/>
      <c r="K121" s="78"/>
      <c r="L121" s="78"/>
      <c r="M121" s="78"/>
      <c r="N121" s="78"/>
      <c r="O121" s="78"/>
      <c r="P121" s="78"/>
      <c r="Q121" s="78"/>
      <c r="R121" s="78"/>
      <c r="S121" s="78"/>
      <c r="T121" s="78"/>
      <c r="U121" s="78"/>
    </row>
    <row r="122">
      <c r="A122" s="78"/>
      <c r="B122" s="78"/>
      <c r="C122" s="78"/>
      <c r="D122" s="78"/>
      <c r="E122" s="78"/>
      <c r="F122" s="78"/>
      <c r="G122" s="78"/>
      <c r="H122" s="78"/>
      <c r="I122" s="78"/>
      <c r="J122" s="78"/>
      <c r="K122" s="78"/>
      <c r="L122" s="78"/>
      <c r="M122" s="78"/>
      <c r="N122" s="78"/>
      <c r="O122" s="78"/>
      <c r="P122" s="78"/>
      <c r="Q122" s="78"/>
      <c r="R122" s="78"/>
      <c r="S122" s="78"/>
      <c r="T122" s="78"/>
      <c r="U122" s="78"/>
    </row>
    <row r="123">
      <c r="A123" s="78"/>
      <c r="B123" s="78"/>
      <c r="C123" s="78"/>
      <c r="D123" s="78"/>
      <c r="E123" s="78"/>
      <c r="F123" s="78"/>
      <c r="G123" s="78"/>
      <c r="H123" s="78"/>
      <c r="I123" s="78"/>
      <c r="J123" s="78"/>
      <c r="K123" s="78"/>
      <c r="L123" s="78"/>
      <c r="M123" s="78"/>
      <c r="N123" s="78"/>
      <c r="O123" s="78"/>
      <c r="P123" s="78"/>
      <c r="Q123" s="78"/>
      <c r="R123" s="78"/>
      <c r="S123" s="78"/>
      <c r="T123" s="78"/>
      <c r="U123" s="78"/>
    </row>
    <row r="124">
      <c r="A124" s="78"/>
      <c r="B124" s="78"/>
      <c r="C124" s="78"/>
      <c r="D124" s="78"/>
      <c r="E124" s="78"/>
      <c r="F124" s="78"/>
      <c r="G124" s="78"/>
      <c r="H124" s="78"/>
      <c r="I124" s="78"/>
      <c r="J124" s="78"/>
      <c r="K124" s="78"/>
      <c r="L124" s="78"/>
      <c r="M124" s="78"/>
      <c r="N124" s="78"/>
      <c r="O124" s="78"/>
      <c r="P124" s="78"/>
      <c r="Q124" s="78"/>
      <c r="R124" s="78"/>
      <c r="S124" s="78"/>
      <c r="T124" s="78"/>
      <c r="U124" s="78"/>
    </row>
    <row r="125">
      <c r="A125" s="78"/>
      <c r="B125" s="78"/>
      <c r="C125" s="78"/>
      <c r="D125" s="78"/>
      <c r="E125" s="78"/>
      <c r="F125" s="78"/>
      <c r="G125" s="78"/>
      <c r="H125" s="78"/>
      <c r="I125" s="78"/>
      <c r="J125" s="78"/>
      <c r="K125" s="78"/>
      <c r="L125" s="78"/>
      <c r="M125" s="78"/>
      <c r="N125" s="78"/>
      <c r="O125" s="78"/>
      <c r="P125" s="78"/>
      <c r="Q125" s="78"/>
      <c r="R125" s="78"/>
      <c r="S125" s="78"/>
      <c r="T125" s="78"/>
      <c r="U125" s="78"/>
    </row>
    <row r="126">
      <c r="A126" s="78"/>
      <c r="B126" s="78"/>
      <c r="C126" s="78"/>
      <c r="D126" s="78"/>
      <c r="E126" s="78"/>
      <c r="F126" s="78"/>
      <c r="G126" s="78"/>
      <c r="H126" s="78"/>
      <c r="I126" s="78"/>
      <c r="J126" s="78"/>
      <c r="K126" s="78"/>
      <c r="L126" s="78"/>
      <c r="M126" s="78"/>
      <c r="N126" s="78"/>
      <c r="O126" s="78"/>
      <c r="P126" s="78"/>
      <c r="Q126" s="78"/>
      <c r="R126" s="78"/>
      <c r="S126" s="78"/>
      <c r="T126" s="78"/>
      <c r="U126" s="78"/>
    </row>
    <row r="127">
      <c r="A127" s="78"/>
      <c r="B127" s="78"/>
      <c r="C127" s="78"/>
      <c r="D127" s="78"/>
      <c r="E127" s="78"/>
      <c r="F127" s="78"/>
      <c r="G127" s="78"/>
      <c r="H127" s="78"/>
      <c r="I127" s="78"/>
      <c r="J127" s="78"/>
      <c r="K127" s="78"/>
      <c r="L127" s="78"/>
      <c r="M127" s="78"/>
      <c r="N127" s="78"/>
      <c r="O127" s="78"/>
      <c r="P127" s="78"/>
      <c r="Q127" s="78"/>
      <c r="R127" s="78"/>
      <c r="S127" s="78"/>
      <c r="T127" s="78"/>
      <c r="U127" s="78"/>
    </row>
    <row r="128">
      <c r="A128" s="78"/>
      <c r="B128" s="78"/>
      <c r="C128" s="78"/>
      <c r="D128" s="78"/>
      <c r="E128" s="78"/>
      <c r="F128" s="78"/>
      <c r="G128" s="78"/>
      <c r="H128" s="78"/>
      <c r="I128" s="78"/>
      <c r="J128" s="78"/>
      <c r="K128" s="78"/>
      <c r="L128" s="78"/>
      <c r="M128" s="78"/>
      <c r="N128" s="78"/>
      <c r="O128" s="78"/>
      <c r="P128" s="78"/>
      <c r="Q128" s="78"/>
      <c r="R128" s="78"/>
      <c r="S128" s="78"/>
      <c r="T128" s="78"/>
      <c r="U128" s="78"/>
    </row>
    <row r="129">
      <c r="A129" s="78"/>
      <c r="B129" s="78"/>
      <c r="C129" s="78"/>
      <c r="D129" s="78"/>
      <c r="E129" s="78"/>
      <c r="F129" s="78"/>
      <c r="G129" s="78"/>
      <c r="H129" s="78"/>
      <c r="I129" s="78"/>
      <c r="J129" s="78"/>
      <c r="K129" s="78"/>
      <c r="L129" s="78"/>
      <c r="M129" s="78"/>
      <c r="N129" s="78"/>
      <c r="O129" s="78"/>
      <c r="P129" s="78"/>
      <c r="Q129" s="78"/>
      <c r="R129" s="78"/>
      <c r="S129" s="78"/>
      <c r="T129" s="78"/>
      <c r="U129" s="78"/>
    </row>
    <row r="130">
      <c r="A130" s="78"/>
      <c r="B130" s="78"/>
      <c r="C130" s="78"/>
      <c r="D130" s="78"/>
      <c r="E130" s="78"/>
      <c r="F130" s="78"/>
      <c r="G130" s="78"/>
      <c r="H130" s="78"/>
      <c r="I130" s="78"/>
      <c r="J130" s="78"/>
      <c r="K130" s="78"/>
      <c r="L130" s="78"/>
      <c r="M130" s="78"/>
      <c r="N130" s="78"/>
      <c r="O130" s="78"/>
      <c r="P130" s="78"/>
      <c r="Q130" s="78"/>
      <c r="R130" s="78"/>
      <c r="S130" s="78"/>
      <c r="T130" s="78"/>
      <c r="U130" s="78"/>
    </row>
    <row r="131">
      <c r="A131" s="78"/>
      <c r="B131" s="78"/>
      <c r="C131" s="78"/>
      <c r="D131" s="78"/>
      <c r="E131" s="78"/>
      <c r="F131" s="78"/>
      <c r="G131" s="78"/>
      <c r="H131" s="78"/>
      <c r="I131" s="78"/>
      <c r="J131" s="78"/>
      <c r="K131" s="78"/>
      <c r="L131" s="78"/>
      <c r="M131" s="78"/>
      <c r="N131" s="78"/>
      <c r="O131" s="78"/>
      <c r="P131" s="78"/>
      <c r="Q131" s="78"/>
      <c r="R131" s="78"/>
      <c r="S131" s="78"/>
      <c r="T131" s="78"/>
      <c r="U131" s="78"/>
    </row>
    <row r="132">
      <c r="A132" s="78"/>
      <c r="B132" s="78"/>
      <c r="C132" s="78"/>
      <c r="D132" s="78"/>
      <c r="E132" s="78"/>
      <c r="F132" s="78"/>
      <c r="G132" s="78"/>
      <c r="H132" s="78"/>
      <c r="I132" s="78"/>
      <c r="J132" s="78"/>
      <c r="K132" s="78"/>
      <c r="L132" s="78"/>
      <c r="M132" s="78"/>
      <c r="N132" s="78"/>
      <c r="O132" s="78"/>
      <c r="P132" s="78"/>
      <c r="Q132" s="78"/>
      <c r="R132" s="78"/>
      <c r="S132" s="78"/>
      <c r="T132" s="78"/>
      <c r="U132" s="78"/>
    </row>
    <row r="133">
      <c r="A133" s="78"/>
      <c r="B133" s="78"/>
      <c r="C133" s="78"/>
      <c r="D133" s="78"/>
      <c r="E133" s="78"/>
      <c r="F133" s="78"/>
      <c r="G133" s="78"/>
      <c r="H133" s="78"/>
      <c r="I133" s="78"/>
      <c r="J133" s="78"/>
      <c r="K133" s="78"/>
      <c r="L133" s="78"/>
      <c r="M133" s="78"/>
      <c r="N133" s="78"/>
      <c r="O133" s="78"/>
      <c r="P133" s="78"/>
      <c r="Q133" s="78"/>
      <c r="R133" s="78"/>
      <c r="S133" s="78"/>
      <c r="T133" s="78"/>
      <c r="U133" s="78"/>
    </row>
    <row r="134">
      <c r="A134" s="78"/>
      <c r="B134" s="78"/>
      <c r="C134" s="78"/>
      <c r="D134" s="78"/>
      <c r="E134" s="78"/>
      <c r="F134" s="78"/>
      <c r="G134" s="78"/>
      <c r="H134" s="78"/>
      <c r="I134" s="78"/>
      <c r="J134" s="78"/>
      <c r="K134" s="78"/>
      <c r="L134" s="78"/>
      <c r="M134" s="78"/>
      <c r="N134" s="78"/>
      <c r="O134" s="78"/>
      <c r="P134" s="78"/>
      <c r="Q134" s="78"/>
      <c r="R134" s="78"/>
      <c r="S134" s="78"/>
      <c r="T134" s="78"/>
      <c r="U134" s="78"/>
    </row>
    <row r="135">
      <c r="A135" s="78"/>
      <c r="B135" s="78"/>
      <c r="C135" s="78"/>
      <c r="D135" s="78"/>
      <c r="E135" s="78"/>
      <c r="F135" s="78"/>
      <c r="G135" s="78"/>
      <c r="H135" s="78"/>
      <c r="I135" s="78"/>
      <c r="J135" s="78"/>
      <c r="K135" s="78"/>
      <c r="L135" s="78"/>
      <c r="M135" s="78"/>
      <c r="N135" s="78"/>
      <c r="O135" s="78"/>
      <c r="P135" s="78"/>
      <c r="Q135" s="78"/>
      <c r="R135" s="78"/>
      <c r="S135" s="78"/>
      <c r="T135" s="78"/>
      <c r="U135" s="78"/>
    </row>
    <row r="136">
      <c r="A136" s="78"/>
      <c r="B136" s="78"/>
      <c r="C136" s="78"/>
      <c r="D136" s="78"/>
      <c r="E136" s="78"/>
      <c r="F136" s="78"/>
      <c r="G136" s="78"/>
      <c r="H136" s="78"/>
      <c r="I136" s="78"/>
      <c r="J136" s="78"/>
      <c r="K136" s="78"/>
      <c r="L136" s="78"/>
      <c r="M136" s="78"/>
      <c r="N136" s="78"/>
      <c r="O136" s="78"/>
      <c r="P136" s="78"/>
      <c r="Q136" s="78"/>
      <c r="R136" s="78"/>
      <c r="S136" s="78"/>
      <c r="T136" s="78"/>
      <c r="U136" s="78"/>
    </row>
    <row r="137">
      <c r="A137" s="78"/>
      <c r="B137" s="78"/>
      <c r="C137" s="78"/>
      <c r="D137" s="78"/>
      <c r="E137" s="78"/>
      <c r="F137" s="78"/>
      <c r="G137" s="78"/>
      <c r="H137" s="78"/>
      <c r="I137" s="78"/>
      <c r="J137" s="78"/>
      <c r="K137" s="78"/>
      <c r="L137" s="78"/>
      <c r="M137" s="78"/>
      <c r="N137" s="78"/>
      <c r="O137" s="78"/>
      <c r="P137" s="78"/>
      <c r="Q137" s="78"/>
      <c r="R137" s="78"/>
      <c r="S137" s="78"/>
      <c r="T137" s="78"/>
      <c r="U137" s="78"/>
    </row>
    <row r="138">
      <c r="A138" s="78"/>
      <c r="B138" s="78"/>
      <c r="C138" s="78"/>
      <c r="D138" s="78"/>
      <c r="E138" s="78"/>
      <c r="F138" s="78"/>
      <c r="G138" s="78"/>
      <c r="H138" s="78"/>
      <c r="I138" s="78"/>
      <c r="J138" s="78"/>
      <c r="K138" s="78"/>
      <c r="L138" s="78"/>
      <c r="M138" s="78"/>
      <c r="N138" s="78"/>
      <c r="O138" s="78"/>
      <c r="P138" s="78"/>
      <c r="Q138" s="78"/>
      <c r="R138" s="78"/>
      <c r="S138" s="78"/>
      <c r="T138" s="78"/>
      <c r="U138" s="78"/>
    </row>
    <row r="139">
      <c r="A139" s="78"/>
      <c r="B139" s="78"/>
      <c r="C139" s="78"/>
      <c r="D139" s="78"/>
      <c r="E139" s="78"/>
      <c r="F139" s="78"/>
      <c r="G139" s="78"/>
      <c r="H139" s="78"/>
      <c r="I139" s="78"/>
      <c r="J139" s="78"/>
      <c r="K139" s="78"/>
      <c r="L139" s="78"/>
      <c r="M139" s="78"/>
      <c r="N139" s="78"/>
      <c r="O139" s="78"/>
      <c r="P139" s="78"/>
      <c r="Q139" s="78"/>
      <c r="R139" s="78"/>
      <c r="S139" s="78"/>
      <c r="T139" s="78"/>
      <c r="U139" s="78"/>
    </row>
    <row r="140">
      <c r="A140" s="78"/>
      <c r="B140" s="78"/>
      <c r="C140" s="78"/>
      <c r="D140" s="78"/>
      <c r="E140" s="78"/>
      <c r="F140" s="78"/>
      <c r="G140" s="78"/>
      <c r="H140" s="78"/>
      <c r="I140" s="78"/>
      <c r="J140" s="78"/>
      <c r="K140" s="78"/>
      <c r="L140" s="78"/>
      <c r="M140" s="78"/>
      <c r="N140" s="78"/>
      <c r="O140" s="78"/>
      <c r="P140" s="78"/>
      <c r="Q140" s="78"/>
      <c r="R140" s="78"/>
      <c r="S140" s="78"/>
      <c r="T140" s="78"/>
      <c r="U140" s="78"/>
    </row>
    <row r="141">
      <c r="A141" s="78"/>
      <c r="B141" s="78"/>
      <c r="C141" s="78"/>
      <c r="D141" s="78"/>
      <c r="E141" s="78"/>
      <c r="F141" s="78"/>
      <c r="G141" s="78"/>
      <c r="H141" s="78"/>
      <c r="I141" s="78"/>
      <c r="J141" s="78"/>
      <c r="K141" s="78"/>
      <c r="L141" s="78"/>
      <c r="M141" s="78"/>
      <c r="N141" s="78"/>
      <c r="O141" s="78"/>
      <c r="P141" s="78"/>
      <c r="Q141" s="78"/>
      <c r="R141" s="78"/>
      <c r="S141" s="78"/>
      <c r="T141" s="78"/>
      <c r="U141" s="78"/>
    </row>
    <row r="142">
      <c r="A142" s="78"/>
      <c r="B142" s="78"/>
      <c r="C142" s="78"/>
      <c r="D142" s="78"/>
      <c r="E142" s="78"/>
      <c r="F142" s="78"/>
      <c r="G142" s="78"/>
      <c r="H142" s="78"/>
      <c r="I142" s="78"/>
      <c r="J142" s="78"/>
      <c r="K142" s="78"/>
      <c r="L142" s="78"/>
      <c r="M142" s="78"/>
      <c r="N142" s="78"/>
      <c r="O142" s="78"/>
      <c r="P142" s="78"/>
      <c r="Q142" s="78"/>
      <c r="R142" s="78"/>
      <c r="S142" s="78"/>
      <c r="T142" s="78"/>
      <c r="U142" s="78"/>
    </row>
    <row r="143">
      <c r="A143" s="78"/>
      <c r="B143" s="78"/>
      <c r="C143" s="78"/>
      <c r="D143" s="78"/>
      <c r="E143" s="78"/>
      <c r="F143" s="78"/>
      <c r="G143" s="78"/>
      <c r="H143" s="78"/>
      <c r="I143" s="78"/>
      <c r="J143" s="78"/>
      <c r="K143" s="78"/>
      <c r="L143" s="78"/>
      <c r="M143" s="78"/>
      <c r="N143" s="78"/>
      <c r="O143" s="78"/>
      <c r="P143" s="78"/>
      <c r="Q143" s="78"/>
      <c r="R143" s="78"/>
      <c r="S143" s="78"/>
      <c r="T143" s="78"/>
      <c r="U143" s="78"/>
    </row>
    <row r="144">
      <c r="A144" s="78"/>
      <c r="B144" s="78"/>
      <c r="C144" s="78"/>
      <c r="D144" s="78"/>
      <c r="E144" s="78"/>
      <c r="F144" s="78"/>
      <c r="G144" s="78"/>
      <c r="H144" s="78"/>
      <c r="I144" s="78"/>
      <c r="J144" s="78"/>
      <c r="K144" s="78"/>
      <c r="L144" s="78"/>
      <c r="M144" s="78"/>
      <c r="N144" s="78"/>
      <c r="O144" s="78"/>
      <c r="P144" s="78"/>
      <c r="Q144" s="78"/>
      <c r="R144" s="78"/>
      <c r="S144" s="78"/>
      <c r="T144" s="78"/>
      <c r="U144" s="78"/>
    </row>
    <row r="145">
      <c r="A145" s="78"/>
      <c r="B145" s="78"/>
      <c r="C145" s="78"/>
      <c r="D145" s="78"/>
      <c r="E145" s="78"/>
      <c r="F145" s="78"/>
      <c r="G145" s="78"/>
      <c r="H145" s="78"/>
      <c r="I145" s="78"/>
      <c r="J145" s="78"/>
      <c r="K145" s="78"/>
      <c r="L145" s="78"/>
      <c r="M145" s="78"/>
      <c r="N145" s="78"/>
      <c r="O145" s="78"/>
      <c r="P145" s="78"/>
      <c r="Q145" s="78"/>
      <c r="R145" s="78"/>
      <c r="S145" s="78"/>
      <c r="T145" s="78"/>
      <c r="U145" s="78"/>
    </row>
    <row r="146">
      <c r="A146" s="78"/>
      <c r="B146" s="78"/>
      <c r="C146" s="78"/>
      <c r="D146" s="78"/>
      <c r="E146" s="78"/>
      <c r="F146" s="78"/>
      <c r="G146" s="78"/>
      <c r="H146" s="78"/>
      <c r="I146" s="78"/>
      <c r="J146" s="78"/>
      <c r="K146" s="78"/>
      <c r="L146" s="78"/>
      <c r="M146" s="78"/>
      <c r="N146" s="78"/>
      <c r="O146" s="78"/>
      <c r="P146" s="78"/>
      <c r="Q146" s="78"/>
      <c r="R146" s="78"/>
      <c r="S146" s="78"/>
      <c r="T146" s="78"/>
      <c r="U146" s="78"/>
    </row>
    <row r="147">
      <c r="A147" s="78"/>
      <c r="B147" s="78"/>
      <c r="C147" s="78"/>
      <c r="D147" s="78"/>
      <c r="E147" s="78"/>
      <c r="F147" s="78"/>
      <c r="G147" s="78"/>
      <c r="H147" s="78"/>
      <c r="I147" s="78"/>
      <c r="J147" s="78"/>
      <c r="K147" s="78"/>
      <c r="L147" s="78"/>
      <c r="M147" s="78"/>
      <c r="N147" s="78"/>
      <c r="O147" s="78"/>
      <c r="P147" s="78"/>
      <c r="Q147" s="78"/>
      <c r="R147" s="78"/>
      <c r="S147" s="78"/>
      <c r="T147" s="78"/>
      <c r="U147" s="78"/>
    </row>
    <row r="148">
      <c r="A148" s="78"/>
      <c r="B148" s="78"/>
      <c r="C148" s="78"/>
      <c r="D148" s="78"/>
      <c r="E148" s="78"/>
      <c r="F148" s="78"/>
      <c r="G148" s="78"/>
      <c r="H148" s="78"/>
      <c r="I148" s="78"/>
      <c r="J148" s="78"/>
      <c r="K148" s="78"/>
      <c r="L148" s="78"/>
      <c r="M148" s="78"/>
      <c r="N148" s="78"/>
      <c r="O148" s="78"/>
      <c r="P148" s="78"/>
      <c r="Q148" s="78"/>
      <c r="R148" s="78"/>
      <c r="S148" s="78"/>
      <c r="T148" s="78"/>
      <c r="U148" s="78"/>
    </row>
    <row r="149">
      <c r="A149" s="78"/>
      <c r="B149" s="78"/>
      <c r="C149" s="78"/>
      <c r="D149" s="78"/>
      <c r="E149" s="78"/>
      <c r="F149" s="78"/>
      <c r="G149" s="78"/>
      <c r="H149" s="78"/>
      <c r="I149" s="78"/>
      <c r="J149" s="78"/>
      <c r="K149" s="78"/>
      <c r="L149" s="78"/>
      <c r="M149" s="78"/>
      <c r="N149" s="78"/>
      <c r="O149" s="78"/>
      <c r="P149" s="78"/>
      <c r="Q149" s="78"/>
      <c r="R149" s="78"/>
      <c r="S149" s="78"/>
      <c r="T149" s="78"/>
      <c r="U149" s="78"/>
    </row>
    <row r="150">
      <c r="A150" s="78"/>
      <c r="B150" s="78"/>
      <c r="C150" s="78"/>
      <c r="D150" s="78"/>
      <c r="E150" s="78"/>
      <c r="F150" s="78"/>
      <c r="G150" s="78"/>
      <c r="H150" s="78"/>
      <c r="I150" s="78"/>
      <c r="J150" s="78"/>
      <c r="K150" s="78"/>
      <c r="L150" s="78"/>
      <c r="M150" s="78"/>
      <c r="N150" s="78"/>
      <c r="O150" s="78"/>
      <c r="P150" s="78"/>
      <c r="Q150" s="78"/>
      <c r="R150" s="78"/>
      <c r="S150" s="78"/>
      <c r="T150" s="78"/>
      <c r="U150" s="78"/>
    </row>
    <row r="151">
      <c r="A151" s="78"/>
      <c r="B151" s="78"/>
      <c r="C151" s="78"/>
      <c r="D151" s="78"/>
      <c r="E151" s="78"/>
      <c r="F151" s="78"/>
      <c r="G151" s="78"/>
      <c r="H151" s="78"/>
      <c r="I151" s="78"/>
      <c r="J151" s="78"/>
      <c r="K151" s="78"/>
      <c r="L151" s="78"/>
      <c r="M151" s="78"/>
      <c r="N151" s="78"/>
      <c r="O151" s="78"/>
      <c r="P151" s="78"/>
      <c r="Q151" s="78"/>
      <c r="R151" s="78"/>
      <c r="S151" s="78"/>
      <c r="T151" s="78"/>
      <c r="U151" s="78"/>
    </row>
    <row r="152">
      <c r="A152" s="78"/>
      <c r="B152" s="78"/>
      <c r="C152" s="78"/>
      <c r="D152" s="78"/>
      <c r="E152" s="78"/>
      <c r="F152" s="78"/>
      <c r="G152" s="78"/>
      <c r="H152" s="78"/>
      <c r="I152" s="78"/>
      <c r="J152" s="78"/>
      <c r="K152" s="78"/>
      <c r="L152" s="78"/>
      <c r="M152" s="78"/>
      <c r="N152" s="78"/>
      <c r="O152" s="78"/>
      <c r="P152" s="78"/>
      <c r="Q152" s="78"/>
      <c r="R152" s="78"/>
      <c r="S152" s="78"/>
      <c r="T152" s="78"/>
      <c r="U152" s="78"/>
    </row>
    <row r="153">
      <c r="A153" s="78"/>
      <c r="B153" s="78"/>
      <c r="C153" s="78"/>
      <c r="D153" s="78"/>
      <c r="E153" s="78"/>
      <c r="F153" s="78"/>
      <c r="G153" s="78"/>
      <c r="H153" s="78"/>
      <c r="I153" s="78"/>
      <c r="J153" s="78"/>
      <c r="K153" s="78"/>
      <c r="L153" s="78"/>
      <c r="M153" s="78"/>
      <c r="N153" s="78"/>
      <c r="O153" s="78"/>
      <c r="P153" s="78"/>
      <c r="Q153" s="78"/>
      <c r="R153" s="78"/>
      <c r="S153" s="78"/>
      <c r="T153" s="78"/>
      <c r="U153" s="78"/>
    </row>
    <row r="154">
      <c r="A154" s="78"/>
      <c r="B154" s="78"/>
      <c r="C154" s="78"/>
      <c r="D154" s="78"/>
      <c r="E154" s="78"/>
      <c r="F154" s="78"/>
      <c r="G154" s="78"/>
      <c r="H154" s="78"/>
      <c r="I154" s="78"/>
      <c r="J154" s="78"/>
      <c r="K154" s="78"/>
      <c r="L154" s="78"/>
      <c r="M154" s="78"/>
      <c r="N154" s="78"/>
      <c r="O154" s="78"/>
      <c r="P154" s="78"/>
      <c r="Q154" s="78"/>
      <c r="R154" s="78"/>
      <c r="S154" s="78"/>
      <c r="T154" s="78"/>
      <c r="U154" s="78"/>
    </row>
    <row r="155">
      <c r="A155" s="78"/>
      <c r="B155" s="78"/>
      <c r="C155" s="78"/>
      <c r="D155" s="78"/>
      <c r="E155" s="78"/>
      <c r="F155" s="78"/>
      <c r="G155" s="78"/>
      <c r="H155" s="78"/>
      <c r="I155" s="78"/>
      <c r="J155" s="78"/>
      <c r="K155" s="78"/>
      <c r="L155" s="78"/>
      <c r="M155" s="78"/>
      <c r="N155" s="78"/>
      <c r="O155" s="78"/>
      <c r="P155" s="78"/>
      <c r="Q155" s="78"/>
      <c r="R155" s="78"/>
      <c r="S155" s="78"/>
      <c r="T155" s="78"/>
      <c r="U155" s="78"/>
    </row>
    <row r="156">
      <c r="A156" s="78"/>
      <c r="B156" s="78"/>
      <c r="C156" s="78"/>
      <c r="D156" s="78"/>
      <c r="E156" s="78"/>
      <c r="F156" s="78"/>
      <c r="G156" s="78"/>
      <c r="H156" s="78"/>
      <c r="I156" s="78"/>
      <c r="J156" s="78"/>
      <c r="K156" s="78"/>
      <c r="L156" s="78"/>
      <c r="M156" s="78"/>
      <c r="N156" s="78"/>
      <c r="O156" s="78"/>
      <c r="P156" s="78"/>
      <c r="Q156" s="78"/>
      <c r="R156" s="78"/>
      <c r="S156" s="78"/>
      <c r="T156" s="78"/>
      <c r="U156" s="78"/>
    </row>
    <row r="157">
      <c r="A157" s="78"/>
      <c r="B157" s="78"/>
      <c r="C157" s="78"/>
      <c r="D157" s="78"/>
      <c r="E157" s="78"/>
      <c r="F157" s="78"/>
      <c r="G157" s="78"/>
      <c r="H157" s="78"/>
      <c r="I157" s="78"/>
      <c r="J157" s="78"/>
      <c r="K157" s="78"/>
      <c r="L157" s="78"/>
      <c r="M157" s="78"/>
      <c r="N157" s="78"/>
      <c r="O157" s="78"/>
      <c r="P157" s="78"/>
      <c r="Q157" s="78"/>
      <c r="R157" s="78"/>
      <c r="S157" s="78"/>
      <c r="T157" s="78"/>
      <c r="U157" s="78"/>
    </row>
    <row r="158">
      <c r="A158" s="78"/>
      <c r="B158" s="78"/>
      <c r="C158" s="78"/>
      <c r="D158" s="78"/>
      <c r="E158" s="78"/>
      <c r="F158" s="78"/>
      <c r="G158" s="78"/>
      <c r="H158" s="78"/>
      <c r="I158" s="78"/>
      <c r="J158" s="78"/>
      <c r="K158" s="78"/>
      <c r="L158" s="78"/>
      <c r="M158" s="78"/>
      <c r="N158" s="78"/>
      <c r="O158" s="78"/>
      <c r="P158" s="78"/>
      <c r="Q158" s="78"/>
      <c r="R158" s="78"/>
      <c r="S158" s="78"/>
      <c r="T158" s="78"/>
      <c r="U158" s="78"/>
    </row>
    <row r="159">
      <c r="A159" s="78"/>
      <c r="B159" s="78"/>
      <c r="C159" s="78"/>
      <c r="D159" s="78"/>
      <c r="E159" s="78"/>
      <c r="F159" s="78"/>
      <c r="G159" s="78"/>
      <c r="H159" s="78"/>
      <c r="I159" s="78"/>
      <c r="J159" s="78"/>
      <c r="K159" s="78"/>
      <c r="L159" s="78"/>
      <c r="M159" s="78"/>
      <c r="N159" s="78"/>
      <c r="O159" s="78"/>
      <c r="P159" s="78"/>
      <c r="Q159" s="78"/>
      <c r="R159" s="78"/>
      <c r="S159" s="78"/>
      <c r="T159" s="78"/>
      <c r="U159" s="78"/>
    </row>
    <row r="160">
      <c r="A160" s="78"/>
      <c r="B160" s="78"/>
      <c r="C160" s="78"/>
      <c r="D160" s="78"/>
      <c r="E160" s="78"/>
      <c r="F160" s="78"/>
      <c r="G160" s="78"/>
      <c r="H160" s="78"/>
      <c r="I160" s="78"/>
      <c r="J160" s="78"/>
      <c r="K160" s="78"/>
      <c r="L160" s="78"/>
      <c r="M160" s="78"/>
      <c r="N160" s="78"/>
      <c r="O160" s="78"/>
      <c r="P160" s="78"/>
      <c r="Q160" s="78"/>
      <c r="R160" s="78"/>
      <c r="S160" s="78"/>
      <c r="T160" s="78"/>
      <c r="U160" s="78"/>
    </row>
    <row r="161">
      <c r="A161" s="78"/>
      <c r="B161" s="78"/>
      <c r="C161" s="78"/>
      <c r="D161" s="78"/>
      <c r="E161" s="78"/>
      <c r="F161" s="78"/>
      <c r="G161" s="78"/>
      <c r="H161" s="78"/>
      <c r="I161" s="78"/>
      <c r="J161" s="78"/>
      <c r="K161" s="78"/>
      <c r="L161" s="78"/>
      <c r="M161" s="78"/>
      <c r="N161" s="78"/>
      <c r="O161" s="78"/>
      <c r="P161" s="78"/>
      <c r="Q161" s="78"/>
      <c r="R161" s="78"/>
      <c r="S161" s="78"/>
      <c r="T161" s="78"/>
      <c r="U161" s="78"/>
    </row>
    <row r="162">
      <c r="A162" s="78"/>
      <c r="B162" s="78"/>
      <c r="C162" s="78"/>
      <c r="D162" s="78"/>
      <c r="E162" s="78"/>
      <c r="F162" s="78"/>
      <c r="G162" s="78"/>
      <c r="H162" s="78"/>
      <c r="I162" s="78"/>
      <c r="J162" s="78"/>
      <c r="K162" s="78"/>
      <c r="L162" s="78"/>
      <c r="M162" s="78"/>
      <c r="N162" s="78"/>
      <c r="O162" s="78"/>
      <c r="P162" s="78"/>
      <c r="Q162" s="78"/>
      <c r="R162" s="78"/>
      <c r="S162" s="78"/>
      <c r="T162" s="78"/>
      <c r="U162" s="78"/>
    </row>
    <row r="163">
      <c r="A163" s="78"/>
      <c r="B163" s="78"/>
      <c r="C163" s="78"/>
      <c r="D163" s="78"/>
      <c r="E163" s="78"/>
      <c r="F163" s="78"/>
      <c r="G163" s="78"/>
      <c r="H163" s="78"/>
      <c r="I163" s="78"/>
      <c r="J163" s="78"/>
      <c r="K163" s="78"/>
      <c r="L163" s="78"/>
      <c r="M163" s="78"/>
      <c r="N163" s="78"/>
      <c r="O163" s="78"/>
      <c r="P163" s="78"/>
      <c r="Q163" s="78"/>
      <c r="R163" s="78"/>
      <c r="S163" s="78"/>
      <c r="T163" s="78"/>
      <c r="U163" s="78"/>
    </row>
    <row r="164">
      <c r="A164" s="78"/>
      <c r="B164" s="78"/>
      <c r="C164" s="78"/>
      <c r="D164" s="78"/>
      <c r="E164" s="78"/>
      <c r="F164" s="78"/>
      <c r="G164" s="78"/>
      <c r="H164" s="78"/>
      <c r="I164" s="78"/>
      <c r="J164" s="78"/>
      <c r="K164" s="78"/>
      <c r="L164" s="78"/>
      <c r="M164" s="78"/>
      <c r="N164" s="78"/>
      <c r="O164" s="78"/>
      <c r="P164" s="78"/>
      <c r="Q164" s="78"/>
      <c r="R164" s="78"/>
      <c r="S164" s="78"/>
      <c r="T164" s="78"/>
      <c r="U164" s="78"/>
    </row>
    <row r="165">
      <c r="A165" s="78"/>
      <c r="B165" s="78"/>
      <c r="C165" s="78"/>
      <c r="D165" s="78"/>
      <c r="E165" s="78"/>
      <c r="F165" s="78"/>
      <c r="G165" s="78"/>
      <c r="H165" s="78"/>
      <c r="I165" s="78"/>
      <c r="J165" s="78"/>
      <c r="K165" s="78"/>
      <c r="L165" s="78"/>
      <c r="M165" s="78"/>
      <c r="N165" s="78"/>
      <c r="O165" s="78"/>
      <c r="P165" s="78"/>
      <c r="Q165" s="78"/>
      <c r="R165" s="78"/>
      <c r="S165" s="78"/>
      <c r="T165" s="78"/>
      <c r="U165" s="78"/>
    </row>
    <row r="166">
      <c r="A166" s="78"/>
      <c r="B166" s="78"/>
      <c r="C166" s="78"/>
      <c r="D166" s="78"/>
      <c r="E166" s="78"/>
      <c r="F166" s="78"/>
      <c r="G166" s="78"/>
      <c r="H166" s="78"/>
      <c r="I166" s="78"/>
      <c r="J166" s="78"/>
      <c r="K166" s="78"/>
      <c r="L166" s="78"/>
      <c r="M166" s="78"/>
      <c r="N166" s="78"/>
      <c r="O166" s="78"/>
      <c r="P166" s="78"/>
      <c r="Q166" s="78"/>
      <c r="R166" s="78"/>
      <c r="S166" s="78"/>
      <c r="T166" s="78"/>
      <c r="U166" s="78"/>
    </row>
    <row r="167">
      <c r="A167" s="78"/>
      <c r="B167" s="78"/>
      <c r="C167" s="78"/>
      <c r="D167" s="78"/>
      <c r="E167" s="78"/>
      <c r="F167" s="78"/>
      <c r="G167" s="78"/>
      <c r="H167" s="78"/>
      <c r="I167" s="78"/>
      <c r="J167" s="78"/>
      <c r="K167" s="78"/>
      <c r="L167" s="78"/>
      <c r="M167" s="78"/>
      <c r="N167" s="78"/>
      <c r="O167" s="78"/>
      <c r="P167" s="78"/>
      <c r="Q167" s="78"/>
      <c r="R167" s="78"/>
      <c r="S167" s="78"/>
      <c r="T167" s="78"/>
      <c r="U167" s="78"/>
    </row>
    <row r="168">
      <c r="A168" s="78"/>
      <c r="B168" s="78"/>
      <c r="C168" s="78"/>
      <c r="D168" s="78"/>
      <c r="E168" s="78"/>
      <c r="F168" s="78"/>
      <c r="G168" s="78"/>
      <c r="H168" s="78"/>
      <c r="I168" s="78"/>
      <c r="J168" s="78"/>
      <c r="K168" s="78"/>
      <c r="L168" s="78"/>
      <c r="M168" s="78"/>
      <c r="N168" s="78"/>
      <c r="O168" s="78"/>
      <c r="P168" s="78"/>
      <c r="Q168" s="78"/>
      <c r="R168" s="78"/>
      <c r="S168" s="78"/>
      <c r="T168" s="78"/>
      <c r="U168" s="78"/>
    </row>
    <row r="169">
      <c r="A169" s="78"/>
      <c r="B169" s="78"/>
      <c r="C169" s="78"/>
      <c r="D169" s="78"/>
      <c r="E169" s="78"/>
      <c r="F169" s="78"/>
      <c r="G169" s="78"/>
      <c r="H169" s="78"/>
      <c r="I169" s="78"/>
      <c r="J169" s="78"/>
      <c r="K169" s="78"/>
      <c r="L169" s="78"/>
      <c r="M169" s="78"/>
      <c r="N169" s="78"/>
      <c r="O169" s="78"/>
      <c r="P169" s="78"/>
      <c r="Q169" s="78"/>
      <c r="R169" s="78"/>
      <c r="S169" s="78"/>
      <c r="T169" s="78"/>
      <c r="U169" s="78"/>
    </row>
    <row r="170">
      <c r="A170" s="78"/>
      <c r="B170" s="78"/>
      <c r="C170" s="78"/>
      <c r="D170" s="78"/>
      <c r="E170" s="78"/>
      <c r="F170" s="78"/>
      <c r="G170" s="78"/>
      <c r="H170" s="78"/>
      <c r="I170" s="78"/>
      <c r="J170" s="78"/>
      <c r="K170" s="78"/>
      <c r="L170" s="78"/>
      <c r="M170" s="78"/>
      <c r="N170" s="78"/>
      <c r="O170" s="78"/>
      <c r="P170" s="78"/>
      <c r="Q170" s="78"/>
      <c r="R170" s="78"/>
      <c r="S170" s="78"/>
      <c r="T170" s="78"/>
      <c r="U170" s="78"/>
    </row>
    <row r="171">
      <c r="A171" s="78"/>
      <c r="B171" s="78"/>
      <c r="C171" s="78"/>
      <c r="D171" s="78"/>
      <c r="E171" s="78"/>
      <c r="F171" s="78"/>
      <c r="G171" s="78"/>
      <c r="H171" s="78"/>
      <c r="I171" s="78"/>
      <c r="J171" s="78"/>
      <c r="K171" s="78"/>
      <c r="L171" s="78"/>
      <c r="M171" s="78"/>
      <c r="N171" s="78"/>
      <c r="O171" s="78"/>
      <c r="P171" s="78"/>
      <c r="Q171" s="78"/>
      <c r="R171" s="78"/>
      <c r="S171" s="78"/>
      <c r="T171" s="78"/>
      <c r="U171" s="78"/>
    </row>
    <row r="172">
      <c r="A172" s="78"/>
      <c r="B172" s="78"/>
      <c r="C172" s="78"/>
      <c r="D172" s="78"/>
      <c r="E172" s="78"/>
      <c r="F172" s="78"/>
      <c r="G172" s="78"/>
      <c r="H172" s="78"/>
      <c r="I172" s="78"/>
      <c r="J172" s="78"/>
      <c r="K172" s="78"/>
      <c r="L172" s="78"/>
      <c r="M172" s="78"/>
      <c r="N172" s="78"/>
      <c r="O172" s="78"/>
      <c r="P172" s="78"/>
      <c r="Q172" s="78"/>
      <c r="R172" s="78"/>
      <c r="S172" s="78"/>
      <c r="T172" s="78"/>
      <c r="U172" s="78"/>
    </row>
    <row r="173">
      <c r="A173" s="78"/>
      <c r="B173" s="78"/>
      <c r="C173" s="78"/>
      <c r="D173" s="78"/>
      <c r="E173" s="78"/>
      <c r="F173" s="78"/>
      <c r="G173" s="78"/>
      <c r="H173" s="78"/>
      <c r="I173" s="78"/>
      <c r="J173" s="78"/>
      <c r="K173" s="78"/>
      <c r="L173" s="78"/>
      <c r="M173" s="78"/>
      <c r="N173" s="78"/>
      <c r="O173" s="78"/>
      <c r="P173" s="78"/>
      <c r="Q173" s="78"/>
      <c r="R173" s="78"/>
      <c r="S173" s="78"/>
      <c r="T173" s="78"/>
      <c r="U173" s="78"/>
    </row>
    <row r="174">
      <c r="A174" s="78"/>
      <c r="B174" s="78"/>
      <c r="C174" s="78"/>
      <c r="D174" s="78"/>
      <c r="E174" s="78"/>
      <c r="F174" s="78"/>
      <c r="G174" s="78"/>
      <c r="H174" s="78"/>
      <c r="I174" s="78"/>
      <c r="J174" s="78"/>
      <c r="K174" s="78"/>
      <c r="L174" s="78"/>
      <c r="M174" s="78"/>
      <c r="N174" s="78"/>
      <c r="O174" s="78"/>
      <c r="P174" s="78"/>
      <c r="Q174" s="78"/>
      <c r="R174" s="78"/>
      <c r="S174" s="78"/>
      <c r="T174" s="78"/>
      <c r="U174" s="78"/>
    </row>
    <row r="175">
      <c r="A175" s="78"/>
      <c r="B175" s="78"/>
      <c r="C175" s="78"/>
      <c r="D175" s="78"/>
      <c r="E175" s="78"/>
      <c r="F175" s="78"/>
      <c r="G175" s="78"/>
      <c r="H175" s="78"/>
      <c r="I175" s="78"/>
      <c r="J175" s="78"/>
      <c r="K175" s="78"/>
      <c r="L175" s="78"/>
      <c r="M175" s="78"/>
      <c r="N175" s="78"/>
      <c r="O175" s="78"/>
      <c r="P175" s="78"/>
      <c r="Q175" s="78"/>
      <c r="R175" s="78"/>
      <c r="S175" s="78"/>
      <c r="T175" s="78"/>
      <c r="U175" s="78"/>
    </row>
    <row r="176">
      <c r="A176" s="78"/>
      <c r="B176" s="78"/>
      <c r="C176" s="78"/>
      <c r="D176" s="78"/>
      <c r="E176" s="78"/>
      <c r="F176" s="78"/>
      <c r="G176" s="78"/>
      <c r="H176" s="78"/>
      <c r="I176" s="78"/>
      <c r="J176" s="78"/>
      <c r="K176" s="78"/>
      <c r="L176" s="78"/>
      <c r="M176" s="78"/>
      <c r="N176" s="78"/>
      <c r="O176" s="78"/>
      <c r="P176" s="78"/>
      <c r="Q176" s="78"/>
      <c r="R176" s="78"/>
      <c r="S176" s="78"/>
      <c r="T176" s="78"/>
      <c r="U176" s="78"/>
    </row>
    <row r="177">
      <c r="A177" s="78"/>
      <c r="B177" s="78"/>
      <c r="C177" s="78"/>
      <c r="D177" s="78"/>
      <c r="E177" s="78"/>
      <c r="F177" s="78"/>
      <c r="G177" s="78"/>
      <c r="H177" s="78"/>
      <c r="I177" s="78"/>
      <c r="J177" s="78"/>
      <c r="K177" s="78"/>
      <c r="L177" s="78"/>
      <c r="M177" s="78"/>
      <c r="N177" s="78"/>
      <c r="O177" s="78"/>
      <c r="P177" s="78"/>
      <c r="Q177" s="78"/>
      <c r="R177" s="78"/>
      <c r="S177" s="78"/>
      <c r="T177" s="78"/>
      <c r="U177" s="78"/>
    </row>
    <row r="178">
      <c r="A178" s="78"/>
      <c r="B178" s="78"/>
      <c r="C178" s="78"/>
      <c r="D178" s="78"/>
      <c r="E178" s="78"/>
      <c r="F178" s="78"/>
      <c r="G178" s="78"/>
      <c r="H178" s="78"/>
      <c r="I178" s="78"/>
      <c r="J178" s="78"/>
      <c r="K178" s="78"/>
      <c r="L178" s="78"/>
      <c r="M178" s="78"/>
      <c r="N178" s="78"/>
      <c r="O178" s="78"/>
      <c r="P178" s="78"/>
      <c r="Q178" s="78"/>
      <c r="R178" s="78"/>
      <c r="S178" s="78"/>
      <c r="T178" s="78"/>
      <c r="U178" s="78"/>
    </row>
    <row r="179">
      <c r="A179" s="78"/>
      <c r="B179" s="78"/>
      <c r="C179" s="78"/>
      <c r="D179" s="78"/>
      <c r="E179" s="78"/>
      <c r="F179" s="78"/>
      <c r="G179" s="78"/>
      <c r="H179" s="78"/>
      <c r="I179" s="78"/>
      <c r="J179" s="78"/>
      <c r="K179" s="78"/>
      <c r="L179" s="78"/>
      <c r="M179" s="78"/>
      <c r="N179" s="78"/>
      <c r="O179" s="78"/>
      <c r="P179" s="78"/>
      <c r="Q179" s="78"/>
      <c r="R179" s="78"/>
      <c r="S179" s="78"/>
      <c r="T179" s="78"/>
      <c r="U179" s="78"/>
    </row>
    <row r="180">
      <c r="A180" s="78"/>
      <c r="B180" s="78"/>
      <c r="C180" s="78"/>
      <c r="D180" s="78"/>
      <c r="E180" s="78"/>
      <c r="F180" s="78"/>
      <c r="G180" s="78"/>
      <c r="H180" s="78"/>
      <c r="I180" s="78"/>
      <c r="J180" s="78"/>
      <c r="K180" s="78"/>
      <c r="L180" s="78"/>
      <c r="M180" s="78"/>
      <c r="N180" s="78"/>
      <c r="O180" s="78"/>
      <c r="P180" s="78"/>
      <c r="Q180" s="78"/>
      <c r="R180" s="78"/>
      <c r="S180" s="78"/>
      <c r="T180" s="78"/>
      <c r="U180" s="78"/>
    </row>
    <row r="181">
      <c r="A181" s="78"/>
      <c r="B181" s="78"/>
      <c r="C181" s="78"/>
      <c r="D181" s="78"/>
      <c r="E181" s="78"/>
      <c r="F181" s="78"/>
      <c r="G181" s="78"/>
      <c r="H181" s="78"/>
      <c r="I181" s="78"/>
      <c r="J181" s="78"/>
      <c r="K181" s="78"/>
      <c r="L181" s="78"/>
      <c r="M181" s="78"/>
      <c r="N181" s="78"/>
      <c r="O181" s="78"/>
      <c r="P181" s="78"/>
      <c r="Q181" s="78"/>
      <c r="R181" s="78"/>
      <c r="S181" s="78"/>
      <c r="T181" s="78"/>
      <c r="U181" s="78"/>
    </row>
    <row r="182">
      <c r="A182" s="78"/>
      <c r="B182" s="78"/>
      <c r="C182" s="78"/>
      <c r="D182" s="78"/>
      <c r="E182" s="78"/>
      <c r="F182" s="78"/>
      <c r="G182" s="78"/>
      <c r="H182" s="78"/>
      <c r="I182" s="78"/>
      <c r="J182" s="78"/>
      <c r="K182" s="78"/>
      <c r="L182" s="78"/>
      <c r="M182" s="78"/>
      <c r="N182" s="78"/>
      <c r="O182" s="78"/>
      <c r="P182" s="78"/>
      <c r="Q182" s="78"/>
      <c r="R182" s="78"/>
      <c r="S182" s="78"/>
      <c r="T182" s="78"/>
      <c r="U182" s="78"/>
    </row>
    <row r="183">
      <c r="A183" s="78"/>
      <c r="B183" s="78"/>
      <c r="C183" s="78"/>
      <c r="D183" s="78"/>
      <c r="E183" s="78"/>
      <c r="F183" s="78"/>
      <c r="G183" s="78"/>
      <c r="H183" s="78"/>
      <c r="I183" s="78"/>
      <c r="J183" s="78"/>
      <c r="K183" s="78"/>
      <c r="L183" s="78"/>
      <c r="M183" s="78"/>
      <c r="N183" s="78"/>
      <c r="O183" s="78"/>
      <c r="P183" s="78"/>
      <c r="Q183" s="78"/>
      <c r="R183" s="78"/>
      <c r="S183" s="78"/>
      <c r="T183" s="78"/>
      <c r="U183" s="78"/>
    </row>
    <row r="184">
      <c r="A184" s="78"/>
      <c r="B184" s="78"/>
      <c r="C184" s="78"/>
      <c r="D184" s="78"/>
      <c r="E184" s="78"/>
      <c r="F184" s="78"/>
      <c r="G184" s="78"/>
      <c r="H184" s="78"/>
      <c r="I184" s="78"/>
      <c r="J184" s="78"/>
      <c r="K184" s="78"/>
      <c r="L184" s="78"/>
      <c r="M184" s="78"/>
      <c r="N184" s="78"/>
      <c r="O184" s="78"/>
      <c r="P184" s="78"/>
      <c r="Q184" s="78"/>
      <c r="R184" s="78"/>
      <c r="S184" s="78"/>
      <c r="T184" s="78"/>
      <c r="U184" s="78"/>
    </row>
    <row r="185">
      <c r="A185" s="78"/>
      <c r="B185" s="78"/>
      <c r="C185" s="78"/>
      <c r="D185" s="78"/>
      <c r="E185" s="78"/>
      <c r="F185" s="78"/>
      <c r="G185" s="78"/>
      <c r="H185" s="78"/>
      <c r="I185" s="78"/>
      <c r="J185" s="78"/>
      <c r="K185" s="78"/>
      <c r="L185" s="78"/>
      <c r="M185" s="78"/>
      <c r="N185" s="78"/>
      <c r="O185" s="78"/>
      <c r="P185" s="78"/>
      <c r="Q185" s="78"/>
      <c r="R185" s="78"/>
      <c r="S185" s="78"/>
      <c r="T185" s="78"/>
      <c r="U185" s="78"/>
    </row>
    <row r="186">
      <c r="A186" s="78"/>
      <c r="B186" s="78"/>
      <c r="C186" s="78"/>
      <c r="D186" s="78"/>
      <c r="E186" s="78"/>
      <c r="F186" s="78"/>
      <c r="G186" s="78"/>
      <c r="H186" s="78"/>
      <c r="I186" s="78"/>
      <c r="J186" s="78"/>
      <c r="K186" s="78"/>
      <c r="L186" s="78"/>
      <c r="M186" s="78"/>
      <c r="N186" s="78"/>
      <c r="O186" s="78"/>
      <c r="P186" s="78"/>
      <c r="Q186" s="78"/>
      <c r="R186" s="78"/>
      <c r="S186" s="78"/>
      <c r="T186" s="78"/>
      <c r="U186" s="78"/>
    </row>
    <row r="187">
      <c r="A187" s="78"/>
      <c r="B187" s="78"/>
      <c r="C187" s="78"/>
      <c r="D187" s="78"/>
      <c r="E187" s="78"/>
      <c r="F187" s="78"/>
      <c r="G187" s="78"/>
      <c r="H187" s="78"/>
      <c r="I187" s="78"/>
      <c r="J187" s="78"/>
      <c r="K187" s="78"/>
      <c r="L187" s="78"/>
      <c r="M187" s="78"/>
      <c r="N187" s="78"/>
      <c r="O187" s="78"/>
      <c r="P187" s="78"/>
      <c r="Q187" s="78"/>
      <c r="R187" s="78"/>
      <c r="S187" s="78"/>
      <c r="T187" s="78"/>
      <c r="U187" s="78"/>
    </row>
    <row r="188">
      <c r="A188" s="78"/>
      <c r="B188" s="78"/>
      <c r="C188" s="78"/>
      <c r="D188" s="78"/>
      <c r="E188" s="78"/>
      <c r="F188" s="78"/>
      <c r="G188" s="78"/>
      <c r="H188" s="78"/>
      <c r="I188" s="78"/>
      <c r="J188" s="78"/>
      <c r="K188" s="78"/>
      <c r="L188" s="78"/>
      <c r="M188" s="78"/>
      <c r="N188" s="78"/>
      <c r="O188" s="78"/>
      <c r="P188" s="78"/>
      <c r="Q188" s="78"/>
      <c r="R188" s="78"/>
      <c r="S188" s="78"/>
      <c r="T188" s="78"/>
      <c r="U188" s="78"/>
    </row>
    <row r="189">
      <c r="A189" s="78"/>
      <c r="B189" s="78"/>
      <c r="C189" s="78"/>
      <c r="D189" s="78"/>
      <c r="E189" s="78"/>
      <c r="F189" s="78"/>
      <c r="G189" s="78"/>
      <c r="H189" s="78"/>
      <c r="I189" s="78"/>
      <c r="J189" s="78"/>
      <c r="K189" s="78"/>
      <c r="L189" s="78"/>
      <c r="M189" s="78"/>
      <c r="N189" s="78"/>
      <c r="O189" s="78"/>
      <c r="P189" s="78"/>
      <c r="Q189" s="78"/>
      <c r="R189" s="78"/>
      <c r="S189" s="78"/>
      <c r="T189" s="78"/>
      <c r="U189" s="78"/>
    </row>
    <row r="190">
      <c r="A190" s="78"/>
      <c r="B190" s="78"/>
      <c r="C190" s="78"/>
      <c r="D190" s="78"/>
      <c r="E190" s="78"/>
      <c r="F190" s="78"/>
      <c r="G190" s="78"/>
      <c r="H190" s="78"/>
      <c r="I190" s="78"/>
      <c r="J190" s="78"/>
      <c r="K190" s="78"/>
      <c r="L190" s="78"/>
      <c r="M190" s="78"/>
      <c r="N190" s="78"/>
      <c r="O190" s="78"/>
      <c r="P190" s="78"/>
      <c r="Q190" s="78"/>
      <c r="R190" s="78"/>
      <c r="S190" s="78"/>
      <c r="T190" s="78"/>
      <c r="U190" s="78"/>
    </row>
    <row r="191">
      <c r="A191" s="78"/>
      <c r="B191" s="78"/>
      <c r="C191" s="78"/>
      <c r="D191" s="78"/>
      <c r="E191" s="78"/>
      <c r="F191" s="78"/>
      <c r="G191" s="78"/>
      <c r="H191" s="78"/>
      <c r="I191" s="78"/>
      <c r="J191" s="78"/>
      <c r="K191" s="78"/>
      <c r="L191" s="78"/>
      <c r="M191" s="78"/>
      <c r="N191" s="78"/>
      <c r="O191" s="78"/>
      <c r="P191" s="78"/>
      <c r="Q191" s="78"/>
      <c r="R191" s="78"/>
      <c r="S191" s="78"/>
      <c r="T191" s="78"/>
      <c r="U191" s="78"/>
    </row>
    <row r="192">
      <c r="A192" s="78"/>
      <c r="B192" s="78"/>
      <c r="C192" s="78"/>
      <c r="D192" s="78"/>
      <c r="E192" s="78"/>
      <c r="F192" s="78"/>
      <c r="G192" s="78"/>
      <c r="H192" s="78"/>
      <c r="I192" s="78"/>
      <c r="J192" s="78"/>
      <c r="K192" s="78"/>
      <c r="L192" s="78"/>
      <c r="M192" s="78"/>
      <c r="N192" s="78"/>
      <c r="O192" s="78"/>
      <c r="P192" s="78"/>
      <c r="Q192" s="78"/>
      <c r="R192" s="78"/>
      <c r="S192" s="78"/>
      <c r="T192" s="78"/>
      <c r="U192" s="78"/>
    </row>
    <row r="193">
      <c r="A193" s="78"/>
      <c r="B193" s="78"/>
      <c r="C193" s="78"/>
      <c r="D193" s="78"/>
      <c r="E193" s="78"/>
      <c r="F193" s="78"/>
      <c r="G193" s="78"/>
      <c r="H193" s="78"/>
      <c r="I193" s="78"/>
      <c r="J193" s="78"/>
      <c r="K193" s="78"/>
      <c r="L193" s="78"/>
      <c r="M193" s="78"/>
      <c r="N193" s="78"/>
      <c r="O193" s="78"/>
      <c r="P193" s="78"/>
      <c r="Q193" s="78"/>
      <c r="R193" s="78"/>
      <c r="S193" s="78"/>
      <c r="T193" s="78"/>
      <c r="U193" s="78"/>
    </row>
    <row r="194">
      <c r="A194" s="78"/>
      <c r="B194" s="78"/>
      <c r="C194" s="78"/>
      <c r="D194" s="78"/>
      <c r="E194" s="78"/>
      <c r="F194" s="78"/>
      <c r="G194" s="78"/>
      <c r="H194" s="78"/>
      <c r="I194" s="78"/>
      <c r="J194" s="78"/>
      <c r="K194" s="78"/>
      <c r="L194" s="78"/>
      <c r="M194" s="78"/>
      <c r="N194" s="78"/>
      <c r="O194" s="78"/>
      <c r="P194" s="78"/>
      <c r="Q194" s="78"/>
      <c r="R194" s="78"/>
      <c r="S194" s="78"/>
      <c r="T194" s="78"/>
      <c r="U194" s="78"/>
    </row>
    <row r="195">
      <c r="A195" s="78"/>
      <c r="B195" s="78"/>
      <c r="C195" s="78"/>
      <c r="D195" s="78"/>
      <c r="E195" s="78"/>
      <c r="F195" s="78"/>
      <c r="G195" s="78"/>
      <c r="H195" s="78"/>
      <c r="I195" s="78"/>
      <c r="J195" s="78"/>
      <c r="K195" s="78"/>
      <c r="L195" s="78"/>
      <c r="M195" s="78"/>
      <c r="N195" s="78"/>
      <c r="O195" s="78"/>
      <c r="P195" s="78"/>
      <c r="Q195" s="78"/>
      <c r="R195" s="78"/>
      <c r="S195" s="78"/>
      <c r="T195" s="78"/>
      <c r="U195" s="78"/>
    </row>
    <row r="196">
      <c r="A196" s="78"/>
      <c r="B196" s="78"/>
      <c r="C196" s="78"/>
      <c r="D196" s="78"/>
      <c r="E196" s="78"/>
      <c r="F196" s="78"/>
      <c r="G196" s="78"/>
      <c r="H196" s="78"/>
      <c r="I196" s="78"/>
      <c r="J196" s="78"/>
      <c r="K196" s="78"/>
      <c r="L196" s="78"/>
      <c r="M196" s="78"/>
      <c r="N196" s="78"/>
      <c r="O196" s="78"/>
      <c r="P196" s="78"/>
      <c r="Q196" s="78"/>
      <c r="R196" s="78"/>
      <c r="S196" s="78"/>
      <c r="T196" s="78"/>
      <c r="U196" s="78"/>
    </row>
    <row r="197">
      <c r="A197" s="78"/>
      <c r="B197" s="78"/>
      <c r="C197" s="78"/>
      <c r="D197" s="78"/>
      <c r="E197" s="78"/>
      <c r="F197" s="78"/>
      <c r="G197" s="78"/>
      <c r="H197" s="78"/>
      <c r="I197" s="78"/>
      <c r="J197" s="78"/>
      <c r="K197" s="78"/>
      <c r="L197" s="78"/>
      <c r="M197" s="78"/>
      <c r="N197" s="78"/>
      <c r="O197" s="78"/>
      <c r="P197" s="78"/>
      <c r="Q197" s="78"/>
      <c r="R197" s="78"/>
      <c r="S197" s="78"/>
      <c r="T197" s="78"/>
      <c r="U197" s="78"/>
    </row>
    <row r="198">
      <c r="A198" s="78"/>
      <c r="B198" s="78"/>
      <c r="C198" s="78"/>
      <c r="D198" s="78"/>
      <c r="E198" s="78"/>
      <c r="F198" s="78"/>
      <c r="G198" s="78"/>
      <c r="H198" s="78"/>
      <c r="I198" s="78"/>
      <c r="J198" s="78"/>
      <c r="K198" s="78"/>
      <c r="L198" s="78"/>
      <c r="M198" s="78"/>
      <c r="N198" s="78"/>
      <c r="O198" s="78"/>
      <c r="P198" s="78"/>
      <c r="Q198" s="78"/>
      <c r="R198" s="78"/>
      <c r="S198" s="78"/>
      <c r="T198" s="78"/>
      <c r="U198" s="78"/>
    </row>
    <row r="199">
      <c r="A199" s="78"/>
      <c r="B199" s="78"/>
      <c r="C199" s="78"/>
      <c r="D199" s="78"/>
      <c r="E199" s="78"/>
      <c r="F199" s="78"/>
      <c r="G199" s="78"/>
      <c r="H199" s="78"/>
      <c r="I199" s="78"/>
      <c r="J199" s="78"/>
      <c r="K199" s="78"/>
      <c r="L199" s="78"/>
      <c r="M199" s="78"/>
      <c r="N199" s="78"/>
      <c r="O199" s="78"/>
      <c r="P199" s="78"/>
      <c r="Q199" s="78"/>
      <c r="R199" s="78"/>
      <c r="S199" s="78"/>
      <c r="T199" s="78"/>
      <c r="U199" s="78"/>
    </row>
    <row r="200">
      <c r="A200" s="78"/>
      <c r="B200" s="78"/>
      <c r="C200" s="78"/>
      <c r="D200" s="78"/>
      <c r="E200" s="78"/>
      <c r="F200" s="78"/>
      <c r="G200" s="78"/>
      <c r="H200" s="78"/>
      <c r="I200" s="78"/>
      <c r="J200" s="78"/>
      <c r="K200" s="78"/>
      <c r="L200" s="78"/>
      <c r="M200" s="78"/>
      <c r="N200" s="78"/>
      <c r="O200" s="78"/>
      <c r="P200" s="78"/>
      <c r="Q200" s="78"/>
      <c r="R200" s="78"/>
      <c r="S200" s="78"/>
      <c r="T200" s="78"/>
      <c r="U200" s="78"/>
    </row>
    <row r="201">
      <c r="A201" s="78"/>
      <c r="B201" s="78"/>
      <c r="C201" s="78"/>
      <c r="D201" s="78"/>
      <c r="E201" s="78"/>
      <c r="F201" s="78"/>
      <c r="G201" s="78"/>
      <c r="H201" s="78"/>
      <c r="I201" s="78"/>
      <c r="J201" s="78"/>
      <c r="K201" s="78"/>
      <c r="L201" s="78"/>
      <c r="M201" s="78"/>
      <c r="N201" s="78"/>
      <c r="O201" s="78"/>
      <c r="P201" s="78"/>
      <c r="Q201" s="78"/>
      <c r="R201" s="78"/>
      <c r="S201" s="78"/>
      <c r="T201" s="78"/>
      <c r="U201" s="78"/>
    </row>
    <row r="202">
      <c r="A202" s="78"/>
      <c r="B202" s="78"/>
      <c r="C202" s="78"/>
      <c r="D202" s="78"/>
      <c r="E202" s="78"/>
      <c r="F202" s="78"/>
      <c r="G202" s="78"/>
      <c r="H202" s="78"/>
      <c r="I202" s="78"/>
      <c r="J202" s="78"/>
      <c r="K202" s="78"/>
      <c r="L202" s="78"/>
      <c r="M202" s="78"/>
      <c r="N202" s="78"/>
      <c r="O202" s="78"/>
      <c r="P202" s="78"/>
      <c r="Q202" s="78"/>
      <c r="R202" s="78"/>
      <c r="S202" s="78"/>
      <c r="T202" s="78"/>
      <c r="U202" s="78"/>
    </row>
    <row r="203">
      <c r="A203" s="78"/>
      <c r="B203" s="78"/>
      <c r="C203" s="78"/>
      <c r="D203" s="78"/>
      <c r="E203" s="78"/>
      <c r="F203" s="78"/>
      <c r="G203" s="78"/>
      <c r="H203" s="78"/>
      <c r="I203" s="78"/>
      <c r="J203" s="78"/>
      <c r="K203" s="78"/>
      <c r="L203" s="78"/>
      <c r="M203" s="78"/>
      <c r="N203" s="78"/>
      <c r="O203" s="78"/>
      <c r="P203" s="78"/>
      <c r="Q203" s="78"/>
      <c r="R203" s="78"/>
      <c r="S203" s="78"/>
      <c r="T203" s="78"/>
      <c r="U203" s="78"/>
    </row>
    <row r="204">
      <c r="A204" s="78"/>
      <c r="B204" s="78"/>
      <c r="C204" s="78"/>
      <c r="D204" s="78"/>
      <c r="E204" s="78"/>
      <c r="F204" s="78"/>
      <c r="G204" s="78"/>
      <c r="H204" s="78"/>
      <c r="I204" s="78"/>
      <c r="J204" s="78"/>
      <c r="K204" s="78"/>
      <c r="L204" s="78"/>
      <c r="M204" s="78"/>
      <c r="N204" s="78"/>
      <c r="O204" s="78"/>
      <c r="P204" s="78"/>
      <c r="Q204" s="78"/>
      <c r="R204" s="78"/>
      <c r="S204" s="78"/>
      <c r="T204" s="78"/>
      <c r="U204" s="78"/>
    </row>
    <row r="205">
      <c r="A205" s="78"/>
      <c r="B205" s="78"/>
      <c r="C205" s="78"/>
      <c r="D205" s="78"/>
      <c r="E205" s="78"/>
      <c r="F205" s="78"/>
      <c r="G205" s="78"/>
      <c r="H205" s="78"/>
      <c r="I205" s="78"/>
      <c r="J205" s="78"/>
      <c r="K205" s="78"/>
      <c r="L205" s="78"/>
      <c r="M205" s="78"/>
      <c r="N205" s="78"/>
      <c r="O205" s="78"/>
      <c r="P205" s="78"/>
      <c r="Q205" s="78"/>
      <c r="R205" s="78"/>
      <c r="S205" s="78"/>
      <c r="T205" s="78"/>
      <c r="U205" s="78"/>
    </row>
    <row r="206">
      <c r="A206" s="78"/>
      <c r="B206" s="78"/>
      <c r="C206" s="78"/>
      <c r="D206" s="78"/>
      <c r="E206" s="78"/>
      <c r="F206" s="78"/>
      <c r="G206" s="78"/>
      <c r="H206" s="78"/>
      <c r="I206" s="78"/>
      <c r="J206" s="78"/>
      <c r="K206" s="78"/>
      <c r="L206" s="78"/>
      <c r="M206" s="78"/>
      <c r="N206" s="78"/>
      <c r="O206" s="78"/>
      <c r="P206" s="78"/>
      <c r="Q206" s="78"/>
      <c r="R206" s="78"/>
      <c r="S206" s="78"/>
      <c r="T206" s="78"/>
      <c r="U206" s="78"/>
    </row>
    <row r="207">
      <c r="A207" s="78"/>
      <c r="B207" s="78"/>
      <c r="C207" s="78"/>
      <c r="D207" s="78"/>
      <c r="E207" s="78"/>
      <c r="F207" s="78"/>
      <c r="G207" s="78"/>
      <c r="H207" s="78"/>
      <c r="I207" s="78"/>
      <c r="J207" s="78"/>
      <c r="K207" s="78"/>
      <c r="L207" s="78"/>
      <c r="M207" s="78"/>
      <c r="N207" s="78"/>
      <c r="O207" s="78"/>
      <c r="P207" s="78"/>
      <c r="Q207" s="78"/>
      <c r="R207" s="78"/>
      <c r="S207" s="78"/>
      <c r="T207" s="78"/>
      <c r="U207" s="78"/>
    </row>
    <row r="208">
      <c r="A208" s="78"/>
      <c r="B208" s="78"/>
      <c r="C208" s="78"/>
      <c r="D208" s="78"/>
      <c r="E208" s="78"/>
      <c r="F208" s="78"/>
      <c r="G208" s="78"/>
      <c r="H208" s="78"/>
      <c r="I208" s="78"/>
      <c r="J208" s="78"/>
      <c r="K208" s="78"/>
      <c r="L208" s="78"/>
      <c r="M208" s="78"/>
      <c r="N208" s="78"/>
      <c r="O208" s="78"/>
      <c r="P208" s="78"/>
      <c r="Q208" s="78"/>
      <c r="R208" s="78"/>
      <c r="S208" s="78"/>
      <c r="T208" s="78"/>
      <c r="U208" s="78"/>
    </row>
  </sheetData>
  <mergeCells>
    <mergeCell ref="E12:F12"/>
    <mergeCell ref="E13:F13"/>
    <mergeCell ref="E14:F14"/>
    <mergeCell ref="E15:F15"/>
    <mergeCell ref="E16:F16"/>
    <mergeCell ref="E17:F17"/>
    <mergeCell ref="E18:F18"/>
    <mergeCell ref="E19:F19"/>
    <mergeCell ref="E20:F20"/>
    <mergeCell ref="E21:F21"/>
    <mergeCell ref="E28:F28"/>
    <mergeCell ref="E27:F27"/>
    <mergeCell ref="E26:F26"/>
    <mergeCell ref="E25:F25"/>
    <mergeCell ref="E24:F24"/>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RowHeight="0"/>
  <cols>
    <col collapsed="false" customWidth="true" hidden="false" max="4" min="4" style="0" width="8.28169014084507"/>
    <col collapsed="false" customWidth="true" hidden="false" max="8" min="8" style="0" width="66.4225352112676"/>
    <col collapsed="false" customWidth="true" hidden="false" max="12" min="12" style="0" width="8.056338028169014"/>
    <col collapsed="false" customWidth="true" hidden="false" max="16" min="16" style="0" width="8.056338028169014"/>
    <col collapsed="false" customWidth="true" hidden="false" max="1" min="1" style="0" width="7.492957746478873"/>
    <col collapsed="false" customWidth="true" hidden="false" max="5" min="5" style="0" width="11.211267605633802"/>
    <col collapsed="false" customWidth="true" hidden="false" max="9" min="9" style="0" width="13.352112676056338"/>
    <col collapsed="false" customWidth="true" hidden="false" max="13" min="13" style="0" width="8.056338028169014"/>
    <col collapsed="false" customWidth="true" hidden="false" max="17" min="17" style="0" width="8.056338028169014"/>
    <col collapsed="false" customWidth="true" hidden="false" max="2" min="2" style="0" width="7.492957746478873"/>
    <col collapsed="false" customWidth="true" hidden="false" max="6" min="6" style="0" width="11.211267605633802"/>
    <col collapsed="false" customWidth="true" hidden="false" max="10" min="10" style="0" width="9.52112676056338"/>
    <col collapsed="false" customWidth="true" hidden="false" max="14" min="14" style="0" width="8.056338028169014"/>
    <col collapsed="false" customWidth="true" hidden="false" max="18" min="18" style="0" width="8.056338028169014"/>
    <col collapsed="false" customWidth="true" hidden="false" max="3" min="3" style="0" width="16.732394366197184"/>
    <col collapsed="false" customWidth="true" hidden="false" max="7" min="7" style="0" width="11.211267605633802"/>
    <col collapsed="false" customWidth="true" hidden="false" max="11" min="11" style="0" width="9.52112676056338"/>
    <col collapsed="false" customWidth="true" hidden="false" max="15" min="15" style="0" width="8.056338028169014"/>
    <col collapsed="false" customWidth="true" hidden="false" max="19" min="19" style="0" width="8.056338028169014"/>
  </cols>
  <sheetData>
    <row customHeight="true" ht="32.142857142857146" r="1">
      <c r="A1" s="104" t="s">
        <v>169</v>
      </c>
      <c r="B1" s="105" t="s">
        <v>170</v>
      </c>
      <c r="C1" s="104" t="s">
        <v>171</v>
      </c>
      <c r="D1" s="104" t="s">
        <v>172</v>
      </c>
      <c r="E1" s="104" t="s">
        <v>173</v>
      </c>
      <c r="F1" s="104" t="s">
        <v>174</v>
      </c>
      <c r="G1" s="104" t="s">
        <v>175</v>
      </c>
      <c r="H1" s="104" t="s">
        <v>176</v>
      </c>
      <c r="I1" s="104" t="s">
        <v>177</v>
      </c>
      <c r="J1" s="104" t="s">
        <v>178</v>
      </c>
      <c r="K1" s="104" t="s">
        <v>179</v>
      </c>
      <c r="L1" s="106"/>
      <c r="M1" s="106"/>
      <c r="N1" s="106"/>
      <c r="O1" s="106"/>
      <c r="P1" s="106"/>
      <c r="Q1" s="106"/>
      <c r="R1" s="106"/>
      <c r="S1" s="106"/>
    </row>
    <row customHeight="true" ht="119.04761904761905" r="2">
      <c r="A2" s="107" t="s">
        <v>180</v>
      </c>
      <c r="B2" s="107" t="s">
        <v>181</v>
      </c>
      <c r="C2" s="107" t="s">
        <v>182</v>
      </c>
      <c r="D2" s="108">
        <v>6</v>
      </c>
      <c r="E2" s="109">
        <v>1</v>
      </c>
      <c r="F2" s="109">
        <v>99999</v>
      </c>
      <c r="G2" s="109" t="s">
        <v>183</v>
      </c>
      <c r="H2" s="110" t="s">
        <v>184</v>
      </c>
      <c r="I2" s="109" t="s">
        <v>185</v>
      </c>
      <c r="J2" s="106"/>
      <c r="K2" s="107"/>
      <c r="L2" s="107"/>
      <c r="M2" s="106"/>
      <c r="N2" s="106"/>
      <c r="O2" s="106"/>
      <c r="P2" s="106"/>
      <c r="Q2" s="106"/>
      <c r="R2" s="106"/>
      <c r="S2" s="106"/>
    </row>
    <row customHeight="true" ht="119.04761904761905" r="3">
      <c r="A3" s="107"/>
      <c r="B3" s="107"/>
      <c r="C3" s="107" t="s">
        <v>186</v>
      </c>
      <c r="D3" s="107">
        <v>98</v>
      </c>
      <c r="E3" s="109">
        <v>1</v>
      </c>
      <c r="F3" s="109">
        <v>99999</v>
      </c>
      <c r="G3" s="111">
        <v>0.095</v>
      </c>
      <c r="H3" s="110" t="s">
        <v>187</v>
      </c>
      <c r="I3" s="109" t="s">
        <v>188</v>
      </c>
      <c r="J3" s="107"/>
      <c r="K3" s="107"/>
      <c r="L3" s="107"/>
      <c r="M3" s="106"/>
      <c r="N3" s="106"/>
      <c r="O3" s="106"/>
      <c r="P3" s="106"/>
      <c r="Q3" s="106"/>
      <c r="R3" s="106"/>
      <c r="S3" s="106"/>
    </row>
    <row customHeight="true" ht="119.04761904761905" r="4">
      <c r="A4" s="107"/>
      <c r="B4" s="107" t="s">
        <v>189</v>
      </c>
      <c r="C4" s="107" t="s">
        <v>190</v>
      </c>
      <c r="D4" s="107" t="s">
        <v>191</v>
      </c>
      <c r="E4" s="109">
        <v>1</v>
      </c>
      <c r="F4" s="109">
        <v>30</v>
      </c>
      <c r="G4" s="109" t="s">
        <v>192</v>
      </c>
      <c r="H4" s="110" t="s">
        <v>193</v>
      </c>
      <c r="I4" s="109" t="s">
        <v>194</v>
      </c>
      <c r="J4" s="107"/>
      <c r="K4" s="107"/>
      <c r="L4" s="107"/>
      <c r="M4" s="106"/>
      <c r="N4" s="106"/>
      <c r="O4" s="106"/>
      <c r="P4" s="106"/>
      <c r="Q4" s="106"/>
      <c r="R4" s="106"/>
      <c r="S4" s="106"/>
    </row>
    <row customHeight="true" ht="119.04761904761905" r="5">
      <c r="A5" s="107"/>
      <c r="B5" s="107"/>
      <c r="C5" s="107" t="s">
        <v>195</v>
      </c>
      <c r="D5" s="107" t="s">
        <v>196</v>
      </c>
      <c r="E5" s="109">
        <v>1</v>
      </c>
      <c r="F5" s="109">
        <v>14</v>
      </c>
      <c r="G5" s="109" t="s">
        <v>197</v>
      </c>
      <c r="H5" s="110" t="s">
        <v>198</v>
      </c>
      <c r="I5" s="109" t="s">
        <v>194</v>
      </c>
      <c r="J5" s="107"/>
      <c r="K5" s="107"/>
      <c r="L5" s="107"/>
      <c r="M5" s="106"/>
      <c r="N5" s="106"/>
      <c r="O5" s="106"/>
      <c r="P5" s="106"/>
      <c r="Q5" s="106"/>
      <c r="R5" s="106"/>
      <c r="S5" s="106"/>
    </row>
    <row customHeight="true" ht="119.04761904761905" r="6">
      <c r="A6" s="107"/>
      <c r="B6" s="107"/>
      <c r="C6" s="107" t="s">
        <v>199</v>
      </c>
      <c r="D6" s="107">
        <v>12</v>
      </c>
      <c r="E6" s="109">
        <v>1</v>
      </c>
      <c r="F6" s="109">
        <v>7</v>
      </c>
      <c r="G6" s="112">
        <v>0.15</v>
      </c>
      <c r="H6" s="110" t="s">
        <v>200</v>
      </c>
      <c r="I6" s="109" t="s">
        <v>201</v>
      </c>
      <c r="J6" s="107"/>
      <c r="K6" s="107"/>
      <c r="L6" s="107"/>
      <c r="M6" s="106"/>
      <c r="N6" s="106"/>
      <c r="O6" s="106"/>
      <c r="P6" s="106"/>
      <c r="Q6" s="106"/>
      <c r="R6" s="106"/>
      <c r="S6" s="106"/>
    </row>
    <row customHeight="true" ht="119.04761904761905" r="7">
      <c r="A7" s="107"/>
      <c r="B7" s="107"/>
      <c r="C7" s="107" t="s">
        <v>202</v>
      </c>
      <c r="D7" s="107" t="s">
        <v>203</v>
      </c>
      <c r="E7" s="109">
        <v>1</v>
      </c>
      <c r="F7" s="109">
        <v>1</v>
      </c>
      <c r="G7" s="109" t="s">
        <v>204</v>
      </c>
      <c r="H7" s="110" t="s">
        <v>205</v>
      </c>
      <c r="I7" s="109" t="s">
        <v>206</v>
      </c>
      <c r="J7" s="106"/>
      <c r="K7" s="107"/>
      <c r="L7" s="107"/>
      <c r="M7" s="106"/>
      <c r="N7" s="106"/>
      <c r="O7" s="106"/>
      <c r="P7" s="106"/>
      <c r="Q7" s="106"/>
      <c r="R7" s="106"/>
      <c r="S7" s="106"/>
    </row>
    <row customHeight="true" ht="119.04761904761905" r="8">
      <c r="A8" s="107"/>
      <c r="B8" s="107"/>
      <c r="C8" s="107" t="s">
        <v>207</v>
      </c>
      <c r="D8" s="107" t="s">
        <v>208</v>
      </c>
      <c r="E8" s="109">
        <v>1</v>
      </c>
      <c r="F8" s="109">
        <v>30</v>
      </c>
      <c r="G8" s="106"/>
      <c r="H8" s="110" t="s">
        <v>209</v>
      </c>
      <c r="I8" s="109" t="s">
        <v>210</v>
      </c>
      <c r="J8" s="107"/>
      <c r="K8" s="107"/>
      <c r="L8" s="107"/>
      <c r="M8" s="106"/>
      <c r="N8" s="106"/>
      <c r="O8" s="106"/>
      <c r="P8" s="106"/>
      <c r="Q8" s="106"/>
      <c r="R8" s="106"/>
      <c r="S8" s="106"/>
    </row>
    <row customHeight="true" ht="119.04761904761905" r="9">
      <c r="A9" s="107"/>
      <c r="B9" s="107"/>
      <c r="C9" s="107" t="s">
        <v>211</v>
      </c>
      <c r="D9" s="107" t="s">
        <v>212</v>
      </c>
      <c r="E9" s="109">
        <v>1</v>
      </c>
      <c r="F9" s="109">
        <v>7</v>
      </c>
      <c r="G9" s="109" t="s">
        <v>213</v>
      </c>
      <c r="H9" s="110" t="s">
        <v>214</v>
      </c>
      <c r="I9" s="109" t="s">
        <v>210</v>
      </c>
      <c r="J9" s="107"/>
      <c r="K9" s="107"/>
      <c r="L9" s="107"/>
      <c r="M9" s="106"/>
      <c r="N9" s="106"/>
      <c r="O9" s="106"/>
      <c r="P9" s="106"/>
      <c r="Q9" s="106"/>
      <c r="R9" s="106"/>
      <c r="S9" s="106"/>
    </row>
    <row customHeight="true" ht="119.04761904761905" r="10">
      <c r="A10" s="107"/>
      <c r="B10" s="107"/>
      <c r="C10" s="107" t="s">
        <v>215</v>
      </c>
      <c r="D10" s="107"/>
      <c r="E10" s="109">
        <v>1</v>
      </c>
      <c r="F10" s="109">
        <v>7</v>
      </c>
      <c r="G10" s="106"/>
      <c r="H10" s="110" t="s">
        <v>216</v>
      </c>
      <c r="I10" s="106"/>
      <c r="J10" s="106"/>
      <c r="K10" s="107"/>
      <c r="L10" s="107"/>
      <c r="M10" s="106"/>
      <c r="N10" s="106"/>
      <c r="O10" s="106"/>
      <c r="P10" s="106"/>
      <c r="Q10" s="106"/>
      <c r="R10" s="106"/>
      <c r="S10" s="106"/>
    </row>
    <row customHeight="true" ht="119.04761904761905" r="11">
      <c r="A11" s="107" t="s">
        <v>217</v>
      </c>
      <c r="B11" s="107"/>
      <c r="C11" s="107" t="s">
        <v>218</v>
      </c>
      <c r="D11" s="107"/>
      <c r="E11" s="109">
        <v>7</v>
      </c>
      <c r="F11" s="106"/>
      <c r="G11" s="106"/>
      <c r="H11" s="110" t="s">
        <v>219</v>
      </c>
      <c r="I11" s="106"/>
      <c r="J11" s="107"/>
      <c r="K11" s="107"/>
      <c r="L11" s="107"/>
      <c r="M11" s="106"/>
      <c r="N11" s="106"/>
      <c r="O11" s="106"/>
      <c r="P11" s="106"/>
      <c r="Q11" s="106"/>
      <c r="R11" s="106"/>
      <c r="S11" s="106"/>
    </row>
    <row customHeight="true" ht="119.04761904761905" r="12">
      <c r="A12" s="107"/>
      <c r="B12" s="107"/>
      <c r="C12" s="107" t="s">
        <v>220</v>
      </c>
      <c r="D12" s="107"/>
      <c r="E12" s="109">
        <v>7</v>
      </c>
      <c r="F12" s="106"/>
      <c r="G12" s="106"/>
      <c r="H12" s="110" t="s">
        <v>221</v>
      </c>
      <c r="I12" s="106"/>
      <c r="J12" s="107"/>
      <c r="K12" s="107"/>
      <c r="L12" s="107"/>
      <c r="M12" s="106"/>
      <c r="N12" s="106"/>
      <c r="O12" s="106"/>
      <c r="P12" s="106"/>
      <c r="Q12" s="106"/>
      <c r="R12" s="106"/>
      <c r="S12" s="106"/>
    </row>
    <row customHeight="true" ht="119.04761904761905" r="13">
      <c r="A13" s="107"/>
      <c r="B13" s="107"/>
      <c r="C13" s="107" t="s">
        <v>222</v>
      </c>
      <c r="D13" s="107"/>
      <c r="E13" s="109">
        <v>7</v>
      </c>
      <c r="F13" s="106"/>
      <c r="G13" s="106"/>
      <c r="H13" s="110" t="s">
        <v>221</v>
      </c>
      <c r="I13" s="106"/>
      <c r="J13" s="107"/>
      <c r="K13" s="107"/>
      <c r="L13" s="107"/>
      <c r="M13" s="106"/>
      <c r="N13" s="106"/>
      <c r="O13" s="106"/>
      <c r="P13" s="106"/>
      <c r="Q13" s="106"/>
      <c r="R13" s="106"/>
      <c r="S13" s="106"/>
    </row>
    <row customHeight="true" ht="119.04761904761905" r="14">
      <c r="A14" s="107"/>
      <c r="B14" s="107"/>
      <c r="C14" s="107" t="s">
        <v>223</v>
      </c>
      <c r="D14" s="107"/>
      <c r="E14" s="109">
        <v>10</v>
      </c>
      <c r="F14" s="106"/>
      <c r="G14" s="106"/>
      <c r="H14" s="110" t="s">
        <v>224</v>
      </c>
      <c r="I14" s="106"/>
      <c r="J14" s="106"/>
      <c r="K14" s="107"/>
      <c r="L14" s="107"/>
      <c r="M14" s="106"/>
      <c r="N14" s="106"/>
      <c r="O14" s="106"/>
      <c r="P14" s="106"/>
      <c r="Q14" s="106"/>
      <c r="R14" s="106"/>
      <c r="S14" s="106"/>
    </row>
    <row customHeight="true" ht="119.04761904761905" r="15">
      <c r="A15" s="107"/>
      <c r="B15" s="107"/>
      <c r="C15" s="107" t="s">
        <v>225</v>
      </c>
      <c r="D15" s="107"/>
      <c r="E15" s="109">
        <v>10</v>
      </c>
      <c r="F15" s="106"/>
      <c r="G15" s="106"/>
      <c r="H15" s="110"/>
      <c r="I15" s="106"/>
      <c r="J15" s="107"/>
      <c r="K15" s="107"/>
      <c r="L15" s="107"/>
      <c r="M15" s="106"/>
      <c r="N15" s="106"/>
      <c r="O15" s="106"/>
      <c r="P15" s="106"/>
      <c r="Q15" s="106"/>
      <c r="R15" s="106"/>
      <c r="S15" s="106"/>
    </row>
    <row customHeight="true" ht="119.04761904761905" r="16">
      <c r="A16" s="107"/>
      <c r="B16" s="107"/>
      <c r="C16" s="107" t="s">
        <v>226</v>
      </c>
      <c r="D16" s="107"/>
      <c r="E16" s="109">
        <v>10</v>
      </c>
      <c r="F16" s="106"/>
      <c r="G16" s="106"/>
      <c r="H16" s="110"/>
      <c r="I16" s="106"/>
      <c r="J16" s="107"/>
      <c r="K16" s="107"/>
      <c r="L16" s="107"/>
      <c r="M16" s="106"/>
      <c r="N16" s="106"/>
      <c r="O16" s="106"/>
      <c r="P16" s="106"/>
      <c r="Q16" s="106"/>
      <c r="R16" s="106"/>
      <c r="S16" s="106"/>
    </row>
    <row customHeight="true" ht="119.04761904761905" r="17">
      <c r="A17" s="107"/>
      <c r="B17" s="107"/>
      <c r="C17" s="107" t="s">
        <v>227</v>
      </c>
      <c r="D17" s="107"/>
      <c r="E17" s="109">
        <v>10</v>
      </c>
      <c r="F17" s="106"/>
      <c r="G17" s="106"/>
      <c r="H17" s="110"/>
      <c r="I17" s="106"/>
      <c r="J17" s="107"/>
      <c r="K17" s="107"/>
      <c r="L17" s="107"/>
      <c r="M17" s="106"/>
      <c r="N17" s="106"/>
      <c r="O17" s="106"/>
      <c r="P17" s="106"/>
      <c r="Q17" s="106"/>
      <c r="R17" s="106"/>
      <c r="S17" s="106"/>
    </row>
    <row customHeight="true" ht="119.04761904761905" r="18">
      <c r="A18" s="107" t="s">
        <v>228</v>
      </c>
      <c r="B18" s="107" t="s">
        <v>229</v>
      </c>
      <c r="C18" s="113" t="s">
        <v>230</v>
      </c>
      <c r="D18" s="113"/>
      <c r="E18" s="114">
        <v>2</v>
      </c>
      <c r="F18" s="114">
        <v>7</v>
      </c>
      <c r="G18" s="114"/>
      <c r="H18" s="115" t="s">
        <v>231</v>
      </c>
      <c r="I18" s="106"/>
      <c r="J18" s="106"/>
      <c r="K18" s="107"/>
      <c r="L18" s="107"/>
      <c r="M18" s="106"/>
      <c r="N18" s="106"/>
      <c r="O18" s="106"/>
      <c r="P18" s="106"/>
      <c r="Q18" s="106"/>
      <c r="R18" s="106"/>
      <c r="S18" s="106"/>
    </row>
    <row customHeight="true" ht="119.04761904761905" r="19">
      <c r="A19" s="107"/>
      <c r="B19" s="107"/>
      <c r="C19" s="113" t="s">
        <v>232</v>
      </c>
      <c r="D19" s="113"/>
      <c r="E19" s="114">
        <v>8</v>
      </c>
      <c r="F19" s="114">
        <v>14</v>
      </c>
      <c r="G19" s="114"/>
      <c r="H19" s="115" t="s">
        <v>233</v>
      </c>
      <c r="I19" s="106"/>
      <c r="J19" s="106"/>
      <c r="K19" s="107"/>
      <c r="L19" s="107"/>
      <c r="M19" s="106"/>
      <c r="N19" s="106"/>
      <c r="O19" s="106"/>
      <c r="P19" s="106"/>
      <c r="Q19" s="106"/>
      <c r="R19" s="106"/>
      <c r="S19" s="106"/>
    </row>
    <row customHeight="true" ht="119.04761904761905" r="20">
      <c r="A20" s="107"/>
      <c r="B20" s="107"/>
      <c r="C20" s="107" t="s">
        <v>234</v>
      </c>
      <c r="D20" s="107"/>
      <c r="E20" s="109">
        <v>5</v>
      </c>
      <c r="F20" s="109">
        <v>8</v>
      </c>
      <c r="G20" s="106"/>
      <c r="H20" s="110" t="s">
        <v>235</v>
      </c>
      <c r="I20" s="106"/>
      <c r="J20" s="107"/>
      <c r="K20" s="107"/>
      <c r="L20" s="107"/>
      <c r="M20" s="106"/>
      <c r="N20" s="106"/>
      <c r="O20" s="106"/>
      <c r="P20" s="106"/>
      <c r="Q20" s="106"/>
      <c r="R20" s="106"/>
      <c r="S20" s="106"/>
    </row>
    <row customHeight="true" ht="119.04761904761905" r="21">
      <c r="A21" s="107"/>
      <c r="B21" s="107"/>
      <c r="C21" s="107" t="s">
        <v>236</v>
      </c>
      <c r="D21" s="107"/>
      <c r="E21" s="109">
        <v>12</v>
      </c>
      <c r="F21" s="109">
        <v>15</v>
      </c>
      <c r="G21" s="106"/>
      <c r="H21" s="110" t="s">
        <v>237</v>
      </c>
      <c r="I21" s="106"/>
      <c r="J21" s="107"/>
      <c r="K21" s="107"/>
      <c r="L21" s="107"/>
      <c r="M21" s="106"/>
      <c r="N21" s="106"/>
      <c r="O21" s="106"/>
      <c r="P21" s="106"/>
      <c r="Q21" s="106"/>
      <c r="R21" s="106"/>
      <c r="S21" s="106"/>
    </row>
    <row customHeight="true" ht="119.04761904761905" r="22">
      <c r="A22" s="107"/>
      <c r="B22" s="107"/>
      <c r="C22" s="107" t="s">
        <v>238</v>
      </c>
      <c r="D22" s="107"/>
      <c r="E22" s="106"/>
      <c r="F22" s="106"/>
      <c r="G22" s="106"/>
      <c r="H22" s="110"/>
      <c r="I22" s="106"/>
      <c r="J22" s="107"/>
      <c r="K22" s="107"/>
      <c r="L22" s="107"/>
      <c r="M22" s="106"/>
      <c r="N22" s="106"/>
      <c r="O22" s="106"/>
      <c r="P22" s="106"/>
      <c r="Q22" s="106"/>
      <c r="R22" s="106"/>
      <c r="S22" s="106"/>
    </row>
    <row customHeight="true" ht="119.04761904761905" r="23">
      <c r="A23" s="107"/>
      <c r="B23" s="107"/>
      <c r="C23" s="107" t="s">
        <v>239</v>
      </c>
      <c r="D23" s="107"/>
      <c r="E23" s="109">
        <v>20</v>
      </c>
      <c r="F23" s="109">
        <v>22</v>
      </c>
      <c r="G23" s="106"/>
      <c r="H23" s="110" t="s">
        <v>240</v>
      </c>
      <c r="I23" s="106"/>
      <c r="J23" s="107"/>
      <c r="K23" s="107"/>
      <c r="L23" s="107"/>
      <c r="M23" s="106"/>
      <c r="N23" s="106"/>
      <c r="O23" s="106"/>
      <c r="P23" s="106"/>
      <c r="Q23" s="106"/>
      <c r="R23" s="106"/>
      <c r="S23" s="106"/>
    </row>
    <row customHeight="true" ht="119.04761904761905" r="24">
      <c r="A24" s="107"/>
      <c r="B24" s="107"/>
      <c r="C24" s="107" t="s">
        <v>241</v>
      </c>
      <c r="D24" s="107"/>
      <c r="E24" s="109">
        <v>27</v>
      </c>
      <c r="F24" s="109">
        <v>29</v>
      </c>
      <c r="G24" s="106"/>
      <c r="H24" s="110"/>
      <c r="I24" s="106"/>
      <c r="J24" s="107"/>
      <c r="K24" s="107"/>
      <c r="L24" s="107"/>
      <c r="M24" s="106"/>
      <c r="N24" s="106"/>
      <c r="O24" s="106"/>
      <c r="P24" s="106"/>
      <c r="Q24" s="106"/>
      <c r="R24" s="106"/>
      <c r="S24" s="106"/>
    </row>
    <row customHeight="true" ht="119.04761904761905" r="25">
      <c r="A25" s="107"/>
      <c r="B25" s="107"/>
      <c r="C25" s="107" t="s">
        <v>242</v>
      </c>
      <c r="D25" s="107"/>
      <c r="E25" s="106"/>
      <c r="F25" s="106"/>
      <c r="G25" s="106"/>
      <c r="H25" s="110"/>
      <c r="I25" s="106"/>
      <c r="J25" s="107"/>
      <c r="K25" s="107"/>
      <c r="L25" s="107"/>
      <c r="M25" s="106"/>
      <c r="N25" s="106"/>
      <c r="O25" s="106"/>
      <c r="P25" s="106"/>
      <c r="Q25" s="106"/>
      <c r="R25" s="106"/>
      <c r="S25" s="106"/>
    </row>
    <row customHeight="true" ht="119.04761904761905" r="26">
      <c r="A26" s="107"/>
      <c r="B26" s="107"/>
      <c r="C26" s="116" t="s">
        <v>243</v>
      </c>
      <c r="D26" s="107"/>
      <c r="E26" s="106"/>
      <c r="F26" s="106"/>
      <c r="G26" s="106"/>
      <c r="H26" s="110"/>
      <c r="I26" s="106"/>
      <c r="J26" s="107"/>
      <c r="K26" s="107"/>
      <c r="L26" s="107"/>
      <c r="M26" s="106"/>
      <c r="N26" s="106"/>
      <c r="O26" s="106"/>
      <c r="P26" s="106"/>
      <c r="Q26" s="106"/>
      <c r="R26" s="106"/>
      <c r="S26" s="106"/>
    </row>
    <row customHeight="true" ht="119.04761904761905" r="27">
      <c r="A27" s="107"/>
      <c r="B27" s="107" t="s">
        <v>244</v>
      </c>
      <c r="C27" s="107" t="s">
        <v>245</v>
      </c>
      <c r="D27" s="107"/>
      <c r="E27" s="106"/>
      <c r="F27" s="106"/>
      <c r="G27" s="106"/>
      <c r="H27" s="110"/>
      <c r="I27" s="106"/>
      <c r="J27" s="107"/>
      <c r="K27" s="107"/>
      <c r="L27" s="107"/>
      <c r="M27" s="106"/>
      <c r="N27" s="106"/>
      <c r="O27" s="106"/>
      <c r="P27" s="106"/>
      <c r="Q27" s="106"/>
      <c r="R27" s="106"/>
      <c r="S27" s="106"/>
    </row>
    <row customHeight="true" ht="119.04761904761905" r="28">
      <c r="A28" s="107"/>
      <c r="B28" s="107"/>
      <c r="C28" s="107" t="s">
        <v>246</v>
      </c>
      <c r="D28" s="107"/>
      <c r="E28" s="106"/>
      <c r="F28" s="106"/>
      <c r="G28" s="106"/>
      <c r="H28" s="110"/>
      <c r="I28" s="106"/>
      <c r="J28" s="107"/>
      <c r="K28" s="107"/>
      <c r="L28" s="107"/>
      <c r="M28" s="106"/>
      <c r="N28" s="106"/>
      <c r="O28" s="106"/>
      <c r="P28" s="106"/>
      <c r="Q28" s="106"/>
      <c r="R28" s="106"/>
      <c r="S28" s="106"/>
    </row>
    <row customHeight="true" ht="119.04761904761905" r="29">
      <c r="A29" s="107" t="s">
        <v>247</v>
      </c>
      <c r="B29" s="107"/>
      <c r="C29" s="107" t="s">
        <v>248</v>
      </c>
      <c r="D29" s="107"/>
      <c r="E29" s="106"/>
      <c r="F29" s="106"/>
      <c r="G29" s="106"/>
      <c r="H29" s="110" t="s">
        <v>249</v>
      </c>
      <c r="I29" s="106"/>
      <c r="J29" s="107"/>
      <c r="K29" s="107"/>
      <c r="L29" s="107"/>
      <c r="M29" s="106"/>
      <c r="N29" s="106"/>
      <c r="O29" s="106"/>
      <c r="P29" s="106"/>
      <c r="Q29" s="106"/>
      <c r="R29" s="106"/>
      <c r="S29" s="106"/>
    </row>
    <row r="30">
      <c r="A30" s="106"/>
      <c r="B30" s="106"/>
      <c r="C30" s="106"/>
      <c r="D30" s="106"/>
      <c r="E30" s="106"/>
      <c r="F30" s="106"/>
      <c r="G30" s="106"/>
      <c r="H30" s="106"/>
      <c r="I30" s="106"/>
      <c r="J30" s="106"/>
      <c r="K30" s="106"/>
      <c r="L30" s="106"/>
      <c r="M30" s="106"/>
      <c r="N30" s="106"/>
      <c r="O30" s="106"/>
      <c r="P30" s="106"/>
      <c r="Q30" s="106"/>
      <c r="R30" s="106"/>
      <c r="S30" s="106"/>
    </row>
    <row r="31">
      <c r="A31" s="106"/>
      <c r="B31" s="106"/>
      <c r="C31" s="106"/>
      <c r="D31" s="106"/>
      <c r="E31" s="106"/>
      <c r="F31" s="106"/>
      <c r="G31" s="106"/>
      <c r="H31" s="106"/>
      <c r="I31" s="106"/>
      <c r="J31" s="106"/>
      <c r="K31" s="106"/>
      <c r="L31" s="106"/>
      <c r="M31" s="106"/>
      <c r="N31" s="106"/>
      <c r="O31" s="106"/>
      <c r="P31" s="106"/>
      <c r="Q31" s="106"/>
      <c r="R31" s="106"/>
      <c r="S31" s="106"/>
    </row>
    <row r="32">
      <c r="A32" s="106"/>
      <c r="B32" s="106"/>
      <c r="C32" s="106"/>
      <c r="D32" s="106"/>
      <c r="E32" s="106"/>
      <c r="F32" s="106"/>
      <c r="G32" s="106"/>
      <c r="H32" s="106"/>
      <c r="I32" s="106"/>
      <c r="J32" s="106"/>
      <c r="K32" s="106"/>
      <c r="L32" s="106"/>
      <c r="M32" s="106"/>
      <c r="N32" s="106"/>
      <c r="O32" s="106"/>
      <c r="P32" s="106"/>
      <c r="Q32" s="106"/>
      <c r="R32" s="106"/>
      <c r="S32" s="106"/>
    </row>
    <row r="33">
      <c r="A33" s="106"/>
      <c r="B33" s="106"/>
      <c r="C33" s="106"/>
      <c r="D33" s="106"/>
      <c r="E33" s="106"/>
      <c r="F33" s="106"/>
      <c r="G33" s="106"/>
      <c r="H33" s="106"/>
      <c r="I33" s="106"/>
      <c r="J33" s="106"/>
      <c r="K33" s="106"/>
      <c r="L33" s="106"/>
      <c r="M33" s="106"/>
      <c r="N33" s="106"/>
      <c r="O33" s="106"/>
      <c r="P33" s="106"/>
      <c r="Q33" s="106"/>
      <c r="R33" s="106"/>
      <c r="S33" s="106"/>
    </row>
    <row r="34">
      <c r="A34" s="106"/>
      <c r="B34" s="106"/>
      <c r="C34" s="106"/>
      <c r="D34" s="106"/>
      <c r="E34" s="106"/>
      <c r="F34" s="106"/>
      <c r="G34" s="106"/>
      <c r="H34" s="106"/>
      <c r="I34" s="106"/>
      <c r="J34" s="106"/>
      <c r="K34" s="106"/>
      <c r="L34" s="106"/>
      <c r="M34" s="106"/>
      <c r="N34" s="106"/>
      <c r="O34" s="106"/>
      <c r="P34" s="106"/>
      <c r="Q34" s="106"/>
      <c r="R34" s="106"/>
      <c r="S34" s="106"/>
    </row>
    <row r="35">
      <c r="A35" s="106"/>
      <c r="B35" s="106"/>
      <c r="C35" s="106"/>
      <c r="D35" s="106"/>
      <c r="E35" s="106"/>
      <c r="F35" s="106"/>
      <c r="G35" s="106"/>
      <c r="H35" s="106"/>
      <c r="I35" s="106"/>
      <c r="J35" s="106"/>
      <c r="K35" s="106"/>
      <c r="L35" s="106"/>
      <c r="M35" s="106"/>
      <c r="N35" s="106"/>
      <c r="O35" s="106"/>
      <c r="P35" s="106"/>
      <c r="Q35" s="106"/>
      <c r="R35" s="106"/>
      <c r="S35" s="106"/>
    </row>
    <row r="36">
      <c r="A36" s="106"/>
      <c r="B36" s="106"/>
      <c r="C36" s="106"/>
      <c r="D36" s="106"/>
      <c r="E36" s="106"/>
      <c r="F36" s="106"/>
      <c r="G36" s="106"/>
      <c r="H36" s="106"/>
      <c r="I36" s="106"/>
      <c r="J36" s="106"/>
      <c r="K36" s="106"/>
      <c r="L36" s="106"/>
      <c r="M36" s="106"/>
      <c r="N36" s="106"/>
      <c r="O36" s="106"/>
      <c r="P36" s="106"/>
      <c r="Q36" s="106"/>
      <c r="R36" s="106"/>
      <c r="S36" s="106"/>
    </row>
    <row r="37">
      <c r="A37" s="106"/>
      <c r="B37" s="106"/>
      <c r="C37" s="106"/>
      <c r="D37" s="106"/>
      <c r="E37" s="106"/>
      <c r="F37" s="106"/>
      <c r="G37" s="106"/>
      <c r="H37" s="106"/>
      <c r="I37" s="106"/>
      <c r="J37" s="106"/>
      <c r="K37" s="106"/>
      <c r="L37" s="106"/>
      <c r="M37" s="106"/>
      <c r="N37" s="106"/>
      <c r="O37" s="106"/>
      <c r="P37" s="106"/>
      <c r="Q37" s="106"/>
      <c r="R37" s="106"/>
      <c r="S37" s="106"/>
    </row>
    <row r="38">
      <c r="A38" s="106"/>
      <c r="B38" s="106"/>
      <c r="C38" s="106"/>
      <c r="D38" s="106"/>
      <c r="E38" s="106"/>
      <c r="F38" s="106"/>
      <c r="G38" s="106"/>
      <c r="H38" s="106"/>
      <c r="I38" s="106"/>
      <c r="J38" s="106"/>
      <c r="K38" s="106"/>
      <c r="L38" s="106"/>
      <c r="M38" s="106"/>
      <c r="N38" s="106"/>
      <c r="O38" s="106"/>
      <c r="P38" s="106"/>
      <c r="Q38" s="106"/>
      <c r="R38" s="106"/>
      <c r="S38" s="106"/>
    </row>
    <row r="39">
      <c r="A39" s="106"/>
      <c r="B39" s="106"/>
      <c r="C39" s="106"/>
      <c r="D39" s="106"/>
      <c r="E39" s="106"/>
      <c r="F39" s="106"/>
      <c r="G39" s="106"/>
      <c r="H39" s="106"/>
      <c r="I39" s="106"/>
      <c r="J39" s="106"/>
      <c r="K39" s="106"/>
      <c r="L39" s="106"/>
      <c r="M39" s="106"/>
      <c r="N39" s="106"/>
      <c r="O39" s="106"/>
      <c r="P39" s="106"/>
      <c r="Q39" s="106"/>
      <c r="R39" s="106"/>
      <c r="S39" s="106"/>
    </row>
    <row r="40">
      <c r="A40" s="106"/>
      <c r="B40" s="106"/>
      <c r="C40" s="106"/>
      <c r="D40" s="106"/>
      <c r="E40" s="106"/>
      <c r="F40" s="106"/>
      <c r="G40" s="106"/>
      <c r="H40" s="106"/>
      <c r="I40" s="106"/>
      <c r="J40" s="106"/>
      <c r="K40" s="106"/>
      <c r="L40" s="106"/>
      <c r="M40" s="106"/>
      <c r="N40" s="106"/>
      <c r="O40" s="106"/>
      <c r="P40" s="106"/>
      <c r="Q40" s="106"/>
      <c r="R40" s="106"/>
      <c r="S40" s="106"/>
    </row>
    <row r="41">
      <c r="A41" s="106"/>
      <c r="B41" s="106"/>
      <c r="C41" s="106"/>
      <c r="D41" s="106"/>
      <c r="E41" s="106"/>
      <c r="F41" s="106"/>
      <c r="G41" s="106"/>
      <c r="H41" s="106"/>
      <c r="I41" s="106"/>
      <c r="J41" s="106"/>
      <c r="K41" s="106"/>
      <c r="L41" s="106"/>
      <c r="M41" s="106"/>
      <c r="N41" s="106"/>
      <c r="O41" s="106"/>
      <c r="P41" s="106"/>
      <c r="Q41" s="106"/>
      <c r="R41" s="106"/>
      <c r="S41" s="106"/>
    </row>
    <row r="42">
      <c r="A42" s="106"/>
      <c r="B42" s="106"/>
      <c r="C42" s="106"/>
      <c r="D42" s="106"/>
      <c r="E42" s="106"/>
      <c r="F42" s="106"/>
      <c r="G42" s="106"/>
      <c r="H42" s="106"/>
      <c r="I42" s="106"/>
      <c r="J42" s="106"/>
      <c r="K42" s="106"/>
      <c r="L42" s="106"/>
      <c r="M42" s="106"/>
      <c r="N42" s="106"/>
      <c r="O42" s="106"/>
      <c r="P42" s="106"/>
      <c r="Q42" s="106"/>
      <c r="R42" s="106"/>
      <c r="S42" s="106"/>
    </row>
    <row r="43">
      <c r="A43" s="106"/>
      <c r="B43" s="106"/>
      <c r="C43" s="106"/>
      <c r="D43" s="106"/>
      <c r="E43" s="106"/>
      <c r="F43" s="106"/>
      <c r="G43" s="106"/>
      <c r="H43" s="106"/>
      <c r="I43" s="106"/>
      <c r="J43" s="106"/>
      <c r="K43" s="106"/>
      <c r="L43" s="106"/>
      <c r="M43" s="106"/>
      <c r="N43" s="106"/>
      <c r="O43" s="106"/>
      <c r="P43" s="106"/>
      <c r="Q43" s="106"/>
      <c r="R43" s="106"/>
      <c r="S43" s="106"/>
    </row>
    <row r="44">
      <c r="A44" s="106"/>
      <c r="B44" s="106"/>
      <c r="C44" s="106"/>
      <c r="D44" s="106"/>
      <c r="E44" s="106"/>
      <c r="F44" s="106"/>
      <c r="G44" s="106"/>
      <c r="H44" s="106"/>
      <c r="I44" s="106"/>
      <c r="J44" s="106"/>
      <c r="K44" s="106"/>
      <c r="L44" s="106"/>
      <c r="M44" s="106"/>
      <c r="N44" s="106"/>
      <c r="O44" s="106"/>
      <c r="P44" s="106"/>
      <c r="Q44" s="106"/>
      <c r="R44" s="106"/>
      <c r="S44" s="106"/>
    </row>
    <row r="45">
      <c r="A45" s="106"/>
      <c r="B45" s="106"/>
      <c r="C45" s="106"/>
      <c r="D45" s="106"/>
      <c r="E45" s="106"/>
      <c r="F45" s="106"/>
      <c r="G45" s="106"/>
      <c r="H45" s="106"/>
      <c r="I45" s="106"/>
      <c r="J45" s="106"/>
      <c r="K45" s="106"/>
      <c r="L45" s="106"/>
      <c r="M45" s="106"/>
      <c r="N45" s="106"/>
      <c r="O45" s="106"/>
      <c r="P45" s="106"/>
      <c r="Q45" s="106"/>
      <c r="R45" s="106"/>
      <c r="S45" s="106"/>
    </row>
    <row r="46">
      <c r="A46" s="106"/>
      <c r="B46" s="106"/>
      <c r="C46" s="106"/>
      <c r="D46" s="106"/>
      <c r="E46" s="106"/>
      <c r="F46" s="106"/>
      <c r="G46" s="106"/>
      <c r="H46" s="106"/>
      <c r="I46" s="106"/>
      <c r="J46" s="106"/>
      <c r="K46" s="106"/>
      <c r="L46" s="106"/>
      <c r="M46" s="106"/>
      <c r="N46" s="106"/>
      <c r="O46" s="106"/>
      <c r="P46" s="106"/>
      <c r="Q46" s="106"/>
      <c r="R46" s="106"/>
      <c r="S46" s="106"/>
    </row>
    <row r="47">
      <c r="A47" s="106"/>
      <c r="B47" s="106"/>
      <c r="C47" s="106"/>
      <c r="D47" s="106"/>
      <c r="E47" s="106"/>
      <c r="F47" s="106"/>
      <c r="G47" s="106"/>
      <c r="H47" s="106"/>
      <c r="I47" s="106"/>
      <c r="J47" s="106"/>
      <c r="K47" s="106"/>
      <c r="L47" s="106"/>
      <c r="M47" s="106"/>
      <c r="N47" s="106"/>
      <c r="O47" s="106"/>
      <c r="P47" s="106"/>
      <c r="Q47" s="106"/>
      <c r="R47" s="106"/>
      <c r="S47" s="106"/>
    </row>
    <row r="48">
      <c r="A48" s="106"/>
      <c r="B48" s="106"/>
      <c r="C48" s="106"/>
      <c r="D48" s="106"/>
      <c r="E48" s="106"/>
      <c r="F48" s="106"/>
      <c r="G48" s="106"/>
      <c r="H48" s="106"/>
      <c r="I48" s="106"/>
      <c r="J48" s="106"/>
      <c r="K48" s="106"/>
      <c r="L48" s="106"/>
      <c r="M48" s="106"/>
      <c r="N48" s="106"/>
      <c r="O48" s="106"/>
      <c r="P48" s="106"/>
      <c r="Q48" s="106"/>
      <c r="R48" s="106"/>
      <c r="S48" s="106"/>
    </row>
    <row r="49">
      <c r="A49" s="106"/>
      <c r="B49" s="106"/>
      <c r="C49" s="106"/>
      <c r="D49" s="106"/>
      <c r="E49" s="106"/>
      <c r="F49" s="106"/>
      <c r="G49" s="106"/>
      <c r="H49" s="106"/>
      <c r="I49" s="106"/>
      <c r="J49" s="106"/>
      <c r="K49" s="106"/>
      <c r="L49" s="106"/>
      <c r="M49" s="106"/>
      <c r="N49" s="106"/>
      <c r="O49" s="106"/>
      <c r="P49" s="106"/>
      <c r="Q49" s="106"/>
      <c r="R49" s="106"/>
      <c r="S49" s="106"/>
    </row>
    <row r="50">
      <c r="A50" s="106"/>
      <c r="B50" s="106"/>
      <c r="C50" s="106"/>
      <c r="D50" s="106"/>
      <c r="E50" s="106"/>
      <c r="F50" s="106"/>
      <c r="G50" s="106"/>
      <c r="H50" s="106"/>
      <c r="I50" s="106"/>
      <c r="J50" s="106"/>
      <c r="K50" s="106"/>
      <c r="L50" s="106"/>
      <c r="M50" s="106"/>
      <c r="N50" s="106"/>
      <c r="O50" s="106"/>
      <c r="P50" s="106"/>
      <c r="Q50" s="106"/>
      <c r="R50" s="106"/>
      <c r="S50" s="106"/>
    </row>
    <row r="51">
      <c r="A51" s="106"/>
      <c r="B51" s="106"/>
      <c r="C51" s="106"/>
      <c r="D51" s="106"/>
      <c r="E51" s="106"/>
      <c r="F51" s="106"/>
      <c r="G51" s="106"/>
      <c r="H51" s="106"/>
      <c r="I51" s="106"/>
      <c r="J51" s="106"/>
      <c r="K51" s="106"/>
      <c r="L51" s="106"/>
      <c r="M51" s="106"/>
      <c r="N51" s="106"/>
      <c r="O51" s="106"/>
      <c r="P51" s="106"/>
      <c r="Q51" s="106"/>
      <c r="R51" s="106"/>
      <c r="S51" s="106"/>
    </row>
    <row r="52">
      <c r="A52" s="106"/>
      <c r="B52" s="106"/>
      <c r="C52" s="106"/>
      <c r="D52" s="106"/>
      <c r="E52" s="106"/>
      <c r="F52" s="106"/>
      <c r="G52" s="106"/>
      <c r="H52" s="106"/>
      <c r="I52" s="106"/>
      <c r="J52" s="106"/>
      <c r="K52" s="106"/>
      <c r="L52" s="106"/>
      <c r="M52" s="106"/>
      <c r="N52" s="106"/>
      <c r="O52" s="106"/>
      <c r="P52" s="106"/>
      <c r="Q52" s="106"/>
      <c r="R52" s="106"/>
      <c r="S52" s="106"/>
    </row>
    <row r="53">
      <c r="A53" s="106"/>
      <c r="B53" s="106"/>
      <c r="C53" s="106"/>
      <c r="D53" s="106"/>
      <c r="E53" s="106"/>
      <c r="F53" s="106"/>
      <c r="G53" s="106"/>
      <c r="H53" s="106"/>
      <c r="I53" s="106"/>
      <c r="J53" s="106"/>
      <c r="K53" s="106"/>
      <c r="L53" s="106"/>
      <c r="M53" s="106"/>
      <c r="N53" s="106"/>
      <c r="O53" s="106"/>
      <c r="P53" s="106"/>
      <c r="Q53" s="106"/>
      <c r="R53" s="106"/>
      <c r="S53" s="106"/>
    </row>
    <row r="54">
      <c r="A54" s="106"/>
      <c r="B54" s="106"/>
      <c r="C54" s="106"/>
      <c r="D54" s="106"/>
      <c r="E54" s="106"/>
      <c r="F54" s="106"/>
      <c r="G54" s="106"/>
      <c r="H54" s="106"/>
      <c r="I54" s="106"/>
      <c r="J54" s="106"/>
      <c r="K54" s="106"/>
      <c r="L54" s="106"/>
      <c r="M54" s="106"/>
      <c r="N54" s="106"/>
      <c r="O54" s="106"/>
      <c r="P54" s="106"/>
      <c r="Q54" s="106"/>
      <c r="R54" s="106"/>
      <c r="S54" s="106"/>
    </row>
    <row r="55">
      <c r="A55" s="106"/>
      <c r="B55" s="106"/>
      <c r="C55" s="106"/>
      <c r="D55" s="106"/>
      <c r="E55" s="106"/>
      <c r="F55" s="106"/>
      <c r="G55" s="106"/>
      <c r="H55" s="106"/>
      <c r="I55" s="106"/>
      <c r="J55" s="106"/>
      <c r="K55" s="106"/>
      <c r="L55" s="106"/>
      <c r="M55" s="106"/>
      <c r="N55" s="106"/>
      <c r="O55" s="106"/>
      <c r="P55" s="106"/>
      <c r="Q55" s="106"/>
      <c r="R55" s="106"/>
      <c r="S55" s="106"/>
    </row>
    <row r="56">
      <c r="A56" s="106"/>
      <c r="B56" s="106"/>
      <c r="C56" s="106"/>
      <c r="D56" s="106"/>
      <c r="E56" s="106"/>
      <c r="F56" s="106"/>
      <c r="G56" s="106"/>
      <c r="H56" s="106"/>
      <c r="I56" s="106"/>
      <c r="J56" s="106"/>
      <c r="K56" s="106"/>
      <c r="L56" s="106"/>
      <c r="M56" s="106"/>
      <c r="N56" s="106"/>
      <c r="O56" s="106"/>
      <c r="P56" s="106"/>
      <c r="Q56" s="106"/>
      <c r="R56" s="106"/>
      <c r="S56" s="106"/>
    </row>
    <row r="57">
      <c r="A57" s="106"/>
      <c r="B57" s="106"/>
      <c r="C57" s="106"/>
      <c r="D57" s="106"/>
      <c r="E57" s="106"/>
      <c r="F57" s="106"/>
      <c r="G57" s="106"/>
      <c r="H57" s="106"/>
      <c r="I57" s="106"/>
      <c r="J57" s="106"/>
      <c r="K57" s="106"/>
      <c r="L57" s="106"/>
      <c r="M57" s="106"/>
      <c r="N57" s="106"/>
      <c r="O57" s="106"/>
      <c r="P57" s="106"/>
      <c r="Q57" s="106"/>
      <c r="R57" s="106"/>
      <c r="S57" s="106"/>
    </row>
    <row r="58">
      <c r="A58" s="106"/>
      <c r="B58" s="106"/>
      <c r="C58" s="106"/>
      <c r="D58" s="106"/>
      <c r="E58" s="106"/>
      <c r="F58" s="106"/>
      <c r="G58" s="106"/>
      <c r="H58" s="106"/>
      <c r="I58" s="106"/>
      <c r="J58" s="106"/>
      <c r="K58" s="106"/>
      <c r="L58" s="106"/>
      <c r="M58" s="106"/>
      <c r="N58" s="106"/>
      <c r="O58" s="106"/>
      <c r="P58" s="106"/>
      <c r="Q58" s="106"/>
      <c r="R58" s="106"/>
      <c r="S58" s="106"/>
    </row>
    <row r="59">
      <c r="A59" s="106"/>
      <c r="B59" s="106"/>
      <c r="C59" s="106"/>
      <c r="D59" s="106"/>
      <c r="E59" s="106"/>
      <c r="F59" s="106"/>
      <c r="G59" s="106"/>
      <c r="H59" s="106"/>
      <c r="I59" s="106"/>
      <c r="J59" s="106"/>
      <c r="K59" s="106"/>
      <c r="L59" s="106"/>
      <c r="M59" s="106"/>
      <c r="N59" s="106"/>
      <c r="O59" s="106"/>
      <c r="P59" s="106"/>
      <c r="Q59" s="106"/>
      <c r="R59" s="106"/>
      <c r="S59" s="106"/>
    </row>
    <row r="60">
      <c r="A60" s="106"/>
      <c r="B60" s="106"/>
      <c r="C60" s="106"/>
      <c r="D60" s="106"/>
      <c r="E60" s="106"/>
      <c r="F60" s="106"/>
      <c r="G60" s="106"/>
      <c r="H60" s="106"/>
      <c r="I60" s="106"/>
      <c r="J60" s="106"/>
      <c r="K60" s="106"/>
      <c r="L60" s="106"/>
      <c r="M60" s="106"/>
      <c r="N60" s="106"/>
      <c r="O60" s="106"/>
      <c r="P60" s="106"/>
      <c r="Q60" s="106"/>
      <c r="R60" s="106"/>
      <c r="S60" s="106"/>
    </row>
    <row r="61">
      <c r="A61" s="106"/>
      <c r="B61" s="106"/>
      <c r="C61" s="106"/>
      <c r="D61" s="106"/>
      <c r="E61" s="106"/>
      <c r="F61" s="106"/>
      <c r="G61" s="106"/>
      <c r="H61" s="106"/>
      <c r="I61" s="106"/>
      <c r="J61" s="106"/>
      <c r="K61" s="106"/>
      <c r="L61" s="106"/>
      <c r="M61" s="106"/>
      <c r="N61" s="106"/>
      <c r="O61" s="106"/>
      <c r="P61" s="106"/>
      <c r="Q61" s="106"/>
      <c r="R61" s="106"/>
      <c r="S61" s="106"/>
    </row>
    <row r="62">
      <c r="A62" s="106"/>
      <c r="B62" s="106"/>
      <c r="C62" s="106"/>
      <c r="D62" s="106"/>
      <c r="E62" s="106"/>
      <c r="F62" s="106"/>
      <c r="G62" s="106"/>
      <c r="H62" s="106"/>
      <c r="I62" s="106"/>
      <c r="J62" s="106"/>
      <c r="K62" s="106"/>
      <c r="L62" s="106"/>
      <c r="M62" s="106"/>
      <c r="N62" s="106"/>
      <c r="O62" s="106"/>
      <c r="P62" s="106"/>
      <c r="Q62" s="106"/>
      <c r="R62" s="106"/>
      <c r="S62" s="106"/>
    </row>
    <row r="63">
      <c r="A63" s="106"/>
      <c r="B63" s="106"/>
      <c r="C63" s="106"/>
      <c r="D63" s="106"/>
      <c r="E63" s="106"/>
      <c r="F63" s="106"/>
      <c r="G63" s="106"/>
      <c r="H63" s="106"/>
      <c r="I63" s="106"/>
      <c r="J63" s="106"/>
      <c r="K63" s="106"/>
      <c r="L63" s="106"/>
      <c r="M63" s="106"/>
      <c r="N63" s="106"/>
      <c r="O63" s="106"/>
      <c r="P63" s="106"/>
      <c r="Q63" s="106"/>
      <c r="R63" s="106"/>
      <c r="S63" s="106"/>
    </row>
    <row r="64">
      <c r="A64" s="106"/>
      <c r="B64" s="106"/>
      <c r="C64" s="106"/>
      <c r="D64" s="106"/>
      <c r="E64" s="106"/>
      <c r="F64" s="106"/>
      <c r="G64" s="106"/>
      <c r="H64" s="106"/>
      <c r="I64" s="106"/>
      <c r="J64" s="106"/>
      <c r="K64" s="106"/>
      <c r="L64" s="106"/>
      <c r="M64" s="106"/>
      <c r="N64" s="106"/>
      <c r="O64" s="106"/>
      <c r="P64" s="106"/>
      <c r="Q64" s="106"/>
      <c r="R64" s="106"/>
      <c r="S64" s="106"/>
    </row>
    <row r="65">
      <c r="A65" s="106"/>
      <c r="B65" s="106"/>
      <c r="C65" s="106"/>
      <c r="D65" s="106"/>
      <c r="E65" s="106"/>
      <c r="F65" s="106"/>
      <c r="G65" s="106"/>
      <c r="H65" s="106"/>
      <c r="I65" s="106"/>
      <c r="J65" s="106"/>
      <c r="K65" s="106"/>
      <c r="L65" s="106"/>
      <c r="M65" s="106"/>
      <c r="N65" s="106"/>
      <c r="O65" s="106"/>
      <c r="P65" s="106"/>
      <c r="Q65" s="106"/>
      <c r="R65" s="106"/>
      <c r="S65" s="106"/>
    </row>
    <row r="66">
      <c r="A66" s="106"/>
      <c r="B66" s="106"/>
      <c r="C66" s="106"/>
      <c r="D66" s="106"/>
      <c r="E66" s="106"/>
      <c r="F66" s="106"/>
      <c r="G66" s="106"/>
      <c r="H66" s="106"/>
      <c r="I66" s="106"/>
      <c r="J66" s="106"/>
      <c r="K66" s="106"/>
      <c r="L66" s="106"/>
      <c r="M66" s="106"/>
      <c r="N66" s="106"/>
      <c r="O66" s="106"/>
      <c r="P66" s="106"/>
      <c r="Q66" s="106"/>
      <c r="R66" s="106"/>
      <c r="S66" s="106"/>
    </row>
    <row r="67">
      <c r="A67" s="106"/>
      <c r="B67" s="106"/>
      <c r="C67" s="106"/>
      <c r="D67" s="106"/>
      <c r="E67" s="106"/>
      <c r="F67" s="106"/>
      <c r="G67" s="106"/>
      <c r="H67" s="106"/>
      <c r="I67" s="106"/>
      <c r="J67" s="106"/>
      <c r="K67" s="106"/>
      <c r="L67" s="106"/>
      <c r="M67" s="106"/>
      <c r="N67" s="106"/>
      <c r="O67" s="106"/>
      <c r="P67" s="106"/>
      <c r="Q67" s="106"/>
      <c r="R67" s="106"/>
      <c r="S67" s="106"/>
    </row>
    <row r="68">
      <c r="A68" s="106"/>
      <c r="B68" s="106"/>
      <c r="C68" s="106"/>
      <c r="D68" s="106"/>
      <c r="E68" s="106"/>
      <c r="F68" s="106"/>
      <c r="G68" s="106"/>
      <c r="H68" s="106"/>
      <c r="I68" s="106"/>
      <c r="J68" s="106"/>
      <c r="K68" s="106"/>
      <c r="L68" s="106"/>
      <c r="M68" s="106"/>
      <c r="N68" s="106"/>
      <c r="O68" s="106"/>
      <c r="P68" s="106"/>
      <c r="Q68" s="106"/>
      <c r="R68" s="106"/>
      <c r="S68" s="106"/>
    </row>
    <row r="69">
      <c r="A69" s="106"/>
      <c r="B69" s="106"/>
      <c r="C69" s="106"/>
      <c r="D69" s="106"/>
      <c r="E69" s="106"/>
      <c r="F69" s="106"/>
      <c r="G69" s="106"/>
      <c r="H69" s="106"/>
      <c r="I69" s="106"/>
      <c r="J69" s="106"/>
      <c r="K69" s="106"/>
      <c r="L69" s="106"/>
      <c r="M69" s="106"/>
      <c r="N69" s="106"/>
      <c r="O69" s="106"/>
      <c r="P69" s="106"/>
      <c r="Q69" s="106"/>
      <c r="R69" s="106"/>
      <c r="S69" s="106"/>
    </row>
    <row r="70">
      <c r="A70" s="106"/>
      <c r="B70" s="106"/>
      <c r="C70" s="106"/>
      <c r="D70" s="106"/>
      <c r="E70" s="106"/>
      <c r="F70" s="106"/>
      <c r="G70" s="106"/>
      <c r="H70" s="106"/>
      <c r="I70" s="106"/>
      <c r="J70" s="106"/>
      <c r="K70" s="106"/>
      <c r="L70" s="106"/>
      <c r="M70" s="106"/>
      <c r="N70" s="106"/>
      <c r="O70" s="106"/>
      <c r="P70" s="106"/>
      <c r="Q70" s="106"/>
      <c r="R70" s="106"/>
      <c r="S70" s="106"/>
    </row>
    <row r="71">
      <c r="A71" s="106"/>
      <c r="B71" s="106"/>
      <c r="C71" s="106"/>
      <c r="D71" s="106"/>
      <c r="E71" s="106"/>
      <c r="F71" s="106"/>
      <c r="G71" s="106"/>
      <c r="H71" s="106"/>
      <c r="I71" s="106"/>
      <c r="J71" s="106"/>
      <c r="K71" s="106"/>
      <c r="L71" s="106"/>
      <c r="M71" s="106"/>
      <c r="N71" s="106"/>
      <c r="O71" s="106"/>
      <c r="P71" s="106"/>
      <c r="Q71" s="106"/>
      <c r="R71" s="106"/>
      <c r="S71" s="106"/>
    </row>
    <row r="72">
      <c r="A72" s="106"/>
      <c r="B72" s="106"/>
      <c r="C72" s="106"/>
      <c r="D72" s="106"/>
      <c r="E72" s="106"/>
      <c r="F72" s="106"/>
      <c r="G72" s="106"/>
      <c r="H72" s="106"/>
      <c r="I72" s="106"/>
      <c r="J72" s="106"/>
      <c r="K72" s="106"/>
      <c r="L72" s="106"/>
      <c r="M72" s="106"/>
      <c r="N72" s="106"/>
      <c r="O72" s="106"/>
      <c r="P72" s="106"/>
      <c r="Q72" s="106"/>
      <c r="R72" s="106"/>
      <c r="S72" s="106"/>
    </row>
    <row r="73">
      <c r="A73" s="106"/>
      <c r="B73" s="106"/>
      <c r="C73" s="106"/>
      <c r="D73" s="106"/>
      <c r="E73" s="106"/>
      <c r="F73" s="106"/>
      <c r="G73" s="106"/>
      <c r="H73" s="106"/>
      <c r="I73" s="106"/>
      <c r="J73" s="106"/>
      <c r="K73" s="106"/>
      <c r="L73" s="106"/>
      <c r="M73" s="106"/>
      <c r="N73" s="106"/>
      <c r="O73" s="106"/>
      <c r="P73" s="106"/>
      <c r="Q73" s="106"/>
      <c r="R73" s="106"/>
      <c r="S73" s="106"/>
    </row>
    <row r="74">
      <c r="A74" s="106"/>
      <c r="B74" s="106"/>
      <c r="C74" s="106"/>
      <c r="D74" s="106"/>
      <c r="E74" s="106"/>
      <c r="F74" s="106"/>
      <c r="G74" s="106"/>
      <c r="H74" s="106"/>
      <c r="I74" s="106"/>
      <c r="J74" s="106"/>
      <c r="K74" s="106"/>
      <c r="L74" s="106"/>
      <c r="M74" s="106"/>
      <c r="N74" s="106"/>
      <c r="O74" s="106"/>
      <c r="P74" s="106"/>
      <c r="Q74" s="106"/>
      <c r="R74" s="106"/>
      <c r="S74" s="106"/>
    </row>
    <row r="75">
      <c r="A75" s="106"/>
      <c r="B75" s="106"/>
      <c r="C75" s="106"/>
      <c r="D75" s="106"/>
      <c r="E75" s="106"/>
      <c r="F75" s="106"/>
      <c r="G75" s="106"/>
      <c r="H75" s="106"/>
      <c r="I75" s="106"/>
      <c r="J75" s="106"/>
      <c r="K75" s="106"/>
      <c r="L75" s="106"/>
      <c r="M75" s="106"/>
      <c r="N75" s="106"/>
      <c r="O75" s="106"/>
      <c r="P75" s="106"/>
      <c r="Q75" s="106"/>
      <c r="R75" s="106"/>
      <c r="S75" s="106"/>
    </row>
    <row r="76">
      <c r="A76" s="106"/>
      <c r="B76" s="106"/>
      <c r="C76" s="106"/>
      <c r="D76" s="106"/>
      <c r="E76" s="106"/>
      <c r="F76" s="106"/>
      <c r="G76" s="106"/>
      <c r="H76" s="106"/>
      <c r="I76" s="106"/>
      <c r="J76" s="106"/>
      <c r="K76" s="106"/>
      <c r="L76" s="106"/>
      <c r="M76" s="106"/>
      <c r="N76" s="106"/>
      <c r="O76" s="106"/>
      <c r="P76" s="106"/>
      <c r="Q76" s="106"/>
      <c r="R76" s="106"/>
      <c r="S76" s="106"/>
    </row>
    <row r="77">
      <c r="A77" s="106"/>
      <c r="B77" s="106"/>
      <c r="C77" s="106"/>
      <c r="D77" s="106"/>
      <c r="E77" s="106"/>
      <c r="F77" s="106"/>
      <c r="G77" s="106"/>
      <c r="H77" s="106"/>
      <c r="I77" s="106"/>
      <c r="J77" s="106"/>
      <c r="K77" s="106"/>
      <c r="L77" s="106"/>
      <c r="M77" s="106"/>
      <c r="N77" s="106"/>
      <c r="O77" s="106"/>
      <c r="P77" s="106"/>
      <c r="Q77" s="106"/>
      <c r="R77" s="106"/>
      <c r="S77" s="106"/>
    </row>
    <row r="78">
      <c r="A78" s="106"/>
      <c r="B78" s="106"/>
      <c r="C78" s="106"/>
      <c r="D78" s="106"/>
      <c r="E78" s="106"/>
      <c r="F78" s="106"/>
      <c r="G78" s="106"/>
      <c r="H78" s="106"/>
      <c r="I78" s="106"/>
      <c r="J78" s="106"/>
      <c r="K78" s="106"/>
      <c r="L78" s="106"/>
      <c r="M78" s="106"/>
      <c r="N78" s="106"/>
      <c r="O78" s="106"/>
      <c r="P78" s="106"/>
      <c r="Q78" s="106"/>
      <c r="R78" s="106"/>
      <c r="S78" s="106"/>
    </row>
    <row r="79">
      <c r="A79" s="106"/>
      <c r="B79" s="106"/>
      <c r="C79" s="106"/>
      <c r="D79" s="106"/>
      <c r="E79" s="106"/>
      <c r="F79" s="106"/>
      <c r="G79" s="106"/>
      <c r="H79" s="106"/>
      <c r="I79" s="106"/>
      <c r="J79" s="106"/>
      <c r="K79" s="106"/>
      <c r="L79" s="106"/>
      <c r="M79" s="106"/>
      <c r="N79" s="106"/>
      <c r="O79" s="106"/>
      <c r="P79" s="106"/>
      <c r="Q79" s="106"/>
      <c r="R79" s="106"/>
      <c r="S79" s="106"/>
    </row>
    <row r="80">
      <c r="A80" s="106"/>
      <c r="B80" s="106"/>
      <c r="C80" s="106"/>
      <c r="D80" s="106"/>
      <c r="E80" s="106"/>
      <c r="F80" s="106"/>
      <c r="G80" s="106"/>
      <c r="H80" s="106"/>
      <c r="I80" s="106"/>
      <c r="J80" s="106"/>
      <c r="K80" s="106"/>
      <c r="L80" s="106"/>
      <c r="M80" s="106"/>
      <c r="N80" s="106"/>
      <c r="O80" s="106"/>
      <c r="P80" s="106"/>
      <c r="Q80" s="106"/>
      <c r="R80" s="106"/>
      <c r="S80" s="106"/>
    </row>
    <row r="81">
      <c r="A81" s="106"/>
      <c r="B81" s="106"/>
      <c r="C81" s="106"/>
      <c r="D81" s="106"/>
      <c r="E81" s="106"/>
      <c r="F81" s="106"/>
      <c r="G81" s="106"/>
      <c r="H81" s="106"/>
      <c r="I81" s="106"/>
      <c r="J81" s="106"/>
      <c r="K81" s="106"/>
      <c r="L81" s="106"/>
      <c r="M81" s="106"/>
      <c r="N81" s="106"/>
      <c r="O81" s="106"/>
      <c r="P81" s="106"/>
      <c r="Q81" s="106"/>
      <c r="R81" s="106"/>
      <c r="S81" s="106"/>
    </row>
    <row r="82">
      <c r="A82" s="106"/>
      <c r="B82" s="106"/>
      <c r="C82" s="106"/>
      <c r="D82" s="106"/>
      <c r="E82" s="106"/>
      <c r="F82" s="106"/>
      <c r="G82" s="106"/>
      <c r="H82" s="106"/>
      <c r="I82" s="106"/>
      <c r="J82" s="106"/>
      <c r="K82" s="106"/>
      <c r="L82" s="106"/>
      <c r="M82" s="106"/>
      <c r="N82" s="106"/>
      <c r="O82" s="106"/>
      <c r="P82" s="106"/>
      <c r="Q82" s="106"/>
      <c r="R82" s="106"/>
      <c r="S82" s="106"/>
    </row>
    <row r="83">
      <c r="A83" s="106"/>
      <c r="B83" s="106"/>
      <c r="C83" s="106"/>
      <c r="D83" s="106"/>
      <c r="E83" s="106"/>
      <c r="F83" s="106"/>
      <c r="G83" s="106"/>
      <c r="H83" s="106"/>
      <c r="I83" s="106"/>
      <c r="J83" s="106"/>
      <c r="K83" s="106"/>
      <c r="L83" s="106"/>
      <c r="M83" s="106"/>
      <c r="N83" s="106"/>
      <c r="O83" s="106"/>
      <c r="P83" s="106"/>
      <c r="Q83" s="106"/>
      <c r="R83" s="106"/>
      <c r="S83" s="106"/>
    </row>
    <row r="84">
      <c r="A84" s="106"/>
      <c r="B84" s="106"/>
      <c r="C84" s="106"/>
      <c r="D84" s="106"/>
      <c r="E84" s="106"/>
      <c r="F84" s="106"/>
      <c r="G84" s="106"/>
      <c r="H84" s="106"/>
      <c r="I84" s="106"/>
      <c r="J84" s="106"/>
      <c r="K84" s="106"/>
      <c r="L84" s="106"/>
      <c r="M84" s="106"/>
      <c r="N84" s="106"/>
      <c r="O84" s="106"/>
      <c r="P84" s="106"/>
      <c r="Q84" s="106"/>
      <c r="R84" s="106"/>
      <c r="S84" s="106"/>
    </row>
    <row r="85">
      <c r="A85" s="106"/>
      <c r="B85" s="106"/>
      <c r="C85" s="106"/>
      <c r="D85" s="106"/>
      <c r="E85" s="106"/>
      <c r="F85" s="106"/>
      <c r="G85" s="106"/>
      <c r="H85" s="106"/>
      <c r="I85" s="106"/>
      <c r="J85" s="106"/>
      <c r="K85" s="106"/>
      <c r="L85" s="106"/>
      <c r="M85" s="106"/>
      <c r="N85" s="106"/>
      <c r="O85" s="106"/>
      <c r="P85" s="106"/>
      <c r="Q85" s="106"/>
      <c r="R85" s="106"/>
      <c r="S85" s="106"/>
    </row>
    <row r="86">
      <c r="A86" s="106"/>
      <c r="B86" s="106"/>
      <c r="C86" s="106"/>
      <c r="D86" s="106"/>
      <c r="E86" s="106"/>
      <c r="F86" s="106"/>
      <c r="G86" s="106"/>
      <c r="H86" s="106"/>
      <c r="I86" s="106"/>
      <c r="J86" s="106"/>
      <c r="K86" s="106"/>
      <c r="L86" s="106"/>
      <c r="M86" s="106"/>
      <c r="N86" s="106"/>
      <c r="O86" s="106"/>
      <c r="P86" s="106"/>
      <c r="Q86" s="106"/>
      <c r="R86" s="106"/>
      <c r="S86" s="106"/>
    </row>
    <row r="87">
      <c r="A87" s="106"/>
      <c r="B87" s="106"/>
      <c r="C87" s="106"/>
      <c r="D87" s="106"/>
      <c r="E87" s="106"/>
      <c r="F87" s="106"/>
      <c r="G87" s="106"/>
      <c r="H87" s="106"/>
      <c r="I87" s="106"/>
      <c r="J87" s="106"/>
      <c r="K87" s="106"/>
      <c r="L87" s="106"/>
      <c r="M87" s="106"/>
      <c r="N87" s="106"/>
      <c r="O87" s="106"/>
      <c r="P87" s="106"/>
      <c r="Q87" s="106"/>
      <c r="R87" s="106"/>
      <c r="S87" s="106"/>
    </row>
    <row r="88">
      <c r="A88" s="106"/>
      <c r="B88" s="106"/>
      <c r="C88" s="106"/>
      <c r="D88" s="106"/>
      <c r="E88" s="106"/>
      <c r="F88" s="106"/>
      <c r="G88" s="106"/>
      <c r="H88" s="106"/>
      <c r="I88" s="106"/>
      <c r="J88" s="106"/>
      <c r="K88" s="106"/>
      <c r="L88" s="106"/>
      <c r="M88" s="106"/>
      <c r="N88" s="106"/>
      <c r="O88" s="106"/>
      <c r="P88" s="106"/>
      <c r="Q88" s="106"/>
      <c r="R88" s="106"/>
      <c r="S88" s="106"/>
    </row>
    <row r="89">
      <c r="A89" s="106"/>
      <c r="B89" s="106"/>
      <c r="C89" s="106"/>
      <c r="D89" s="106"/>
      <c r="E89" s="106"/>
      <c r="F89" s="106"/>
      <c r="G89" s="106"/>
      <c r="H89" s="106"/>
      <c r="I89" s="106"/>
      <c r="J89" s="106"/>
      <c r="K89" s="106"/>
      <c r="L89" s="106"/>
      <c r="M89" s="106"/>
      <c r="N89" s="106"/>
      <c r="O89" s="106"/>
      <c r="P89" s="106"/>
      <c r="Q89" s="106"/>
      <c r="R89" s="106"/>
      <c r="S89" s="106"/>
    </row>
    <row r="90">
      <c r="A90" s="106"/>
      <c r="B90" s="106"/>
      <c r="C90" s="106"/>
      <c r="D90" s="106"/>
      <c r="E90" s="106"/>
      <c r="F90" s="106"/>
      <c r="G90" s="106"/>
      <c r="H90" s="106"/>
      <c r="I90" s="106"/>
      <c r="J90" s="106"/>
      <c r="K90" s="106"/>
      <c r="L90" s="106"/>
      <c r="M90" s="106"/>
      <c r="N90" s="106"/>
      <c r="O90" s="106"/>
      <c r="P90" s="106"/>
      <c r="Q90" s="106"/>
      <c r="R90" s="106"/>
      <c r="S90" s="106"/>
    </row>
    <row r="91">
      <c r="A91" s="106"/>
      <c r="B91" s="106"/>
      <c r="C91" s="106"/>
      <c r="D91" s="106"/>
      <c r="E91" s="106"/>
      <c r="F91" s="106"/>
      <c r="G91" s="106"/>
      <c r="H91" s="106"/>
      <c r="I91" s="106"/>
      <c r="J91" s="106"/>
      <c r="K91" s="106"/>
      <c r="L91" s="106"/>
      <c r="M91" s="106"/>
      <c r="N91" s="106"/>
      <c r="O91" s="106"/>
      <c r="P91" s="106"/>
      <c r="Q91" s="106"/>
      <c r="R91" s="106"/>
      <c r="S91" s="106"/>
    </row>
    <row r="92">
      <c r="A92" s="106"/>
      <c r="B92" s="106"/>
      <c r="C92" s="106"/>
      <c r="D92" s="106"/>
      <c r="E92" s="106"/>
      <c r="F92" s="106"/>
      <c r="G92" s="106"/>
      <c r="H92" s="106"/>
      <c r="I92" s="106"/>
      <c r="J92" s="106"/>
      <c r="K92" s="106"/>
      <c r="L92" s="106"/>
      <c r="M92" s="106"/>
      <c r="N92" s="106"/>
      <c r="O92" s="106"/>
      <c r="P92" s="106"/>
      <c r="Q92" s="106"/>
      <c r="R92" s="106"/>
      <c r="S92" s="106"/>
    </row>
    <row r="93">
      <c r="A93" s="106"/>
      <c r="B93" s="106"/>
      <c r="C93" s="106"/>
      <c r="D93" s="106"/>
      <c r="E93" s="106"/>
      <c r="F93" s="106"/>
      <c r="G93" s="106"/>
      <c r="H93" s="106"/>
      <c r="I93" s="106"/>
      <c r="J93" s="106"/>
      <c r="K93" s="106"/>
      <c r="L93" s="106"/>
      <c r="M93" s="106"/>
      <c r="N93" s="106"/>
      <c r="O93" s="106"/>
      <c r="P93" s="106"/>
      <c r="Q93" s="106"/>
      <c r="R93" s="106"/>
      <c r="S93" s="106"/>
    </row>
    <row r="94">
      <c r="A94" s="106"/>
      <c r="B94" s="106"/>
      <c r="C94" s="106"/>
      <c r="D94" s="106"/>
      <c r="E94" s="106"/>
      <c r="F94" s="106"/>
      <c r="G94" s="106"/>
      <c r="H94" s="106"/>
      <c r="I94" s="106"/>
      <c r="J94" s="106"/>
      <c r="K94" s="106"/>
      <c r="L94" s="106"/>
      <c r="M94" s="106"/>
      <c r="N94" s="106"/>
      <c r="O94" s="106"/>
      <c r="P94" s="106"/>
      <c r="Q94" s="106"/>
      <c r="R94" s="106"/>
      <c r="S94" s="106"/>
    </row>
    <row r="95">
      <c r="A95" s="106"/>
      <c r="B95" s="106"/>
      <c r="C95" s="106"/>
      <c r="D95" s="106"/>
      <c r="E95" s="106"/>
      <c r="F95" s="106"/>
      <c r="G95" s="106"/>
      <c r="H95" s="106"/>
      <c r="I95" s="106"/>
      <c r="J95" s="106"/>
      <c r="K95" s="106"/>
      <c r="L95" s="106"/>
      <c r="M95" s="106"/>
      <c r="N95" s="106"/>
      <c r="O95" s="106"/>
      <c r="P95" s="106"/>
      <c r="Q95" s="106"/>
      <c r="R95" s="106"/>
      <c r="S95" s="106"/>
    </row>
    <row r="96">
      <c r="A96" s="106"/>
      <c r="B96" s="106"/>
      <c r="C96" s="106"/>
      <c r="D96" s="106"/>
      <c r="E96" s="106"/>
      <c r="F96" s="106"/>
      <c r="G96" s="106"/>
      <c r="H96" s="106"/>
      <c r="I96" s="106"/>
      <c r="J96" s="106"/>
      <c r="K96" s="106"/>
      <c r="L96" s="106"/>
      <c r="M96" s="106"/>
      <c r="N96" s="106"/>
      <c r="O96" s="106"/>
      <c r="P96" s="106"/>
      <c r="Q96" s="106"/>
      <c r="R96" s="106"/>
      <c r="S96" s="106"/>
    </row>
    <row r="97">
      <c r="A97" s="106"/>
      <c r="B97" s="106"/>
      <c r="C97" s="106"/>
      <c r="D97" s="106"/>
      <c r="E97" s="106"/>
      <c r="F97" s="106"/>
      <c r="G97" s="106"/>
      <c r="H97" s="106"/>
      <c r="I97" s="106"/>
      <c r="J97" s="106"/>
      <c r="K97" s="106"/>
      <c r="L97" s="106"/>
      <c r="M97" s="106"/>
      <c r="N97" s="106"/>
      <c r="O97" s="106"/>
      <c r="P97" s="106"/>
      <c r="Q97" s="106"/>
      <c r="R97" s="106"/>
      <c r="S97" s="106"/>
    </row>
    <row r="98">
      <c r="A98" s="106"/>
      <c r="B98" s="106"/>
      <c r="C98" s="106"/>
      <c r="D98" s="106"/>
      <c r="E98" s="106"/>
      <c r="F98" s="106"/>
      <c r="G98" s="106"/>
      <c r="H98" s="106"/>
      <c r="I98" s="106"/>
      <c r="J98" s="106"/>
      <c r="K98" s="106"/>
      <c r="L98" s="106"/>
      <c r="M98" s="106"/>
      <c r="N98" s="106"/>
      <c r="O98" s="106"/>
      <c r="P98" s="106"/>
      <c r="Q98" s="106"/>
      <c r="R98" s="106"/>
      <c r="S98" s="106"/>
    </row>
    <row r="99">
      <c r="A99" s="106"/>
      <c r="B99" s="106"/>
      <c r="C99" s="106"/>
      <c r="D99" s="106"/>
      <c r="E99" s="106"/>
      <c r="F99" s="106"/>
      <c r="G99" s="106"/>
      <c r="H99" s="106"/>
      <c r="I99" s="106"/>
      <c r="J99" s="106"/>
      <c r="K99" s="106"/>
      <c r="L99" s="106"/>
      <c r="M99" s="106"/>
      <c r="N99" s="106"/>
      <c r="O99" s="106"/>
      <c r="P99" s="106"/>
      <c r="Q99" s="106"/>
      <c r="R99" s="106"/>
      <c r="S99" s="106"/>
    </row>
    <row r="100">
      <c r="A100" s="106"/>
      <c r="B100" s="106"/>
      <c r="C100" s="106"/>
      <c r="D100" s="106"/>
      <c r="E100" s="106"/>
      <c r="F100" s="106"/>
      <c r="G100" s="106"/>
      <c r="H100" s="106"/>
      <c r="I100" s="106"/>
      <c r="J100" s="106"/>
      <c r="K100" s="106"/>
      <c r="L100" s="106"/>
      <c r="M100" s="106"/>
      <c r="N100" s="106"/>
      <c r="O100" s="106"/>
      <c r="P100" s="106"/>
      <c r="Q100" s="106"/>
      <c r="R100" s="106"/>
      <c r="S100" s="106"/>
    </row>
    <row r="101">
      <c r="A101" s="106"/>
      <c r="B101" s="106"/>
      <c r="C101" s="106"/>
      <c r="D101" s="106"/>
      <c r="E101" s="106"/>
      <c r="F101" s="106"/>
      <c r="G101" s="106"/>
      <c r="H101" s="106"/>
      <c r="I101" s="106"/>
      <c r="J101" s="106"/>
      <c r="K101" s="106"/>
      <c r="L101" s="106"/>
      <c r="M101" s="106"/>
      <c r="N101" s="106"/>
      <c r="O101" s="106"/>
      <c r="P101" s="106"/>
      <c r="Q101" s="106"/>
      <c r="R101" s="106"/>
      <c r="S101" s="106"/>
    </row>
    <row r="102">
      <c r="A102" s="106"/>
      <c r="B102" s="106"/>
      <c r="C102" s="106"/>
      <c r="D102" s="106"/>
      <c r="E102" s="106"/>
      <c r="F102" s="106"/>
      <c r="G102" s="106"/>
      <c r="H102" s="106"/>
      <c r="I102" s="106"/>
      <c r="J102" s="106"/>
      <c r="K102" s="106"/>
      <c r="L102" s="106"/>
      <c r="M102" s="106"/>
      <c r="N102" s="106"/>
      <c r="O102" s="106"/>
      <c r="P102" s="106"/>
      <c r="Q102" s="106"/>
      <c r="R102" s="106"/>
      <c r="S102" s="106"/>
    </row>
    <row r="103">
      <c r="A103" s="106"/>
      <c r="B103" s="106"/>
      <c r="C103" s="106"/>
      <c r="D103" s="106"/>
      <c r="E103" s="106"/>
      <c r="F103" s="106"/>
      <c r="G103" s="106"/>
      <c r="H103" s="106"/>
      <c r="I103" s="106"/>
      <c r="J103" s="106"/>
      <c r="K103" s="106"/>
      <c r="L103" s="106"/>
      <c r="M103" s="106"/>
      <c r="N103" s="106"/>
      <c r="O103" s="106"/>
      <c r="P103" s="106"/>
      <c r="Q103" s="106"/>
      <c r="R103" s="106"/>
      <c r="S103" s="106"/>
    </row>
    <row r="104">
      <c r="A104" s="106"/>
      <c r="B104" s="106"/>
      <c r="C104" s="106"/>
      <c r="D104" s="106"/>
      <c r="E104" s="106"/>
      <c r="F104" s="106"/>
      <c r="G104" s="106"/>
      <c r="H104" s="106"/>
      <c r="I104" s="106"/>
      <c r="J104" s="106"/>
      <c r="K104" s="106"/>
      <c r="L104" s="106"/>
      <c r="M104" s="106"/>
      <c r="N104" s="106"/>
      <c r="O104" s="106"/>
      <c r="P104" s="106"/>
      <c r="Q104" s="106"/>
      <c r="R104" s="106"/>
      <c r="S104" s="106"/>
    </row>
    <row r="105">
      <c r="A105" s="106"/>
      <c r="B105" s="106"/>
      <c r="C105" s="106"/>
      <c r="D105" s="106"/>
      <c r="E105" s="106"/>
      <c r="F105" s="106"/>
      <c r="G105" s="106"/>
      <c r="H105" s="106"/>
      <c r="I105" s="106"/>
      <c r="J105" s="106"/>
      <c r="K105" s="106"/>
      <c r="L105" s="106"/>
      <c r="M105" s="106"/>
      <c r="N105" s="106"/>
      <c r="O105" s="106"/>
      <c r="P105" s="106"/>
      <c r="Q105" s="106"/>
      <c r="R105" s="106"/>
      <c r="S105" s="106"/>
    </row>
    <row r="106">
      <c r="A106" s="106"/>
      <c r="B106" s="106"/>
      <c r="C106" s="106"/>
      <c r="D106" s="106"/>
      <c r="E106" s="106"/>
      <c r="F106" s="106"/>
      <c r="G106" s="106"/>
      <c r="H106" s="106"/>
      <c r="I106" s="106"/>
      <c r="J106" s="106"/>
      <c r="K106" s="106"/>
      <c r="L106" s="106"/>
      <c r="M106" s="106"/>
      <c r="N106" s="106"/>
      <c r="O106" s="106"/>
      <c r="P106" s="106"/>
      <c r="Q106" s="106"/>
      <c r="R106" s="106"/>
      <c r="S106" s="106"/>
    </row>
    <row r="107">
      <c r="A107" s="106"/>
      <c r="B107" s="106"/>
      <c r="C107" s="106"/>
      <c r="D107" s="106"/>
      <c r="E107" s="106"/>
      <c r="F107" s="106"/>
      <c r="G107" s="106"/>
      <c r="H107" s="106"/>
      <c r="I107" s="106"/>
      <c r="J107" s="106"/>
      <c r="K107" s="106"/>
      <c r="L107" s="106"/>
      <c r="M107" s="106"/>
      <c r="N107" s="106"/>
      <c r="O107" s="106"/>
      <c r="P107" s="106"/>
      <c r="Q107" s="106"/>
      <c r="R107" s="106"/>
      <c r="S107" s="106"/>
    </row>
    <row r="108">
      <c r="A108" s="106"/>
      <c r="B108" s="106"/>
      <c r="C108" s="106"/>
      <c r="D108" s="106"/>
      <c r="E108" s="106"/>
      <c r="F108" s="106"/>
      <c r="G108" s="106"/>
      <c r="H108" s="106"/>
      <c r="I108" s="106"/>
      <c r="J108" s="106"/>
      <c r="K108" s="106"/>
      <c r="L108" s="106"/>
      <c r="M108" s="106"/>
      <c r="N108" s="106"/>
      <c r="O108" s="106"/>
      <c r="P108" s="106"/>
      <c r="Q108" s="106"/>
      <c r="R108" s="106"/>
      <c r="S108" s="106"/>
    </row>
    <row r="109">
      <c r="A109" s="106"/>
      <c r="B109" s="106"/>
      <c r="C109" s="106"/>
      <c r="D109" s="106"/>
      <c r="E109" s="106"/>
      <c r="F109" s="106"/>
      <c r="G109" s="106"/>
      <c r="H109" s="106"/>
      <c r="I109" s="106"/>
      <c r="J109" s="106"/>
      <c r="K109" s="106"/>
      <c r="L109" s="106"/>
      <c r="M109" s="106"/>
      <c r="N109" s="106"/>
      <c r="O109" s="106"/>
      <c r="P109" s="106"/>
      <c r="Q109" s="106"/>
      <c r="R109" s="106"/>
      <c r="S109" s="106"/>
    </row>
    <row r="110">
      <c r="A110" s="106"/>
      <c r="B110" s="106"/>
      <c r="C110" s="106"/>
      <c r="D110" s="106"/>
      <c r="E110" s="106"/>
      <c r="F110" s="106"/>
      <c r="G110" s="106"/>
      <c r="H110" s="106"/>
      <c r="I110" s="106"/>
      <c r="J110" s="106"/>
      <c r="K110" s="106"/>
      <c r="L110" s="106"/>
      <c r="M110" s="106"/>
      <c r="N110" s="106"/>
      <c r="O110" s="106"/>
      <c r="P110" s="106"/>
      <c r="Q110" s="106"/>
      <c r="R110" s="106"/>
      <c r="S110" s="106"/>
    </row>
    <row r="111">
      <c r="A111" s="106"/>
      <c r="B111" s="106"/>
      <c r="C111" s="106"/>
      <c r="D111" s="106"/>
      <c r="E111" s="106"/>
      <c r="F111" s="106"/>
      <c r="G111" s="106"/>
      <c r="H111" s="106"/>
      <c r="I111" s="106"/>
      <c r="J111" s="106"/>
      <c r="K111" s="106"/>
      <c r="L111" s="106"/>
      <c r="M111" s="106"/>
      <c r="N111" s="106"/>
      <c r="O111" s="106"/>
      <c r="P111" s="106"/>
      <c r="Q111" s="106"/>
      <c r="R111" s="106"/>
      <c r="S111" s="106"/>
    </row>
    <row r="112">
      <c r="A112" s="106"/>
      <c r="B112" s="106"/>
      <c r="C112" s="106"/>
      <c r="D112" s="106"/>
      <c r="E112" s="106"/>
      <c r="F112" s="106"/>
      <c r="G112" s="106"/>
      <c r="H112" s="106"/>
      <c r="I112" s="106"/>
      <c r="J112" s="106"/>
      <c r="K112" s="106"/>
      <c r="L112" s="106"/>
      <c r="M112" s="106"/>
      <c r="N112" s="106"/>
      <c r="O112" s="106"/>
      <c r="P112" s="106"/>
      <c r="Q112" s="106"/>
      <c r="R112" s="106"/>
      <c r="S112" s="106"/>
    </row>
    <row r="113">
      <c r="A113" s="106"/>
      <c r="B113" s="106"/>
      <c r="C113" s="106"/>
      <c r="D113" s="106"/>
      <c r="E113" s="106"/>
      <c r="F113" s="106"/>
      <c r="G113" s="106"/>
      <c r="H113" s="106"/>
      <c r="I113" s="106"/>
      <c r="J113" s="106"/>
      <c r="K113" s="106"/>
      <c r="L113" s="106"/>
      <c r="M113" s="106"/>
      <c r="N113" s="106"/>
      <c r="O113" s="106"/>
      <c r="P113" s="106"/>
      <c r="Q113" s="106"/>
      <c r="R113" s="106"/>
      <c r="S113" s="106"/>
    </row>
    <row r="114">
      <c r="A114" s="106"/>
      <c r="B114" s="106"/>
      <c r="C114" s="106"/>
      <c r="D114" s="106"/>
      <c r="E114" s="106"/>
      <c r="F114" s="106"/>
      <c r="G114" s="106"/>
      <c r="H114" s="106"/>
      <c r="I114" s="106"/>
      <c r="J114" s="106"/>
      <c r="K114" s="106"/>
      <c r="L114" s="106"/>
      <c r="M114" s="106"/>
      <c r="N114" s="106"/>
      <c r="O114" s="106"/>
      <c r="P114" s="106"/>
      <c r="Q114" s="106"/>
      <c r="R114" s="106"/>
      <c r="S114" s="106"/>
    </row>
    <row r="115">
      <c r="A115" s="106"/>
      <c r="B115" s="106"/>
      <c r="C115" s="106"/>
      <c r="D115" s="106"/>
      <c r="E115" s="106"/>
      <c r="F115" s="106"/>
      <c r="G115" s="106"/>
      <c r="H115" s="106"/>
      <c r="I115" s="106"/>
      <c r="J115" s="106"/>
      <c r="K115" s="106"/>
      <c r="L115" s="106"/>
      <c r="M115" s="106"/>
      <c r="N115" s="106"/>
      <c r="O115" s="106"/>
      <c r="P115" s="106"/>
      <c r="Q115" s="106"/>
      <c r="R115" s="106"/>
      <c r="S115" s="106"/>
    </row>
    <row r="116">
      <c r="A116" s="106"/>
      <c r="B116" s="106"/>
      <c r="C116" s="106"/>
      <c r="D116" s="106"/>
      <c r="E116" s="106"/>
      <c r="F116" s="106"/>
      <c r="G116" s="106"/>
      <c r="H116" s="106"/>
      <c r="I116" s="106"/>
      <c r="J116" s="106"/>
      <c r="K116" s="106"/>
      <c r="L116" s="106"/>
      <c r="M116" s="106"/>
      <c r="N116" s="106"/>
      <c r="O116" s="106"/>
      <c r="P116" s="106"/>
      <c r="Q116" s="106"/>
      <c r="R116" s="106"/>
      <c r="S116" s="106"/>
    </row>
    <row r="117">
      <c r="A117" s="106"/>
      <c r="B117" s="106"/>
      <c r="C117" s="106"/>
      <c r="D117" s="106"/>
      <c r="E117" s="106"/>
      <c r="F117" s="106"/>
      <c r="G117" s="106"/>
      <c r="H117" s="106"/>
      <c r="I117" s="106"/>
      <c r="J117" s="106"/>
      <c r="K117" s="106"/>
      <c r="L117" s="106"/>
      <c r="M117" s="106"/>
      <c r="N117" s="106"/>
      <c r="O117" s="106"/>
      <c r="P117" s="106"/>
      <c r="Q117" s="106"/>
      <c r="R117" s="106"/>
      <c r="S117" s="106"/>
    </row>
    <row r="118">
      <c r="A118" s="106"/>
      <c r="B118" s="106"/>
      <c r="C118" s="106"/>
      <c r="D118" s="106"/>
      <c r="E118" s="106"/>
      <c r="F118" s="106"/>
      <c r="G118" s="106"/>
      <c r="H118" s="106"/>
      <c r="I118" s="106"/>
      <c r="J118" s="106"/>
      <c r="K118" s="106"/>
      <c r="L118" s="106"/>
      <c r="M118" s="106"/>
      <c r="N118" s="106"/>
      <c r="O118" s="106"/>
      <c r="P118" s="106"/>
      <c r="Q118" s="106"/>
      <c r="R118" s="106"/>
      <c r="S118" s="106"/>
    </row>
    <row r="119">
      <c r="A119" s="106"/>
      <c r="B119" s="106"/>
      <c r="C119" s="106"/>
      <c r="D119" s="106"/>
      <c r="E119" s="106"/>
      <c r="F119" s="106"/>
      <c r="G119" s="106"/>
      <c r="H119" s="106"/>
      <c r="I119" s="106"/>
      <c r="J119" s="106"/>
      <c r="K119" s="106"/>
      <c r="L119" s="106"/>
      <c r="M119" s="106"/>
      <c r="N119" s="106"/>
      <c r="O119" s="106"/>
      <c r="P119" s="106"/>
      <c r="Q119" s="106"/>
      <c r="R119" s="106"/>
      <c r="S119" s="106"/>
    </row>
    <row r="120">
      <c r="A120" s="106"/>
      <c r="B120" s="106"/>
      <c r="C120" s="106"/>
      <c r="D120" s="106"/>
      <c r="E120" s="106"/>
      <c r="F120" s="106"/>
      <c r="G120" s="106"/>
      <c r="H120" s="106"/>
      <c r="I120" s="106"/>
      <c r="J120" s="106"/>
      <c r="K120" s="106"/>
      <c r="L120" s="106"/>
      <c r="M120" s="106"/>
      <c r="N120" s="106"/>
      <c r="O120" s="106"/>
      <c r="P120" s="106"/>
      <c r="Q120" s="106"/>
      <c r="R120" s="106"/>
      <c r="S120" s="106"/>
    </row>
    <row r="121">
      <c r="A121" s="106"/>
      <c r="B121" s="106"/>
      <c r="C121" s="106"/>
      <c r="D121" s="106"/>
      <c r="E121" s="106"/>
      <c r="F121" s="106"/>
      <c r="G121" s="106"/>
      <c r="H121" s="106"/>
      <c r="I121" s="106"/>
      <c r="J121" s="106"/>
      <c r="K121" s="106"/>
      <c r="L121" s="106"/>
      <c r="M121" s="106"/>
      <c r="N121" s="106"/>
      <c r="O121" s="106"/>
      <c r="P121" s="106"/>
      <c r="Q121" s="106"/>
      <c r="R121" s="106"/>
      <c r="S121" s="106"/>
    </row>
    <row r="122">
      <c r="A122" s="106"/>
      <c r="B122" s="106"/>
      <c r="C122" s="106"/>
      <c r="D122" s="106"/>
      <c r="E122" s="106"/>
      <c r="F122" s="106"/>
      <c r="G122" s="106"/>
      <c r="H122" s="106"/>
      <c r="I122" s="106"/>
      <c r="J122" s="106"/>
      <c r="K122" s="106"/>
      <c r="L122" s="106"/>
      <c r="M122" s="106"/>
      <c r="N122" s="106"/>
      <c r="O122" s="106"/>
      <c r="P122" s="106"/>
      <c r="Q122" s="106"/>
      <c r="R122" s="106"/>
      <c r="S122" s="106"/>
    </row>
    <row r="123">
      <c r="A123" s="106"/>
      <c r="B123" s="106"/>
      <c r="C123" s="106"/>
      <c r="D123" s="106"/>
      <c r="E123" s="106"/>
      <c r="F123" s="106"/>
      <c r="G123" s="106"/>
      <c r="H123" s="106"/>
      <c r="I123" s="106"/>
      <c r="J123" s="106"/>
      <c r="K123" s="106"/>
      <c r="L123" s="106"/>
      <c r="M123" s="106"/>
      <c r="N123" s="106"/>
      <c r="O123" s="106"/>
      <c r="P123" s="106"/>
      <c r="Q123" s="106"/>
      <c r="R123" s="106"/>
      <c r="S123" s="106"/>
    </row>
    <row r="124">
      <c r="A124" s="106"/>
      <c r="B124" s="106"/>
      <c r="C124" s="106"/>
      <c r="D124" s="106"/>
      <c r="E124" s="106"/>
      <c r="F124" s="106"/>
      <c r="G124" s="106"/>
      <c r="H124" s="106"/>
      <c r="I124" s="106"/>
      <c r="J124" s="106"/>
      <c r="K124" s="106"/>
      <c r="L124" s="106"/>
      <c r="M124" s="106"/>
      <c r="N124" s="106"/>
      <c r="O124" s="106"/>
      <c r="P124" s="106"/>
      <c r="Q124" s="106"/>
      <c r="R124" s="106"/>
      <c r="S124" s="106"/>
    </row>
    <row r="125">
      <c r="A125" s="106"/>
      <c r="B125" s="106"/>
      <c r="C125" s="106"/>
      <c r="D125" s="106"/>
      <c r="E125" s="106"/>
      <c r="F125" s="106"/>
      <c r="G125" s="106"/>
      <c r="H125" s="106"/>
      <c r="I125" s="106"/>
      <c r="J125" s="106"/>
      <c r="K125" s="106"/>
      <c r="L125" s="106"/>
      <c r="M125" s="106"/>
      <c r="N125" s="106"/>
      <c r="O125" s="106"/>
      <c r="P125" s="106"/>
      <c r="Q125" s="106"/>
      <c r="R125" s="106"/>
      <c r="S125" s="106"/>
    </row>
    <row r="126">
      <c r="A126" s="106"/>
      <c r="B126" s="106"/>
      <c r="C126" s="106"/>
      <c r="D126" s="106"/>
      <c r="E126" s="106"/>
      <c r="F126" s="106"/>
      <c r="G126" s="106"/>
      <c r="H126" s="106"/>
      <c r="I126" s="106"/>
      <c r="J126" s="106"/>
      <c r="K126" s="106"/>
      <c r="L126" s="106"/>
      <c r="M126" s="106"/>
      <c r="N126" s="106"/>
      <c r="O126" s="106"/>
      <c r="P126" s="106"/>
      <c r="Q126" s="106"/>
      <c r="R126" s="106"/>
      <c r="S126" s="106"/>
    </row>
    <row r="127">
      <c r="A127" s="106"/>
      <c r="B127" s="106"/>
      <c r="C127" s="106"/>
      <c r="D127" s="106"/>
      <c r="E127" s="106"/>
      <c r="F127" s="106"/>
      <c r="G127" s="106"/>
      <c r="H127" s="106"/>
      <c r="I127" s="106"/>
      <c r="J127" s="106"/>
      <c r="K127" s="106"/>
      <c r="L127" s="106"/>
      <c r="M127" s="106"/>
      <c r="N127" s="106"/>
      <c r="O127" s="106"/>
      <c r="P127" s="106"/>
      <c r="Q127" s="106"/>
      <c r="R127" s="106"/>
      <c r="S127" s="106"/>
    </row>
    <row r="128">
      <c r="A128" s="106"/>
      <c r="B128" s="106"/>
      <c r="C128" s="106"/>
      <c r="D128" s="106"/>
      <c r="E128" s="106"/>
      <c r="F128" s="106"/>
      <c r="G128" s="106"/>
      <c r="H128" s="106"/>
      <c r="I128" s="106"/>
      <c r="J128" s="106"/>
      <c r="K128" s="106"/>
      <c r="L128" s="106"/>
      <c r="M128" s="106"/>
      <c r="N128" s="106"/>
      <c r="O128" s="106"/>
      <c r="P128" s="106"/>
      <c r="Q128" s="106"/>
      <c r="R128" s="106"/>
      <c r="S128" s="106"/>
    </row>
    <row r="129">
      <c r="A129" s="106"/>
      <c r="B129" s="106"/>
      <c r="C129" s="106"/>
      <c r="D129" s="106"/>
      <c r="E129" s="106"/>
      <c r="F129" s="106"/>
      <c r="G129" s="106"/>
      <c r="H129" s="106"/>
      <c r="I129" s="106"/>
      <c r="J129" s="106"/>
      <c r="K129" s="106"/>
      <c r="L129" s="106"/>
      <c r="M129" s="106"/>
      <c r="N129" s="106"/>
      <c r="O129" s="106"/>
      <c r="P129" s="106"/>
      <c r="Q129" s="106"/>
      <c r="R129" s="106"/>
      <c r="S129" s="106"/>
    </row>
    <row r="130">
      <c r="A130" s="106"/>
      <c r="B130" s="106"/>
      <c r="C130" s="106"/>
      <c r="D130" s="106"/>
      <c r="E130" s="106"/>
      <c r="F130" s="106"/>
      <c r="G130" s="106"/>
      <c r="H130" s="106"/>
      <c r="I130" s="106"/>
      <c r="J130" s="106"/>
      <c r="K130" s="106"/>
      <c r="L130" s="106"/>
      <c r="M130" s="106"/>
      <c r="N130" s="106"/>
      <c r="O130" s="106"/>
      <c r="P130" s="106"/>
      <c r="Q130" s="106"/>
      <c r="R130" s="106"/>
      <c r="S130" s="106"/>
    </row>
    <row r="131">
      <c r="A131" s="106"/>
      <c r="B131" s="106"/>
      <c r="C131" s="106"/>
      <c r="D131" s="106"/>
      <c r="E131" s="106"/>
      <c r="F131" s="106"/>
      <c r="G131" s="106"/>
      <c r="H131" s="106"/>
      <c r="I131" s="106"/>
      <c r="J131" s="106"/>
      <c r="K131" s="106"/>
      <c r="L131" s="106"/>
      <c r="M131" s="106"/>
      <c r="N131" s="106"/>
      <c r="O131" s="106"/>
      <c r="P131" s="106"/>
      <c r="Q131" s="106"/>
      <c r="R131" s="106"/>
      <c r="S131" s="106"/>
    </row>
    <row r="132">
      <c r="A132" s="106"/>
      <c r="B132" s="106"/>
      <c r="C132" s="106"/>
      <c r="D132" s="106"/>
      <c r="E132" s="106"/>
      <c r="F132" s="106"/>
      <c r="G132" s="106"/>
      <c r="H132" s="106"/>
      <c r="I132" s="106"/>
      <c r="J132" s="106"/>
      <c r="K132" s="106"/>
      <c r="L132" s="106"/>
      <c r="M132" s="106"/>
      <c r="N132" s="106"/>
      <c r="O132" s="106"/>
      <c r="P132" s="106"/>
      <c r="Q132" s="106"/>
      <c r="R132" s="106"/>
      <c r="S132" s="106"/>
    </row>
    <row r="133">
      <c r="A133" s="106"/>
      <c r="B133" s="106"/>
      <c r="C133" s="106"/>
      <c r="D133" s="106"/>
      <c r="E133" s="106"/>
      <c r="F133" s="106"/>
      <c r="G133" s="106"/>
      <c r="H133" s="106"/>
      <c r="I133" s="106"/>
      <c r="J133" s="106"/>
      <c r="K133" s="106"/>
      <c r="L133" s="106"/>
      <c r="M133" s="106"/>
      <c r="N133" s="106"/>
      <c r="O133" s="106"/>
      <c r="P133" s="106"/>
      <c r="Q133" s="106"/>
      <c r="R133" s="106"/>
      <c r="S133" s="106"/>
    </row>
    <row r="134">
      <c r="A134" s="106"/>
      <c r="B134" s="106"/>
      <c r="C134" s="106"/>
      <c r="D134" s="106"/>
      <c r="E134" s="106"/>
      <c r="F134" s="106"/>
      <c r="G134" s="106"/>
      <c r="H134" s="106"/>
      <c r="I134" s="106"/>
      <c r="J134" s="106"/>
      <c r="K134" s="106"/>
      <c r="L134" s="106"/>
      <c r="M134" s="106"/>
      <c r="N134" s="106"/>
      <c r="O134" s="106"/>
      <c r="P134" s="106"/>
      <c r="Q134" s="106"/>
      <c r="R134" s="106"/>
      <c r="S134" s="106"/>
    </row>
    <row r="135">
      <c r="A135" s="106"/>
      <c r="B135" s="106"/>
      <c r="C135" s="106"/>
      <c r="D135" s="106"/>
      <c r="E135" s="106"/>
      <c r="F135" s="106"/>
      <c r="G135" s="106"/>
      <c r="H135" s="106"/>
      <c r="I135" s="106"/>
      <c r="J135" s="106"/>
      <c r="K135" s="106"/>
      <c r="L135" s="106"/>
      <c r="M135" s="106"/>
      <c r="N135" s="106"/>
      <c r="O135" s="106"/>
      <c r="P135" s="106"/>
      <c r="Q135" s="106"/>
      <c r="R135" s="106"/>
      <c r="S135" s="106"/>
    </row>
    <row r="136">
      <c r="A136" s="106"/>
      <c r="B136" s="106"/>
      <c r="C136" s="106"/>
      <c r="D136" s="106"/>
      <c r="E136" s="106"/>
      <c r="F136" s="106"/>
      <c r="G136" s="106"/>
      <c r="H136" s="106"/>
      <c r="I136" s="106"/>
      <c r="J136" s="106"/>
      <c r="K136" s="106"/>
      <c r="L136" s="106"/>
      <c r="M136" s="106"/>
      <c r="N136" s="106"/>
      <c r="O136" s="106"/>
      <c r="P136" s="106"/>
      <c r="Q136" s="106"/>
      <c r="R136" s="106"/>
      <c r="S136" s="106"/>
    </row>
    <row r="137">
      <c r="A137" s="106"/>
      <c r="B137" s="106"/>
      <c r="C137" s="106"/>
      <c r="D137" s="106"/>
      <c r="E137" s="106"/>
      <c r="F137" s="106"/>
      <c r="G137" s="106"/>
      <c r="H137" s="106"/>
      <c r="I137" s="106"/>
      <c r="J137" s="106"/>
      <c r="K137" s="106"/>
      <c r="L137" s="106"/>
      <c r="M137" s="106"/>
      <c r="N137" s="106"/>
      <c r="O137" s="106"/>
      <c r="P137" s="106"/>
      <c r="Q137" s="106"/>
      <c r="R137" s="106"/>
      <c r="S137" s="106"/>
    </row>
    <row r="138">
      <c r="A138" s="106"/>
      <c r="B138" s="106"/>
      <c r="C138" s="106"/>
      <c r="D138" s="106"/>
      <c r="E138" s="106"/>
      <c r="F138" s="106"/>
      <c r="G138" s="106"/>
      <c r="H138" s="106"/>
      <c r="I138" s="106"/>
      <c r="J138" s="106"/>
      <c r="K138" s="106"/>
      <c r="L138" s="106"/>
      <c r="M138" s="106"/>
      <c r="N138" s="106"/>
      <c r="O138" s="106"/>
      <c r="P138" s="106"/>
      <c r="Q138" s="106"/>
      <c r="R138" s="106"/>
      <c r="S138" s="106"/>
    </row>
    <row r="139">
      <c r="A139" s="106"/>
      <c r="B139" s="106"/>
      <c r="C139" s="106"/>
      <c r="D139" s="106"/>
      <c r="E139" s="106"/>
      <c r="F139" s="106"/>
      <c r="G139" s="106"/>
      <c r="H139" s="106"/>
      <c r="I139" s="106"/>
      <c r="J139" s="106"/>
      <c r="K139" s="106"/>
      <c r="L139" s="106"/>
      <c r="M139" s="106"/>
      <c r="N139" s="106"/>
      <c r="O139" s="106"/>
      <c r="P139" s="106"/>
      <c r="Q139" s="106"/>
      <c r="R139" s="106"/>
      <c r="S139" s="106"/>
    </row>
    <row r="140">
      <c r="A140" s="106"/>
      <c r="B140" s="106"/>
      <c r="C140" s="106"/>
      <c r="D140" s="106"/>
      <c r="E140" s="106"/>
      <c r="F140" s="106"/>
      <c r="G140" s="106"/>
      <c r="H140" s="106"/>
      <c r="I140" s="106"/>
      <c r="J140" s="106"/>
      <c r="K140" s="106"/>
      <c r="L140" s="106"/>
      <c r="M140" s="106"/>
      <c r="N140" s="106"/>
      <c r="O140" s="106"/>
      <c r="P140" s="106"/>
      <c r="Q140" s="106"/>
      <c r="R140" s="106"/>
      <c r="S140" s="106"/>
    </row>
    <row r="141">
      <c r="A141" s="106"/>
      <c r="B141" s="106"/>
      <c r="C141" s="106"/>
      <c r="D141" s="106"/>
      <c r="E141" s="106"/>
      <c r="F141" s="106"/>
      <c r="G141" s="106"/>
      <c r="H141" s="106"/>
      <c r="I141" s="106"/>
      <c r="J141" s="106"/>
      <c r="K141" s="106"/>
      <c r="L141" s="106"/>
      <c r="M141" s="106"/>
      <c r="N141" s="106"/>
      <c r="O141" s="106"/>
      <c r="P141" s="106"/>
      <c r="Q141" s="106"/>
      <c r="R141" s="106"/>
      <c r="S141" s="106"/>
    </row>
    <row r="142">
      <c r="A142" s="106"/>
      <c r="B142" s="106"/>
      <c r="C142" s="106"/>
      <c r="D142" s="106"/>
      <c r="E142" s="106"/>
      <c r="F142" s="106"/>
      <c r="G142" s="106"/>
      <c r="H142" s="106"/>
      <c r="I142" s="106"/>
      <c r="J142" s="106"/>
      <c r="K142" s="106"/>
      <c r="L142" s="106"/>
      <c r="M142" s="106"/>
      <c r="N142" s="106"/>
      <c r="O142" s="106"/>
      <c r="P142" s="106"/>
      <c r="Q142" s="106"/>
      <c r="R142" s="106"/>
      <c r="S142" s="106"/>
    </row>
    <row r="143">
      <c r="A143" s="106"/>
      <c r="B143" s="106"/>
      <c r="C143" s="106"/>
      <c r="D143" s="106"/>
      <c r="E143" s="106"/>
      <c r="F143" s="106"/>
      <c r="G143" s="106"/>
      <c r="H143" s="106"/>
      <c r="I143" s="106"/>
      <c r="J143" s="106"/>
      <c r="K143" s="106"/>
      <c r="L143" s="106"/>
      <c r="M143" s="106"/>
      <c r="N143" s="106"/>
      <c r="O143" s="106"/>
      <c r="P143" s="106"/>
      <c r="Q143" s="106"/>
      <c r="R143" s="106"/>
      <c r="S143" s="106"/>
    </row>
    <row r="144">
      <c r="A144" s="106"/>
      <c r="B144" s="106"/>
      <c r="C144" s="106"/>
      <c r="D144" s="106"/>
      <c r="E144" s="106"/>
      <c r="F144" s="106"/>
      <c r="G144" s="106"/>
      <c r="H144" s="106"/>
      <c r="I144" s="106"/>
      <c r="J144" s="106"/>
      <c r="K144" s="106"/>
      <c r="L144" s="106"/>
      <c r="M144" s="106"/>
      <c r="N144" s="106"/>
      <c r="O144" s="106"/>
      <c r="P144" s="106"/>
      <c r="Q144" s="106"/>
      <c r="R144" s="106"/>
      <c r="S144" s="106"/>
    </row>
    <row r="145">
      <c r="A145" s="106"/>
      <c r="B145" s="106"/>
      <c r="C145" s="106"/>
      <c r="D145" s="106"/>
      <c r="E145" s="106"/>
      <c r="F145" s="106"/>
      <c r="G145" s="106"/>
      <c r="H145" s="106"/>
      <c r="I145" s="106"/>
      <c r="J145" s="106"/>
      <c r="K145" s="106"/>
      <c r="L145" s="106"/>
      <c r="M145" s="106"/>
      <c r="N145" s="106"/>
      <c r="O145" s="106"/>
      <c r="P145" s="106"/>
      <c r="Q145" s="106"/>
      <c r="R145" s="106"/>
      <c r="S145" s="106"/>
    </row>
    <row r="146">
      <c r="A146" s="106"/>
      <c r="B146" s="106"/>
      <c r="C146" s="106"/>
      <c r="D146" s="106"/>
      <c r="E146" s="106"/>
      <c r="F146" s="106"/>
      <c r="G146" s="106"/>
      <c r="H146" s="106"/>
      <c r="I146" s="106"/>
      <c r="J146" s="106"/>
      <c r="K146" s="106"/>
      <c r="L146" s="106"/>
      <c r="M146" s="106"/>
      <c r="N146" s="106"/>
      <c r="O146" s="106"/>
      <c r="P146" s="106"/>
      <c r="Q146" s="106"/>
      <c r="R146" s="106"/>
      <c r="S146" s="106"/>
    </row>
    <row r="147">
      <c r="A147" s="106"/>
      <c r="B147" s="106"/>
      <c r="C147" s="106"/>
      <c r="D147" s="106"/>
      <c r="E147" s="106"/>
      <c r="F147" s="106"/>
      <c r="G147" s="106"/>
      <c r="H147" s="106"/>
      <c r="I147" s="106"/>
      <c r="J147" s="106"/>
      <c r="K147" s="106"/>
      <c r="L147" s="106"/>
      <c r="M147" s="106"/>
      <c r="N147" s="106"/>
      <c r="O147" s="106"/>
      <c r="P147" s="106"/>
      <c r="Q147" s="106"/>
      <c r="R147" s="106"/>
      <c r="S147" s="106"/>
    </row>
    <row r="148">
      <c r="A148" s="106"/>
      <c r="B148" s="106"/>
      <c r="C148" s="106"/>
      <c r="D148" s="106"/>
      <c r="E148" s="106"/>
      <c r="F148" s="106"/>
      <c r="G148" s="106"/>
      <c r="H148" s="106"/>
      <c r="I148" s="106"/>
      <c r="J148" s="106"/>
      <c r="K148" s="106"/>
      <c r="L148" s="106"/>
      <c r="M148" s="106"/>
      <c r="N148" s="106"/>
      <c r="O148" s="106"/>
      <c r="P148" s="106"/>
      <c r="Q148" s="106"/>
      <c r="R148" s="106"/>
      <c r="S148" s="106"/>
    </row>
    <row r="149">
      <c r="A149" s="106"/>
      <c r="B149" s="106"/>
      <c r="C149" s="106"/>
      <c r="D149" s="106"/>
      <c r="E149" s="106"/>
      <c r="F149" s="106"/>
      <c r="G149" s="106"/>
      <c r="H149" s="106"/>
      <c r="I149" s="106"/>
      <c r="J149" s="106"/>
      <c r="K149" s="106"/>
      <c r="L149" s="106"/>
      <c r="M149" s="106"/>
      <c r="N149" s="106"/>
      <c r="O149" s="106"/>
      <c r="P149" s="106"/>
      <c r="Q149" s="106"/>
      <c r="R149" s="106"/>
      <c r="S149" s="106"/>
    </row>
    <row r="150">
      <c r="A150" s="106"/>
      <c r="B150" s="106"/>
      <c r="C150" s="106"/>
      <c r="D150" s="106"/>
      <c r="E150" s="106"/>
      <c r="F150" s="106"/>
      <c r="G150" s="106"/>
      <c r="H150" s="106"/>
      <c r="I150" s="106"/>
      <c r="J150" s="106"/>
      <c r="K150" s="106"/>
      <c r="L150" s="106"/>
      <c r="M150" s="106"/>
      <c r="N150" s="106"/>
      <c r="O150" s="106"/>
      <c r="P150" s="106"/>
      <c r="Q150" s="106"/>
      <c r="R150" s="106"/>
      <c r="S150" s="106"/>
    </row>
    <row r="151">
      <c r="A151" s="106"/>
      <c r="B151" s="106"/>
      <c r="C151" s="106"/>
      <c r="D151" s="106"/>
      <c r="E151" s="106"/>
      <c r="F151" s="106"/>
      <c r="G151" s="106"/>
      <c r="H151" s="106"/>
      <c r="I151" s="106"/>
      <c r="J151" s="106"/>
      <c r="K151" s="106"/>
      <c r="L151" s="106"/>
      <c r="M151" s="106"/>
      <c r="N151" s="106"/>
      <c r="O151" s="106"/>
      <c r="P151" s="106"/>
      <c r="Q151" s="106"/>
      <c r="R151" s="106"/>
      <c r="S151" s="106"/>
    </row>
    <row r="152">
      <c r="A152" s="106"/>
      <c r="B152" s="106"/>
      <c r="C152" s="106"/>
      <c r="D152" s="106"/>
      <c r="E152" s="106"/>
      <c r="F152" s="106"/>
      <c r="G152" s="106"/>
      <c r="H152" s="106"/>
      <c r="I152" s="106"/>
      <c r="J152" s="106"/>
      <c r="K152" s="106"/>
      <c r="L152" s="106"/>
      <c r="M152" s="106"/>
      <c r="N152" s="106"/>
      <c r="O152" s="106"/>
      <c r="P152" s="106"/>
      <c r="Q152" s="106"/>
      <c r="R152" s="106"/>
      <c r="S152" s="106"/>
    </row>
    <row r="153">
      <c r="A153" s="106"/>
      <c r="B153" s="106"/>
      <c r="C153" s="106"/>
      <c r="D153" s="106"/>
      <c r="E153" s="106"/>
      <c r="F153" s="106"/>
      <c r="G153" s="106"/>
      <c r="H153" s="106"/>
      <c r="I153" s="106"/>
      <c r="J153" s="106"/>
      <c r="K153" s="106"/>
      <c r="L153" s="106"/>
      <c r="M153" s="106"/>
      <c r="N153" s="106"/>
      <c r="O153" s="106"/>
      <c r="P153" s="106"/>
      <c r="Q153" s="106"/>
      <c r="R153" s="106"/>
      <c r="S153" s="106"/>
    </row>
    <row r="154">
      <c r="A154" s="106"/>
      <c r="B154" s="106"/>
      <c r="C154" s="106"/>
      <c r="D154" s="106"/>
      <c r="E154" s="106"/>
      <c r="F154" s="106"/>
      <c r="G154" s="106"/>
      <c r="H154" s="106"/>
      <c r="I154" s="106"/>
      <c r="J154" s="106"/>
      <c r="K154" s="106"/>
      <c r="L154" s="106"/>
      <c r="M154" s="106"/>
      <c r="N154" s="106"/>
      <c r="O154" s="106"/>
      <c r="P154" s="106"/>
      <c r="Q154" s="106"/>
      <c r="R154" s="106"/>
      <c r="S154" s="106"/>
    </row>
    <row r="155">
      <c r="A155" s="106"/>
      <c r="B155" s="106"/>
      <c r="C155" s="106"/>
      <c r="D155" s="106"/>
      <c r="E155" s="106"/>
      <c r="F155" s="106"/>
      <c r="G155" s="106"/>
      <c r="H155" s="106"/>
      <c r="I155" s="106"/>
      <c r="J155" s="106"/>
      <c r="K155" s="106"/>
      <c r="L155" s="106"/>
      <c r="M155" s="106"/>
      <c r="N155" s="106"/>
      <c r="O155" s="106"/>
      <c r="P155" s="106"/>
      <c r="Q155" s="106"/>
      <c r="R155" s="106"/>
      <c r="S155" s="106"/>
    </row>
    <row r="156">
      <c r="A156" s="106"/>
      <c r="B156" s="106"/>
      <c r="C156" s="106"/>
      <c r="D156" s="106"/>
      <c r="E156" s="106"/>
      <c r="F156" s="106"/>
      <c r="G156" s="106"/>
      <c r="H156" s="106"/>
      <c r="I156" s="106"/>
      <c r="J156" s="106"/>
      <c r="K156" s="106"/>
      <c r="L156" s="106"/>
      <c r="M156" s="106"/>
      <c r="N156" s="106"/>
      <c r="O156" s="106"/>
      <c r="P156" s="106"/>
      <c r="Q156" s="106"/>
      <c r="R156" s="106"/>
      <c r="S156" s="106"/>
    </row>
    <row r="157">
      <c r="A157" s="106"/>
      <c r="B157" s="106"/>
      <c r="C157" s="106"/>
      <c r="D157" s="106"/>
      <c r="E157" s="106"/>
      <c r="F157" s="106"/>
      <c r="G157" s="106"/>
      <c r="H157" s="106"/>
      <c r="I157" s="106"/>
      <c r="J157" s="106"/>
      <c r="K157" s="106"/>
      <c r="L157" s="106"/>
      <c r="M157" s="106"/>
      <c r="N157" s="106"/>
      <c r="O157" s="106"/>
      <c r="P157" s="106"/>
      <c r="Q157" s="106"/>
      <c r="R157" s="106"/>
      <c r="S157" s="106"/>
    </row>
    <row r="158">
      <c r="A158" s="106"/>
      <c r="B158" s="106"/>
      <c r="C158" s="106"/>
      <c r="D158" s="106"/>
      <c r="E158" s="106"/>
      <c r="F158" s="106"/>
      <c r="G158" s="106"/>
      <c r="H158" s="106"/>
      <c r="I158" s="106"/>
      <c r="J158" s="106"/>
      <c r="K158" s="106"/>
      <c r="L158" s="106"/>
      <c r="M158" s="106"/>
      <c r="N158" s="106"/>
      <c r="O158" s="106"/>
      <c r="P158" s="106"/>
      <c r="Q158" s="106"/>
      <c r="R158" s="106"/>
      <c r="S158" s="106"/>
    </row>
    <row r="159">
      <c r="A159" s="106"/>
      <c r="B159" s="106"/>
      <c r="C159" s="106"/>
      <c r="D159" s="106"/>
      <c r="E159" s="106"/>
      <c r="F159" s="106"/>
      <c r="G159" s="106"/>
      <c r="H159" s="106"/>
      <c r="I159" s="106"/>
      <c r="J159" s="106"/>
      <c r="K159" s="106"/>
      <c r="L159" s="106"/>
      <c r="M159" s="106"/>
      <c r="N159" s="106"/>
      <c r="O159" s="106"/>
      <c r="P159" s="106"/>
      <c r="Q159" s="106"/>
      <c r="R159" s="106"/>
      <c r="S159" s="106"/>
    </row>
    <row r="160">
      <c r="A160" s="106"/>
      <c r="B160" s="106"/>
      <c r="C160" s="106"/>
      <c r="D160" s="106"/>
      <c r="E160" s="106"/>
      <c r="F160" s="106"/>
      <c r="G160" s="106"/>
      <c r="H160" s="106"/>
      <c r="I160" s="106"/>
      <c r="J160" s="106"/>
      <c r="K160" s="106"/>
      <c r="L160" s="106"/>
      <c r="M160" s="106"/>
      <c r="N160" s="106"/>
      <c r="O160" s="106"/>
      <c r="P160" s="106"/>
      <c r="Q160" s="106"/>
      <c r="R160" s="106"/>
      <c r="S160" s="106"/>
    </row>
    <row r="161">
      <c r="A161" s="106"/>
      <c r="B161" s="106"/>
      <c r="C161" s="106"/>
      <c r="D161" s="106"/>
      <c r="E161" s="106"/>
      <c r="F161" s="106"/>
      <c r="G161" s="106"/>
      <c r="H161" s="106"/>
      <c r="I161" s="106"/>
      <c r="J161" s="106"/>
      <c r="K161" s="106"/>
      <c r="L161" s="106"/>
      <c r="M161" s="106"/>
      <c r="N161" s="106"/>
      <c r="O161" s="106"/>
      <c r="P161" s="106"/>
      <c r="Q161" s="106"/>
      <c r="R161" s="106"/>
      <c r="S161" s="106"/>
    </row>
    <row r="162">
      <c r="A162" s="106"/>
      <c r="B162" s="106"/>
      <c r="C162" s="106"/>
      <c r="D162" s="106"/>
      <c r="E162" s="106"/>
      <c r="F162" s="106"/>
      <c r="G162" s="106"/>
      <c r="H162" s="106"/>
      <c r="I162" s="106"/>
      <c r="J162" s="106"/>
      <c r="K162" s="106"/>
      <c r="L162" s="106"/>
      <c r="M162" s="106"/>
      <c r="N162" s="106"/>
      <c r="O162" s="106"/>
      <c r="P162" s="106"/>
      <c r="Q162" s="106"/>
      <c r="R162" s="106"/>
      <c r="S162" s="106"/>
    </row>
    <row r="163">
      <c r="A163" s="106"/>
      <c r="B163" s="106"/>
      <c r="C163" s="106"/>
      <c r="D163" s="106"/>
      <c r="E163" s="106"/>
      <c r="F163" s="106"/>
      <c r="G163" s="106"/>
      <c r="H163" s="106"/>
      <c r="I163" s="106"/>
      <c r="J163" s="106"/>
      <c r="K163" s="106"/>
      <c r="L163" s="106"/>
      <c r="M163" s="106"/>
      <c r="N163" s="106"/>
      <c r="O163" s="106"/>
      <c r="P163" s="106"/>
      <c r="Q163" s="106"/>
      <c r="R163" s="106"/>
      <c r="S163" s="106"/>
    </row>
    <row r="164">
      <c r="A164" s="106"/>
      <c r="B164" s="106"/>
      <c r="C164" s="106"/>
      <c r="D164" s="106"/>
      <c r="E164" s="106"/>
      <c r="F164" s="106"/>
      <c r="G164" s="106"/>
      <c r="H164" s="106"/>
      <c r="I164" s="106"/>
      <c r="J164" s="106"/>
      <c r="K164" s="106"/>
      <c r="L164" s="106"/>
      <c r="M164" s="106"/>
      <c r="N164" s="106"/>
      <c r="O164" s="106"/>
      <c r="P164" s="106"/>
      <c r="Q164" s="106"/>
      <c r="R164" s="106"/>
      <c r="S164" s="106"/>
    </row>
    <row r="165">
      <c r="A165" s="106"/>
      <c r="B165" s="106"/>
      <c r="C165" s="106"/>
      <c r="D165" s="106"/>
      <c r="E165" s="106"/>
      <c r="F165" s="106"/>
      <c r="G165" s="106"/>
      <c r="H165" s="106"/>
      <c r="I165" s="106"/>
      <c r="J165" s="106"/>
      <c r="K165" s="106"/>
      <c r="L165" s="106"/>
      <c r="M165" s="106"/>
      <c r="N165" s="106"/>
      <c r="O165" s="106"/>
      <c r="P165" s="106"/>
      <c r="Q165" s="106"/>
      <c r="R165" s="106"/>
      <c r="S165" s="106"/>
    </row>
    <row r="166">
      <c r="A166" s="106"/>
      <c r="B166" s="106"/>
      <c r="C166" s="106"/>
      <c r="D166" s="106"/>
      <c r="E166" s="106"/>
      <c r="F166" s="106"/>
      <c r="G166" s="106"/>
      <c r="H166" s="106"/>
      <c r="I166" s="106"/>
      <c r="J166" s="106"/>
      <c r="K166" s="106"/>
      <c r="L166" s="106"/>
      <c r="M166" s="106"/>
      <c r="N166" s="106"/>
      <c r="O166" s="106"/>
      <c r="P166" s="106"/>
      <c r="Q166" s="106"/>
      <c r="R166" s="106"/>
      <c r="S166" s="106"/>
    </row>
    <row r="167">
      <c r="A167" s="106"/>
      <c r="B167" s="106"/>
      <c r="C167" s="106"/>
      <c r="D167" s="106"/>
      <c r="E167" s="106"/>
      <c r="F167" s="106"/>
      <c r="G167" s="106"/>
      <c r="H167" s="106"/>
      <c r="I167" s="106"/>
      <c r="J167" s="106"/>
      <c r="K167" s="106"/>
      <c r="L167" s="106"/>
      <c r="M167" s="106"/>
      <c r="N167" s="106"/>
      <c r="O167" s="106"/>
      <c r="P167" s="106"/>
      <c r="Q167" s="106"/>
      <c r="R167" s="106"/>
      <c r="S167" s="106"/>
    </row>
    <row r="168">
      <c r="A168" s="106"/>
      <c r="B168" s="106"/>
      <c r="C168" s="106"/>
      <c r="D168" s="106"/>
      <c r="E168" s="106"/>
      <c r="F168" s="106"/>
      <c r="G168" s="106"/>
      <c r="H168" s="106"/>
      <c r="I168" s="106"/>
      <c r="J168" s="106"/>
      <c r="K168" s="106"/>
      <c r="L168" s="106"/>
      <c r="M168" s="106"/>
      <c r="N168" s="106"/>
      <c r="O168" s="106"/>
      <c r="P168" s="106"/>
      <c r="Q168" s="106"/>
      <c r="R168" s="106"/>
      <c r="S168" s="106"/>
    </row>
    <row r="169">
      <c r="A169" s="106"/>
      <c r="B169" s="106"/>
      <c r="C169" s="106"/>
      <c r="D169" s="106"/>
      <c r="E169" s="106"/>
      <c r="F169" s="106"/>
      <c r="G169" s="106"/>
      <c r="H169" s="106"/>
      <c r="I169" s="106"/>
      <c r="J169" s="106"/>
      <c r="K169" s="106"/>
      <c r="L169" s="106"/>
      <c r="M169" s="106"/>
      <c r="N169" s="106"/>
      <c r="O169" s="106"/>
      <c r="P169" s="106"/>
      <c r="Q169" s="106"/>
      <c r="R169" s="106"/>
      <c r="S169" s="106"/>
    </row>
    <row r="170">
      <c r="A170" s="106"/>
      <c r="B170" s="106"/>
      <c r="C170" s="106"/>
      <c r="D170" s="106"/>
      <c r="E170" s="106"/>
      <c r="F170" s="106"/>
      <c r="G170" s="106"/>
      <c r="H170" s="106"/>
      <c r="I170" s="106"/>
      <c r="J170" s="106"/>
      <c r="K170" s="106"/>
      <c r="L170" s="106"/>
      <c r="M170" s="106"/>
      <c r="N170" s="106"/>
      <c r="O170" s="106"/>
      <c r="P170" s="106"/>
      <c r="Q170" s="106"/>
      <c r="R170" s="106"/>
      <c r="S170" s="106"/>
    </row>
    <row r="171">
      <c r="A171" s="106"/>
      <c r="B171" s="106"/>
      <c r="C171" s="106"/>
      <c r="D171" s="106"/>
      <c r="E171" s="106"/>
      <c r="F171" s="106"/>
      <c r="G171" s="106"/>
      <c r="H171" s="106"/>
      <c r="I171" s="106"/>
      <c r="J171" s="106"/>
      <c r="K171" s="106"/>
      <c r="L171" s="106"/>
      <c r="M171" s="106"/>
      <c r="N171" s="106"/>
      <c r="O171" s="106"/>
      <c r="P171" s="106"/>
      <c r="Q171" s="106"/>
      <c r="R171" s="106"/>
      <c r="S171" s="106"/>
    </row>
    <row r="172">
      <c r="A172" s="106"/>
      <c r="B172" s="106"/>
      <c r="C172" s="106"/>
      <c r="D172" s="106"/>
      <c r="E172" s="106"/>
      <c r="F172" s="106"/>
      <c r="G172" s="106"/>
      <c r="H172" s="106"/>
      <c r="I172" s="106"/>
      <c r="J172" s="106"/>
      <c r="K172" s="106"/>
      <c r="L172" s="106"/>
      <c r="M172" s="106"/>
      <c r="N172" s="106"/>
      <c r="O172" s="106"/>
      <c r="P172" s="106"/>
      <c r="Q172" s="106"/>
      <c r="R172" s="106"/>
      <c r="S172" s="106"/>
    </row>
    <row r="173">
      <c r="A173" s="106"/>
      <c r="B173" s="106"/>
      <c r="C173" s="106"/>
      <c r="D173" s="106"/>
      <c r="E173" s="106"/>
      <c r="F173" s="106"/>
      <c r="G173" s="106"/>
      <c r="H173" s="106"/>
      <c r="I173" s="106"/>
      <c r="J173" s="106"/>
      <c r="K173" s="106"/>
      <c r="L173" s="106"/>
      <c r="M173" s="106"/>
      <c r="N173" s="106"/>
      <c r="O173" s="106"/>
      <c r="P173" s="106"/>
      <c r="Q173" s="106"/>
      <c r="R173" s="106"/>
      <c r="S173" s="106"/>
    </row>
    <row r="174">
      <c r="A174" s="106"/>
      <c r="B174" s="106"/>
      <c r="C174" s="106"/>
      <c r="D174" s="106"/>
      <c r="E174" s="106"/>
      <c r="F174" s="106"/>
      <c r="G174" s="106"/>
      <c r="H174" s="106"/>
      <c r="I174" s="106"/>
      <c r="J174" s="106"/>
      <c r="K174" s="106"/>
      <c r="L174" s="106"/>
      <c r="M174" s="106"/>
      <c r="N174" s="106"/>
      <c r="O174" s="106"/>
      <c r="P174" s="106"/>
      <c r="Q174" s="106"/>
      <c r="R174" s="106"/>
      <c r="S174" s="106"/>
    </row>
    <row r="175">
      <c r="A175" s="106"/>
      <c r="B175" s="106"/>
      <c r="C175" s="106"/>
      <c r="D175" s="106"/>
      <c r="E175" s="106"/>
      <c r="F175" s="106"/>
      <c r="G175" s="106"/>
      <c r="H175" s="106"/>
      <c r="I175" s="106"/>
      <c r="J175" s="106"/>
      <c r="K175" s="106"/>
      <c r="L175" s="106"/>
      <c r="M175" s="106"/>
      <c r="N175" s="106"/>
      <c r="O175" s="106"/>
      <c r="P175" s="106"/>
      <c r="Q175" s="106"/>
      <c r="R175" s="106"/>
      <c r="S175" s="106"/>
    </row>
    <row r="176">
      <c r="A176" s="106"/>
      <c r="B176" s="106"/>
      <c r="C176" s="106"/>
      <c r="D176" s="106"/>
      <c r="E176" s="106"/>
      <c r="F176" s="106"/>
      <c r="G176" s="106"/>
      <c r="H176" s="106"/>
      <c r="I176" s="106"/>
      <c r="J176" s="106"/>
      <c r="K176" s="106"/>
      <c r="L176" s="106"/>
      <c r="M176" s="106"/>
      <c r="N176" s="106"/>
      <c r="O176" s="106"/>
      <c r="P176" s="106"/>
      <c r="Q176" s="106"/>
      <c r="R176" s="106"/>
      <c r="S176" s="106"/>
    </row>
    <row r="177">
      <c r="A177" s="106"/>
      <c r="B177" s="106"/>
      <c r="C177" s="106"/>
      <c r="D177" s="106"/>
      <c r="E177" s="106"/>
      <c r="F177" s="106"/>
      <c r="G177" s="106"/>
      <c r="H177" s="106"/>
      <c r="I177" s="106"/>
      <c r="J177" s="106"/>
      <c r="K177" s="106"/>
      <c r="L177" s="106"/>
      <c r="M177" s="106"/>
      <c r="N177" s="106"/>
      <c r="O177" s="106"/>
      <c r="P177" s="106"/>
      <c r="Q177" s="106"/>
      <c r="R177" s="106"/>
      <c r="S177" s="106"/>
    </row>
    <row r="178">
      <c r="A178" s="106"/>
      <c r="B178" s="106"/>
      <c r="C178" s="106"/>
      <c r="D178" s="106"/>
      <c r="E178" s="106"/>
      <c r="F178" s="106"/>
      <c r="G178" s="106"/>
      <c r="H178" s="106"/>
      <c r="I178" s="106"/>
      <c r="J178" s="106"/>
      <c r="K178" s="106"/>
      <c r="L178" s="106"/>
      <c r="M178" s="106"/>
      <c r="N178" s="106"/>
      <c r="O178" s="106"/>
      <c r="P178" s="106"/>
      <c r="Q178" s="106"/>
      <c r="R178" s="106"/>
      <c r="S178" s="106"/>
    </row>
    <row r="179">
      <c r="A179" s="106"/>
      <c r="B179" s="106"/>
      <c r="C179" s="106"/>
      <c r="D179" s="106"/>
      <c r="E179" s="106"/>
      <c r="F179" s="106"/>
      <c r="G179" s="106"/>
      <c r="H179" s="106"/>
      <c r="I179" s="106"/>
      <c r="J179" s="106"/>
      <c r="K179" s="106"/>
      <c r="L179" s="106"/>
      <c r="M179" s="106"/>
      <c r="N179" s="106"/>
      <c r="O179" s="106"/>
      <c r="P179" s="106"/>
      <c r="Q179" s="106"/>
      <c r="R179" s="106"/>
      <c r="S179" s="106"/>
    </row>
    <row r="180">
      <c r="A180" s="106"/>
      <c r="B180" s="106"/>
      <c r="C180" s="106"/>
      <c r="D180" s="106"/>
      <c r="E180" s="106"/>
      <c r="F180" s="106"/>
      <c r="G180" s="106"/>
      <c r="H180" s="106"/>
      <c r="I180" s="106"/>
      <c r="J180" s="106"/>
      <c r="K180" s="106"/>
      <c r="L180" s="106"/>
      <c r="M180" s="106"/>
      <c r="N180" s="106"/>
      <c r="O180" s="106"/>
      <c r="P180" s="106"/>
      <c r="Q180" s="106"/>
      <c r="R180" s="106"/>
      <c r="S180" s="106"/>
    </row>
    <row r="181">
      <c r="A181" s="106"/>
      <c r="B181" s="106"/>
      <c r="C181" s="106"/>
      <c r="D181" s="106"/>
      <c r="E181" s="106"/>
      <c r="F181" s="106"/>
      <c r="G181" s="106"/>
      <c r="H181" s="106"/>
      <c r="I181" s="106"/>
      <c r="J181" s="106"/>
      <c r="K181" s="106"/>
      <c r="L181" s="106"/>
      <c r="M181" s="106"/>
      <c r="N181" s="106"/>
      <c r="O181" s="106"/>
      <c r="P181" s="106"/>
      <c r="Q181" s="106"/>
      <c r="R181" s="106"/>
      <c r="S181" s="106"/>
    </row>
    <row r="182">
      <c r="A182" s="106"/>
      <c r="B182" s="106"/>
      <c r="C182" s="106"/>
      <c r="D182" s="106"/>
      <c r="E182" s="106"/>
      <c r="F182" s="106"/>
      <c r="G182" s="106"/>
      <c r="H182" s="106"/>
      <c r="I182" s="106"/>
      <c r="J182" s="106"/>
      <c r="K182" s="106"/>
      <c r="L182" s="106"/>
      <c r="M182" s="106"/>
      <c r="N182" s="106"/>
      <c r="O182" s="106"/>
      <c r="P182" s="106"/>
      <c r="Q182" s="106"/>
      <c r="R182" s="106"/>
      <c r="S182" s="106"/>
    </row>
    <row r="183">
      <c r="A183" s="106"/>
      <c r="B183" s="106"/>
      <c r="C183" s="106"/>
      <c r="D183" s="106"/>
      <c r="E183" s="106"/>
      <c r="F183" s="106"/>
      <c r="G183" s="106"/>
      <c r="H183" s="106"/>
      <c r="I183" s="106"/>
      <c r="J183" s="106"/>
      <c r="K183" s="106"/>
      <c r="L183" s="106"/>
      <c r="M183" s="106"/>
      <c r="N183" s="106"/>
      <c r="O183" s="106"/>
      <c r="P183" s="106"/>
      <c r="Q183" s="106"/>
      <c r="R183" s="106"/>
      <c r="S183" s="106"/>
    </row>
    <row r="184">
      <c r="A184" s="106"/>
      <c r="B184" s="106"/>
      <c r="C184" s="106"/>
      <c r="D184" s="106"/>
      <c r="E184" s="106"/>
      <c r="F184" s="106"/>
      <c r="G184" s="106"/>
      <c r="H184" s="106"/>
      <c r="I184" s="106"/>
      <c r="J184" s="106"/>
      <c r="K184" s="106"/>
      <c r="L184" s="106"/>
      <c r="M184" s="106"/>
      <c r="N184" s="106"/>
      <c r="O184" s="106"/>
      <c r="P184" s="106"/>
      <c r="Q184" s="106"/>
      <c r="R184" s="106"/>
      <c r="S184" s="106"/>
    </row>
    <row r="185">
      <c r="A185" s="106"/>
      <c r="B185" s="106"/>
      <c r="C185" s="106"/>
      <c r="D185" s="106"/>
      <c r="E185" s="106"/>
      <c r="F185" s="106"/>
      <c r="G185" s="106"/>
      <c r="H185" s="106"/>
      <c r="I185" s="106"/>
      <c r="J185" s="106"/>
      <c r="K185" s="106"/>
      <c r="L185" s="106"/>
      <c r="M185" s="106"/>
      <c r="N185" s="106"/>
      <c r="O185" s="106"/>
      <c r="P185" s="106"/>
      <c r="Q185" s="106"/>
      <c r="R185" s="106"/>
      <c r="S185" s="106"/>
    </row>
    <row r="186">
      <c r="A186" s="106"/>
      <c r="B186" s="106"/>
      <c r="C186" s="106"/>
      <c r="D186" s="106"/>
      <c r="E186" s="106"/>
      <c r="F186" s="106"/>
      <c r="G186" s="106"/>
      <c r="H186" s="106"/>
      <c r="I186" s="106"/>
      <c r="J186" s="106"/>
      <c r="K186" s="106"/>
      <c r="L186" s="106"/>
      <c r="M186" s="106"/>
      <c r="N186" s="106"/>
      <c r="O186" s="106"/>
      <c r="P186" s="106"/>
      <c r="Q186" s="106"/>
      <c r="R186" s="106"/>
      <c r="S186" s="106"/>
    </row>
    <row r="187">
      <c r="A187" s="106"/>
      <c r="B187" s="106"/>
      <c r="C187" s="106"/>
      <c r="D187" s="106"/>
      <c r="E187" s="106"/>
      <c r="F187" s="106"/>
      <c r="G187" s="106"/>
      <c r="H187" s="106"/>
      <c r="I187" s="106"/>
      <c r="J187" s="106"/>
      <c r="K187" s="106"/>
      <c r="L187" s="106"/>
      <c r="M187" s="106"/>
      <c r="N187" s="106"/>
      <c r="O187" s="106"/>
      <c r="P187" s="106"/>
      <c r="Q187" s="106"/>
      <c r="R187" s="106"/>
      <c r="S187" s="106"/>
    </row>
    <row r="188">
      <c r="A188" s="106"/>
      <c r="B188" s="106"/>
      <c r="C188" s="106"/>
      <c r="D188" s="106"/>
      <c r="E188" s="106"/>
      <c r="F188" s="106"/>
      <c r="G188" s="106"/>
      <c r="H188" s="106"/>
      <c r="I188" s="106"/>
      <c r="J188" s="106"/>
      <c r="K188" s="106"/>
      <c r="L188" s="106"/>
      <c r="M188" s="106"/>
      <c r="N188" s="106"/>
      <c r="O188" s="106"/>
      <c r="P188" s="106"/>
      <c r="Q188" s="106"/>
      <c r="R188" s="106"/>
      <c r="S188" s="106"/>
    </row>
    <row r="189">
      <c r="A189" s="106"/>
      <c r="B189" s="106"/>
      <c r="C189" s="106"/>
      <c r="D189" s="106"/>
      <c r="E189" s="106"/>
      <c r="F189" s="106"/>
      <c r="G189" s="106"/>
      <c r="H189" s="106"/>
      <c r="I189" s="106"/>
      <c r="J189" s="106"/>
      <c r="K189" s="106"/>
      <c r="L189" s="106"/>
      <c r="M189" s="106"/>
      <c r="N189" s="106"/>
      <c r="O189" s="106"/>
      <c r="P189" s="106"/>
      <c r="Q189" s="106"/>
      <c r="R189" s="106"/>
      <c r="S189" s="106"/>
    </row>
    <row r="190">
      <c r="A190" s="106"/>
      <c r="B190" s="106"/>
      <c r="C190" s="106"/>
      <c r="D190" s="106"/>
      <c r="E190" s="106"/>
      <c r="F190" s="106"/>
      <c r="G190" s="106"/>
      <c r="H190" s="106"/>
      <c r="I190" s="106"/>
      <c r="J190" s="106"/>
      <c r="K190" s="106"/>
      <c r="L190" s="106"/>
      <c r="M190" s="106"/>
      <c r="N190" s="106"/>
      <c r="O190" s="106"/>
      <c r="P190" s="106"/>
      <c r="Q190" s="106"/>
      <c r="R190" s="106"/>
      <c r="S190" s="106"/>
    </row>
    <row r="191">
      <c r="A191" s="106"/>
      <c r="B191" s="106"/>
      <c r="C191" s="106"/>
      <c r="D191" s="106"/>
      <c r="E191" s="106"/>
      <c r="F191" s="106"/>
      <c r="G191" s="106"/>
      <c r="H191" s="106"/>
      <c r="I191" s="106"/>
      <c r="J191" s="106"/>
      <c r="K191" s="106"/>
      <c r="L191" s="106"/>
      <c r="M191" s="106"/>
      <c r="N191" s="106"/>
      <c r="O191" s="106"/>
      <c r="P191" s="106"/>
      <c r="Q191" s="106"/>
      <c r="R191" s="106"/>
      <c r="S191" s="106"/>
    </row>
    <row r="192">
      <c r="A192" s="106"/>
      <c r="B192" s="106"/>
      <c r="C192" s="106"/>
      <c r="D192" s="106"/>
      <c r="E192" s="106"/>
      <c r="F192" s="106"/>
      <c r="G192" s="106"/>
      <c r="H192" s="106"/>
      <c r="I192" s="106"/>
      <c r="J192" s="106"/>
      <c r="K192" s="106"/>
      <c r="L192" s="106"/>
      <c r="M192" s="106"/>
      <c r="N192" s="106"/>
      <c r="O192" s="106"/>
      <c r="P192" s="106"/>
      <c r="Q192" s="106"/>
      <c r="R192" s="106"/>
      <c r="S192" s="106"/>
    </row>
    <row r="193">
      <c r="A193" s="106"/>
      <c r="B193" s="106"/>
      <c r="C193" s="106"/>
      <c r="D193" s="106"/>
      <c r="E193" s="106"/>
      <c r="F193" s="106"/>
      <c r="G193" s="106"/>
      <c r="H193" s="106"/>
      <c r="I193" s="106"/>
      <c r="J193" s="106"/>
      <c r="K193" s="106"/>
      <c r="L193" s="106"/>
      <c r="M193" s="106"/>
      <c r="N193" s="106"/>
      <c r="O193" s="106"/>
      <c r="P193" s="106"/>
      <c r="Q193" s="106"/>
      <c r="R193" s="106"/>
      <c r="S193" s="106"/>
    </row>
    <row r="194">
      <c r="A194" s="106"/>
      <c r="B194" s="106"/>
      <c r="C194" s="106"/>
      <c r="D194" s="106"/>
      <c r="E194" s="106"/>
      <c r="F194" s="106"/>
      <c r="G194" s="106"/>
      <c r="H194" s="106"/>
      <c r="I194" s="106"/>
      <c r="J194" s="106"/>
      <c r="K194" s="106"/>
      <c r="L194" s="106"/>
      <c r="M194" s="106"/>
      <c r="N194" s="106"/>
      <c r="O194" s="106"/>
      <c r="P194" s="106"/>
      <c r="Q194" s="106"/>
      <c r="R194" s="106"/>
      <c r="S194" s="106"/>
    </row>
    <row r="195">
      <c r="A195" s="106"/>
      <c r="B195" s="106"/>
      <c r="C195" s="106"/>
      <c r="D195" s="106"/>
      <c r="E195" s="106"/>
      <c r="F195" s="106"/>
      <c r="G195" s="106"/>
      <c r="H195" s="106"/>
      <c r="I195" s="106"/>
      <c r="J195" s="106"/>
      <c r="K195" s="106"/>
      <c r="L195" s="106"/>
      <c r="M195" s="106"/>
      <c r="N195" s="106"/>
      <c r="O195" s="106"/>
      <c r="P195" s="106"/>
      <c r="Q195" s="106"/>
      <c r="R195" s="106"/>
      <c r="S195" s="106"/>
    </row>
    <row r="196">
      <c r="A196" s="106"/>
      <c r="B196" s="106"/>
      <c r="C196" s="106"/>
      <c r="D196" s="106"/>
      <c r="E196" s="106"/>
      <c r="F196" s="106"/>
      <c r="G196" s="106"/>
      <c r="H196" s="106"/>
      <c r="I196" s="106"/>
      <c r="J196" s="106"/>
      <c r="K196" s="106"/>
      <c r="L196" s="106"/>
      <c r="M196" s="106"/>
      <c r="N196" s="106"/>
      <c r="O196" s="106"/>
      <c r="P196" s="106"/>
      <c r="Q196" s="106"/>
      <c r="R196" s="106"/>
      <c r="S196" s="106"/>
    </row>
    <row r="197">
      <c r="A197" s="106"/>
      <c r="B197" s="106"/>
      <c r="C197" s="106"/>
      <c r="D197" s="106"/>
      <c r="E197" s="106"/>
      <c r="F197" s="106"/>
      <c r="G197" s="106"/>
      <c r="H197" s="106"/>
      <c r="I197" s="106"/>
      <c r="J197" s="106"/>
      <c r="K197" s="106"/>
      <c r="L197" s="106"/>
      <c r="M197" s="106"/>
      <c r="N197" s="106"/>
      <c r="O197" s="106"/>
      <c r="P197" s="106"/>
      <c r="Q197" s="106"/>
      <c r="R197" s="106"/>
      <c r="S197" s="106"/>
    </row>
    <row r="198">
      <c r="A198" s="106"/>
      <c r="B198" s="106"/>
      <c r="C198" s="106"/>
      <c r="D198" s="106"/>
      <c r="E198" s="106"/>
      <c r="F198" s="106"/>
      <c r="G198" s="106"/>
      <c r="H198" s="106"/>
      <c r="I198" s="106"/>
      <c r="J198" s="106"/>
      <c r="K198" s="106"/>
      <c r="L198" s="106"/>
      <c r="M198" s="106"/>
      <c r="N198" s="106"/>
      <c r="O198" s="106"/>
      <c r="P198" s="106"/>
      <c r="Q198" s="106"/>
      <c r="R198" s="106"/>
      <c r="S198" s="106"/>
    </row>
    <row r="199">
      <c r="A199" s="106"/>
      <c r="B199" s="106"/>
      <c r="C199" s="106"/>
      <c r="D199" s="106"/>
      <c r="E199" s="106"/>
      <c r="F199" s="106"/>
      <c r="G199" s="106"/>
      <c r="H199" s="106"/>
      <c r="I199" s="106"/>
      <c r="J199" s="106"/>
      <c r="K199" s="106"/>
      <c r="L199" s="106"/>
      <c r="M199" s="106"/>
      <c r="N199" s="106"/>
      <c r="O199" s="106"/>
      <c r="P199" s="106"/>
      <c r="Q199" s="106"/>
      <c r="R199" s="106"/>
      <c r="S199" s="106"/>
    </row>
    <row r="200">
      <c r="A200" s="106"/>
      <c r="B200" s="106"/>
      <c r="C200" s="106"/>
      <c r="D200" s="106"/>
      <c r="E200" s="106"/>
      <c r="F200" s="106"/>
      <c r="G200" s="106"/>
      <c r="H200" s="106"/>
      <c r="I200" s="106"/>
      <c r="J200" s="106"/>
      <c r="K200" s="106"/>
      <c r="L200" s="106"/>
      <c r="M200" s="106"/>
      <c r="N200" s="106"/>
      <c r="O200" s="106"/>
      <c r="P200" s="106"/>
      <c r="Q200" s="106"/>
      <c r="R200" s="106"/>
      <c r="S200" s="106"/>
    </row>
  </sheetData>
  <mergeCells>
    <mergeCell ref="B27:B28"/>
    <mergeCell ref="H23:H28"/>
    <mergeCell ref="B18:B26"/>
    <mergeCell ref="A18:A28"/>
    <mergeCell ref="H14:H17"/>
    <mergeCell ref="A11:A17"/>
    <mergeCell ref="B4:B10"/>
    <mergeCell ref="B2:B3"/>
    <mergeCell ref="A2:A10"/>
  </mergeCells>
  <drawing r:id="rId1"/>
  <picture r:id="rId2"/>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2ea121"/>
    <outlinePr summaryBelow="false" summaryRight="false"/>
  </sheetPr>
  <dimension ref="A1"/>
  <sheetViews>
    <sheetView showGridLines="true" workbookViewId="0"/>
  </sheetViews>
  <sheetFormatPr defaultRowHeight="0"/>
  <cols>
    <col collapsed="false" customWidth="true" hidden="false" max="45" min="45" style="0" width="3.887323943661972"/>
    <col collapsed="false" customWidth="true" hidden="false" max="16" min="16" style="0" width="3.887323943661972"/>
    <col collapsed="false" customWidth="true" hidden="false" max="32" min="32" style="0" width="3.887323943661972"/>
    <col collapsed="false" customWidth="true" hidden="false" max="46" min="46" style="0" width="3.887323943661972"/>
    <col collapsed="false" customWidth="true" hidden="false" max="61" min="61" style="0" width="3.887323943661972"/>
    <col collapsed="false" customWidth="true" hidden="false" max="13" min="13" style="0" width="3.887323943661972"/>
    <col collapsed="false" customWidth="true" hidden="false" max="29" min="29" style="0" width="3.887323943661972"/>
    <col collapsed="false" customWidth="true" hidden="false" max="14" min="14" style="0" width="3.887323943661972"/>
    <col collapsed="false" customWidth="true" hidden="false" max="30" min="30" style="0" width="3.887323943661972"/>
    <col collapsed="false" customWidth="true" hidden="false" max="35" min="35" style="0" width="3.887323943661972"/>
    <col collapsed="false" customWidth="true" hidden="false" max="36" min="36" style="0" width="3.887323943661972"/>
    <col collapsed="false" customWidth="true" hidden="false" max="51" min="51" style="0" width="3.887323943661972"/>
    <col collapsed="false" customWidth="true" hidden="false" max="3" min="3" style="0" width="3.887323943661972"/>
    <col collapsed="false" customWidth="true" hidden="false" max="19" min="19" style="0" width="3.887323943661972"/>
    <col collapsed="false" customWidth="true" hidden="false" max="33" min="33" style="0" width="3.887323943661972"/>
    <col collapsed="false" customWidth="true" hidden="false" max="52" min="52" style="0" width="3.887323943661972"/>
    <col collapsed="false" customWidth="true" hidden="false" max="4" min="4" style="0" width="3.887323943661972"/>
    <col collapsed="false" customWidth="true" hidden="false" max="20" min="20" style="0" width="3.887323943661972"/>
    <col collapsed="false" customWidth="true" hidden="false" max="49" min="49" style="0" width="3.887323943661972"/>
    <col collapsed="false" customWidth="true" hidden="false" max="17" min="17" style="0" width="3.887323943661972"/>
    <col collapsed="false" customWidth="true" hidden="false" max="34" min="34" style="0" width="3.887323943661972"/>
    <col collapsed="false" customWidth="true" hidden="false" max="39" min="39" style="0" width="3.887323943661972"/>
    <col collapsed="false" customWidth="true" hidden="false" max="50" min="50" style="0" width="3.887323943661972"/>
    <col collapsed="false" customWidth="true" hidden="false" max="2" min="2" style="0" width="3.887323943661972"/>
    <col collapsed="false" customWidth="true" hidden="false" max="18" min="18" style="0" width="3.887323943661972"/>
    <col collapsed="false" customWidth="true" hidden="false" max="40" min="40" style="0" width="3.887323943661972"/>
    <col collapsed="false" customWidth="true" hidden="false" max="55" min="55" style="0" width="3.887323943661972"/>
    <col collapsed="false" customWidth="true" hidden="false" max="7" min="7" style="0" width="3.887323943661972"/>
    <col collapsed="false" customWidth="true" hidden="false" max="23" min="23" style="0" width="3.887323943661972"/>
    <col collapsed="false" customWidth="true" hidden="false" max="37" min="37" style="0" width="3.887323943661972"/>
    <col collapsed="false" customWidth="true" hidden="false" max="56" min="56" style="0" width="3.887323943661972"/>
    <col collapsed="false" customWidth="true" hidden="false" max="8" min="8" style="0" width="3.887323943661972"/>
    <col collapsed="false" customWidth="true" hidden="false" max="24" min="24" style="0" width="3.887323943661972"/>
    <col collapsed="false" customWidth="true" hidden="false" max="38" min="38" style="0" width="3.887323943661972"/>
    <col collapsed="false" customWidth="true" hidden="false" max="53" min="53" style="0" width="3.887323943661972"/>
    <col collapsed="false" customWidth="true" hidden="false" max="5" min="5" style="0" width="3.887323943661972"/>
    <col collapsed="false" customWidth="true" hidden="false" max="21" min="21" style="0" width="3.887323943661972"/>
    <col collapsed="false" customWidth="true" hidden="false" max="43" min="43" style="0" width="3.887323943661972"/>
    <col collapsed="false" customWidth="true" hidden="false" max="54" min="54" style="0" width="3.887323943661972"/>
    <col collapsed="false" customWidth="true" hidden="false" max="6" min="6" style="0" width="3.887323943661972"/>
    <col collapsed="false" customWidth="true" hidden="false" max="22" min="22" style="0" width="3.887323943661972"/>
    <col collapsed="false" customWidth="true" hidden="false" max="44" min="44" style="0" width="3.887323943661972"/>
    <col collapsed="false" customWidth="true" hidden="false" max="59" min="59" style="0" width="3.887323943661972"/>
    <col collapsed="false" customWidth="true" hidden="false" max="11" min="11" style="0" width="3.887323943661972"/>
    <col collapsed="false" customWidth="true" hidden="false" max="27" min="27" style="0" width="3.887323943661972"/>
    <col collapsed="false" customWidth="true" hidden="false" max="41" min="41" style="0" width="3.887323943661972"/>
    <col collapsed="false" customWidth="true" hidden="false" max="60" min="60" style="0" width="3.887323943661972"/>
    <col collapsed="false" customWidth="true" hidden="false" max="12" min="12" style="0" width="3.887323943661972"/>
    <col collapsed="false" customWidth="true" hidden="false" max="28" min="28" style="0" width="3.887323943661972"/>
    <col collapsed="false" customWidth="true" hidden="false" max="42" min="42" style="0" width="3.887323943661972"/>
    <col collapsed="false" customWidth="true" hidden="false" max="57" min="57" style="0" width="3.887323943661972"/>
    <col collapsed="false" customWidth="true" hidden="false" max="9" min="9" style="0" width="3.887323943661972"/>
    <col collapsed="false" customWidth="true" hidden="false" max="25" min="25" style="0" width="3.887323943661972"/>
    <col collapsed="false" customWidth="true" hidden="false" max="47" min="47" style="0" width="3.887323943661972"/>
    <col collapsed="false" customWidth="true" hidden="false" max="58" min="58" style="0" width="3.887323943661972"/>
    <col collapsed="false" customWidth="true" hidden="false" max="10" min="10" style="0" width="3.887323943661972"/>
    <col collapsed="false" customWidth="true" hidden="false" max="26" min="26" style="0" width="3.887323943661972"/>
    <col collapsed="false" customWidth="true" hidden="false" max="48" min="48" style="0" width="3.887323943661972"/>
    <col collapsed="false" customWidth="true" hidden="false" max="15" min="15" style="0" width="3.887323943661972"/>
    <col collapsed="false" customWidth="true" hidden="false" max="31" min="31" style="0" width="3.887323943661972"/>
  </cols>
  <sheetData>
    <row customHeight="true" ht="19.642857142857142" r="1">
      <c r="A1" s="117"/>
      <c r="B1" s="117" t="s">
        <v>250</v>
      </c>
      <c r="C1" s="118" t="s">
        <v>251</v>
      </c>
      <c r="D1" s="117" t="s">
        <v>252</v>
      </c>
      <c r="E1" s="117" t="s">
        <v>253</v>
      </c>
      <c r="F1" s="117" t="s">
        <v>254</v>
      </c>
      <c r="G1" s="117" t="s">
        <v>255</v>
      </c>
      <c r="H1" s="117" t="s">
        <v>256</v>
      </c>
      <c r="I1" s="118" t="s">
        <v>257</v>
      </c>
      <c r="J1" s="117"/>
      <c r="K1" s="117"/>
      <c r="L1" s="117"/>
      <c r="M1" s="117"/>
      <c r="N1" s="117"/>
      <c r="O1" s="117"/>
      <c r="P1" s="117" t="s">
        <v>258</v>
      </c>
      <c r="Q1" s="117"/>
      <c r="R1" s="117"/>
      <c r="S1" s="117"/>
      <c r="T1" s="117"/>
      <c r="U1" s="117"/>
      <c r="V1" s="117"/>
      <c r="W1" s="118" t="s">
        <v>259</v>
      </c>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117"/>
      <c r="BD1" s="117"/>
      <c r="BE1" s="117"/>
      <c r="BF1" s="117"/>
      <c r="BG1" s="117"/>
      <c r="BH1" s="117"/>
      <c r="BI1" s="117"/>
    </row>
    <row customHeight="true" ht="19.81646080426367" r="2">
      <c r="A2" s="119" t="s">
        <v>260</v>
      </c>
      <c r="B2" s="120"/>
      <c r="C2" s="120"/>
      <c r="D2" s="120"/>
      <c r="E2" s="120"/>
      <c r="F2" s="120"/>
      <c r="G2" s="120"/>
      <c r="H2" s="120"/>
      <c r="I2" s="120"/>
      <c r="J2" s="120"/>
      <c r="K2" s="120"/>
      <c r="L2" s="120"/>
      <c r="M2" s="120"/>
      <c r="N2" s="120"/>
      <c r="O2" s="120"/>
      <c r="P2" s="121" t="s">
        <v>261</v>
      </c>
      <c r="Q2" s="120"/>
      <c r="R2" s="120"/>
      <c r="S2" s="120"/>
      <c r="T2" s="120"/>
      <c r="U2" s="120"/>
      <c r="V2" s="120"/>
      <c r="W2" s="122" t="s">
        <v>262</v>
      </c>
      <c r="X2" s="120"/>
      <c r="Y2" s="120"/>
      <c r="Z2" s="120"/>
      <c r="AA2" s="120"/>
      <c r="AB2" s="120"/>
      <c r="AC2" s="120"/>
      <c r="AD2" s="120"/>
      <c r="AE2" s="120"/>
      <c r="AF2" s="121" t="s">
        <v>263</v>
      </c>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row>
    <row r="3">
      <c r="A3" s="123" t="s">
        <v>264</v>
      </c>
      <c r="B3" s="123">
        <v>1</v>
      </c>
      <c r="C3" s="124">
        <v>2</v>
      </c>
      <c r="D3" s="123">
        <v>3</v>
      </c>
      <c r="E3" s="124">
        <v>4</v>
      </c>
      <c r="F3" s="123">
        <v>5</v>
      </c>
      <c r="G3" s="124">
        <v>6</v>
      </c>
      <c r="H3" s="123">
        <v>7</v>
      </c>
      <c r="I3" s="123">
        <v>8</v>
      </c>
      <c r="J3" s="124">
        <v>9</v>
      </c>
      <c r="K3" s="123">
        <v>10</v>
      </c>
      <c r="L3" s="124">
        <v>11</v>
      </c>
      <c r="M3" s="123">
        <v>12</v>
      </c>
      <c r="N3" s="124">
        <v>13</v>
      </c>
      <c r="O3" s="123">
        <v>14</v>
      </c>
      <c r="P3" s="123">
        <v>15</v>
      </c>
      <c r="Q3" s="124">
        <v>16</v>
      </c>
      <c r="R3" s="123">
        <v>17</v>
      </c>
      <c r="S3" s="124">
        <v>18</v>
      </c>
      <c r="T3" s="123">
        <v>19</v>
      </c>
      <c r="U3" s="124">
        <v>20</v>
      </c>
      <c r="V3" s="123">
        <v>21</v>
      </c>
      <c r="W3" s="123">
        <v>22</v>
      </c>
      <c r="X3" s="124">
        <v>23</v>
      </c>
      <c r="Y3" s="123">
        <v>24</v>
      </c>
      <c r="Z3" s="124">
        <v>25</v>
      </c>
      <c r="AA3" s="123">
        <v>26</v>
      </c>
      <c r="AB3" s="124">
        <v>27</v>
      </c>
      <c r="AC3" s="123">
        <v>28</v>
      </c>
      <c r="AD3" s="123">
        <v>29</v>
      </c>
      <c r="AE3" s="124">
        <v>30</v>
      </c>
      <c r="AF3" s="125">
        <v>31</v>
      </c>
      <c r="AG3" s="126">
        <v>32</v>
      </c>
      <c r="AH3" s="125">
        <v>33</v>
      </c>
      <c r="AI3" s="126">
        <v>34</v>
      </c>
      <c r="AJ3" s="125">
        <v>35</v>
      </c>
      <c r="AK3" s="125">
        <v>36</v>
      </c>
      <c r="AL3" s="126">
        <v>37</v>
      </c>
      <c r="AM3" s="125">
        <v>38</v>
      </c>
      <c r="AN3" s="126">
        <v>39</v>
      </c>
      <c r="AO3" s="125">
        <v>40</v>
      </c>
      <c r="AP3" s="126">
        <v>41</v>
      </c>
      <c r="AQ3" s="125">
        <v>42</v>
      </c>
      <c r="AR3" s="125">
        <v>43</v>
      </c>
      <c r="AS3" s="126">
        <v>44</v>
      </c>
      <c r="AT3" s="125">
        <v>45</v>
      </c>
      <c r="AU3" s="126">
        <v>46</v>
      </c>
      <c r="AV3" s="125">
        <v>47</v>
      </c>
      <c r="AW3" s="126">
        <v>48</v>
      </c>
      <c r="AX3" s="125">
        <v>49</v>
      </c>
      <c r="AY3" s="125">
        <v>50</v>
      </c>
      <c r="AZ3" s="126">
        <v>51</v>
      </c>
      <c r="BA3" s="125">
        <v>52</v>
      </c>
      <c r="BB3" s="126">
        <v>53</v>
      </c>
      <c r="BC3" s="125">
        <v>54</v>
      </c>
      <c r="BD3" s="126">
        <v>55</v>
      </c>
      <c r="BE3" s="125">
        <v>56</v>
      </c>
      <c r="BF3" s="125">
        <v>57</v>
      </c>
      <c r="BG3" s="126">
        <v>58</v>
      </c>
      <c r="BH3" s="125">
        <v>59</v>
      </c>
      <c r="BI3" s="126">
        <v>60</v>
      </c>
    </row>
    <row r="4">
      <c r="A4" s="117" t="s">
        <v>265</v>
      </c>
      <c r="B4" s="127" t="s">
        <v>266</v>
      </c>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row>
    <row r="5">
      <c r="A5" s="117" t="s">
        <v>265</v>
      </c>
      <c r="B5" s="128" t="s">
        <v>267</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row>
    <row customHeight="true" ht="16.071428571428573" r="6">
      <c r="A6" s="117" t="s">
        <v>265</v>
      </c>
      <c r="B6" s="130" t="s">
        <v>268</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row>
    <row customHeight="true" ht="16.071428571428573" r="7">
      <c r="A7" s="117" t="s">
        <v>265</v>
      </c>
      <c r="B7" s="132" t="s">
        <v>269</v>
      </c>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row>
    <row customHeight="true" ht="16.071428571428573" r="8">
      <c r="A8" s="117" t="s">
        <v>265</v>
      </c>
      <c r="B8" s="133" t="s">
        <v>270</v>
      </c>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row>
    <row customHeight="true" ht="16.071428571428573" r="9">
      <c r="A9" s="117" t="s">
        <v>265</v>
      </c>
      <c r="B9" s="135" t="s">
        <v>271</v>
      </c>
      <c r="C9" s="135"/>
      <c r="D9" s="135"/>
      <c r="E9" s="135"/>
      <c r="F9" s="135"/>
      <c r="G9" s="135"/>
      <c r="H9" s="135"/>
      <c r="I9" s="135"/>
      <c r="J9" s="135"/>
      <c r="K9" s="135"/>
      <c r="L9" s="135"/>
      <c r="M9" s="135"/>
      <c r="N9" s="135"/>
      <c r="O9" s="135"/>
      <c r="P9" s="136" t="s">
        <v>272</v>
      </c>
      <c r="Q9" s="136"/>
      <c r="R9" s="136"/>
      <c r="S9" s="136"/>
      <c r="T9" s="136"/>
      <c r="U9" s="136"/>
      <c r="V9" s="136"/>
      <c r="W9" s="136"/>
      <c r="X9" s="136"/>
      <c r="Y9" s="136"/>
      <c r="Z9" s="136"/>
      <c r="AA9" s="136"/>
      <c r="AB9" s="136"/>
      <c r="AC9" s="136"/>
      <c r="AD9" s="136" t="s">
        <v>273</v>
      </c>
      <c r="AE9" s="136"/>
      <c r="AF9" s="136"/>
      <c r="AG9" s="136"/>
      <c r="AH9" s="136"/>
      <c r="AI9" s="136"/>
      <c r="AJ9" s="136"/>
      <c r="AK9" s="136"/>
      <c r="AL9" s="136"/>
      <c r="AM9" s="136"/>
      <c r="AN9" s="136"/>
      <c r="AO9" s="136"/>
      <c r="AP9" s="136"/>
      <c r="AQ9" s="136"/>
      <c r="AR9" s="134"/>
      <c r="AS9" s="134"/>
      <c r="AT9" s="134"/>
      <c r="AU9" s="134"/>
      <c r="AV9" s="134"/>
      <c r="AW9" s="134"/>
      <c r="AX9" s="134"/>
      <c r="AY9" s="134"/>
      <c r="AZ9" s="134"/>
      <c r="BA9" s="134"/>
      <c r="BB9" s="134"/>
      <c r="BC9" s="134"/>
      <c r="BD9" s="134"/>
      <c r="BE9" s="134"/>
      <c r="BF9" s="134"/>
      <c r="BG9" s="134"/>
      <c r="BH9" s="134"/>
      <c r="BI9" s="134"/>
    </row>
    <row customHeight="true" ht="16.071428571428573" r="10">
      <c r="A10" s="117" t="s">
        <v>265</v>
      </c>
      <c r="B10" s="118" t="s">
        <v>274</v>
      </c>
      <c r="C10" s="117"/>
      <c r="D10" s="117"/>
      <c r="E10" s="117"/>
      <c r="F10" s="117"/>
      <c r="G10" s="117"/>
      <c r="H10" s="117"/>
      <c r="I10" s="118" t="s">
        <v>275</v>
      </c>
      <c r="J10" s="118"/>
      <c r="K10" s="118"/>
      <c r="L10" s="118"/>
      <c r="M10" s="118"/>
      <c r="N10" s="118"/>
      <c r="O10" s="118"/>
      <c r="P10" s="137" t="s">
        <v>275</v>
      </c>
      <c r="Q10" s="137"/>
      <c r="R10" s="137"/>
      <c r="S10" s="137"/>
      <c r="T10" s="137"/>
      <c r="U10" s="137"/>
      <c r="V10" s="137"/>
      <c r="W10" s="138" t="s">
        <v>276</v>
      </c>
      <c r="X10" s="138"/>
      <c r="Y10" s="138"/>
      <c r="Z10" s="138"/>
      <c r="AA10" s="138"/>
      <c r="AB10" s="138"/>
      <c r="AC10" s="138"/>
      <c r="AD10" s="118" t="s">
        <v>276</v>
      </c>
      <c r="AE10" s="118"/>
      <c r="AF10" s="118"/>
      <c r="AG10" s="118"/>
      <c r="AH10" s="118"/>
      <c r="AI10" s="118"/>
      <c r="AJ10" s="118"/>
      <c r="AK10" s="118" t="s">
        <v>276</v>
      </c>
      <c r="AL10" s="118"/>
      <c r="AM10" s="118"/>
      <c r="AN10" s="118"/>
      <c r="AO10" s="118"/>
      <c r="AP10" s="118"/>
      <c r="AQ10" s="118"/>
      <c r="AR10" s="134"/>
      <c r="AS10" s="134"/>
      <c r="AT10" s="134"/>
      <c r="AU10" s="134"/>
      <c r="AV10" s="134"/>
      <c r="AW10" s="134"/>
      <c r="AX10" s="134"/>
      <c r="AY10" s="134"/>
      <c r="AZ10" s="134"/>
      <c r="BA10" s="134"/>
      <c r="BB10" s="134"/>
      <c r="BC10" s="134"/>
      <c r="BD10" s="134"/>
      <c r="BE10" s="134"/>
      <c r="BF10" s="134"/>
      <c r="BG10" s="134"/>
      <c r="BH10" s="134"/>
      <c r="BI10" s="134"/>
    </row>
    <row customHeight="true" ht="16.071428571428573" r="11">
      <c r="A11" s="117" t="s">
        <v>265</v>
      </c>
      <c r="B11" s="136" t="s">
        <v>277</v>
      </c>
      <c r="C11" s="136"/>
      <c r="D11" s="136"/>
      <c r="E11" s="136"/>
      <c r="F11" s="136"/>
      <c r="G11" s="136"/>
      <c r="H11" s="136"/>
      <c r="I11" s="136"/>
      <c r="J11" s="136"/>
      <c r="K11" s="136"/>
      <c r="L11" s="136"/>
      <c r="M11" s="136"/>
      <c r="N11" s="136"/>
      <c r="O11" s="136"/>
      <c r="P11" s="136"/>
      <c r="Q11" s="120"/>
      <c r="R11" s="120"/>
      <c r="S11" s="120"/>
      <c r="T11" s="120"/>
      <c r="U11" s="120"/>
      <c r="V11" s="120"/>
      <c r="W11" s="136" t="s">
        <v>278</v>
      </c>
      <c r="X11" s="139"/>
      <c r="Y11" s="139"/>
      <c r="Z11" s="139"/>
      <c r="AA11" s="139"/>
      <c r="AB11" s="139"/>
      <c r="AC11" s="139"/>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row>
    <row r="12">
      <c r="A12" s="117" t="s">
        <v>265</v>
      </c>
      <c r="B12" s="133" t="s">
        <v>279</v>
      </c>
      <c r="C12" s="133"/>
      <c r="D12" s="133"/>
      <c r="E12" s="133"/>
      <c r="F12" s="133"/>
      <c r="G12" s="133"/>
      <c r="H12" s="133"/>
      <c r="I12" s="133"/>
      <c r="J12" s="133"/>
      <c r="K12" s="133"/>
      <c r="L12" s="133"/>
      <c r="M12" s="133"/>
      <c r="N12" s="133"/>
      <c r="O12" s="133"/>
      <c r="P12" s="133"/>
      <c r="Q12" s="120"/>
      <c r="R12" s="120"/>
      <c r="S12" s="120"/>
      <c r="T12" s="120"/>
      <c r="U12" s="120"/>
      <c r="V12" s="120"/>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row>
    <row r="13">
      <c r="A13" s="117" t="s">
        <v>265</v>
      </c>
      <c r="B13" s="140" t="s">
        <v>280</v>
      </c>
      <c r="C13" s="140"/>
      <c r="D13" s="140"/>
      <c r="E13" s="140"/>
      <c r="F13" s="140"/>
      <c r="G13" s="140"/>
      <c r="H13" s="140"/>
      <c r="I13" s="140"/>
      <c r="J13" s="140"/>
      <c r="K13" s="140"/>
      <c r="L13" s="140"/>
      <c r="M13" s="140"/>
      <c r="N13" s="140"/>
      <c r="O13" s="140"/>
      <c r="P13" s="120"/>
      <c r="Q13" s="120"/>
      <c r="R13" s="120"/>
      <c r="S13" s="120"/>
      <c r="T13" s="120"/>
      <c r="U13" s="120"/>
      <c r="V13" s="120"/>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row>
    <row r="14">
      <c r="A14" s="117" t="s">
        <v>265</v>
      </c>
      <c r="B14" s="141" t="s">
        <v>281</v>
      </c>
      <c r="C14" s="141"/>
      <c r="D14" s="141"/>
      <c r="E14" s="141"/>
      <c r="F14" s="141"/>
      <c r="G14" s="141"/>
      <c r="H14" s="141"/>
      <c r="I14" s="142" t="s">
        <v>282</v>
      </c>
      <c r="J14" s="143"/>
      <c r="K14" s="143"/>
      <c r="L14" s="143"/>
      <c r="M14" s="143"/>
      <c r="N14" s="143"/>
      <c r="O14" s="143"/>
      <c r="P14" s="144" t="s">
        <v>283</v>
      </c>
      <c r="Q14" s="145"/>
      <c r="R14" s="145"/>
      <c r="S14" s="145"/>
      <c r="T14" s="145"/>
      <c r="U14" s="145"/>
      <c r="V14" s="145"/>
      <c r="W14" s="137" t="s">
        <v>284</v>
      </c>
      <c r="X14" s="137"/>
      <c r="Y14" s="137"/>
      <c r="Z14" s="137"/>
      <c r="AA14" s="137"/>
      <c r="AB14" s="137"/>
      <c r="AC14" s="137"/>
      <c r="AD14" s="146" t="s">
        <v>285</v>
      </c>
      <c r="AE14" s="146"/>
      <c r="AF14" s="146"/>
      <c r="AG14" s="146"/>
      <c r="AH14" s="146"/>
      <c r="AI14" s="146"/>
      <c r="AJ14" s="146"/>
      <c r="AK14" s="144" t="s">
        <v>283</v>
      </c>
      <c r="AL14" s="144"/>
      <c r="AM14" s="144"/>
      <c r="AN14" s="144"/>
      <c r="AO14" s="144"/>
      <c r="AP14" s="144"/>
      <c r="AQ14" s="144"/>
      <c r="AR14" s="137" t="s">
        <v>286</v>
      </c>
      <c r="AS14" s="137"/>
      <c r="AT14" s="137"/>
      <c r="AU14" s="137"/>
      <c r="AV14" s="137"/>
      <c r="AW14" s="137"/>
      <c r="AX14" s="137"/>
      <c r="AY14" s="146" t="s">
        <v>285</v>
      </c>
      <c r="AZ14" s="146"/>
      <c r="BA14" s="146"/>
      <c r="BB14" s="146"/>
      <c r="BC14" s="146"/>
      <c r="BD14" s="146"/>
      <c r="BE14" s="146"/>
      <c r="BF14" s="144" t="s">
        <v>283</v>
      </c>
      <c r="BG14" s="144"/>
      <c r="BH14" s="144"/>
      <c r="BI14" s="144"/>
      <c r="BJ14" s="144"/>
      <c r="BK14" s="144"/>
      <c r="BL14" s="144"/>
    </row>
    <row r="15">
      <c r="A15" s="117" t="s">
        <v>265</v>
      </c>
      <c r="B15" s="120"/>
      <c r="C15" s="120"/>
      <c r="D15" s="120"/>
      <c r="E15" s="120"/>
      <c r="F15" s="147" t="s">
        <v>287</v>
      </c>
      <c r="G15" s="147"/>
      <c r="H15" s="147"/>
      <c r="I15" s="147"/>
      <c r="J15" s="117"/>
      <c r="K15" s="117"/>
      <c r="L15" s="142" t="s">
        <v>288</v>
      </c>
      <c r="M15" s="143"/>
      <c r="N15" s="143"/>
      <c r="O15" s="143"/>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row>
    <row customHeight="true" ht="16.071428571428573" r="16">
      <c r="A16" s="117" t="s">
        <v>265</v>
      </c>
      <c r="B16" s="134"/>
      <c r="C16" s="134"/>
      <c r="D16" s="148" t="s">
        <v>289</v>
      </c>
      <c r="E16" s="148"/>
      <c r="F16" s="148"/>
      <c r="G16" s="134"/>
      <c r="H16" s="134"/>
      <c r="I16" s="134"/>
      <c r="J16" s="134"/>
      <c r="K16" s="120"/>
      <c r="L16" s="120"/>
      <c r="M16" s="120"/>
      <c r="N16" s="120"/>
      <c r="O16" s="120"/>
      <c r="P16" s="120"/>
      <c r="Q16" s="120"/>
      <c r="R16" s="120"/>
      <c r="S16" s="120"/>
      <c r="T16" s="120"/>
      <c r="U16" s="134"/>
      <c r="V16" s="134"/>
      <c r="W16" s="134"/>
      <c r="X16" s="134"/>
      <c r="Y16" s="134"/>
      <c r="Z16" s="134"/>
      <c r="AA16" s="120"/>
      <c r="AB16" s="134"/>
      <c r="AC16" s="134"/>
      <c r="AD16" s="134"/>
      <c r="AE16" s="134"/>
      <c r="AF16" s="120"/>
      <c r="AG16" s="134"/>
      <c r="AH16" s="134"/>
      <c r="AI16" s="120"/>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row>
    <row customHeight="true" ht="16.071428571428573" r="17">
      <c r="A17" s="117" t="s">
        <v>265</v>
      </c>
      <c r="B17" s="134"/>
      <c r="C17" s="134"/>
      <c r="D17" s="134"/>
      <c r="E17" s="134"/>
      <c r="F17" s="134"/>
      <c r="G17" s="134"/>
      <c r="H17" s="134"/>
      <c r="I17" s="134"/>
      <c r="J17" s="134"/>
      <c r="K17" s="120"/>
      <c r="L17" s="120"/>
      <c r="M17" s="120"/>
      <c r="N17" s="120"/>
      <c r="O17" s="120"/>
      <c r="P17" s="149" t="s">
        <v>290</v>
      </c>
      <c r="Q17" s="149"/>
      <c r="R17" s="149"/>
      <c r="S17" s="149"/>
      <c r="T17" s="149"/>
      <c r="U17" s="149"/>
      <c r="V17" s="149"/>
      <c r="W17" s="144" t="s">
        <v>291</v>
      </c>
      <c r="X17" s="144"/>
      <c r="Y17" s="144"/>
      <c r="Z17" s="144"/>
      <c r="AA17" s="144"/>
      <c r="AB17" s="144"/>
      <c r="AC17" s="144"/>
      <c r="AD17" s="133" t="s">
        <v>292</v>
      </c>
      <c r="AE17" s="133"/>
      <c r="AF17" s="133"/>
      <c r="AG17" s="133"/>
      <c r="AH17" s="133"/>
      <c r="AI17" s="133"/>
      <c r="AJ17" s="133"/>
      <c r="AK17" s="149" t="s">
        <v>293</v>
      </c>
      <c r="AL17" s="149"/>
      <c r="AM17" s="149"/>
      <c r="AN17" s="149"/>
      <c r="AO17" s="149"/>
      <c r="AP17" s="149"/>
      <c r="AQ17" s="149"/>
      <c r="AR17" s="144" t="s">
        <v>291</v>
      </c>
      <c r="AS17" s="144"/>
      <c r="AT17" s="144"/>
      <c r="AU17" s="144"/>
      <c r="AV17" s="144"/>
      <c r="AW17" s="144"/>
      <c r="AX17" s="144"/>
      <c r="AY17" s="133" t="s">
        <v>292</v>
      </c>
      <c r="AZ17" s="133"/>
      <c r="BA17" s="133"/>
      <c r="BB17" s="133"/>
      <c r="BC17" s="133"/>
      <c r="BD17" s="133"/>
      <c r="BE17" s="133"/>
      <c r="BF17" s="149" t="s">
        <v>294</v>
      </c>
      <c r="BG17" s="149"/>
      <c r="BH17" s="149"/>
      <c r="BI17" s="149"/>
      <c r="BJ17" s="149"/>
      <c r="BK17" s="149"/>
      <c r="BL17" s="149"/>
    </row>
    <row r="18">
      <c r="A18" s="117" t="s">
        <v>265</v>
      </c>
      <c r="B18" s="150" t="s">
        <v>295</v>
      </c>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1" t="s">
        <v>296</v>
      </c>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1"/>
      <c r="BD18" s="151"/>
      <c r="BE18" s="151"/>
      <c r="BF18" s="151"/>
      <c r="BG18" s="151"/>
      <c r="BH18" s="151"/>
      <c r="BI18" s="151"/>
    </row>
    <row r="19">
      <c r="A19" s="118" t="s">
        <v>297</v>
      </c>
      <c r="B19" s="117"/>
      <c r="C19" s="117"/>
      <c r="D19" s="117"/>
      <c r="E19" s="117"/>
      <c r="F19" s="120"/>
      <c r="G19" s="120"/>
      <c r="H19" s="120"/>
      <c r="I19" s="152" t="s">
        <v>298</v>
      </c>
      <c r="J19" s="152"/>
      <c r="K19" s="152"/>
      <c r="L19" s="152"/>
      <c r="M19" s="152"/>
      <c r="N19" s="152"/>
      <c r="O19" s="152"/>
      <c r="P19" s="118" t="s">
        <v>299</v>
      </c>
      <c r="Q19" s="117"/>
      <c r="R19" s="117"/>
      <c r="S19" s="117"/>
      <c r="T19" s="117"/>
      <c r="U19" s="117"/>
      <c r="V19" s="117"/>
      <c r="W19" s="134"/>
      <c r="X19" s="134"/>
      <c r="Y19" s="134"/>
      <c r="Z19" s="134"/>
      <c r="AA19" s="134"/>
      <c r="AB19" s="153" t="s">
        <v>300</v>
      </c>
      <c r="AC19" s="153"/>
      <c r="AD19" s="153"/>
      <c r="AE19" s="153"/>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row>
    <row r="20">
      <c r="A20" s="118" t="s">
        <v>301</v>
      </c>
      <c r="B20" s="134"/>
      <c r="C20" s="134"/>
      <c r="D20" s="134"/>
      <c r="E20" s="134"/>
      <c r="F20" s="120"/>
      <c r="G20" s="120"/>
      <c r="H20" s="120"/>
      <c r="I20" s="120"/>
      <c r="J20" s="120"/>
      <c r="K20" s="120"/>
      <c r="L20" s="120"/>
      <c r="M20" s="120"/>
      <c r="N20" s="120"/>
      <c r="O20" s="120"/>
      <c r="P20" s="120"/>
      <c r="Q20" s="120"/>
      <c r="R20" s="120"/>
      <c r="S20" s="120"/>
      <c r="T20" s="120"/>
      <c r="U20" s="120"/>
      <c r="V20" s="120"/>
      <c r="W20" s="118" t="s">
        <v>302</v>
      </c>
      <c r="X20" s="118"/>
      <c r="Y20" s="118"/>
      <c r="Z20" s="118"/>
      <c r="AA20" s="118"/>
      <c r="AB20" s="118"/>
      <c r="AC20" s="118"/>
      <c r="AD20" s="134"/>
      <c r="AE20" s="134"/>
      <c r="AF20" s="146" t="s">
        <v>303</v>
      </c>
      <c r="AG20" s="146"/>
      <c r="AH20" s="146"/>
      <c r="AI20" s="146"/>
      <c r="AJ20" s="146"/>
      <c r="AK20" s="146"/>
      <c r="AL20" s="146"/>
      <c r="AM20" s="146"/>
      <c r="AN20" s="146"/>
      <c r="AO20" s="146"/>
      <c r="AP20" s="146"/>
      <c r="AQ20" s="146"/>
      <c r="AR20" s="146"/>
      <c r="AS20" s="146"/>
      <c r="AT20" s="146"/>
      <c r="AU20" s="154" t="s">
        <v>304</v>
      </c>
      <c r="AV20" s="154"/>
      <c r="AW20" s="154"/>
      <c r="AX20" s="154"/>
      <c r="AY20" s="154"/>
      <c r="AZ20" s="154"/>
      <c r="BA20" s="154"/>
      <c r="BB20" s="154"/>
      <c r="BC20" s="154"/>
      <c r="BD20" s="154"/>
      <c r="BE20" s="154"/>
      <c r="BF20" s="154"/>
      <c r="BG20" s="154"/>
      <c r="BH20" s="154"/>
      <c r="BI20" s="154"/>
    </row>
    <row customHeight="true" ht="16.071428571428573" r="21">
      <c r="A21" s="117"/>
      <c r="B21" s="134"/>
      <c r="C21" s="134"/>
      <c r="D21" s="134"/>
      <c r="E21" s="134"/>
      <c r="F21" s="134"/>
      <c r="G21" s="134"/>
      <c r="H21" s="134"/>
      <c r="I21" s="134"/>
      <c r="J21" s="134"/>
      <c r="K21" s="120"/>
      <c r="L21" s="120"/>
      <c r="M21" s="120"/>
      <c r="N21" s="120"/>
      <c r="O21" s="120"/>
      <c r="P21" s="120"/>
      <c r="Q21" s="120"/>
      <c r="R21" s="120"/>
      <c r="S21" s="120"/>
      <c r="T21" s="120"/>
      <c r="U21" s="120"/>
      <c r="V21" s="120"/>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row>
    <row customHeight="true" ht="16.071428571428573" r="22">
      <c r="A22" s="117"/>
      <c r="B22" s="134"/>
      <c r="C22" s="134"/>
      <c r="D22" s="134"/>
      <c r="E22" s="134"/>
      <c r="F22" s="134"/>
      <c r="G22" s="134"/>
      <c r="H22" s="134"/>
      <c r="I22" s="134"/>
      <c r="J22" s="134"/>
      <c r="K22" s="120"/>
      <c r="L22" s="120"/>
      <c r="M22" s="120"/>
      <c r="N22" s="120"/>
      <c r="O22" s="120"/>
      <c r="P22" s="120"/>
      <c r="Q22" s="120"/>
      <c r="R22" s="120"/>
      <c r="S22" s="120"/>
      <c r="T22" s="120"/>
      <c r="U22" s="120"/>
      <c r="V22" s="120"/>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row>
    <row customHeight="true" ht="16.071428571428573" r="23">
      <c r="A23" s="117"/>
      <c r="B23" s="134"/>
      <c r="C23" s="134"/>
      <c r="D23" s="134"/>
      <c r="E23" s="134"/>
      <c r="F23" s="134"/>
      <c r="G23" s="134"/>
      <c r="H23" s="134"/>
      <c r="I23" s="134"/>
      <c r="J23" s="134"/>
      <c r="K23" s="120"/>
      <c r="L23" s="120"/>
      <c r="M23" s="120"/>
      <c r="N23" s="120"/>
      <c r="O23" s="120"/>
      <c r="P23" s="120"/>
      <c r="Q23" s="120"/>
      <c r="R23" s="120"/>
      <c r="S23" s="120"/>
      <c r="T23" s="120"/>
      <c r="U23" s="120"/>
      <c r="V23" s="120"/>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row>
    <row customHeight="true" ht="16.071428571428573" r="24">
      <c r="A24" s="117"/>
      <c r="B24" s="134"/>
      <c r="C24" s="134"/>
      <c r="D24" s="134"/>
      <c r="E24" s="134"/>
      <c r="F24" s="134"/>
      <c r="G24" s="134"/>
      <c r="H24" s="134"/>
      <c r="I24" s="134"/>
      <c r="J24" s="134"/>
      <c r="K24" s="120"/>
      <c r="L24" s="120"/>
      <c r="M24" s="120"/>
      <c r="N24" s="120"/>
      <c r="O24" s="120"/>
      <c r="P24" s="120"/>
      <c r="Q24" s="120"/>
      <c r="R24" s="120"/>
      <c r="S24" s="120"/>
      <c r="T24" s="120"/>
      <c r="U24" s="120"/>
      <c r="V24" s="120"/>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row>
    <row customHeight="true" ht="16.071428571428573" r="25">
      <c r="A25" s="155"/>
      <c r="B25" s="156"/>
      <c r="C25" s="156"/>
      <c r="D25" s="156"/>
      <c r="E25" s="156"/>
      <c r="F25" s="156"/>
      <c r="G25" s="156"/>
      <c r="H25" s="156"/>
      <c r="I25" s="156"/>
      <c r="J25" s="156"/>
      <c r="K25" s="157"/>
      <c r="L25" s="157"/>
      <c r="M25" s="157"/>
      <c r="N25" s="157"/>
      <c r="O25" s="157"/>
      <c r="P25" s="157"/>
      <c r="Q25" s="157"/>
      <c r="R25" s="157"/>
      <c r="S25" s="157"/>
      <c r="T25" s="157"/>
      <c r="U25" s="157"/>
      <c r="V25" s="157"/>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8"/>
      <c r="BK25" s="158"/>
      <c r="BL25" s="158"/>
    </row>
    <row customHeight="true" ht="16.071428571428573" r="26">
      <c r="A26" s="155"/>
      <c r="B26" s="156"/>
      <c r="C26" s="156"/>
      <c r="D26" s="156"/>
      <c r="E26" s="156"/>
      <c r="F26" s="156"/>
      <c r="G26" s="156"/>
      <c r="H26" s="156"/>
      <c r="I26" s="156"/>
      <c r="J26" s="156"/>
      <c r="K26" s="157"/>
      <c r="L26" s="157"/>
      <c r="M26" s="157"/>
      <c r="N26" s="157"/>
      <c r="O26" s="157"/>
      <c r="P26" s="157"/>
      <c r="Q26" s="157"/>
      <c r="R26" s="157"/>
      <c r="S26" s="157"/>
      <c r="T26" s="157"/>
      <c r="U26" s="157"/>
      <c r="V26" s="157"/>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8"/>
      <c r="BK26" s="158"/>
      <c r="BL26" s="158"/>
    </row>
    <row customHeight="true" ht="16.071428571428573" r="27">
      <c r="A27" s="155"/>
      <c r="B27" s="156"/>
      <c r="C27" s="156"/>
      <c r="D27" s="156"/>
      <c r="E27" s="156"/>
      <c r="F27" s="156"/>
      <c r="G27" s="156"/>
      <c r="H27" s="156"/>
      <c r="I27" s="156"/>
      <c r="J27" s="156"/>
      <c r="K27" s="157"/>
      <c r="L27" s="157"/>
      <c r="M27" s="157"/>
      <c r="N27" s="157"/>
      <c r="O27" s="157"/>
      <c r="P27" s="157"/>
      <c r="Q27" s="157"/>
      <c r="R27" s="157"/>
      <c r="S27" s="157"/>
      <c r="T27" s="157"/>
      <c r="U27" s="157"/>
      <c r="V27" s="157"/>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8"/>
      <c r="BK27" s="158"/>
      <c r="BL27" s="158"/>
    </row>
    <row customHeight="true" ht="16.071428571428573" r="28">
      <c r="A28" s="155"/>
      <c r="B28" s="156"/>
      <c r="C28" s="156"/>
      <c r="D28" s="156"/>
      <c r="E28" s="156"/>
      <c r="F28" s="156"/>
      <c r="G28" s="156"/>
      <c r="H28" s="156"/>
      <c r="I28" s="156"/>
      <c r="J28" s="156"/>
      <c r="K28" s="157"/>
      <c r="L28" s="157"/>
      <c r="M28" s="157"/>
      <c r="N28" s="157"/>
      <c r="O28" s="157"/>
      <c r="P28" s="157"/>
      <c r="Q28" s="157"/>
      <c r="R28" s="157"/>
      <c r="S28" s="157"/>
      <c r="T28" s="157"/>
      <c r="U28" s="157"/>
      <c r="V28" s="157"/>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8"/>
      <c r="BK28" s="158"/>
      <c r="BL28" s="158"/>
    </row>
    <row customHeight="true" ht="16.071428571428573" r="29">
      <c r="A29" s="155"/>
      <c r="B29" s="156"/>
      <c r="C29" s="156"/>
      <c r="D29" s="156"/>
      <c r="E29" s="156"/>
      <c r="F29" s="156"/>
      <c r="G29" s="156"/>
      <c r="H29" s="156"/>
      <c r="I29" s="156"/>
      <c r="J29" s="156"/>
      <c r="K29" s="157"/>
      <c r="L29" s="157"/>
      <c r="M29" s="157"/>
      <c r="N29" s="157"/>
      <c r="O29" s="157"/>
      <c r="P29" s="157"/>
      <c r="Q29" s="157"/>
      <c r="R29" s="157"/>
      <c r="S29" s="157"/>
      <c r="T29" s="157"/>
      <c r="U29" s="157"/>
      <c r="V29" s="157"/>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8"/>
      <c r="BK29" s="158"/>
      <c r="BL29" s="158"/>
    </row>
    <row customHeight="true" ht="16.071428571428573" r="30">
      <c r="A30" s="155"/>
      <c r="B30" s="156"/>
      <c r="C30" s="156"/>
      <c r="D30" s="156"/>
      <c r="E30" s="156"/>
      <c r="F30" s="156"/>
      <c r="G30" s="156"/>
      <c r="H30" s="156"/>
      <c r="I30" s="156"/>
      <c r="J30" s="156"/>
      <c r="K30" s="157"/>
      <c r="L30" s="157"/>
      <c r="M30" s="157"/>
      <c r="N30" s="157"/>
      <c r="O30" s="157"/>
      <c r="P30" s="157"/>
      <c r="Q30" s="157"/>
      <c r="R30" s="157"/>
      <c r="S30" s="157"/>
      <c r="T30" s="157"/>
      <c r="U30" s="157"/>
      <c r="V30" s="157"/>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8"/>
      <c r="BK30" s="158"/>
      <c r="BL30" s="158"/>
    </row>
    <row customHeight="true" ht="16.071428571428573" r="31">
      <c r="A31" s="155"/>
      <c r="B31" s="156"/>
      <c r="C31" s="156"/>
      <c r="D31" s="156"/>
      <c r="E31" s="156"/>
      <c r="F31" s="156"/>
      <c r="G31" s="156"/>
      <c r="H31" s="156"/>
      <c r="I31" s="156"/>
      <c r="J31" s="156"/>
      <c r="K31" s="157"/>
      <c r="L31" s="157"/>
      <c r="M31" s="157"/>
      <c r="N31" s="157"/>
      <c r="O31" s="157"/>
      <c r="P31" s="157"/>
      <c r="Q31" s="157"/>
      <c r="R31" s="157"/>
      <c r="S31" s="157"/>
      <c r="T31" s="157"/>
      <c r="U31" s="157"/>
      <c r="V31" s="157"/>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8"/>
      <c r="BK31" s="158"/>
      <c r="BL31" s="158"/>
    </row>
    <row customHeight="true" ht="16.071428571428573" r="32">
      <c r="A32" s="155"/>
      <c r="B32" s="156"/>
      <c r="C32" s="156"/>
      <c r="D32" s="156"/>
      <c r="E32" s="156"/>
      <c r="F32" s="156"/>
      <c r="G32" s="156"/>
      <c r="H32" s="156"/>
      <c r="I32" s="156"/>
      <c r="J32" s="156"/>
      <c r="K32" s="157"/>
      <c r="L32" s="157"/>
      <c r="M32" s="157"/>
      <c r="N32" s="157"/>
      <c r="O32" s="157"/>
      <c r="P32" s="157"/>
      <c r="Q32" s="157"/>
      <c r="R32" s="157"/>
      <c r="S32" s="157"/>
      <c r="T32" s="157"/>
      <c r="U32" s="157"/>
      <c r="V32" s="157"/>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8"/>
      <c r="BK32" s="158"/>
      <c r="BL32" s="158"/>
    </row>
    <row customHeight="true" ht="16.071428571428573" r="33">
      <c r="A33" s="155"/>
      <c r="B33" s="156"/>
      <c r="C33" s="156"/>
      <c r="D33" s="156"/>
      <c r="E33" s="156"/>
      <c r="F33" s="156"/>
      <c r="G33" s="156"/>
      <c r="H33" s="156"/>
      <c r="I33" s="156"/>
      <c r="J33" s="156"/>
      <c r="K33" s="157"/>
      <c r="L33" s="157"/>
      <c r="M33" s="157"/>
      <c r="N33" s="157"/>
      <c r="O33" s="157"/>
      <c r="P33" s="157"/>
      <c r="Q33" s="157"/>
      <c r="R33" s="157"/>
      <c r="S33" s="157"/>
      <c r="T33" s="157"/>
      <c r="U33" s="157"/>
      <c r="V33" s="157"/>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8"/>
      <c r="BK33" s="158"/>
      <c r="BL33" s="158"/>
    </row>
    <row customHeight="true" ht="16.071428571428573" r="34">
      <c r="A34" s="155"/>
      <c r="B34" s="156"/>
      <c r="C34" s="156"/>
      <c r="D34" s="156"/>
      <c r="E34" s="156"/>
      <c r="F34" s="156"/>
      <c r="G34" s="156"/>
      <c r="H34" s="156"/>
      <c r="I34" s="156"/>
      <c r="J34" s="156"/>
      <c r="K34" s="157"/>
      <c r="L34" s="157"/>
      <c r="M34" s="157"/>
      <c r="N34" s="157"/>
      <c r="O34" s="157"/>
      <c r="P34" s="157"/>
      <c r="Q34" s="157"/>
      <c r="R34" s="157"/>
      <c r="S34" s="157"/>
      <c r="T34" s="157"/>
      <c r="U34" s="157"/>
      <c r="V34" s="157"/>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8"/>
      <c r="BK34" s="158"/>
      <c r="BL34" s="158"/>
    </row>
    <row customHeight="true" ht="16.071428571428573" r="35">
      <c r="A35" s="155"/>
      <c r="B35" s="156"/>
      <c r="C35" s="156"/>
      <c r="D35" s="156"/>
      <c r="E35" s="156"/>
      <c r="F35" s="156"/>
      <c r="G35" s="156"/>
      <c r="H35" s="156"/>
      <c r="I35" s="156"/>
      <c r="J35" s="156"/>
      <c r="K35" s="157"/>
      <c r="L35" s="157"/>
      <c r="M35" s="157"/>
      <c r="N35" s="157"/>
      <c r="O35" s="157"/>
      <c r="P35" s="157"/>
      <c r="Q35" s="157"/>
      <c r="R35" s="157"/>
      <c r="S35" s="157"/>
      <c r="T35" s="157"/>
      <c r="U35" s="157"/>
      <c r="V35" s="157"/>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8"/>
      <c r="BK35" s="158"/>
      <c r="BL35" s="158"/>
    </row>
    <row customHeight="true" ht="16.071428571428573" r="36">
      <c r="A36" s="155"/>
      <c r="B36" s="156"/>
      <c r="C36" s="156"/>
      <c r="D36" s="156"/>
      <c r="E36" s="156"/>
      <c r="F36" s="156"/>
      <c r="G36" s="156"/>
      <c r="H36" s="156"/>
      <c r="I36" s="156"/>
      <c r="J36" s="156"/>
      <c r="K36" s="157"/>
      <c r="L36" s="157"/>
      <c r="M36" s="157"/>
      <c r="N36" s="157"/>
      <c r="O36" s="157"/>
      <c r="P36" s="157"/>
      <c r="Q36" s="157"/>
      <c r="R36" s="157"/>
      <c r="S36" s="157"/>
      <c r="T36" s="157"/>
      <c r="U36" s="157"/>
      <c r="V36" s="157"/>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8"/>
      <c r="BK36" s="158"/>
      <c r="BL36" s="158"/>
    </row>
    <row customHeight="true" ht="16.071428571428573" r="37">
      <c r="A37" s="155"/>
      <c r="B37" s="156"/>
      <c r="C37" s="156"/>
      <c r="D37" s="156"/>
      <c r="E37" s="156"/>
      <c r="F37" s="156"/>
      <c r="G37" s="156"/>
      <c r="H37" s="156"/>
      <c r="I37" s="156"/>
      <c r="J37" s="156"/>
      <c r="K37" s="157"/>
      <c r="L37" s="157"/>
      <c r="M37" s="157"/>
      <c r="N37" s="157"/>
      <c r="O37" s="157"/>
      <c r="P37" s="157"/>
      <c r="Q37" s="157"/>
      <c r="R37" s="157"/>
      <c r="S37" s="157"/>
      <c r="T37" s="157"/>
      <c r="U37" s="157"/>
      <c r="V37" s="157"/>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8"/>
      <c r="BK37" s="158"/>
      <c r="BL37" s="158"/>
    </row>
    <row customHeight="true" ht="16.071428571428573" r="38">
      <c r="A38" s="155"/>
      <c r="B38" s="156"/>
      <c r="C38" s="156"/>
      <c r="D38" s="156"/>
      <c r="E38" s="156"/>
      <c r="F38" s="156"/>
      <c r="G38" s="156"/>
      <c r="H38" s="156"/>
      <c r="I38" s="156"/>
      <c r="J38" s="156"/>
      <c r="K38" s="157"/>
      <c r="L38" s="157"/>
      <c r="M38" s="157"/>
      <c r="N38" s="157"/>
      <c r="O38" s="157"/>
      <c r="P38" s="157"/>
      <c r="Q38" s="157"/>
      <c r="R38" s="157"/>
      <c r="S38" s="157"/>
      <c r="T38" s="157"/>
      <c r="U38" s="157"/>
      <c r="V38" s="157"/>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8"/>
      <c r="BK38" s="158"/>
      <c r="BL38" s="158"/>
    </row>
    <row customHeight="true" ht="16.071428571428573" r="39">
      <c r="A39" s="155"/>
      <c r="B39" s="156"/>
      <c r="C39" s="156"/>
      <c r="D39" s="156"/>
      <c r="E39" s="156"/>
      <c r="F39" s="156"/>
      <c r="G39" s="156"/>
      <c r="H39" s="156"/>
      <c r="I39" s="156"/>
      <c r="J39" s="156"/>
      <c r="K39" s="157"/>
      <c r="L39" s="157"/>
      <c r="M39" s="157"/>
      <c r="N39" s="157"/>
      <c r="O39" s="157"/>
      <c r="P39" s="157"/>
      <c r="Q39" s="157"/>
      <c r="R39" s="157"/>
      <c r="S39" s="157"/>
      <c r="T39" s="157"/>
      <c r="U39" s="157"/>
      <c r="V39" s="157"/>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8"/>
      <c r="BK39" s="158"/>
      <c r="BL39" s="158"/>
    </row>
    <row customHeight="true" ht="16.071428571428573" r="40">
      <c r="A40" s="155"/>
      <c r="B40" s="156"/>
      <c r="C40" s="156"/>
      <c r="D40" s="156"/>
      <c r="E40" s="156"/>
      <c r="F40" s="156"/>
      <c r="G40" s="156"/>
      <c r="H40" s="156"/>
      <c r="I40" s="156"/>
      <c r="J40" s="156"/>
      <c r="K40" s="157"/>
      <c r="L40" s="157"/>
      <c r="M40" s="157"/>
      <c r="N40" s="157"/>
      <c r="O40" s="157"/>
      <c r="P40" s="157"/>
      <c r="Q40" s="157"/>
      <c r="R40" s="157"/>
      <c r="S40" s="157"/>
      <c r="T40" s="157"/>
      <c r="U40" s="157"/>
      <c r="V40" s="157"/>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8"/>
      <c r="BK40" s="158"/>
      <c r="BL40" s="158"/>
    </row>
    <row customHeight="true" ht="16.071428571428573" r="41">
      <c r="A41" s="155"/>
      <c r="B41" s="156"/>
      <c r="C41" s="156"/>
      <c r="D41" s="156"/>
      <c r="E41" s="156"/>
      <c r="F41" s="156"/>
      <c r="G41" s="156"/>
      <c r="H41" s="156"/>
      <c r="I41" s="156"/>
      <c r="J41" s="156"/>
      <c r="K41" s="157"/>
      <c r="L41" s="157"/>
      <c r="M41" s="157"/>
      <c r="N41" s="157"/>
      <c r="O41" s="157"/>
      <c r="P41" s="157"/>
      <c r="Q41" s="157"/>
      <c r="R41" s="157"/>
      <c r="S41" s="157"/>
      <c r="T41" s="157"/>
      <c r="U41" s="157"/>
      <c r="V41" s="157"/>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8"/>
      <c r="BK41" s="158"/>
      <c r="BL41" s="158"/>
    </row>
    <row customHeight="true" ht="16.071428571428573" r="42">
      <c r="A42" s="155"/>
      <c r="B42" s="156"/>
      <c r="C42" s="156"/>
      <c r="D42" s="156"/>
      <c r="E42" s="156"/>
      <c r="F42" s="156"/>
      <c r="G42" s="156"/>
      <c r="H42" s="156"/>
      <c r="I42" s="156"/>
      <c r="J42" s="156"/>
      <c r="K42" s="157"/>
      <c r="L42" s="157"/>
      <c r="M42" s="157"/>
      <c r="N42" s="157"/>
      <c r="O42" s="157"/>
      <c r="P42" s="157"/>
      <c r="Q42" s="157"/>
      <c r="R42" s="157"/>
      <c r="S42" s="157"/>
      <c r="T42" s="157"/>
      <c r="U42" s="157"/>
      <c r="V42" s="157"/>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8"/>
      <c r="BK42" s="158"/>
      <c r="BL42" s="158"/>
    </row>
    <row customHeight="true" ht="16.071428571428573" r="43">
      <c r="A43" s="155"/>
      <c r="B43" s="156"/>
      <c r="C43" s="156"/>
      <c r="D43" s="156"/>
      <c r="E43" s="156"/>
      <c r="F43" s="156"/>
      <c r="G43" s="156"/>
      <c r="H43" s="156"/>
      <c r="I43" s="156"/>
      <c r="J43" s="156"/>
      <c r="K43" s="157"/>
      <c r="L43" s="157"/>
      <c r="M43" s="157"/>
      <c r="N43" s="157"/>
      <c r="O43" s="157"/>
      <c r="P43" s="157"/>
      <c r="Q43" s="157"/>
      <c r="R43" s="157"/>
      <c r="S43" s="157"/>
      <c r="T43" s="157"/>
      <c r="U43" s="157"/>
      <c r="V43" s="157"/>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8"/>
      <c r="BK43" s="158"/>
      <c r="BL43" s="158"/>
    </row>
    <row customHeight="true" ht="16.071428571428573" r="44">
      <c r="A44" s="155"/>
      <c r="B44" s="156"/>
      <c r="C44" s="156"/>
      <c r="D44" s="156"/>
      <c r="E44" s="156"/>
      <c r="F44" s="156"/>
      <c r="G44" s="156"/>
      <c r="H44" s="156"/>
      <c r="I44" s="156"/>
      <c r="J44" s="156"/>
      <c r="K44" s="157"/>
      <c r="L44" s="157"/>
      <c r="M44" s="157"/>
      <c r="N44" s="157"/>
      <c r="O44" s="157"/>
      <c r="P44" s="157"/>
      <c r="Q44" s="157"/>
      <c r="R44" s="157"/>
      <c r="S44" s="157"/>
      <c r="T44" s="157"/>
      <c r="U44" s="157"/>
      <c r="V44" s="157"/>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8"/>
      <c r="BK44" s="158"/>
      <c r="BL44" s="158"/>
    </row>
    <row customHeight="true" ht="16.071428571428573" r="45">
      <c r="A45" s="155"/>
      <c r="B45" s="156"/>
      <c r="C45" s="156"/>
      <c r="D45" s="156"/>
      <c r="E45" s="156"/>
      <c r="F45" s="156"/>
      <c r="G45" s="156"/>
      <c r="H45" s="156"/>
      <c r="I45" s="156"/>
      <c r="J45" s="156"/>
      <c r="K45" s="157"/>
      <c r="L45" s="157"/>
      <c r="M45" s="157"/>
      <c r="N45" s="157"/>
      <c r="O45" s="157"/>
      <c r="P45" s="157"/>
      <c r="Q45" s="157"/>
      <c r="R45" s="157"/>
      <c r="S45" s="157"/>
      <c r="T45" s="157"/>
      <c r="U45" s="157"/>
      <c r="V45" s="157"/>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8"/>
      <c r="BK45" s="158"/>
      <c r="BL45" s="158"/>
    </row>
    <row customHeight="true" ht="16.071428571428573" r="46">
      <c r="A46" s="155"/>
      <c r="B46" s="156"/>
      <c r="C46" s="156"/>
      <c r="D46" s="156"/>
      <c r="E46" s="156"/>
      <c r="F46" s="156"/>
      <c r="G46" s="156"/>
      <c r="H46" s="156"/>
      <c r="I46" s="156"/>
      <c r="J46" s="156"/>
      <c r="K46" s="157"/>
      <c r="L46" s="157"/>
      <c r="M46" s="157"/>
      <c r="N46" s="157"/>
      <c r="O46" s="157"/>
      <c r="P46" s="157"/>
      <c r="Q46" s="157"/>
      <c r="R46" s="157"/>
      <c r="S46" s="157"/>
      <c r="T46" s="157"/>
      <c r="U46" s="157"/>
      <c r="V46" s="157"/>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8"/>
      <c r="BK46" s="158"/>
      <c r="BL46" s="158"/>
    </row>
    <row customHeight="true" ht="16.071428571428573" r="47">
      <c r="A47" s="155"/>
      <c r="B47" s="156"/>
      <c r="C47" s="156"/>
      <c r="D47" s="156"/>
      <c r="E47" s="156"/>
      <c r="F47" s="156"/>
      <c r="G47" s="156"/>
      <c r="H47" s="156"/>
      <c r="I47" s="156"/>
      <c r="J47" s="156"/>
      <c r="K47" s="157"/>
      <c r="L47" s="157"/>
      <c r="M47" s="157"/>
      <c r="N47" s="157"/>
      <c r="O47" s="157"/>
      <c r="P47" s="157"/>
      <c r="Q47" s="157"/>
      <c r="R47" s="157"/>
      <c r="S47" s="157"/>
      <c r="T47" s="157"/>
      <c r="U47" s="157"/>
      <c r="V47" s="157"/>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8"/>
      <c r="BK47" s="158"/>
      <c r="BL47" s="158"/>
    </row>
    <row customHeight="true" ht="16.071428571428573" r="48">
      <c r="A48" s="155"/>
      <c r="B48" s="156"/>
      <c r="C48" s="156"/>
      <c r="D48" s="156"/>
      <c r="E48" s="156"/>
      <c r="F48" s="156"/>
      <c r="G48" s="156"/>
      <c r="H48" s="156"/>
      <c r="I48" s="156"/>
      <c r="J48" s="156"/>
      <c r="K48" s="157"/>
      <c r="L48" s="157"/>
      <c r="M48" s="157"/>
      <c r="N48" s="157"/>
      <c r="O48" s="157"/>
      <c r="P48" s="157"/>
      <c r="Q48" s="157"/>
      <c r="R48" s="157"/>
      <c r="S48" s="157"/>
      <c r="T48" s="157"/>
      <c r="U48" s="157"/>
      <c r="V48" s="157"/>
      <c r="W48" s="156"/>
      <c r="X48" s="156"/>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8"/>
      <c r="BK48" s="158"/>
      <c r="BL48" s="158"/>
    </row>
    <row customHeight="true" ht="16.071428571428573" r="49">
      <c r="A49" s="155"/>
      <c r="B49" s="156"/>
      <c r="C49" s="156"/>
      <c r="D49" s="156"/>
      <c r="E49" s="156"/>
      <c r="F49" s="156"/>
      <c r="G49" s="156"/>
      <c r="H49" s="156"/>
      <c r="I49" s="156"/>
      <c r="J49" s="156"/>
      <c r="K49" s="157"/>
      <c r="L49" s="157"/>
      <c r="M49" s="157"/>
      <c r="N49" s="157"/>
      <c r="O49" s="157"/>
      <c r="P49" s="157"/>
      <c r="Q49" s="157"/>
      <c r="R49" s="157"/>
      <c r="S49" s="157"/>
      <c r="T49" s="157"/>
      <c r="U49" s="157"/>
      <c r="V49" s="157"/>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8"/>
      <c r="BK49" s="158"/>
      <c r="BL49" s="158"/>
    </row>
    <row customHeight="true" ht="16.071428571428573" r="50">
      <c r="A50" s="155"/>
      <c r="B50" s="156"/>
      <c r="C50" s="156"/>
      <c r="D50" s="156"/>
      <c r="E50" s="156"/>
      <c r="F50" s="156"/>
      <c r="G50" s="156"/>
      <c r="H50" s="156"/>
      <c r="I50" s="156"/>
      <c r="J50" s="156"/>
      <c r="K50" s="157"/>
      <c r="L50" s="157"/>
      <c r="M50" s="157"/>
      <c r="N50" s="157"/>
      <c r="O50" s="157"/>
      <c r="P50" s="157"/>
      <c r="Q50" s="157"/>
      <c r="R50" s="157"/>
      <c r="S50" s="157"/>
      <c r="T50" s="157"/>
      <c r="U50" s="157"/>
      <c r="V50" s="157"/>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8"/>
      <c r="BK50" s="158"/>
      <c r="BL50" s="158"/>
    </row>
    <row customHeight="true" ht="16.071428571428573" r="51">
      <c r="A51" s="155"/>
      <c r="B51" s="156"/>
      <c r="C51" s="156"/>
      <c r="D51" s="156"/>
      <c r="E51" s="156"/>
      <c r="F51" s="156"/>
      <c r="G51" s="156"/>
      <c r="H51" s="156"/>
      <c r="I51" s="156"/>
      <c r="J51" s="156"/>
      <c r="K51" s="157"/>
      <c r="L51" s="157"/>
      <c r="M51" s="157"/>
      <c r="N51" s="157"/>
      <c r="O51" s="157"/>
      <c r="P51" s="157"/>
      <c r="Q51" s="157"/>
      <c r="R51" s="157"/>
      <c r="S51" s="157"/>
      <c r="T51" s="157"/>
      <c r="U51" s="157"/>
      <c r="V51" s="157"/>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8"/>
      <c r="BK51" s="158"/>
      <c r="BL51" s="158"/>
    </row>
    <row customHeight="true" ht="16.071428571428573" r="52">
      <c r="A52" s="155"/>
      <c r="B52" s="156"/>
      <c r="C52" s="156"/>
      <c r="D52" s="156"/>
      <c r="E52" s="156"/>
      <c r="F52" s="156"/>
      <c r="G52" s="156"/>
      <c r="H52" s="156"/>
      <c r="I52" s="156"/>
      <c r="J52" s="156"/>
      <c r="K52" s="157"/>
      <c r="L52" s="157"/>
      <c r="M52" s="157"/>
      <c r="N52" s="157"/>
      <c r="O52" s="157"/>
      <c r="P52" s="157"/>
      <c r="Q52" s="157"/>
      <c r="R52" s="157"/>
      <c r="S52" s="157"/>
      <c r="T52" s="157"/>
      <c r="U52" s="157"/>
      <c r="V52" s="157"/>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8"/>
      <c r="BK52" s="158"/>
      <c r="BL52" s="158"/>
    </row>
    <row customHeight="true" ht="16.071428571428573" r="53">
      <c r="A53" s="155"/>
      <c r="B53" s="156"/>
      <c r="C53" s="156"/>
      <c r="D53" s="156"/>
      <c r="E53" s="156"/>
      <c r="F53" s="156"/>
      <c r="G53" s="156"/>
      <c r="H53" s="156"/>
      <c r="I53" s="156"/>
      <c r="J53" s="156"/>
      <c r="K53" s="157"/>
      <c r="L53" s="157"/>
      <c r="M53" s="157"/>
      <c r="N53" s="157"/>
      <c r="O53" s="157"/>
      <c r="P53" s="157"/>
      <c r="Q53" s="157"/>
      <c r="R53" s="157"/>
      <c r="S53" s="157"/>
      <c r="T53" s="157"/>
      <c r="U53" s="157"/>
      <c r="V53" s="157"/>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8"/>
      <c r="BK53" s="158"/>
      <c r="BL53" s="158"/>
    </row>
    <row customHeight="true" ht="16.071428571428573" r="54">
      <c r="A54" s="155"/>
      <c r="B54" s="156"/>
      <c r="C54" s="156"/>
      <c r="D54" s="156"/>
      <c r="E54" s="156"/>
      <c r="F54" s="156"/>
      <c r="G54" s="156"/>
      <c r="H54" s="156"/>
      <c r="I54" s="156"/>
      <c r="J54" s="156"/>
      <c r="K54" s="157"/>
      <c r="L54" s="157"/>
      <c r="M54" s="157"/>
      <c r="N54" s="157"/>
      <c r="O54" s="157"/>
      <c r="P54" s="157"/>
      <c r="Q54" s="157"/>
      <c r="R54" s="157"/>
      <c r="S54" s="157"/>
      <c r="T54" s="157"/>
      <c r="U54" s="157"/>
      <c r="V54" s="157"/>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8"/>
      <c r="BK54" s="158"/>
      <c r="BL54" s="158"/>
    </row>
    <row customHeight="true" ht="16.071428571428573" r="55">
      <c r="A55" s="155"/>
      <c r="B55" s="156"/>
      <c r="C55" s="156"/>
      <c r="D55" s="156"/>
      <c r="E55" s="156"/>
      <c r="F55" s="156"/>
      <c r="G55" s="156"/>
      <c r="H55" s="156"/>
      <c r="I55" s="156"/>
      <c r="J55" s="156"/>
      <c r="K55" s="157"/>
      <c r="L55" s="157"/>
      <c r="M55" s="157"/>
      <c r="N55" s="157"/>
      <c r="O55" s="157"/>
      <c r="P55" s="157"/>
      <c r="Q55" s="157"/>
      <c r="R55" s="157"/>
      <c r="S55" s="157"/>
      <c r="T55" s="157"/>
      <c r="U55" s="157"/>
      <c r="V55" s="157"/>
      <c r="W55" s="156"/>
      <c r="X55" s="15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8"/>
      <c r="BK55" s="158"/>
      <c r="BL55" s="158"/>
    </row>
    <row customHeight="true" ht="16.071428571428573" r="56">
      <c r="A56" s="155"/>
      <c r="B56" s="156"/>
      <c r="C56" s="156"/>
      <c r="D56" s="156"/>
      <c r="E56" s="156"/>
      <c r="F56" s="156"/>
      <c r="G56" s="156"/>
      <c r="H56" s="156"/>
      <c r="I56" s="156"/>
      <c r="J56" s="156"/>
      <c r="K56" s="157"/>
      <c r="L56" s="157"/>
      <c r="M56" s="157"/>
      <c r="N56" s="157"/>
      <c r="O56" s="157"/>
      <c r="P56" s="157"/>
      <c r="Q56" s="157"/>
      <c r="R56" s="157"/>
      <c r="S56" s="157"/>
      <c r="T56" s="157"/>
      <c r="U56" s="157"/>
      <c r="V56" s="157"/>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8"/>
      <c r="BK56" s="158"/>
      <c r="BL56" s="158"/>
    </row>
    <row customHeight="true" ht="16.071428571428573" r="57">
      <c r="A57" s="155"/>
      <c r="B57" s="156"/>
      <c r="C57" s="156"/>
      <c r="D57" s="156"/>
      <c r="E57" s="156"/>
      <c r="F57" s="156"/>
      <c r="G57" s="156"/>
      <c r="H57" s="156"/>
      <c r="I57" s="156"/>
      <c r="J57" s="156"/>
      <c r="K57" s="157"/>
      <c r="L57" s="157"/>
      <c r="M57" s="157"/>
      <c r="N57" s="157"/>
      <c r="O57" s="157"/>
      <c r="P57" s="157"/>
      <c r="Q57" s="157"/>
      <c r="R57" s="157"/>
      <c r="S57" s="157"/>
      <c r="T57" s="157"/>
      <c r="U57" s="157"/>
      <c r="V57" s="157"/>
      <c r="W57" s="156"/>
      <c r="X57" s="156"/>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8"/>
      <c r="BK57" s="158"/>
      <c r="BL57" s="158"/>
    </row>
    <row customHeight="true" ht="16.071428571428573" r="58">
      <c r="A58" s="155"/>
      <c r="B58" s="156"/>
      <c r="C58" s="156"/>
      <c r="D58" s="156"/>
      <c r="E58" s="156"/>
      <c r="F58" s="156"/>
      <c r="G58" s="156"/>
      <c r="H58" s="156"/>
      <c r="I58" s="156"/>
      <c r="J58" s="156"/>
      <c r="K58" s="157"/>
      <c r="L58" s="157"/>
      <c r="M58" s="157"/>
      <c r="N58" s="157"/>
      <c r="O58" s="157"/>
      <c r="P58" s="157"/>
      <c r="Q58" s="157"/>
      <c r="R58" s="157"/>
      <c r="S58" s="157"/>
      <c r="T58" s="157"/>
      <c r="U58" s="157"/>
      <c r="V58" s="157"/>
      <c r="W58" s="156"/>
      <c r="X58" s="156"/>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8"/>
      <c r="BK58" s="158"/>
      <c r="BL58" s="158"/>
    </row>
    <row customHeight="true" ht="16.071428571428573" r="59">
      <c r="A59" s="155"/>
      <c r="B59" s="156"/>
      <c r="C59" s="156"/>
      <c r="D59" s="156"/>
      <c r="E59" s="156"/>
      <c r="F59" s="156"/>
      <c r="G59" s="156"/>
      <c r="H59" s="156"/>
      <c r="I59" s="156"/>
      <c r="J59" s="156"/>
      <c r="K59" s="157"/>
      <c r="L59" s="157"/>
      <c r="M59" s="157"/>
      <c r="N59" s="157"/>
      <c r="O59" s="157"/>
      <c r="P59" s="157"/>
      <c r="Q59" s="157"/>
      <c r="R59" s="157"/>
      <c r="S59" s="157"/>
      <c r="T59" s="157"/>
      <c r="U59" s="157"/>
      <c r="V59" s="157"/>
      <c r="W59" s="156"/>
      <c r="X59" s="156"/>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8"/>
      <c r="BK59" s="158"/>
      <c r="BL59" s="158"/>
    </row>
    <row customHeight="true" ht="16.071428571428573" r="60">
      <c r="A60" s="155"/>
      <c r="B60" s="156"/>
      <c r="C60" s="156"/>
      <c r="D60" s="156"/>
      <c r="E60" s="156"/>
      <c r="F60" s="156"/>
      <c r="G60" s="156"/>
      <c r="H60" s="156"/>
      <c r="I60" s="156"/>
      <c r="J60" s="156"/>
      <c r="K60" s="157"/>
      <c r="L60" s="157"/>
      <c r="M60" s="157"/>
      <c r="N60" s="157"/>
      <c r="O60" s="157"/>
      <c r="P60" s="157"/>
      <c r="Q60" s="157"/>
      <c r="R60" s="157"/>
      <c r="S60" s="157"/>
      <c r="T60" s="157"/>
      <c r="U60" s="157"/>
      <c r="V60" s="157"/>
      <c r="W60" s="156"/>
      <c r="X60" s="156"/>
      <c r="Y60" s="156"/>
      <c r="Z60" s="156"/>
      <c r="AA60" s="156"/>
      <c r="AB60" s="156"/>
      <c r="AC60" s="156"/>
      <c r="AD60" s="156"/>
      <c r="AE60" s="156"/>
      <c r="AF60" s="156"/>
      <c r="AG60" s="156"/>
      <c r="AH60" s="156"/>
      <c r="AI60" s="156"/>
      <c r="AJ60" s="156"/>
      <c r="AK60" s="156"/>
      <c r="AL60" s="156"/>
      <c r="AM60" s="156"/>
      <c r="AN60" s="156"/>
      <c r="AO60" s="156"/>
      <c r="AP60" s="156"/>
      <c r="AQ60" s="156"/>
      <c r="AR60" s="156"/>
      <c r="AS60" s="156"/>
      <c r="AT60" s="156"/>
      <c r="AU60" s="156"/>
      <c r="AV60" s="156"/>
      <c r="AW60" s="156"/>
      <c r="AX60" s="156"/>
      <c r="AY60" s="156"/>
      <c r="AZ60" s="156"/>
      <c r="BA60" s="156"/>
      <c r="BB60" s="156"/>
      <c r="BC60" s="156"/>
      <c r="BD60" s="156"/>
      <c r="BE60" s="156"/>
      <c r="BF60" s="156"/>
      <c r="BG60" s="156"/>
      <c r="BH60" s="156"/>
      <c r="BI60" s="156"/>
      <c r="BJ60" s="158"/>
      <c r="BK60" s="158"/>
      <c r="BL60" s="158"/>
    </row>
    <row customHeight="true" ht="16.071428571428573" r="61">
      <c r="A61" s="155"/>
      <c r="B61" s="156"/>
      <c r="C61" s="156"/>
      <c r="D61" s="156"/>
      <c r="E61" s="156"/>
      <c r="F61" s="156"/>
      <c r="G61" s="156"/>
      <c r="H61" s="156"/>
      <c r="I61" s="156"/>
      <c r="J61" s="156"/>
      <c r="K61" s="157"/>
      <c r="L61" s="157"/>
      <c r="M61" s="157"/>
      <c r="N61" s="157"/>
      <c r="O61" s="157"/>
      <c r="P61" s="157"/>
      <c r="Q61" s="157"/>
      <c r="R61" s="157"/>
      <c r="S61" s="157"/>
      <c r="T61" s="157"/>
      <c r="U61" s="157"/>
      <c r="V61" s="157"/>
      <c r="W61" s="156"/>
      <c r="X61" s="156"/>
      <c r="Y61" s="156"/>
      <c r="Z61" s="156"/>
      <c r="AA61" s="156"/>
      <c r="AB61" s="156"/>
      <c r="AC61" s="156"/>
      <c r="AD61" s="156"/>
      <c r="AE61" s="156"/>
      <c r="AF61" s="156"/>
      <c r="AG61" s="156"/>
      <c r="AH61" s="156"/>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6"/>
      <c r="BF61" s="156"/>
      <c r="BG61" s="156"/>
      <c r="BH61" s="156"/>
      <c r="BI61" s="156"/>
      <c r="BJ61" s="158"/>
      <c r="BK61" s="158"/>
      <c r="BL61" s="158"/>
    </row>
    <row customHeight="true" ht="16.071428571428573" r="62">
      <c r="A62" s="155"/>
      <c r="B62" s="156"/>
      <c r="C62" s="156"/>
      <c r="D62" s="156"/>
      <c r="E62" s="156"/>
      <c r="F62" s="156"/>
      <c r="G62" s="156"/>
      <c r="H62" s="156"/>
      <c r="I62" s="156"/>
      <c r="J62" s="156"/>
      <c r="K62" s="157"/>
      <c r="L62" s="157"/>
      <c r="M62" s="157"/>
      <c r="N62" s="157"/>
      <c r="O62" s="157"/>
      <c r="P62" s="157"/>
      <c r="Q62" s="157"/>
      <c r="R62" s="157"/>
      <c r="S62" s="157"/>
      <c r="T62" s="157"/>
      <c r="U62" s="157"/>
      <c r="V62" s="157"/>
      <c r="W62" s="156"/>
      <c r="X62" s="156"/>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c r="BJ62" s="158"/>
      <c r="BK62" s="158"/>
      <c r="BL62" s="158"/>
    </row>
    <row customHeight="true" ht="16.071428571428573" r="63">
      <c r="A63" s="155"/>
      <c r="B63" s="156"/>
      <c r="C63" s="156"/>
      <c r="D63" s="156"/>
      <c r="E63" s="156"/>
      <c r="F63" s="156"/>
      <c r="G63" s="156"/>
      <c r="H63" s="156"/>
      <c r="I63" s="156"/>
      <c r="J63" s="156"/>
      <c r="K63" s="157"/>
      <c r="L63" s="157"/>
      <c r="M63" s="157"/>
      <c r="N63" s="157"/>
      <c r="O63" s="157"/>
      <c r="P63" s="157"/>
      <c r="Q63" s="157"/>
      <c r="R63" s="157"/>
      <c r="S63" s="157"/>
      <c r="T63" s="157"/>
      <c r="U63" s="157"/>
      <c r="V63" s="157"/>
      <c r="W63" s="156"/>
      <c r="X63" s="156"/>
      <c r="Y63" s="156"/>
      <c r="Z63" s="156"/>
      <c r="AA63" s="156"/>
      <c r="AB63" s="156"/>
      <c r="AC63" s="156"/>
      <c r="AD63" s="156"/>
      <c r="AE63" s="156"/>
      <c r="AF63" s="156"/>
      <c r="AG63" s="156"/>
      <c r="AH63" s="156"/>
      <c r="AI63" s="156"/>
      <c r="AJ63" s="156"/>
      <c r="AK63" s="156"/>
      <c r="AL63" s="156"/>
      <c r="AM63" s="156"/>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c r="BJ63" s="158"/>
      <c r="BK63" s="158"/>
      <c r="BL63" s="158"/>
    </row>
    <row customHeight="true" ht="16.071428571428573" r="64">
      <c r="A64" s="155"/>
      <c r="B64" s="156"/>
      <c r="C64" s="156"/>
      <c r="D64" s="156"/>
      <c r="E64" s="156"/>
      <c r="F64" s="156"/>
      <c r="G64" s="156"/>
      <c r="H64" s="156"/>
      <c r="I64" s="156"/>
      <c r="J64" s="156"/>
      <c r="K64" s="157"/>
      <c r="L64" s="157"/>
      <c r="M64" s="157"/>
      <c r="N64" s="157"/>
      <c r="O64" s="157"/>
      <c r="P64" s="157"/>
      <c r="Q64" s="157"/>
      <c r="R64" s="157"/>
      <c r="S64" s="157"/>
      <c r="T64" s="157"/>
      <c r="U64" s="157"/>
      <c r="V64" s="157"/>
      <c r="W64" s="156"/>
      <c r="X64" s="156"/>
      <c r="Y64" s="156"/>
      <c r="Z64" s="156"/>
      <c r="AA64" s="156"/>
      <c r="AB64" s="156"/>
      <c r="AC64" s="156"/>
      <c r="AD64" s="156"/>
      <c r="AE64" s="156"/>
      <c r="AF64" s="156"/>
      <c r="AG64" s="156"/>
      <c r="AH64" s="156"/>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6"/>
      <c r="BF64" s="156"/>
      <c r="BG64" s="156"/>
      <c r="BH64" s="156"/>
      <c r="BI64" s="156"/>
      <c r="BJ64" s="158"/>
      <c r="BK64" s="158"/>
      <c r="BL64" s="158"/>
    </row>
    <row customHeight="true" ht="16.071428571428573" r="65">
      <c r="A65" s="155"/>
      <c r="B65" s="156"/>
      <c r="C65" s="156"/>
      <c r="D65" s="156"/>
      <c r="E65" s="156"/>
      <c r="F65" s="156"/>
      <c r="G65" s="156"/>
      <c r="H65" s="156"/>
      <c r="I65" s="156"/>
      <c r="J65" s="156"/>
      <c r="K65" s="157"/>
      <c r="L65" s="157"/>
      <c r="M65" s="157"/>
      <c r="N65" s="157"/>
      <c r="O65" s="157"/>
      <c r="P65" s="157"/>
      <c r="Q65" s="157"/>
      <c r="R65" s="157"/>
      <c r="S65" s="157"/>
      <c r="T65" s="157"/>
      <c r="U65" s="157"/>
      <c r="V65" s="157"/>
      <c r="W65" s="156"/>
      <c r="X65" s="156"/>
      <c r="Y65" s="156"/>
      <c r="Z65" s="156"/>
      <c r="AA65" s="156"/>
      <c r="AB65" s="156"/>
      <c r="AC65" s="156"/>
      <c r="AD65" s="156"/>
      <c r="AE65" s="156"/>
      <c r="AF65" s="156"/>
      <c r="AG65" s="156"/>
      <c r="AH65" s="156"/>
      <c r="AI65" s="156"/>
      <c r="AJ65" s="156"/>
      <c r="AK65" s="156"/>
      <c r="AL65" s="156"/>
      <c r="AM65" s="156"/>
      <c r="AN65" s="156"/>
      <c r="AO65" s="156"/>
      <c r="AP65" s="156"/>
      <c r="AQ65" s="156"/>
      <c r="AR65" s="156"/>
      <c r="AS65" s="156"/>
      <c r="AT65" s="156"/>
      <c r="AU65" s="156"/>
      <c r="AV65" s="156"/>
      <c r="AW65" s="156"/>
      <c r="AX65" s="156"/>
      <c r="AY65" s="156"/>
      <c r="AZ65" s="156"/>
      <c r="BA65" s="156"/>
      <c r="BB65" s="156"/>
      <c r="BC65" s="156"/>
      <c r="BD65" s="156"/>
      <c r="BE65" s="156"/>
      <c r="BF65" s="156"/>
      <c r="BG65" s="156"/>
      <c r="BH65" s="156"/>
      <c r="BI65" s="156"/>
      <c r="BJ65" s="158"/>
      <c r="BK65" s="158"/>
      <c r="BL65" s="158"/>
    </row>
    <row customHeight="true" ht="16.071428571428573" r="66">
      <c r="A66" s="155"/>
      <c r="B66" s="156"/>
      <c r="C66" s="156"/>
      <c r="D66" s="156"/>
      <c r="E66" s="156"/>
      <c r="F66" s="156"/>
      <c r="G66" s="156"/>
      <c r="H66" s="156"/>
      <c r="I66" s="156"/>
      <c r="J66" s="156"/>
      <c r="K66" s="157"/>
      <c r="L66" s="157"/>
      <c r="M66" s="157"/>
      <c r="N66" s="157"/>
      <c r="O66" s="157"/>
      <c r="P66" s="157"/>
      <c r="Q66" s="157"/>
      <c r="R66" s="157"/>
      <c r="S66" s="157"/>
      <c r="T66" s="157"/>
      <c r="U66" s="157"/>
      <c r="V66" s="157"/>
      <c r="W66" s="156"/>
      <c r="X66" s="156"/>
      <c r="Y66" s="156"/>
      <c r="Z66" s="156"/>
      <c r="AA66" s="156"/>
      <c r="AB66" s="156"/>
      <c r="AC66" s="156"/>
      <c r="AD66" s="156"/>
      <c r="AE66" s="156"/>
      <c r="AF66" s="156"/>
      <c r="AG66" s="156"/>
      <c r="AH66" s="156"/>
      <c r="AI66" s="156"/>
      <c r="AJ66" s="156"/>
      <c r="AK66" s="156"/>
      <c r="AL66" s="156"/>
      <c r="AM66" s="156"/>
      <c r="AN66" s="156"/>
      <c r="AO66" s="156"/>
      <c r="AP66" s="156"/>
      <c r="AQ66" s="156"/>
      <c r="AR66" s="156"/>
      <c r="AS66" s="156"/>
      <c r="AT66" s="156"/>
      <c r="AU66" s="156"/>
      <c r="AV66" s="156"/>
      <c r="AW66" s="156"/>
      <c r="AX66" s="156"/>
      <c r="AY66" s="156"/>
      <c r="AZ66" s="156"/>
      <c r="BA66" s="156"/>
      <c r="BB66" s="156"/>
      <c r="BC66" s="156"/>
      <c r="BD66" s="156"/>
      <c r="BE66" s="156"/>
      <c r="BF66" s="156"/>
      <c r="BG66" s="156"/>
      <c r="BH66" s="156"/>
      <c r="BI66" s="156"/>
      <c r="BJ66" s="158"/>
      <c r="BK66" s="158"/>
      <c r="BL66" s="158"/>
    </row>
    <row customHeight="true" ht="16.071428571428573" r="67">
      <c r="A67" s="155"/>
      <c r="B67" s="156"/>
      <c r="C67" s="156"/>
      <c r="D67" s="156"/>
      <c r="E67" s="156"/>
      <c r="F67" s="156"/>
      <c r="G67" s="156"/>
      <c r="H67" s="156"/>
      <c r="I67" s="156"/>
      <c r="J67" s="156"/>
      <c r="K67" s="157"/>
      <c r="L67" s="157"/>
      <c r="M67" s="157"/>
      <c r="N67" s="157"/>
      <c r="O67" s="157"/>
      <c r="P67" s="157"/>
      <c r="Q67" s="157"/>
      <c r="R67" s="157"/>
      <c r="S67" s="157"/>
      <c r="T67" s="157"/>
      <c r="U67" s="157"/>
      <c r="V67" s="157"/>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156"/>
      <c r="AU67" s="156"/>
      <c r="AV67" s="156"/>
      <c r="AW67" s="156"/>
      <c r="AX67" s="156"/>
      <c r="AY67" s="156"/>
      <c r="AZ67" s="156"/>
      <c r="BA67" s="156"/>
      <c r="BB67" s="156"/>
      <c r="BC67" s="156"/>
      <c r="BD67" s="156"/>
      <c r="BE67" s="156"/>
      <c r="BF67" s="156"/>
      <c r="BG67" s="156"/>
      <c r="BH67" s="156"/>
      <c r="BI67" s="156"/>
      <c r="BJ67" s="158"/>
      <c r="BK67" s="158"/>
      <c r="BL67" s="158"/>
    </row>
    <row customHeight="true" ht="16.071428571428573" r="68">
      <c r="A68" s="155"/>
      <c r="B68" s="156"/>
      <c r="C68" s="156"/>
      <c r="D68" s="156"/>
      <c r="E68" s="156"/>
      <c r="F68" s="156"/>
      <c r="G68" s="156"/>
      <c r="H68" s="156"/>
      <c r="I68" s="156"/>
      <c r="J68" s="156"/>
      <c r="K68" s="157"/>
      <c r="L68" s="157"/>
      <c r="M68" s="157"/>
      <c r="N68" s="157"/>
      <c r="O68" s="157"/>
      <c r="P68" s="157"/>
      <c r="Q68" s="157"/>
      <c r="R68" s="157"/>
      <c r="S68" s="157"/>
      <c r="T68" s="157"/>
      <c r="U68" s="157"/>
      <c r="V68" s="157"/>
      <c r="W68" s="156"/>
      <c r="X68" s="156"/>
      <c r="Y68" s="156"/>
      <c r="Z68" s="156"/>
      <c r="AA68" s="156"/>
      <c r="AB68" s="156"/>
      <c r="AC68" s="156"/>
      <c r="AD68" s="156"/>
      <c r="AE68" s="156"/>
      <c r="AF68" s="156"/>
      <c r="AG68" s="156"/>
      <c r="AH68" s="156"/>
      <c r="AI68" s="156"/>
      <c r="AJ68" s="156"/>
      <c r="AK68" s="156"/>
      <c r="AL68" s="156"/>
      <c r="AM68" s="156"/>
      <c r="AN68" s="156"/>
      <c r="AO68" s="156"/>
      <c r="AP68" s="156"/>
      <c r="AQ68" s="156"/>
      <c r="AR68" s="156"/>
      <c r="AS68" s="156"/>
      <c r="AT68" s="156"/>
      <c r="AU68" s="156"/>
      <c r="AV68" s="156"/>
      <c r="AW68" s="156"/>
      <c r="AX68" s="156"/>
      <c r="AY68" s="156"/>
      <c r="AZ68" s="156"/>
      <c r="BA68" s="156"/>
      <c r="BB68" s="156"/>
      <c r="BC68" s="156"/>
      <c r="BD68" s="156"/>
      <c r="BE68" s="156"/>
      <c r="BF68" s="156"/>
      <c r="BG68" s="156"/>
      <c r="BH68" s="156"/>
      <c r="BI68" s="156"/>
      <c r="BJ68" s="158"/>
      <c r="BK68" s="158"/>
      <c r="BL68" s="158"/>
    </row>
    <row customHeight="true" ht="16.071428571428573" r="69">
      <c r="A69" s="155"/>
      <c r="B69" s="156"/>
      <c r="C69" s="156"/>
      <c r="D69" s="156"/>
      <c r="E69" s="156"/>
      <c r="F69" s="156"/>
      <c r="G69" s="156"/>
      <c r="H69" s="156"/>
      <c r="I69" s="156"/>
      <c r="J69" s="156"/>
      <c r="K69" s="157"/>
      <c r="L69" s="157"/>
      <c r="M69" s="157"/>
      <c r="N69" s="157"/>
      <c r="O69" s="157"/>
      <c r="P69" s="157"/>
      <c r="Q69" s="157"/>
      <c r="R69" s="157"/>
      <c r="S69" s="157"/>
      <c r="T69" s="157"/>
      <c r="U69" s="157"/>
      <c r="V69" s="157"/>
      <c r="W69" s="156"/>
      <c r="X69" s="156"/>
      <c r="Y69" s="156"/>
      <c r="Z69" s="156"/>
      <c r="AA69" s="156"/>
      <c r="AB69" s="156"/>
      <c r="AC69" s="156"/>
      <c r="AD69" s="156"/>
      <c r="AE69" s="156"/>
      <c r="AF69" s="156"/>
      <c r="AG69" s="156"/>
      <c r="AH69" s="156"/>
      <c r="AI69" s="156"/>
      <c r="AJ69" s="156"/>
      <c r="AK69" s="156"/>
      <c r="AL69" s="156"/>
      <c r="AM69" s="156"/>
      <c r="AN69" s="156"/>
      <c r="AO69" s="156"/>
      <c r="AP69" s="156"/>
      <c r="AQ69" s="156"/>
      <c r="AR69" s="156"/>
      <c r="AS69" s="156"/>
      <c r="AT69" s="156"/>
      <c r="AU69" s="156"/>
      <c r="AV69" s="156"/>
      <c r="AW69" s="156"/>
      <c r="AX69" s="156"/>
      <c r="AY69" s="156"/>
      <c r="AZ69" s="156"/>
      <c r="BA69" s="156"/>
      <c r="BB69" s="156"/>
      <c r="BC69" s="156"/>
      <c r="BD69" s="156"/>
      <c r="BE69" s="156"/>
      <c r="BF69" s="156"/>
      <c r="BG69" s="156"/>
      <c r="BH69" s="156"/>
      <c r="BI69" s="156"/>
      <c r="BJ69" s="158"/>
      <c r="BK69" s="158"/>
      <c r="BL69" s="158"/>
    </row>
    <row customHeight="true" ht="16.071428571428573" r="70">
      <c r="A70" s="155"/>
      <c r="B70" s="156"/>
      <c r="C70" s="156"/>
      <c r="D70" s="156"/>
      <c r="E70" s="156"/>
      <c r="F70" s="156"/>
      <c r="G70" s="156"/>
      <c r="H70" s="156"/>
      <c r="I70" s="156"/>
      <c r="J70" s="156"/>
      <c r="K70" s="157"/>
      <c r="L70" s="157"/>
      <c r="M70" s="157"/>
      <c r="N70" s="157"/>
      <c r="O70" s="157"/>
      <c r="P70" s="157"/>
      <c r="Q70" s="157"/>
      <c r="R70" s="157"/>
      <c r="S70" s="157"/>
      <c r="T70" s="157"/>
      <c r="U70" s="157"/>
      <c r="V70" s="157"/>
      <c r="W70" s="156"/>
      <c r="X70" s="156"/>
      <c r="Y70" s="156"/>
      <c r="Z70" s="156"/>
      <c r="AA70" s="156"/>
      <c r="AB70" s="156"/>
      <c r="AC70" s="156"/>
      <c r="AD70" s="156"/>
      <c r="AE70" s="156"/>
      <c r="AF70" s="156"/>
      <c r="AG70" s="156"/>
      <c r="AH70" s="156"/>
      <c r="AI70" s="156"/>
      <c r="AJ70" s="156"/>
      <c r="AK70" s="156"/>
      <c r="AL70" s="156"/>
      <c r="AM70" s="156"/>
      <c r="AN70" s="156"/>
      <c r="AO70" s="156"/>
      <c r="AP70" s="156"/>
      <c r="AQ70" s="156"/>
      <c r="AR70" s="156"/>
      <c r="AS70" s="156"/>
      <c r="AT70" s="156"/>
      <c r="AU70" s="156"/>
      <c r="AV70" s="156"/>
      <c r="AW70" s="156"/>
      <c r="AX70" s="156"/>
      <c r="AY70" s="156"/>
      <c r="AZ70" s="156"/>
      <c r="BA70" s="156"/>
      <c r="BB70" s="156"/>
      <c r="BC70" s="156"/>
      <c r="BD70" s="156"/>
      <c r="BE70" s="156"/>
      <c r="BF70" s="156"/>
      <c r="BG70" s="156"/>
      <c r="BH70" s="156"/>
      <c r="BI70" s="156"/>
      <c r="BJ70" s="158"/>
      <c r="BK70" s="158"/>
      <c r="BL70" s="158"/>
    </row>
    <row customHeight="true" ht="16.071428571428573" r="71">
      <c r="A71" s="155"/>
      <c r="B71" s="156"/>
      <c r="C71" s="156"/>
      <c r="D71" s="156"/>
      <c r="E71" s="156"/>
      <c r="F71" s="156"/>
      <c r="G71" s="156"/>
      <c r="H71" s="156"/>
      <c r="I71" s="156"/>
      <c r="J71" s="156"/>
      <c r="K71" s="157"/>
      <c r="L71" s="157"/>
      <c r="M71" s="157"/>
      <c r="N71" s="157"/>
      <c r="O71" s="157"/>
      <c r="P71" s="157"/>
      <c r="Q71" s="157"/>
      <c r="R71" s="157"/>
      <c r="S71" s="157"/>
      <c r="T71" s="157"/>
      <c r="U71" s="157"/>
      <c r="V71" s="157"/>
      <c r="W71" s="156"/>
      <c r="X71" s="156"/>
      <c r="Y71" s="156"/>
      <c r="Z71" s="156"/>
      <c r="AA71" s="156"/>
      <c r="AB71" s="156"/>
      <c r="AC71" s="156"/>
      <c r="AD71" s="156"/>
      <c r="AE71" s="156"/>
      <c r="AF71" s="156"/>
      <c r="AG71" s="156"/>
      <c r="AH71" s="156"/>
      <c r="AI71" s="156"/>
      <c r="AJ71" s="156"/>
      <c r="AK71" s="156"/>
      <c r="AL71" s="156"/>
      <c r="AM71" s="156"/>
      <c r="AN71" s="156"/>
      <c r="AO71" s="156"/>
      <c r="AP71" s="156"/>
      <c r="AQ71" s="156"/>
      <c r="AR71" s="156"/>
      <c r="AS71" s="156"/>
      <c r="AT71" s="156"/>
      <c r="AU71" s="156"/>
      <c r="AV71" s="156"/>
      <c r="AW71" s="156"/>
      <c r="AX71" s="156"/>
      <c r="AY71" s="156"/>
      <c r="AZ71" s="156"/>
      <c r="BA71" s="156"/>
      <c r="BB71" s="156"/>
      <c r="BC71" s="156"/>
      <c r="BD71" s="156"/>
      <c r="BE71" s="156"/>
      <c r="BF71" s="156"/>
      <c r="BG71" s="156"/>
      <c r="BH71" s="156"/>
      <c r="BI71" s="156"/>
      <c r="BJ71" s="158"/>
      <c r="BK71" s="158"/>
      <c r="BL71" s="158"/>
    </row>
    <row customHeight="true" ht="16.071428571428573" r="72">
      <c r="A72" s="155"/>
      <c r="B72" s="156"/>
      <c r="C72" s="156"/>
      <c r="D72" s="156"/>
      <c r="E72" s="156"/>
      <c r="F72" s="156"/>
      <c r="G72" s="156"/>
      <c r="H72" s="156"/>
      <c r="I72" s="156"/>
      <c r="J72" s="156"/>
      <c r="K72" s="157"/>
      <c r="L72" s="157"/>
      <c r="M72" s="157"/>
      <c r="N72" s="157"/>
      <c r="O72" s="157"/>
      <c r="P72" s="157"/>
      <c r="Q72" s="157"/>
      <c r="R72" s="157"/>
      <c r="S72" s="157"/>
      <c r="T72" s="157"/>
      <c r="U72" s="157"/>
      <c r="V72" s="157"/>
      <c r="W72" s="156"/>
      <c r="X72" s="156"/>
      <c r="Y72" s="156"/>
      <c r="Z72" s="156"/>
      <c r="AA72" s="156"/>
      <c r="AB72" s="156"/>
      <c r="AC72" s="156"/>
      <c r="AD72" s="156"/>
      <c r="AE72" s="156"/>
      <c r="AF72" s="156"/>
      <c r="AG72" s="156"/>
      <c r="AH72" s="156"/>
      <c r="AI72" s="156"/>
      <c r="AJ72" s="156"/>
      <c r="AK72" s="156"/>
      <c r="AL72" s="156"/>
      <c r="AM72" s="156"/>
      <c r="AN72" s="156"/>
      <c r="AO72" s="156"/>
      <c r="AP72" s="156"/>
      <c r="AQ72" s="156"/>
      <c r="AR72" s="156"/>
      <c r="AS72" s="156"/>
      <c r="AT72" s="156"/>
      <c r="AU72" s="156"/>
      <c r="AV72" s="156"/>
      <c r="AW72" s="156"/>
      <c r="AX72" s="156"/>
      <c r="AY72" s="156"/>
      <c r="AZ72" s="156"/>
      <c r="BA72" s="156"/>
      <c r="BB72" s="156"/>
      <c r="BC72" s="156"/>
      <c r="BD72" s="156"/>
      <c r="BE72" s="156"/>
      <c r="BF72" s="156"/>
      <c r="BG72" s="156"/>
      <c r="BH72" s="156"/>
      <c r="BI72" s="156"/>
      <c r="BJ72" s="158"/>
      <c r="BK72" s="158"/>
      <c r="BL72" s="158"/>
    </row>
    <row customHeight="true" ht="16.071428571428573" r="73">
      <c r="A73" s="155"/>
      <c r="B73" s="156"/>
      <c r="C73" s="156"/>
      <c r="D73" s="156"/>
      <c r="E73" s="156"/>
      <c r="F73" s="156"/>
      <c r="G73" s="156"/>
      <c r="H73" s="156"/>
      <c r="I73" s="156"/>
      <c r="J73" s="156"/>
      <c r="K73" s="157"/>
      <c r="L73" s="157"/>
      <c r="M73" s="157"/>
      <c r="N73" s="157"/>
      <c r="O73" s="157"/>
      <c r="P73" s="157"/>
      <c r="Q73" s="157"/>
      <c r="R73" s="157"/>
      <c r="S73" s="157"/>
      <c r="T73" s="157"/>
      <c r="U73" s="157"/>
      <c r="V73" s="157"/>
      <c r="W73" s="156"/>
      <c r="X73" s="156"/>
      <c r="Y73" s="156"/>
      <c r="Z73" s="156"/>
      <c r="AA73" s="156"/>
      <c r="AB73" s="156"/>
      <c r="AC73" s="156"/>
      <c r="AD73" s="156"/>
      <c r="AE73" s="156"/>
      <c r="AF73" s="156"/>
      <c r="AG73" s="156"/>
      <c r="AH73" s="156"/>
      <c r="AI73" s="156"/>
      <c r="AJ73" s="156"/>
      <c r="AK73" s="156"/>
      <c r="AL73" s="156"/>
      <c r="AM73" s="156"/>
      <c r="AN73" s="156"/>
      <c r="AO73" s="156"/>
      <c r="AP73" s="156"/>
      <c r="AQ73" s="156"/>
      <c r="AR73" s="156"/>
      <c r="AS73" s="156"/>
      <c r="AT73" s="156"/>
      <c r="AU73" s="156"/>
      <c r="AV73" s="156"/>
      <c r="AW73" s="156"/>
      <c r="AX73" s="156"/>
      <c r="AY73" s="156"/>
      <c r="AZ73" s="156"/>
      <c r="BA73" s="156"/>
      <c r="BB73" s="156"/>
      <c r="BC73" s="156"/>
      <c r="BD73" s="156"/>
      <c r="BE73" s="156"/>
      <c r="BF73" s="156"/>
      <c r="BG73" s="156"/>
      <c r="BH73" s="156"/>
      <c r="BI73" s="156"/>
      <c r="BJ73" s="158"/>
      <c r="BK73" s="158"/>
      <c r="BL73" s="158"/>
    </row>
    <row customHeight="true" ht="16.071428571428573" r="74">
      <c r="A74" s="155"/>
      <c r="B74" s="156"/>
      <c r="C74" s="156"/>
      <c r="D74" s="156"/>
      <c r="E74" s="156"/>
      <c r="F74" s="156"/>
      <c r="G74" s="156"/>
      <c r="H74" s="156"/>
      <c r="I74" s="156"/>
      <c r="J74" s="156"/>
      <c r="K74" s="157"/>
      <c r="L74" s="157"/>
      <c r="M74" s="157"/>
      <c r="N74" s="157"/>
      <c r="O74" s="157"/>
      <c r="P74" s="157"/>
      <c r="Q74" s="157"/>
      <c r="R74" s="157"/>
      <c r="S74" s="157"/>
      <c r="T74" s="157"/>
      <c r="U74" s="157"/>
      <c r="V74" s="157"/>
      <c r="W74" s="156"/>
      <c r="X74" s="156"/>
      <c r="Y74" s="156"/>
      <c r="Z74" s="156"/>
      <c r="AA74" s="156"/>
      <c r="AB74" s="156"/>
      <c r="AC74" s="156"/>
      <c r="AD74" s="156"/>
      <c r="AE74" s="156"/>
      <c r="AF74" s="156"/>
      <c r="AG74" s="156"/>
      <c r="AH74" s="156"/>
      <c r="AI74" s="156"/>
      <c r="AJ74" s="156"/>
      <c r="AK74" s="156"/>
      <c r="AL74" s="156"/>
      <c r="AM74" s="156"/>
      <c r="AN74" s="156"/>
      <c r="AO74" s="156"/>
      <c r="AP74" s="156"/>
      <c r="AQ74" s="156"/>
      <c r="AR74" s="156"/>
      <c r="AS74" s="156"/>
      <c r="AT74" s="156"/>
      <c r="AU74" s="156"/>
      <c r="AV74" s="156"/>
      <c r="AW74" s="156"/>
      <c r="AX74" s="156"/>
      <c r="AY74" s="156"/>
      <c r="AZ74" s="156"/>
      <c r="BA74" s="156"/>
      <c r="BB74" s="156"/>
      <c r="BC74" s="156"/>
      <c r="BD74" s="156"/>
      <c r="BE74" s="156"/>
      <c r="BF74" s="156"/>
      <c r="BG74" s="156"/>
      <c r="BH74" s="156"/>
      <c r="BI74" s="156"/>
      <c r="BJ74" s="158"/>
      <c r="BK74" s="158"/>
      <c r="BL74" s="158"/>
    </row>
    <row customHeight="true" ht="16.071428571428573" r="75">
      <c r="A75" s="155"/>
      <c r="B75" s="156"/>
      <c r="C75" s="156"/>
      <c r="D75" s="156"/>
      <c r="E75" s="156"/>
      <c r="F75" s="156"/>
      <c r="G75" s="156"/>
      <c r="H75" s="156"/>
      <c r="I75" s="156"/>
      <c r="J75" s="156"/>
      <c r="K75" s="157"/>
      <c r="L75" s="157"/>
      <c r="M75" s="157"/>
      <c r="N75" s="157"/>
      <c r="O75" s="157"/>
      <c r="P75" s="157"/>
      <c r="Q75" s="157"/>
      <c r="R75" s="157"/>
      <c r="S75" s="157"/>
      <c r="T75" s="157"/>
      <c r="U75" s="157"/>
      <c r="V75" s="157"/>
      <c r="W75" s="156"/>
      <c r="X75" s="156"/>
      <c r="Y75" s="156"/>
      <c r="Z75" s="156"/>
      <c r="AA75" s="156"/>
      <c r="AB75" s="156"/>
      <c r="AC75" s="156"/>
      <c r="AD75" s="156"/>
      <c r="AE75" s="156"/>
      <c r="AF75" s="156"/>
      <c r="AG75" s="156"/>
      <c r="AH75" s="156"/>
      <c r="AI75" s="156"/>
      <c r="AJ75" s="156"/>
      <c r="AK75" s="156"/>
      <c r="AL75" s="156"/>
      <c r="AM75" s="156"/>
      <c r="AN75" s="156"/>
      <c r="AO75" s="156"/>
      <c r="AP75" s="156"/>
      <c r="AQ75" s="156"/>
      <c r="AR75" s="156"/>
      <c r="AS75" s="156"/>
      <c r="AT75" s="156"/>
      <c r="AU75" s="156"/>
      <c r="AV75" s="156"/>
      <c r="AW75" s="156"/>
      <c r="AX75" s="156"/>
      <c r="AY75" s="156"/>
      <c r="AZ75" s="156"/>
      <c r="BA75" s="156"/>
      <c r="BB75" s="156"/>
      <c r="BC75" s="156"/>
      <c r="BD75" s="156"/>
      <c r="BE75" s="156"/>
      <c r="BF75" s="156"/>
      <c r="BG75" s="156"/>
      <c r="BH75" s="156"/>
      <c r="BI75" s="156"/>
      <c r="BJ75" s="158"/>
      <c r="BK75" s="158"/>
      <c r="BL75" s="158"/>
    </row>
    <row customHeight="true" ht="16.071428571428573" r="76">
      <c r="A76" s="155"/>
      <c r="B76" s="156"/>
      <c r="C76" s="156"/>
      <c r="D76" s="156"/>
      <c r="E76" s="156"/>
      <c r="F76" s="156"/>
      <c r="G76" s="156"/>
      <c r="H76" s="156"/>
      <c r="I76" s="156"/>
      <c r="J76" s="156"/>
      <c r="K76" s="157"/>
      <c r="L76" s="157"/>
      <c r="M76" s="157"/>
      <c r="N76" s="157"/>
      <c r="O76" s="157"/>
      <c r="P76" s="157"/>
      <c r="Q76" s="157"/>
      <c r="R76" s="157"/>
      <c r="S76" s="157"/>
      <c r="T76" s="157"/>
      <c r="U76" s="157"/>
      <c r="V76" s="157"/>
      <c r="W76" s="156"/>
      <c r="X76" s="156"/>
      <c r="Y76" s="156"/>
      <c r="Z76" s="156"/>
      <c r="AA76" s="156"/>
      <c r="AB76" s="156"/>
      <c r="AC76" s="156"/>
      <c r="AD76" s="156"/>
      <c r="AE76" s="156"/>
      <c r="AF76" s="156"/>
      <c r="AG76" s="156"/>
      <c r="AH76" s="156"/>
      <c r="AI76" s="156"/>
      <c r="AJ76" s="156"/>
      <c r="AK76" s="156"/>
      <c r="AL76" s="156"/>
      <c r="AM76" s="156"/>
      <c r="AN76" s="156"/>
      <c r="AO76" s="156"/>
      <c r="AP76" s="156"/>
      <c r="AQ76" s="156"/>
      <c r="AR76" s="156"/>
      <c r="AS76" s="156"/>
      <c r="AT76" s="156"/>
      <c r="AU76" s="156"/>
      <c r="AV76" s="156"/>
      <c r="AW76" s="156"/>
      <c r="AX76" s="156"/>
      <c r="AY76" s="156"/>
      <c r="AZ76" s="156"/>
      <c r="BA76" s="156"/>
      <c r="BB76" s="156"/>
      <c r="BC76" s="156"/>
      <c r="BD76" s="156"/>
      <c r="BE76" s="156"/>
      <c r="BF76" s="156"/>
      <c r="BG76" s="156"/>
      <c r="BH76" s="156"/>
      <c r="BI76" s="156"/>
      <c r="BJ76" s="158"/>
      <c r="BK76" s="158"/>
      <c r="BL76" s="158"/>
    </row>
    <row customHeight="true" ht="16.071428571428573" r="77">
      <c r="A77" s="155"/>
      <c r="B77" s="156"/>
      <c r="C77" s="156"/>
      <c r="D77" s="156"/>
      <c r="E77" s="156"/>
      <c r="F77" s="156"/>
      <c r="G77" s="156"/>
      <c r="H77" s="156"/>
      <c r="I77" s="156"/>
      <c r="J77" s="156"/>
      <c r="K77" s="157"/>
      <c r="L77" s="157"/>
      <c r="M77" s="157"/>
      <c r="N77" s="157"/>
      <c r="O77" s="157"/>
      <c r="P77" s="157"/>
      <c r="Q77" s="157"/>
      <c r="R77" s="157"/>
      <c r="S77" s="157"/>
      <c r="T77" s="157"/>
      <c r="U77" s="157"/>
      <c r="V77" s="157"/>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156"/>
      <c r="AU77" s="156"/>
      <c r="AV77" s="156"/>
      <c r="AW77" s="156"/>
      <c r="AX77" s="156"/>
      <c r="AY77" s="156"/>
      <c r="AZ77" s="156"/>
      <c r="BA77" s="156"/>
      <c r="BB77" s="156"/>
      <c r="BC77" s="156"/>
      <c r="BD77" s="156"/>
      <c r="BE77" s="156"/>
      <c r="BF77" s="156"/>
      <c r="BG77" s="156"/>
      <c r="BH77" s="156"/>
      <c r="BI77" s="156"/>
      <c r="BJ77" s="158"/>
      <c r="BK77" s="158"/>
      <c r="BL77" s="158"/>
    </row>
    <row customHeight="true" ht="16.071428571428573" r="78">
      <c r="A78" s="155"/>
      <c r="B78" s="156"/>
      <c r="C78" s="156"/>
      <c r="D78" s="156"/>
      <c r="E78" s="156"/>
      <c r="F78" s="156"/>
      <c r="G78" s="156"/>
      <c r="H78" s="156"/>
      <c r="I78" s="156"/>
      <c r="J78" s="156"/>
      <c r="K78" s="157"/>
      <c r="L78" s="157"/>
      <c r="M78" s="157"/>
      <c r="N78" s="157"/>
      <c r="O78" s="157"/>
      <c r="P78" s="157"/>
      <c r="Q78" s="157"/>
      <c r="R78" s="157"/>
      <c r="S78" s="157"/>
      <c r="T78" s="157"/>
      <c r="U78" s="157"/>
      <c r="V78" s="157"/>
      <c r="W78" s="156"/>
      <c r="X78" s="156"/>
      <c r="Y78" s="156"/>
      <c r="Z78" s="156"/>
      <c r="AA78" s="156"/>
      <c r="AB78" s="156"/>
      <c r="AC78" s="156"/>
      <c r="AD78" s="156"/>
      <c r="AE78" s="156"/>
      <c r="AF78" s="156"/>
      <c r="AG78" s="156"/>
      <c r="AH78" s="156"/>
      <c r="AI78" s="156"/>
      <c r="AJ78" s="156"/>
      <c r="AK78" s="156"/>
      <c r="AL78" s="156"/>
      <c r="AM78" s="156"/>
      <c r="AN78" s="156"/>
      <c r="AO78" s="156"/>
      <c r="AP78" s="156"/>
      <c r="AQ78" s="156"/>
      <c r="AR78" s="156"/>
      <c r="AS78" s="156"/>
      <c r="AT78" s="156"/>
      <c r="AU78" s="156"/>
      <c r="AV78" s="156"/>
      <c r="AW78" s="156"/>
      <c r="AX78" s="156"/>
      <c r="AY78" s="156"/>
      <c r="AZ78" s="156"/>
      <c r="BA78" s="156"/>
      <c r="BB78" s="156"/>
      <c r="BC78" s="156"/>
      <c r="BD78" s="156"/>
      <c r="BE78" s="156"/>
      <c r="BF78" s="156"/>
      <c r="BG78" s="156"/>
      <c r="BH78" s="156"/>
      <c r="BI78" s="156"/>
      <c r="BJ78" s="158"/>
      <c r="BK78" s="158"/>
      <c r="BL78" s="158"/>
    </row>
    <row customHeight="true" ht="16.071428571428573" r="79">
      <c r="A79" s="155"/>
      <c r="B79" s="156"/>
      <c r="C79" s="156"/>
      <c r="D79" s="156"/>
      <c r="E79" s="156"/>
      <c r="F79" s="156"/>
      <c r="G79" s="156"/>
      <c r="H79" s="156"/>
      <c r="I79" s="156"/>
      <c r="J79" s="156"/>
      <c r="K79" s="157"/>
      <c r="L79" s="157"/>
      <c r="M79" s="157"/>
      <c r="N79" s="157"/>
      <c r="O79" s="157"/>
      <c r="P79" s="157"/>
      <c r="Q79" s="157"/>
      <c r="R79" s="157"/>
      <c r="S79" s="157"/>
      <c r="T79" s="157"/>
      <c r="U79" s="157"/>
      <c r="V79" s="157"/>
      <c r="W79" s="156"/>
      <c r="X79" s="156"/>
      <c r="Y79" s="156"/>
      <c r="Z79" s="156"/>
      <c r="AA79" s="156"/>
      <c r="AB79" s="156"/>
      <c r="AC79" s="156"/>
      <c r="AD79" s="156"/>
      <c r="AE79" s="156"/>
      <c r="AF79" s="156"/>
      <c r="AG79" s="156"/>
      <c r="AH79" s="156"/>
      <c r="AI79" s="156"/>
      <c r="AJ79" s="156"/>
      <c r="AK79" s="156"/>
      <c r="AL79" s="156"/>
      <c r="AM79" s="156"/>
      <c r="AN79" s="156"/>
      <c r="AO79" s="156"/>
      <c r="AP79" s="156"/>
      <c r="AQ79" s="156"/>
      <c r="AR79" s="156"/>
      <c r="AS79" s="156"/>
      <c r="AT79" s="156"/>
      <c r="AU79" s="156"/>
      <c r="AV79" s="156"/>
      <c r="AW79" s="156"/>
      <c r="AX79" s="156"/>
      <c r="AY79" s="156"/>
      <c r="AZ79" s="156"/>
      <c r="BA79" s="156"/>
      <c r="BB79" s="156"/>
      <c r="BC79" s="156"/>
      <c r="BD79" s="156"/>
      <c r="BE79" s="156"/>
      <c r="BF79" s="156"/>
      <c r="BG79" s="156"/>
      <c r="BH79" s="156"/>
      <c r="BI79" s="156"/>
      <c r="BJ79" s="158"/>
      <c r="BK79" s="158"/>
      <c r="BL79" s="158"/>
    </row>
    <row customHeight="true" ht="16.071428571428573" r="80">
      <c r="A80" s="155"/>
      <c r="B80" s="156"/>
      <c r="C80" s="156"/>
      <c r="D80" s="156"/>
      <c r="E80" s="156"/>
      <c r="F80" s="156"/>
      <c r="G80" s="156"/>
      <c r="H80" s="156"/>
      <c r="I80" s="156"/>
      <c r="J80" s="156"/>
      <c r="K80" s="157"/>
      <c r="L80" s="157"/>
      <c r="M80" s="157"/>
      <c r="N80" s="157"/>
      <c r="O80" s="157"/>
      <c r="P80" s="157"/>
      <c r="Q80" s="157"/>
      <c r="R80" s="157"/>
      <c r="S80" s="157"/>
      <c r="T80" s="157"/>
      <c r="U80" s="157"/>
      <c r="V80" s="157"/>
      <c r="W80" s="156"/>
      <c r="X80" s="156"/>
      <c r="Y80" s="156"/>
      <c r="Z80" s="156"/>
      <c r="AA80" s="156"/>
      <c r="AB80" s="156"/>
      <c r="AC80" s="156"/>
      <c r="AD80" s="156"/>
      <c r="AE80" s="156"/>
      <c r="AF80" s="156"/>
      <c r="AG80" s="156"/>
      <c r="AH80" s="156"/>
      <c r="AI80" s="156"/>
      <c r="AJ80" s="156"/>
      <c r="AK80" s="156"/>
      <c r="AL80" s="156"/>
      <c r="AM80" s="156"/>
      <c r="AN80" s="156"/>
      <c r="AO80" s="156"/>
      <c r="AP80" s="156"/>
      <c r="AQ80" s="156"/>
      <c r="AR80" s="156"/>
      <c r="AS80" s="156"/>
      <c r="AT80" s="156"/>
      <c r="AU80" s="156"/>
      <c r="AV80" s="156"/>
      <c r="AW80" s="156"/>
      <c r="AX80" s="156"/>
      <c r="AY80" s="156"/>
      <c r="AZ80" s="156"/>
      <c r="BA80" s="156"/>
      <c r="BB80" s="156"/>
      <c r="BC80" s="156"/>
      <c r="BD80" s="156"/>
      <c r="BE80" s="156"/>
      <c r="BF80" s="156"/>
      <c r="BG80" s="156"/>
      <c r="BH80" s="156"/>
      <c r="BI80" s="156"/>
      <c r="BJ80" s="158"/>
      <c r="BK80" s="158"/>
      <c r="BL80" s="158"/>
    </row>
    <row customHeight="true" ht="16.071428571428573" r="81">
      <c r="A81" s="155"/>
      <c r="B81" s="156"/>
      <c r="C81" s="156"/>
      <c r="D81" s="156"/>
      <c r="E81" s="156"/>
      <c r="F81" s="156"/>
      <c r="G81" s="156"/>
      <c r="H81" s="156"/>
      <c r="I81" s="156"/>
      <c r="J81" s="156"/>
      <c r="K81" s="157"/>
      <c r="L81" s="157"/>
      <c r="M81" s="157"/>
      <c r="N81" s="157"/>
      <c r="O81" s="157"/>
      <c r="P81" s="157"/>
      <c r="Q81" s="157"/>
      <c r="R81" s="157"/>
      <c r="S81" s="157"/>
      <c r="T81" s="157"/>
      <c r="U81" s="157"/>
      <c r="V81" s="157"/>
      <c r="W81" s="156"/>
      <c r="X81" s="156"/>
      <c r="Y81" s="156"/>
      <c r="Z81" s="156"/>
      <c r="AA81" s="156"/>
      <c r="AB81" s="156"/>
      <c r="AC81" s="156"/>
      <c r="AD81" s="156"/>
      <c r="AE81" s="156"/>
      <c r="AF81" s="156"/>
      <c r="AG81" s="156"/>
      <c r="AH81" s="156"/>
      <c r="AI81" s="156"/>
      <c r="AJ81" s="156"/>
      <c r="AK81" s="156"/>
      <c r="AL81" s="156"/>
      <c r="AM81" s="156"/>
      <c r="AN81" s="156"/>
      <c r="AO81" s="156"/>
      <c r="AP81" s="156"/>
      <c r="AQ81" s="156"/>
      <c r="AR81" s="156"/>
      <c r="AS81" s="156"/>
      <c r="AT81" s="156"/>
      <c r="AU81" s="156"/>
      <c r="AV81" s="156"/>
      <c r="AW81" s="156"/>
      <c r="AX81" s="156"/>
      <c r="AY81" s="156"/>
      <c r="AZ81" s="156"/>
      <c r="BA81" s="156"/>
      <c r="BB81" s="156"/>
      <c r="BC81" s="156"/>
      <c r="BD81" s="156"/>
      <c r="BE81" s="156"/>
      <c r="BF81" s="156"/>
      <c r="BG81" s="156"/>
      <c r="BH81" s="156"/>
      <c r="BI81" s="156"/>
      <c r="BJ81" s="158"/>
      <c r="BK81" s="158"/>
      <c r="BL81" s="158"/>
    </row>
    <row customHeight="true" ht="16.071428571428573" r="82">
      <c r="A82" s="155"/>
      <c r="B82" s="156"/>
      <c r="C82" s="156"/>
      <c r="D82" s="156"/>
      <c r="E82" s="156"/>
      <c r="F82" s="156"/>
      <c r="G82" s="156"/>
      <c r="H82" s="156"/>
      <c r="I82" s="156"/>
      <c r="J82" s="156"/>
      <c r="K82" s="157"/>
      <c r="L82" s="157"/>
      <c r="M82" s="157"/>
      <c r="N82" s="157"/>
      <c r="O82" s="157"/>
      <c r="P82" s="157"/>
      <c r="Q82" s="157"/>
      <c r="R82" s="157"/>
      <c r="S82" s="157"/>
      <c r="T82" s="157"/>
      <c r="U82" s="157"/>
      <c r="V82" s="157"/>
      <c r="W82" s="156"/>
      <c r="X82" s="156"/>
      <c r="Y82" s="156"/>
      <c r="Z82" s="156"/>
      <c r="AA82" s="156"/>
      <c r="AB82" s="156"/>
      <c r="AC82" s="156"/>
      <c r="AD82" s="156"/>
      <c r="AE82" s="156"/>
      <c r="AF82" s="156"/>
      <c r="AG82" s="156"/>
      <c r="AH82" s="156"/>
      <c r="AI82" s="156"/>
      <c r="AJ82" s="156"/>
      <c r="AK82" s="156"/>
      <c r="AL82" s="156"/>
      <c r="AM82" s="156"/>
      <c r="AN82" s="156"/>
      <c r="AO82" s="156"/>
      <c r="AP82" s="156"/>
      <c r="AQ82" s="156"/>
      <c r="AR82" s="156"/>
      <c r="AS82" s="156"/>
      <c r="AT82" s="156"/>
      <c r="AU82" s="156"/>
      <c r="AV82" s="156"/>
      <c r="AW82" s="156"/>
      <c r="AX82" s="156"/>
      <c r="AY82" s="156"/>
      <c r="AZ82" s="156"/>
      <c r="BA82" s="156"/>
      <c r="BB82" s="156"/>
      <c r="BC82" s="156"/>
      <c r="BD82" s="156"/>
      <c r="BE82" s="156"/>
      <c r="BF82" s="156"/>
      <c r="BG82" s="156"/>
      <c r="BH82" s="156"/>
      <c r="BI82" s="156"/>
      <c r="BJ82" s="158"/>
      <c r="BK82" s="158"/>
      <c r="BL82" s="158"/>
    </row>
    <row customHeight="true" ht="16.071428571428573" r="83">
      <c r="A83" s="155"/>
      <c r="B83" s="156"/>
      <c r="C83" s="156"/>
      <c r="D83" s="156"/>
      <c r="E83" s="156"/>
      <c r="F83" s="156"/>
      <c r="G83" s="156"/>
      <c r="H83" s="156"/>
      <c r="I83" s="156"/>
      <c r="J83" s="156"/>
      <c r="K83" s="157"/>
      <c r="L83" s="157"/>
      <c r="M83" s="157"/>
      <c r="N83" s="157"/>
      <c r="O83" s="157"/>
      <c r="P83" s="157"/>
      <c r="Q83" s="157"/>
      <c r="R83" s="157"/>
      <c r="S83" s="157"/>
      <c r="T83" s="157"/>
      <c r="U83" s="157"/>
      <c r="V83" s="157"/>
      <c r="W83" s="156"/>
      <c r="X83" s="156"/>
      <c r="Y83" s="156"/>
      <c r="Z83" s="156"/>
      <c r="AA83" s="156"/>
      <c r="AB83" s="156"/>
      <c r="AC83" s="156"/>
      <c r="AD83" s="156"/>
      <c r="AE83" s="156"/>
      <c r="AF83" s="156"/>
      <c r="AG83" s="156"/>
      <c r="AH83" s="156"/>
      <c r="AI83" s="156"/>
      <c r="AJ83" s="156"/>
      <c r="AK83" s="156"/>
      <c r="AL83" s="156"/>
      <c r="AM83" s="156"/>
      <c r="AN83" s="156"/>
      <c r="AO83" s="156"/>
      <c r="AP83" s="156"/>
      <c r="AQ83" s="156"/>
      <c r="AR83" s="156"/>
      <c r="AS83" s="156"/>
      <c r="AT83" s="156"/>
      <c r="AU83" s="156"/>
      <c r="AV83" s="156"/>
      <c r="AW83" s="156"/>
      <c r="AX83" s="156"/>
      <c r="AY83" s="156"/>
      <c r="AZ83" s="156"/>
      <c r="BA83" s="156"/>
      <c r="BB83" s="156"/>
      <c r="BC83" s="156"/>
      <c r="BD83" s="156"/>
      <c r="BE83" s="156"/>
      <c r="BF83" s="156"/>
      <c r="BG83" s="156"/>
      <c r="BH83" s="156"/>
      <c r="BI83" s="156"/>
      <c r="BJ83" s="158"/>
      <c r="BK83" s="158"/>
      <c r="BL83" s="158"/>
    </row>
    <row customHeight="true" ht="16.071428571428573" r="84">
      <c r="A84" s="155"/>
      <c r="B84" s="156"/>
      <c r="C84" s="156"/>
      <c r="D84" s="156"/>
      <c r="E84" s="156"/>
      <c r="F84" s="156"/>
      <c r="G84" s="156"/>
      <c r="H84" s="156"/>
      <c r="I84" s="156"/>
      <c r="J84" s="156"/>
      <c r="K84" s="157"/>
      <c r="L84" s="157"/>
      <c r="M84" s="157"/>
      <c r="N84" s="157"/>
      <c r="O84" s="157"/>
      <c r="P84" s="157"/>
      <c r="Q84" s="157"/>
      <c r="R84" s="157"/>
      <c r="S84" s="157"/>
      <c r="T84" s="157"/>
      <c r="U84" s="157"/>
      <c r="V84" s="157"/>
      <c r="W84" s="156"/>
      <c r="X84" s="156"/>
      <c r="Y84" s="156"/>
      <c r="Z84" s="156"/>
      <c r="AA84" s="156"/>
      <c r="AB84" s="156"/>
      <c r="AC84" s="156"/>
      <c r="AD84" s="156"/>
      <c r="AE84" s="156"/>
      <c r="AF84" s="156"/>
      <c r="AG84" s="156"/>
      <c r="AH84" s="156"/>
      <c r="AI84" s="156"/>
      <c r="AJ84" s="156"/>
      <c r="AK84" s="156"/>
      <c r="AL84" s="156"/>
      <c r="AM84" s="156"/>
      <c r="AN84" s="156"/>
      <c r="AO84" s="156"/>
      <c r="AP84" s="156"/>
      <c r="AQ84" s="156"/>
      <c r="AR84" s="156"/>
      <c r="AS84" s="156"/>
      <c r="AT84" s="156"/>
      <c r="AU84" s="156"/>
      <c r="AV84" s="156"/>
      <c r="AW84" s="156"/>
      <c r="AX84" s="156"/>
      <c r="AY84" s="156"/>
      <c r="AZ84" s="156"/>
      <c r="BA84" s="156"/>
      <c r="BB84" s="156"/>
      <c r="BC84" s="156"/>
      <c r="BD84" s="156"/>
      <c r="BE84" s="156"/>
      <c r="BF84" s="156"/>
      <c r="BG84" s="156"/>
      <c r="BH84" s="156"/>
      <c r="BI84" s="156"/>
      <c r="BJ84" s="158"/>
      <c r="BK84" s="158"/>
      <c r="BL84" s="158"/>
    </row>
    <row customHeight="true" ht="16.071428571428573" r="85">
      <c r="A85" s="155"/>
      <c r="B85" s="156"/>
      <c r="C85" s="156"/>
      <c r="D85" s="156"/>
      <c r="E85" s="156"/>
      <c r="F85" s="156"/>
      <c r="G85" s="156"/>
      <c r="H85" s="156"/>
      <c r="I85" s="156"/>
      <c r="J85" s="156"/>
      <c r="K85" s="157"/>
      <c r="L85" s="157"/>
      <c r="M85" s="157"/>
      <c r="N85" s="157"/>
      <c r="O85" s="157"/>
      <c r="P85" s="157"/>
      <c r="Q85" s="157"/>
      <c r="R85" s="157"/>
      <c r="S85" s="157"/>
      <c r="T85" s="157"/>
      <c r="U85" s="157"/>
      <c r="V85" s="157"/>
      <c r="W85" s="156"/>
      <c r="X85" s="156"/>
      <c r="Y85" s="156"/>
      <c r="Z85" s="156"/>
      <c r="AA85" s="156"/>
      <c r="AB85" s="156"/>
      <c r="AC85" s="156"/>
      <c r="AD85" s="156"/>
      <c r="AE85" s="156"/>
      <c r="AF85" s="156"/>
      <c r="AG85" s="156"/>
      <c r="AH85" s="156"/>
      <c r="AI85" s="156"/>
      <c r="AJ85" s="156"/>
      <c r="AK85" s="156"/>
      <c r="AL85" s="156"/>
      <c r="AM85" s="156"/>
      <c r="AN85" s="156"/>
      <c r="AO85" s="156"/>
      <c r="AP85" s="156"/>
      <c r="AQ85" s="156"/>
      <c r="AR85" s="156"/>
      <c r="AS85" s="156"/>
      <c r="AT85" s="156"/>
      <c r="AU85" s="156"/>
      <c r="AV85" s="156"/>
      <c r="AW85" s="156"/>
      <c r="AX85" s="156"/>
      <c r="AY85" s="156"/>
      <c r="AZ85" s="156"/>
      <c r="BA85" s="156"/>
      <c r="BB85" s="156"/>
      <c r="BC85" s="156"/>
      <c r="BD85" s="156"/>
      <c r="BE85" s="156"/>
      <c r="BF85" s="156"/>
      <c r="BG85" s="156"/>
      <c r="BH85" s="156"/>
      <c r="BI85" s="156"/>
      <c r="BJ85" s="158"/>
      <c r="BK85" s="158"/>
      <c r="BL85" s="158"/>
    </row>
    <row customHeight="true" hidden="true" ht="16.071428571428573" r="86">
      <c r="A86" s="117"/>
      <c r="B86" s="134"/>
      <c r="C86" s="134"/>
      <c r="D86" s="134"/>
      <c r="E86" s="134"/>
      <c r="F86" s="134"/>
      <c r="G86" s="134"/>
      <c r="H86" s="134"/>
      <c r="I86" s="134"/>
      <c r="J86" s="134"/>
      <c r="K86" s="120"/>
      <c r="L86" s="120"/>
      <c r="M86" s="120"/>
      <c r="N86" s="120"/>
      <c r="O86" s="120"/>
      <c r="P86" s="120"/>
      <c r="Q86" s="120"/>
      <c r="R86" s="120"/>
      <c r="S86" s="120"/>
      <c r="T86" s="120"/>
      <c r="U86" s="120"/>
      <c r="V86" s="120"/>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row>
    <row customHeight="true" hidden="true" ht="16.071428571428573" r="87">
      <c r="A87" s="123" t="s">
        <v>264</v>
      </c>
      <c r="B87" s="123">
        <v>1</v>
      </c>
      <c r="C87" s="124">
        <v>2</v>
      </c>
      <c r="D87" s="123">
        <v>3</v>
      </c>
      <c r="E87" s="124">
        <v>4</v>
      </c>
      <c r="F87" s="123">
        <v>5</v>
      </c>
      <c r="G87" s="124">
        <v>6</v>
      </c>
      <c r="H87" s="123">
        <v>7</v>
      </c>
      <c r="I87" s="123">
        <v>8</v>
      </c>
      <c r="J87" s="124">
        <v>9</v>
      </c>
      <c r="K87" s="123">
        <v>10</v>
      </c>
      <c r="L87" s="124">
        <v>11</v>
      </c>
      <c r="M87" s="123">
        <v>12</v>
      </c>
      <c r="N87" s="124">
        <v>13</v>
      </c>
      <c r="O87" s="123">
        <v>14</v>
      </c>
      <c r="P87" s="123">
        <v>15</v>
      </c>
      <c r="Q87" s="124">
        <v>16</v>
      </c>
      <c r="R87" s="123">
        <v>17</v>
      </c>
      <c r="S87" s="124">
        <v>18</v>
      </c>
      <c r="T87" s="123">
        <v>19</v>
      </c>
      <c r="U87" s="124">
        <v>20</v>
      </c>
      <c r="V87" s="123">
        <v>21</v>
      </c>
      <c r="W87" s="123">
        <v>22</v>
      </c>
      <c r="X87" s="124">
        <v>23</v>
      </c>
      <c r="Y87" s="123">
        <v>24</v>
      </c>
      <c r="Z87" s="124">
        <v>25</v>
      </c>
      <c r="AA87" s="123">
        <v>26</v>
      </c>
      <c r="AB87" s="124">
        <v>27</v>
      </c>
      <c r="AC87" s="123">
        <v>28</v>
      </c>
      <c r="AD87" s="123">
        <v>29</v>
      </c>
      <c r="AE87" s="124">
        <v>30</v>
      </c>
      <c r="AF87" s="125">
        <v>31</v>
      </c>
      <c r="AG87" s="126">
        <v>32</v>
      </c>
      <c r="AH87" s="125">
        <v>33</v>
      </c>
      <c r="AI87" s="126">
        <v>34</v>
      </c>
      <c r="AJ87" s="125">
        <v>35</v>
      </c>
      <c r="AK87" s="125">
        <v>36</v>
      </c>
      <c r="AL87" s="126">
        <v>37</v>
      </c>
      <c r="AM87" s="125">
        <v>38</v>
      </c>
      <c r="AN87" s="126">
        <v>39</v>
      </c>
      <c r="AO87" s="125">
        <v>40</v>
      </c>
      <c r="AP87" s="126">
        <v>41</v>
      </c>
      <c r="AQ87" s="125">
        <v>42</v>
      </c>
      <c r="AR87" s="125">
        <v>43</v>
      </c>
      <c r="AS87" s="126">
        <v>44</v>
      </c>
      <c r="AT87" s="125">
        <v>45</v>
      </c>
      <c r="AU87" s="126">
        <v>46</v>
      </c>
      <c r="AV87" s="125">
        <v>47</v>
      </c>
      <c r="AW87" s="126">
        <v>48</v>
      </c>
      <c r="AX87" s="125">
        <v>49</v>
      </c>
      <c r="AY87" s="125">
        <v>50</v>
      </c>
      <c r="AZ87" s="126">
        <v>51</v>
      </c>
      <c r="BA87" s="125">
        <v>52</v>
      </c>
      <c r="BB87" s="126">
        <v>53</v>
      </c>
      <c r="BC87" s="125">
        <v>54</v>
      </c>
      <c r="BD87" s="126">
        <v>55</v>
      </c>
      <c r="BE87" s="125">
        <v>56</v>
      </c>
      <c r="BF87" s="125">
        <v>57</v>
      </c>
      <c r="BG87" s="126">
        <v>58</v>
      </c>
      <c r="BH87" s="125">
        <v>59</v>
      </c>
      <c r="BI87" s="126">
        <v>60</v>
      </c>
    </row>
    <row customHeight="true" hidden="true" ht="16.071428571428573" r="88">
      <c r="A88" s="117" t="s">
        <v>265</v>
      </c>
      <c r="B88" s="159" t="s">
        <v>305</v>
      </c>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row>
    <row customHeight="true" hidden="true" ht="16.071428571428573" r="89">
      <c r="A89" s="117" t="s">
        <v>265</v>
      </c>
      <c r="B89" s="128" t="s">
        <v>306</v>
      </c>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c r="AI89" s="128"/>
      <c r="AJ89" s="128"/>
      <c r="AK89" s="128"/>
      <c r="AL89" s="128"/>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row>
    <row customHeight="true" hidden="true" ht="16.071428571428573" r="90">
      <c r="A90" s="117" t="s">
        <v>265</v>
      </c>
      <c r="B90" s="130" t="s">
        <v>307</v>
      </c>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1"/>
      <c r="AN90" s="131"/>
      <c r="AO90" s="131"/>
      <c r="AP90" s="131"/>
      <c r="AQ90" s="131"/>
      <c r="AR90" s="131"/>
      <c r="AS90" s="131"/>
      <c r="AT90" s="131"/>
      <c r="AU90" s="131"/>
      <c r="AV90" s="131"/>
      <c r="AW90" s="131"/>
      <c r="AX90" s="131"/>
      <c r="AY90" s="131"/>
      <c r="AZ90" s="131"/>
      <c r="BA90" s="131"/>
      <c r="BB90" s="131"/>
      <c r="BC90" s="131"/>
      <c r="BD90" s="131"/>
      <c r="BE90" s="131"/>
      <c r="BF90" s="131"/>
      <c r="BG90" s="131"/>
      <c r="BH90" s="131"/>
      <c r="BI90" s="131"/>
    </row>
    <row customHeight="true" hidden="true" ht="16.071428571428573" r="91">
      <c r="A91" s="117" t="s">
        <v>265</v>
      </c>
      <c r="B91" s="132" t="s">
        <v>308</v>
      </c>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32"/>
      <c r="AH91" s="132"/>
      <c r="AI91" s="132"/>
      <c r="AJ91" s="132"/>
      <c r="AK91" s="132"/>
      <c r="AL91" s="132"/>
      <c r="AM91" s="132"/>
      <c r="AN91" s="132"/>
      <c r="AO91" s="132"/>
      <c r="AP91" s="132"/>
      <c r="AQ91" s="132"/>
      <c r="AR91" s="132"/>
      <c r="AS91" s="132"/>
      <c r="AT91" s="132"/>
      <c r="AU91" s="132"/>
      <c r="AV91" s="132"/>
      <c r="AW91" s="132"/>
      <c r="AX91" s="132"/>
      <c r="AY91" s="132"/>
      <c r="AZ91" s="132"/>
      <c r="BA91" s="132"/>
      <c r="BB91" s="132"/>
      <c r="BC91" s="132"/>
      <c r="BD91" s="132"/>
      <c r="BE91" s="132"/>
      <c r="BF91" s="132"/>
      <c r="BG91" s="132"/>
      <c r="BH91" s="132"/>
      <c r="BI91" s="132"/>
    </row>
    <row customHeight="true" hidden="true" ht="16.071428571428573" r="92">
      <c r="A92" s="117" t="s">
        <v>265</v>
      </c>
      <c r="B92" s="133" t="s">
        <v>309</v>
      </c>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4"/>
      <c r="BD92" s="134"/>
      <c r="BE92" s="134"/>
      <c r="BF92" s="134"/>
      <c r="BG92" s="134"/>
      <c r="BH92" s="134"/>
      <c r="BI92" s="134"/>
    </row>
    <row customHeight="true" hidden="true" ht="16.071428571428573" r="93">
      <c r="A93" s="117" t="s">
        <v>265</v>
      </c>
      <c r="B93" s="135" t="s">
        <v>310</v>
      </c>
      <c r="C93" s="135"/>
      <c r="D93" s="135"/>
      <c r="E93" s="135"/>
      <c r="F93" s="135"/>
      <c r="G93" s="135"/>
      <c r="H93" s="135"/>
      <c r="I93" s="135"/>
      <c r="J93" s="135"/>
      <c r="K93" s="135"/>
      <c r="L93" s="135"/>
      <c r="M93" s="135"/>
      <c r="N93" s="135"/>
      <c r="O93" s="135"/>
      <c r="P93" s="136" t="s">
        <v>272</v>
      </c>
      <c r="Q93" s="136"/>
      <c r="R93" s="136"/>
      <c r="S93" s="136"/>
      <c r="T93" s="136"/>
      <c r="U93" s="136"/>
      <c r="V93" s="136"/>
      <c r="W93" s="136"/>
      <c r="X93" s="136"/>
      <c r="Y93" s="136"/>
      <c r="Z93" s="136"/>
      <c r="AA93" s="136"/>
      <c r="AB93" s="136"/>
      <c r="AC93" s="136"/>
      <c r="AD93" s="136" t="s">
        <v>273</v>
      </c>
      <c r="AE93" s="136"/>
      <c r="AF93" s="136"/>
      <c r="AG93" s="136"/>
      <c r="AH93" s="136"/>
      <c r="AI93" s="136"/>
      <c r="AJ93" s="136"/>
      <c r="AK93" s="136"/>
      <c r="AL93" s="136"/>
      <c r="AM93" s="136"/>
      <c r="AN93" s="136"/>
      <c r="AO93" s="136"/>
      <c r="AP93" s="136"/>
      <c r="AQ93" s="136"/>
      <c r="AR93" s="134"/>
      <c r="AS93" s="134"/>
      <c r="AT93" s="134"/>
      <c r="AU93" s="134"/>
      <c r="AV93" s="134"/>
      <c r="AW93" s="134"/>
      <c r="AX93" s="134"/>
      <c r="AY93" s="134"/>
      <c r="AZ93" s="134"/>
      <c r="BA93" s="134"/>
      <c r="BB93" s="134"/>
      <c r="BC93" s="134"/>
      <c r="BD93" s="134"/>
      <c r="BE93" s="134"/>
      <c r="BF93" s="134"/>
      <c r="BG93" s="134"/>
      <c r="BH93" s="134"/>
      <c r="BI93" s="134"/>
    </row>
    <row customHeight="true" hidden="true" ht="16.071428571428573" r="94">
      <c r="A94" s="117" t="s">
        <v>265</v>
      </c>
      <c r="B94" s="118" t="s">
        <v>311</v>
      </c>
      <c r="C94" s="118"/>
      <c r="D94" s="118"/>
      <c r="E94" s="118"/>
      <c r="F94" s="118"/>
      <c r="G94" s="118"/>
      <c r="H94" s="118"/>
      <c r="I94" s="118" t="s">
        <v>275</v>
      </c>
      <c r="J94" s="118"/>
      <c r="K94" s="118"/>
      <c r="L94" s="118"/>
      <c r="M94" s="118"/>
      <c r="N94" s="118"/>
      <c r="O94" s="118"/>
      <c r="P94" s="137" t="s">
        <v>275</v>
      </c>
      <c r="Q94" s="137"/>
      <c r="R94" s="137"/>
      <c r="S94" s="137"/>
      <c r="T94" s="137"/>
      <c r="U94" s="137"/>
      <c r="V94" s="137"/>
      <c r="W94" s="138" t="s">
        <v>276</v>
      </c>
      <c r="X94" s="138"/>
      <c r="Y94" s="138"/>
      <c r="Z94" s="138"/>
      <c r="AA94" s="138"/>
      <c r="AB94" s="138"/>
      <c r="AC94" s="138"/>
      <c r="AD94" s="118" t="s">
        <v>276</v>
      </c>
      <c r="AE94" s="118"/>
      <c r="AF94" s="118"/>
      <c r="AG94" s="118"/>
      <c r="AH94" s="118"/>
      <c r="AI94" s="118"/>
      <c r="AJ94" s="118"/>
      <c r="AK94" s="118" t="s">
        <v>276</v>
      </c>
      <c r="AL94" s="118"/>
      <c r="AM94" s="118"/>
      <c r="AN94" s="118"/>
      <c r="AO94" s="118"/>
      <c r="AP94" s="118"/>
      <c r="AQ94" s="118"/>
      <c r="AR94" s="134"/>
      <c r="AS94" s="134"/>
      <c r="AT94" s="134"/>
      <c r="AU94" s="134"/>
      <c r="AV94" s="134"/>
      <c r="AW94" s="134"/>
      <c r="AX94" s="134"/>
      <c r="AY94" s="134"/>
      <c r="AZ94" s="134"/>
      <c r="BA94" s="134"/>
      <c r="BB94" s="134"/>
      <c r="BC94" s="134"/>
      <c r="BD94" s="134"/>
      <c r="BE94" s="134"/>
      <c r="BF94" s="134"/>
      <c r="BG94" s="134"/>
      <c r="BH94" s="134"/>
      <c r="BI94" s="134"/>
    </row>
    <row customHeight="true" hidden="true" ht="16.071428571428573" r="95">
      <c r="A95" s="117" t="s">
        <v>265</v>
      </c>
      <c r="B95" s="136" t="s">
        <v>312</v>
      </c>
      <c r="C95" s="136"/>
      <c r="D95" s="136"/>
      <c r="E95" s="136"/>
      <c r="F95" s="136"/>
      <c r="G95" s="136"/>
      <c r="H95" s="136"/>
      <c r="I95" s="136"/>
      <c r="J95" s="136"/>
      <c r="K95" s="136"/>
      <c r="L95" s="136"/>
      <c r="M95" s="136"/>
      <c r="N95" s="136"/>
      <c r="O95" s="136"/>
      <c r="P95" s="136"/>
      <c r="Q95" s="120"/>
      <c r="R95" s="120"/>
      <c r="S95" s="120"/>
      <c r="T95" s="120"/>
      <c r="U95" s="120"/>
      <c r="V95" s="120"/>
      <c r="W95" s="136" t="s">
        <v>278</v>
      </c>
      <c r="X95" s="136"/>
      <c r="Y95" s="136"/>
      <c r="Z95" s="136"/>
      <c r="AA95" s="136"/>
      <c r="AB95" s="136"/>
      <c r="AC95" s="136"/>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row>
    <row customHeight="true" hidden="true" ht="16.071428571428573" r="96">
      <c r="A96" s="117" t="s">
        <v>265</v>
      </c>
      <c r="B96" s="133" t="s">
        <v>313</v>
      </c>
      <c r="C96" s="133"/>
      <c r="D96" s="133"/>
      <c r="E96" s="133"/>
      <c r="F96" s="133"/>
      <c r="G96" s="133"/>
      <c r="H96" s="133"/>
      <c r="I96" s="133"/>
      <c r="J96" s="133"/>
      <c r="K96" s="133"/>
      <c r="L96" s="133"/>
      <c r="M96" s="133"/>
      <c r="N96" s="133"/>
      <c r="O96" s="133"/>
      <c r="P96" s="133"/>
      <c r="Q96" s="120"/>
      <c r="R96" s="120"/>
      <c r="S96" s="120"/>
      <c r="T96" s="120"/>
      <c r="U96" s="120"/>
      <c r="V96" s="120"/>
      <c r="W96" s="134"/>
      <c r="X96" s="134"/>
      <c r="Y96" s="134"/>
      <c r="Z96" s="134"/>
      <c r="AA96" s="134"/>
      <c r="AB96" s="134"/>
      <c r="AC96" s="134"/>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4"/>
      <c r="BD96" s="134"/>
      <c r="BE96" s="134"/>
      <c r="BF96" s="134"/>
      <c r="BG96" s="134"/>
      <c r="BH96" s="134"/>
      <c r="BI96" s="134"/>
    </row>
    <row customHeight="true" hidden="true" ht="16.071428571428573" r="97">
      <c r="A97" s="117" t="s">
        <v>265</v>
      </c>
      <c r="B97" s="140" t="s">
        <v>280</v>
      </c>
      <c r="C97" s="140"/>
      <c r="D97" s="140"/>
      <c r="E97" s="140"/>
      <c r="F97" s="140"/>
      <c r="G97" s="140"/>
      <c r="H97" s="140"/>
      <c r="I97" s="140"/>
      <c r="J97" s="140"/>
      <c r="K97" s="140"/>
      <c r="L97" s="140"/>
      <c r="M97" s="140"/>
      <c r="N97" s="140"/>
      <c r="O97" s="140"/>
      <c r="P97" s="120"/>
      <c r="Q97" s="120"/>
      <c r="R97" s="120"/>
      <c r="S97" s="120"/>
      <c r="T97" s="120"/>
      <c r="U97" s="120"/>
      <c r="V97" s="120"/>
      <c r="W97" s="134"/>
      <c r="X97" s="134"/>
      <c r="Y97" s="134"/>
      <c r="Z97" s="134"/>
      <c r="AA97" s="134"/>
      <c r="AB97" s="134"/>
      <c r="AC97" s="134"/>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4"/>
      <c r="BD97" s="134"/>
      <c r="BE97" s="134"/>
      <c r="BF97" s="134"/>
      <c r="BG97" s="134"/>
      <c r="BH97" s="134"/>
      <c r="BI97" s="134"/>
    </row>
    <row customHeight="true" hidden="true" ht="16.071428571428573" r="98">
      <c r="A98" s="117" t="s">
        <v>265</v>
      </c>
      <c r="B98" s="120"/>
      <c r="C98" s="160" t="s">
        <v>314</v>
      </c>
      <c r="D98" s="160"/>
      <c r="E98" s="160"/>
      <c r="F98" s="160"/>
      <c r="G98" s="160"/>
      <c r="H98" s="160"/>
      <c r="I98" s="142" t="s">
        <v>282</v>
      </c>
      <c r="J98" s="142"/>
      <c r="K98" s="142"/>
      <c r="L98" s="142"/>
      <c r="M98" s="142"/>
      <c r="N98" s="142"/>
      <c r="O98" s="142"/>
      <c r="P98" s="144" t="s">
        <v>283</v>
      </c>
      <c r="Q98" s="144"/>
      <c r="R98" s="144"/>
      <c r="S98" s="144"/>
      <c r="T98" s="144"/>
      <c r="U98" s="144"/>
      <c r="V98" s="144"/>
      <c r="W98" s="137" t="s">
        <v>315</v>
      </c>
      <c r="X98" s="137"/>
      <c r="Y98" s="137"/>
      <c r="Z98" s="137"/>
      <c r="AA98" s="137"/>
      <c r="AB98" s="137"/>
      <c r="AC98" s="137"/>
      <c r="AD98" s="146" t="s">
        <v>285</v>
      </c>
      <c r="AE98" s="146"/>
      <c r="AF98" s="146"/>
      <c r="AG98" s="146"/>
      <c r="AH98" s="146"/>
      <c r="AI98" s="146"/>
      <c r="AJ98" s="146"/>
      <c r="AK98" s="144" t="s">
        <v>283</v>
      </c>
      <c r="AL98" s="144"/>
      <c r="AM98" s="144"/>
      <c r="AN98" s="144"/>
      <c r="AO98" s="144"/>
      <c r="AP98" s="144"/>
      <c r="AQ98" s="144"/>
      <c r="AR98" s="137" t="s">
        <v>286</v>
      </c>
      <c r="AS98" s="137"/>
      <c r="AT98" s="137"/>
      <c r="AU98" s="137"/>
      <c r="AV98" s="137"/>
      <c r="AW98" s="137"/>
      <c r="AX98" s="137"/>
      <c r="AY98" s="146" t="s">
        <v>285</v>
      </c>
      <c r="AZ98" s="146"/>
      <c r="BA98" s="146"/>
      <c r="BB98" s="146"/>
      <c r="BC98" s="146"/>
      <c r="BD98" s="146"/>
      <c r="BE98" s="146"/>
      <c r="BF98" s="117"/>
      <c r="BG98" s="117"/>
      <c r="BH98" s="117"/>
      <c r="BI98" s="117"/>
    </row>
    <row customHeight="true" hidden="true" ht="16.071428571428573" r="99">
      <c r="A99" s="117" t="s">
        <v>265</v>
      </c>
      <c r="B99" s="120"/>
      <c r="C99" s="120"/>
      <c r="D99" s="120"/>
      <c r="E99" s="120"/>
      <c r="F99" s="147" t="s">
        <v>316</v>
      </c>
      <c r="G99" s="147"/>
      <c r="H99" s="147"/>
      <c r="I99" s="147"/>
      <c r="J99" s="117"/>
      <c r="K99" s="117"/>
      <c r="L99" s="142" t="s">
        <v>317</v>
      </c>
      <c r="M99" s="142"/>
      <c r="N99" s="142"/>
      <c r="O99" s="142"/>
      <c r="P99" s="134"/>
      <c r="Q99" s="134"/>
      <c r="R99" s="134"/>
      <c r="S99" s="134"/>
      <c r="T99" s="134"/>
      <c r="U99" s="134"/>
      <c r="V99" s="134"/>
      <c r="W99" s="134"/>
      <c r="X99" s="134"/>
      <c r="Y99" s="134"/>
      <c r="Z99" s="134"/>
      <c r="AA99" s="134"/>
      <c r="AB99" s="134"/>
      <c r="AC99" s="134"/>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4"/>
      <c r="BD99" s="134"/>
      <c r="BE99" s="134"/>
      <c r="BF99" s="134"/>
      <c r="BG99" s="134"/>
      <c r="BH99" s="134"/>
      <c r="BI99" s="134"/>
    </row>
    <row customHeight="true" hidden="true" ht="16.071428571428573" r="100">
      <c r="A100" s="117" t="s">
        <v>265</v>
      </c>
      <c r="B100" s="134"/>
      <c r="C100" s="134"/>
      <c r="D100" s="134"/>
      <c r="E100" s="161" t="s">
        <v>318</v>
      </c>
      <c r="F100" s="134"/>
      <c r="G100" s="134"/>
      <c r="H100" s="134"/>
      <c r="I100" s="134"/>
      <c r="J100" s="134"/>
      <c r="K100" s="120"/>
      <c r="L100" s="120"/>
      <c r="M100" s="120"/>
      <c r="N100" s="120"/>
      <c r="O100" s="120"/>
      <c r="P100" s="120"/>
      <c r="Q100" s="120"/>
      <c r="R100" s="120"/>
      <c r="S100" s="120"/>
      <c r="T100" s="120"/>
      <c r="U100" s="134"/>
      <c r="V100" s="134"/>
      <c r="W100" s="134"/>
      <c r="X100" s="134"/>
      <c r="Y100" s="134"/>
      <c r="Z100" s="134"/>
      <c r="AA100" s="120"/>
      <c r="AB100" s="134"/>
      <c r="AC100" s="134"/>
      <c r="AD100" s="134"/>
      <c r="AE100" s="134"/>
      <c r="AF100" s="120"/>
      <c r="AG100" s="134"/>
      <c r="AH100" s="134"/>
      <c r="AI100" s="120"/>
      <c r="AJ100" s="134"/>
      <c r="AK100" s="134"/>
      <c r="AL100" s="134"/>
      <c r="AM100" s="134"/>
      <c r="AN100" s="134"/>
      <c r="AO100" s="134"/>
      <c r="AP100" s="134"/>
      <c r="AQ100" s="134"/>
      <c r="AR100" s="134"/>
      <c r="AS100" s="134"/>
      <c r="AT100" s="134"/>
      <c r="AU100" s="134"/>
      <c r="AV100" s="134"/>
      <c r="AW100" s="134"/>
      <c r="AX100" s="134"/>
      <c r="AY100" s="134"/>
      <c r="AZ100" s="134"/>
      <c r="BA100" s="134"/>
      <c r="BB100" s="134"/>
      <c r="BC100" s="134"/>
      <c r="BD100" s="134"/>
      <c r="BE100" s="134"/>
      <c r="BF100" s="134"/>
      <c r="BG100" s="134"/>
      <c r="BH100" s="134"/>
      <c r="BI100" s="134"/>
    </row>
    <row customHeight="true" hidden="true" ht="16.071428571428573" r="101">
      <c r="A101" s="117" t="s">
        <v>265</v>
      </c>
      <c r="B101" s="134"/>
      <c r="C101" s="134"/>
      <c r="D101" s="134"/>
      <c r="E101" s="134"/>
      <c r="F101" s="134"/>
      <c r="G101" s="134"/>
      <c r="H101" s="134"/>
      <c r="I101" s="134"/>
      <c r="J101" s="134"/>
      <c r="K101" s="120"/>
      <c r="L101" s="120"/>
      <c r="M101" s="120"/>
      <c r="N101" s="120"/>
      <c r="O101" s="120"/>
      <c r="P101" s="149" t="s">
        <v>294</v>
      </c>
      <c r="Q101" s="149"/>
      <c r="R101" s="149"/>
      <c r="S101" s="149"/>
      <c r="T101" s="149"/>
      <c r="U101" s="149"/>
      <c r="V101" s="149"/>
      <c r="W101" s="144" t="s">
        <v>319</v>
      </c>
      <c r="X101" s="144"/>
      <c r="Y101" s="144"/>
      <c r="Z101" s="144"/>
      <c r="AA101" s="144"/>
      <c r="AB101" s="144"/>
      <c r="AC101" s="144"/>
      <c r="AD101" s="133" t="s">
        <v>320</v>
      </c>
      <c r="AE101" s="133"/>
      <c r="AF101" s="133"/>
      <c r="AG101" s="133"/>
      <c r="AH101" s="133"/>
      <c r="AI101" s="133"/>
      <c r="AJ101" s="133"/>
      <c r="AK101" s="149" t="s">
        <v>321</v>
      </c>
      <c r="AL101" s="149"/>
      <c r="AM101" s="149"/>
      <c r="AN101" s="149"/>
      <c r="AO101" s="149"/>
      <c r="AP101" s="149"/>
      <c r="AQ101" s="149"/>
      <c r="AR101" s="144" t="s">
        <v>322</v>
      </c>
      <c r="AS101" s="144"/>
      <c r="AT101" s="144"/>
      <c r="AU101" s="144"/>
      <c r="AV101" s="144"/>
      <c r="AW101" s="144"/>
      <c r="AX101" s="144"/>
      <c r="AY101" s="133" t="s">
        <v>292</v>
      </c>
      <c r="AZ101" s="133"/>
      <c r="BA101" s="133"/>
      <c r="BB101" s="133"/>
      <c r="BC101" s="133"/>
      <c r="BD101" s="133"/>
      <c r="BE101" s="133"/>
      <c r="BF101" s="134"/>
      <c r="BG101" s="134"/>
      <c r="BH101" s="134"/>
      <c r="BI101" s="134"/>
    </row>
    <row customHeight="true" hidden="true" ht="16.071428571428573" r="102">
      <c r="A102" s="117" t="s">
        <v>265</v>
      </c>
      <c r="B102" s="150" t="s">
        <v>323</v>
      </c>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1" t="s">
        <v>296</v>
      </c>
      <c r="AG102" s="151"/>
      <c r="AH102" s="151"/>
      <c r="AI102" s="151"/>
      <c r="AJ102" s="151"/>
      <c r="AK102" s="151"/>
      <c r="AL102" s="151"/>
      <c r="AM102" s="151"/>
      <c r="AN102" s="151"/>
      <c r="AO102" s="151"/>
      <c r="AP102" s="151"/>
      <c r="AQ102" s="151"/>
      <c r="AR102" s="151"/>
      <c r="AS102" s="151"/>
      <c r="AT102" s="151"/>
      <c r="AU102" s="151"/>
      <c r="AV102" s="151"/>
      <c r="AW102" s="151"/>
      <c r="AX102" s="151"/>
      <c r="AY102" s="151"/>
      <c r="AZ102" s="151"/>
      <c r="BA102" s="151"/>
      <c r="BB102" s="151"/>
      <c r="BC102" s="151"/>
      <c r="BD102" s="151"/>
      <c r="BE102" s="151"/>
      <c r="BF102" s="151"/>
      <c r="BG102" s="151"/>
      <c r="BH102" s="151"/>
      <c r="BI102" s="151"/>
    </row>
    <row customHeight="true" hidden="true" ht="16.071428571428573" r="103">
      <c r="A103" s="118" t="s">
        <v>297</v>
      </c>
      <c r="B103" s="117"/>
      <c r="C103" s="117"/>
      <c r="D103" s="117"/>
      <c r="E103" s="117"/>
      <c r="F103" s="120"/>
      <c r="G103" s="120"/>
      <c r="H103" s="120"/>
      <c r="I103" s="152" t="s">
        <v>324</v>
      </c>
      <c r="J103" s="152"/>
      <c r="K103" s="152"/>
      <c r="L103" s="152"/>
      <c r="M103" s="152"/>
      <c r="N103" s="152"/>
      <c r="O103" s="152"/>
      <c r="P103" s="120"/>
      <c r="Q103" s="120"/>
      <c r="R103" s="120"/>
      <c r="S103" s="120"/>
      <c r="T103" s="120"/>
      <c r="U103" s="120"/>
      <c r="V103" s="120"/>
      <c r="W103" s="134"/>
      <c r="X103" s="134"/>
      <c r="Y103" s="134"/>
      <c r="Z103" s="134"/>
      <c r="AA103" s="134"/>
      <c r="AB103" s="153" t="s">
        <v>325</v>
      </c>
      <c r="AC103" s="153"/>
      <c r="AD103" s="153"/>
      <c r="AE103" s="153"/>
      <c r="AF103" s="153"/>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4"/>
      <c r="BD103" s="134"/>
      <c r="BE103" s="134"/>
      <c r="BF103" s="134"/>
      <c r="BG103" s="134"/>
      <c r="BH103" s="134"/>
      <c r="BI103" s="134"/>
    </row>
    <row customHeight="true" hidden="true" ht="16.071428571428573" r="104">
      <c r="A104" s="118" t="s">
        <v>301</v>
      </c>
      <c r="B104" s="134"/>
      <c r="C104" s="134"/>
      <c r="D104" s="134"/>
      <c r="E104" s="134"/>
      <c r="F104" s="120"/>
      <c r="G104" s="120"/>
      <c r="H104" s="120"/>
      <c r="I104" s="120"/>
      <c r="J104" s="120"/>
      <c r="K104" s="120"/>
      <c r="L104" s="120"/>
      <c r="M104" s="120"/>
      <c r="N104" s="120"/>
      <c r="O104" s="120"/>
      <c r="P104" s="120"/>
      <c r="Q104" s="120"/>
      <c r="R104" s="120"/>
      <c r="S104" s="120"/>
      <c r="T104" s="120"/>
      <c r="U104" s="120"/>
      <c r="V104" s="120"/>
      <c r="W104" s="134"/>
      <c r="X104" s="134"/>
      <c r="Y104" s="134"/>
      <c r="Z104" s="134"/>
      <c r="AA104" s="134"/>
      <c r="AB104" s="134"/>
      <c r="AC104" s="134"/>
      <c r="AD104" s="134"/>
      <c r="AE104" s="134"/>
      <c r="AF104" s="146" t="s">
        <v>303</v>
      </c>
      <c r="AG104" s="146"/>
      <c r="AH104" s="146"/>
      <c r="AI104" s="146"/>
      <c r="AJ104" s="146"/>
      <c r="AK104" s="146"/>
      <c r="AL104" s="146"/>
      <c r="AM104" s="146"/>
      <c r="AN104" s="146"/>
      <c r="AO104" s="146"/>
      <c r="AP104" s="146"/>
      <c r="AQ104" s="146"/>
      <c r="AR104" s="146"/>
      <c r="AS104" s="146"/>
      <c r="AT104" s="146"/>
      <c r="AU104" s="154" t="s">
        <v>304</v>
      </c>
      <c r="AV104" s="154"/>
      <c r="AW104" s="154"/>
      <c r="AX104" s="154"/>
      <c r="AY104" s="154"/>
      <c r="AZ104" s="154"/>
      <c r="BA104" s="154"/>
      <c r="BB104" s="154"/>
      <c r="BC104" s="154"/>
      <c r="BD104" s="154"/>
      <c r="BE104" s="154"/>
      <c r="BF104" s="154"/>
      <c r="BG104" s="154"/>
      <c r="BH104" s="154"/>
      <c r="BI104" s="154"/>
    </row>
    <row customHeight="true" hidden="true" ht="16.071428571428573" r="105">
      <c r="A105" s="117"/>
      <c r="B105" s="134"/>
      <c r="C105" s="134"/>
      <c r="D105" s="134"/>
      <c r="E105" s="134"/>
      <c r="F105" s="134"/>
      <c r="G105" s="134"/>
      <c r="H105" s="134"/>
      <c r="I105" s="134"/>
      <c r="J105" s="134"/>
      <c r="K105" s="120"/>
      <c r="L105" s="120"/>
      <c r="M105" s="120"/>
      <c r="N105" s="120"/>
      <c r="O105" s="120"/>
      <c r="P105" s="120"/>
      <c r="Q105" s="120"/>
      <c r="R105" s="120"/>
      <c r="S105" s="120"/>
      <c r="T105" s="120"/>
      <c r="U105" s="120"/>
      <c r="V105" s="120"/>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row>
    <row customHeight="true" hidden="true" ht="16.071428571428573" r="106">
      <c r="A106" s="117"/>
      <c r="B106" s="134"/>
      <c r="C106" s="134"/>
      <c r="D106" s="134"/>
      <c r="E106" s="134"/>
      <c r="F106" s="134"/>
      <c r="G106" s="134"/>
      <c r="H106" s="134"/>
      <c r="I106" s="134"/>
      <c r="J106" s="134"/>
      <c r="K106" s="120"/>
      <c r="L106" s="120"/>
      <c r="M106" s="120"/>
      <c r="N106" s="120"/>
      <c r="O106" s="120"/>
      <c r="P106" s="120"/>
      <c r="Q106" s="120"/>
      <c r="R106" s="120"/>
      <c r="S106" s="120"/>
      <c r="T106" s="120"/>
      <c r="U106" s="120"/>
      <c r="V106" s="120"/>
      <c r="W106" s="134"/>
      <c r="X106" s="134"/>
      <c r="Y106" s="134"/>
      <c r="Z106" s="134"/>
      <c r="AA106" s="134"/>
      <c r="AB106" s="134"/>
      <c r="AC106" s="134"/>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4"/>
      <c r="BD106" s="134"/>
      <c r="BE106" s="134"/>
      <c r="BF106" s="134"/>
      <c r="BG106" s="134"/>
      <c r="BH106" s="134"/>
      <c r="BI106" s="134"/>
    </row>
    <row customHeight="true" hidden="true" ht="16.071428571428573" r="107">
      <c r="A107" s="117"/>
      <c r="B107" s="134"/>
      <c r="C107" s="134"/>
      <c r="D107" s="134"/>
      <c r="E107" s="134"/>
      <c r="F107" s="134"/>
      <c r="G107" s="134"/>
      <c r="H107" s="134"/>
      <c r="I107" s="134"/>
      <c r="J107" s="134"/>
      <c r="K107" s="120"/>
      <c r="L107" s="120"/>
      <c r="M107" s="120"/>
      <c r="N107" s="120"/>
      <c r="O107" s="120"/>
      <c r="P107" s="120"/>
      <c r="Q107" s="120"/>
      <c r="R107" s="120"/>
      <c r="S107" s="120"/>
      <c r="T107" s="120"/>
      <c r="U107" s="120"/>
      <c r="V107" s="120"/>
      <c r="W107" s="134"/>
      <c r="X107" s="134"/>
      <c r="Y107" s="134"/>
      <c r="Z107" s="134"/>
      <c r="AA107" s="134"/>
      <c r="AB107" s="134"/>
      <c r="AC107" s="134"/>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4"/>
      <c r="BD107" s="134"/>
      <c r="BE107" s="134"/>
      <c r="BF107" s="134"/>
      <c r="BG107" s="134"/>
      <c r="BH107" s="134"/>
      <c r="BI107" s="134"/>
    </row>
    <row customHeight="true" hidden="true" ht="16.071428571428573" r="108">
      <c r="A108" s="117"/>
      <c r="B108" s="134"/>
      <c r="C108" s="134"/>
      <c r="D108" s="134"/>
      <c r="E108" s="134"/>
      <c r="F108" s="134"/>
      <c r="G108" s="134"/>
      <c r="H108" s="134"/>
      <c r="I108" s="134"/>
      <c r="J108" s="134"/>
      <c r="K108" s="120"/>
      <c r="L108" s="120"/>
      <c r="M108" s="120"/>
      <c r="N108" s="120"/>
      <c r="O108" s="120"/>
      <c r="P108" s="120"/>
      <c r="Q108" s="120"/>
      <c r="R108" s="120"/>
      <c r="S108" s="120"/>
      <c r="T108" s="120"/>
      <c r="U108" s="120"/>
      <c r="V108" s="120"/>
      <c r="W108" s="134"/>
      <c r="X108" s="134"/>
      <c r="Y108" s="134"/>
      <c r="Z108" s="134"/>
      <c r="AA108" s="134"/>
      <c r="AB108" s="134"/>
      <c r="AC108" s="134"/>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4"/>
      <c r="BD108" s="134"/>
      <c r="BE108" s="134"/>
      <c r="BF108" s="134"/>
      <c r="BG108" s="134"/>
      <c r="BH108" s="134"/>
      <c r="BI108" s="134"/>
    </row>
    <row customHeight="true" hidden="true" ht="16.071428571428573" r="109">
      <c r="A109" s="117"/>
      <c r="B109" s="134"/>
      <c r="C109" s="134"/>
      <c r="D109" s="134"/>
      <c r="E109" s="134"/>
      <c r="F109" s="134"/>
      <c r="G109" s="134"/>
      <c r="H109" s="134"/>
      <c r="I109" s="134"/>
      <c r="J109" s="134"/>
      <c r="K109" s="120"/>
      <c r="L109" s="120"/>
      <c r="M109" s="120"/>
      <c r="N109" s="120"/>
      <c r="O109" s="120"/>
      <c r="P109" s="120"/>
      <c r="Q109" s="120"/>
      <c r="R109" s="120"/>
      <c r="S109" s="120"/>
      <c r="T109" s="120"/>
      <c r="U109" s="120"/>
      <c r="V109" s="120"/>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row>
    <row customHeight="true" hidden="true" ht="16.071428571428573" r="110">
      <c r="A110" s="117"/>
      <c r="B110" s="134"/>
      <c r="C110" s="134"/>
      <c r="D110" s="134"/>
      <c r="E110" s="134"/>
      <c r="F110" s="134"/>
      <c r="G110" s="134"/>
      <c r="H110" s="134"/>
      <c r="I110" s="134"/>
      <c r="J110" s="134"/>
      <c r="K110" s="120"/>
      <c r="L110" s="120"/>
      <c r="M110" s="120"/>
      <c r="N110" s="120"/>
      <c r="O110" s="120"/>
      <c r="P110" s="120"/>
      <c r="Q110" s="120"/>
      <c r="R110" s="120"/>
      <c r="S110" s="120"/>
      <c r="T110" s="120"/>
      <c r="U110" s="120"/>
      <c r="V110" s="120"/>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row>
    <row customHeight="true" hidden="true" ht="16.071428571428573" r="111">
      <c r="A111" s="117"/>
      <c r="B111" s="134"/>
      <c r="C111" s="134"/>
      <c r="D111" s="134"/>
      <c r="E111" s="134"/>
      <c r="F111" s="134"/>
      <c r="G111" s="134"/>
      <c r="H111" s="134"/>
      <c r="I111" s="134"/>
      <c r="J111" s="134"/>
      <c r="K111" s="120"/>
      <c r="L111" s="120"/>
      <c r="M111" s="120"/>
      <c r="N111" s="120"/>
      <c r="O111" s="120"/>
      <c r="P111" s="120"/>
      <c r="Q111" s="120"/>
      <c r="R111" s="120"/>
      <c r="S111" s="120"/>
      <c r="T111" s="120"/>
      <c r="U111" s="120"/>
      <c r="V111" s="120"/>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row>
    <row customHeight="true" hidden="true" ht="16.071428571428573" r="112">
      <c r="A112" s="117"/>
      <c r="B112" s="134"/>
      <c r="C112" s="134"/>
      <c r="D112" s="134"/>
      <c r="E112" s="134"/>
      <c r="F112" s="134"/>
      <c r="G112" s="134"/>
      <c r="H112" s="134"/>
      <c r="I112" s="134"/>
      <c r="J112" s="134"/>
      <c r="K112" s="120"/>
      <c r="L112" s="120"/>
      <c r="M112" s="120"/>
      <c r="N112" s="120"/>
      <c r="O112" s="120"/>
      <c r="P112" s="120"/>
      <c r="Q112" s="120"/>
      <c r="R112" s="120"/>
      <c r="S112" s="120"/>
      <c r="T112" s="120"/>
      <c r="U112" s="120"/>
      <c r="V112" s="120"/>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row>
    <row customHeight="true" hidden="true" ht="16.071428571428573" r="113">
      <c r="A113" s="117"/>
      <c r="B113" s="134"/>
      <c r="C113" s="134"/>
      <c r="D113" s="134"/>
      <c r="E113" s="134"/>
      <c r="F113" s="134"/>
      <c r="G113" s="134"/>
      <c r="H113" s="134"/>
      <c r="I113" s="134"/>
      <c r="J113" s="134"/>
      <c r="K113" s="120"/>
      <c r="L113" s="120"/>
      <c r="M113" s="120"/>
      <c r="N113" s="120"/>
      <c r="O113" s="120"/>
      <c r="P113" s="120"/>
      <c r="Q113" s="120"/>
      <c r="R113" s="120"/>
      <c r="S113" s="120"/>
      <c r="T113" s="120"/>
      <c r="U113" s="120"/>
      <c r="V113" s="120"/>
      <c r="W113" s="134"/>
      <c r="X113" s="134"/>
      <c r="Y113" s="134"/>
      <c r="Z113" s="134"/>
      <c r="AA113" s="134"/>
      <c r="AB113" s="134"/>
      <c r="AC113" s="134"/>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4"/>
      <c r="BD113" s="134"/>
      <c r="BE113" s="134"/>
      <c r="BF113" s="134"/>
      <c r="BG113" s="134"/>
      <c r="BH113" s="134"/>
      <c r="BI113" s="134"/>
    </row>
    <row customHeight="true" hidden="true" ht="16.071428571428573" r="114">
      <c r="A114" s="117"/>
      <c r="B114" s="134"/>
      <c r="C114" s="134"/>
      <c r="D114" s="134"/>
      <c r="E114" s="134"/>
      <c r="F114" s="134"/>
      <c r="G114" s="134"/>
      <c r="H114" s="134"/>
      <c r="I114" s="134"/>
      <c r="J114" s="134"/>
      <c r="K114" s="120"/>
      <c r="L114" s="120"/>
      <c r="M114" s="120"/>
      <c r="N114" s="120"/>
      <c r="O114" s="120"/>
      <c r="P114" s="120"/>
      <c r="Q114" s="120"/>
      <c r="R114" s="120"/>
      <c r="S114" s="120"/>
      <c r="T114" s="120"/>
      <c r="U114" s="120"/>
      <c r="V114" s="120"/>
      <c r="W114" s="134"/>
      <c r="X114" s="134"/>
      <c r="Y114" s="134"/>
      <c r="Z114" s="134"/>
      <c r="AA114" s="134"/>
      <c r="AB114" s="134"/>
      <c r="AC114" s="134"/>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4"/>
      <c r="BD114" s="134"/>
      <c r="BE114" s="134"/>
      <c r="BF114" s="134"/>
      <c r="BG114" s="134"/>
      <c r="BH114" s="134"/>
      <c r="BI114" s="134"/>
    </row>
    <row customHeight="true" hidden="true" ht="16.071428571428573" r="115">
      <c r="A115" s="117"/>
      <c r="B115" s="134"/>
      <c r="C115" s="134"/>
      <c r="D115" s="134"/>
      <c r="E115" s="134"/>
      <c r="F115" s="134"/>
      <c r="G115" s="134"/>
      <c r="H115" s="134"/>
      <c r="I115" s="134"/>
      <c r="J115" s="134"/>
      <c r="K115" s="120"/>
      <c r="L115" s="120"/>
      <c r="M115" s="120"/>
      <c r="N115" s="120"/>
      <c r="O115" s="120"/>
      <c r="P115" s="120"/>
      <c r="Q115" s="120"/>
      <c r="R115" s="120"/>
      <c r="S115" s="120"/>
      <c r="T115" s="120"/>
      <c r="U115" s="120"/>
      <c r="V115" s="120"/>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row>
    <row customHeight="true" hidden="true" ht="16.071428571428573" r="116">
      <c r="A116" s="117"/>
      <c r="B116" s="134"/>
      <c r="C116" s="134"/>
      <c r="D116" s="134"/>
      <c r="E116" s="134"/>
      <c r="F116" s="134"/>
      <c r="G116" s="134"/>
      <c r="H116" s="134"/>
      <c r="I116" s="134"/>
      <c r="J116" s="134"/>
      <c r="K116" s="120"/>
      <c r="L116" s="120"/>
      <c r="M116" s="120"/>
      <c r="N116" s="120"/>
      <c r="O116" s="120"/>
      <c r="P116" s="120"/>
      <c r="Q116" s="120"/>
      <c r="R116" s="120"/>
      <c r="S116" s="120"/>
      <c r="T116" s="120"/>
      <c r="U116" s="120"/>
      <c r="V116" s="120"/>
      <c r="W116" s="134"/>
      <c r="X116" s="134"/>
      <c r="Y116" s="134"/>
      <c r="Z116" s="134"/>
      <c r="AA116" s="134"/>
      <c r="AB116" s="134"/>
      <c r="AC116" s="134"/>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4"/>
      <c r="BD116" s="134"/>
      <c r="BE116" s="134"/>
      <c r="BF116" s="134"/>
      <c r="BG116" s="134"/>
      <c r="BH116" s="134"/>
      <c r="BI116" s="134"/>
    </row>
    <row hidden="true" r="117">
      <c r="A117" s="123" t="s">
        <v>264</v>
      </c>
      <c r="B117" s="123">
        <v>1</v>
      </c>
      <c r="C117" s="123" t="s">
        <v>326</v>
      </c>
      <c r="D117" s="123" t="s">
        <v>327</v>
      </c>
      <c r="E117" s="123">
        <v>8</v>
      </c>
      <c r="F117" s="123" t="s">
        <v>328</v>
      </c>
      <c r="G117" s="123" t="s">
        <v>329</v>
      </c>
      <c r="H117" s="123" t="s">
        <v>330</v>
      </c>
      <c r="I117" s="123">
        <v>22</v>
      </c>
      <c r="J117" s="123" t="s">
        <v>331</v>
      </c>
      <c r="K117" s="123" t="s">
        <v>332</v>
      </c>
      <c r="L117" s="123">
        <v>28</v>
      </c>
      <c r="M117" s="123" t="s">
        <v>333</v>
      </c>
      <c r="N117" s="120"/>
      <c r="O117" s="120"/>
      <c r="P117" s="120"/>
      <c r="Q117" s="120"/>
      <c r="R117" s="120"/>
      <c r="S117" s="120"/>
      <c r="T117" s="120"/>
      <c r="U117" s="120"/>
      <c r="V117" s="120"/>
      <c r="W117" s="134"/>
      <c r="X117" s="134"/>
      <c r="Y117" s="134"/>
      <c r="Z117" s="134"/>
      <c r="AA117" s="134"/>
      <c r="AB117" s="134"/>
      <c r="AC117" s="134"/>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4"/>
      <c r="BD117" s="134"/>
      <c r="BE117" s="134"/>
      <c r="BF117" s="134"/>
      <c r="BG117" s="134"/>
      <c r="BH117" s="134"/>
      <c r="BI117" s="134"/>
    </row>
    <row hidden="true" r="118">
      <c r="A118" s="117" t="s">
        <v>334</v>
      </c>
      <c r="B118" s="127" t="s">
        <v>305</v>
      </c>
      <c r="C118" s="127"/>
      <c r="D118" s="127"/>
      <c r="E118" s="127"/>
      <c r="F118" s="127"/>
      <c r="G118" s="127"/>
      <c r="H118" s="127"/>
      <c r="I118" s="127"/>
      <c r="J118" s="127"/>
      <c r="K118" s="127"/>
      <c r="L118" s="127"/>
      <c r="M118" s="127"/>
      <c r="N118" s="120"/>
      <c r="O118" s="120"/>
      <c r="P118" s="120"/>
      <c r="Q118" s="120"/>
      <c r="R118" s="120"/>
      <c r="S118" s="120"/>
      <c r="T118" s="120"/>
      <c r="U118" s="120"/>
      <c r="V118" s="120"/>
      <c r="W118" s="134"/>
      <c r="X118" s="134"/>
      <c r="Y118" s="134"/>
      <c r="Z118" s="134"/>
      <c r="AA118" s="134"/>
      <c r="AB118" s="134"/>
      <c r="AC118" s="134"/>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4"/>
      <c r="BD118" s="134"/>
      <c r="BE118" s="134"/>
      <c r="BF118" s="134"/>
      <c r="BG118" s="134"/>
      <c r="BH118" s="134"/>
      <c r="BI118" s="134"/>
    </row>
    <row hidden="true" r="119">
      <c r="A119" s="117" t="s">
        <v>334</v>
      </c>
      <c r="B119" s="129" t="s">
        <v>335</v>
      </c>
      <c r="C119" s="129"/>
      <c r="D119" s="129"/>
      <c r="E119" s="129"/>
      <c r="F119" s="129"/>
      <c r="G119" s="129"/>
      <c r="H119" s="129"/>
      <c r="I119" s="129"/>
      <c r="J119" s="129"/>
      <c r="K119" s="129"/>
      <c r="L119" s="129"/>
      <c r="M119" s="129"/>
      <c r="N119" s="120"/>
      <c r="O119" s="120"/>
      <c r="P119" s="120"/>
      <c r="Q119" s="120"/>
      <c r="R119" s="120"/>
      <c r="S119" s="120"/>
      <c r="T119" s="120"/>
      <c r="U119" s="120"/>
      <c r="V119" s="120"/>
      <c r="W119" s="134"/>
      <c r="X119" s="134"/>
      <c r="Y119" s="134"/>
      <c r="Z119" s="134"/>
      <c r="AA119" s="134"/>
      <c r="AB119" s="134"/>
      <c r="AC119" s="134"/>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4"/>
      <c r="BD119" s="134"/>
      <c r="BE119" s="134"/>
      <c r="BF119" s="134"/>
      <c r="BG119" s="134"/>
      <c r="BH119" s="134"/>
      <c r="BI119" s="134"/>
    </row>
    <row hidden="true" r="120">
      <c r="A120" s="117" t="s">
        <v>334</v>
      </c>
      <c r="B120" s="131" t="s">
        <v>335</v>
      </c>
      <c r="C120" s="131"/>
      <c r="D120" s="131"/>
      <c r="E120" s="131"/>
      <c r="F120" s="131"/>
      <c r="G120" s="131"/>
      <c r="H120" s="131"/>
      <c r="I120" s="131"/>
      <c r="J120" s="131"/>
      <c r="K120" s="131"/>
      <c r="L120" s="131"/>
      <c r="M120" s="131"/>
      <c r="N120" s="120"/>
      <c r="O120" s="120"/>
      <c r="P120" s="120"/>
      <c r="Q120" s="120"/>
      <c r="R120" s="120"/>
      <c r="S120" s="120"/>
      <c r="T120" s="120"/>
      <c r="U120" s="120"/>
      <c r="V120" s="120"/>
      <c r="W120" s="134"/>
      <c r="X120" s="134"/>
      <c r="Y120" s="134"/>
      <c r="Z120" s="134"/>
      <c r="AA120" s="134"/>
      <c r="AB120" s="134"/>
      <c r="AC120" s="134"/>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4"/>
      <c r="BD120" s="134"/>
      <c r="BE120" s="134"/>
      <c r="BF120" s="134"/>
      <c r="BG120" s="134"/>
      <c r="BH120" s="134"/>
      <c r="BI120" s="134"/>
    </row>
    <row hidden="true" r="121">
      <c r="A121" s="117" t="s">
        <v>334</v>
      </c>
      <c r="B121" s="162" t="s">
        <v>336</v>
      </c>
      <c r="C121" s="162"/>
      <c r="D121" s="162"/>
      <c r="E121" s="162"/>
      <c r="F121" s="162"/>
      <c r="G121" s="162"/>
      <c r="H121" s="162"/>
      <c r="I121" s="162"/>
      <c r="J121" s="162"/>
      <c r="K121" s="162"/>
      <c r="L121" s="162"/>
      <c r="M121" s="162"/>
      <c r="N121" s="120"/>
      <c r="O121" s="120"/>
      <c r="P121" s="120"/>
      <c r="Q121" s="120"/>
      <c r="R121" s="120"/>
      <c r="S121" s="120"/>
      <c r="T121" s="120"/>
      <c r="U121" s="120"/>
      <c r="V121" s="120"/>
      <c r="W121" s="134"/>
      <c r="X121" s="134"/>
      <c r="Y121" s="134"/>
      <c r="Z121" s="134"/>
      <c r="AA121" s="134"/>
      <c r="AB121" s="134"/>
      <c r="AC121" s="134"/>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4"/>
      <c r="BD121" s="134"/>
      <c r="BE121" s="134"/>
      <c r="BF121" s="134"/>
      <c r="BG121" s="134"/>
      <c r="BH121" s="134"/>
      <c r="BI121" s="134"/>
    </row>
    <row hidden="true" r="122">
      <c r="A122" s="117" t="s">
        <v>334</v>
      </c>
      <c r="B122" s="163" t="s">
        <v>336</v>
      </c>
      <c r="C122" s="163"/>
      <c r="D122" s="163"/>
      <c r="E122" s="163"/>
      <c r="F122" s="163"/>
      <c r="G122" s="163"/>
      <c r="H122" s="163"/>
      <c r="I122" s="163"/>
      <c r="J122" s="163"/>
      <c r="K122" s="163"/>
      <c r="L122" s="163"/>
      <c r="M122" s="163"/>
      <c r="N122" s="120"/>
      <c r="O122" s="120"/>
      <c r="P122" s="120"/>
      <c r="Q122" s="120"/>
      <c r="R122" s="120"/>
      <c r="S122" s="120"/>
      <c r="T122" s="120"/>
      <c r="U122" s="120"/>
      <c r="V122" s="120"/>
      <c r="W122" s="134"/>
      <c r="X122" s="134"/>
      <c r="Y122" s="134"/>
      <c r="Z122" s="134"/>
      <c r="AA122" s="134"/>
      <c r="AB122" s="134"/>
      <c r="AC122" s="134"/>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4"/>
      <c r="BD122" s="134"/>
      <c r="BE122" s="134"/>
      <c r="BF122" s="134"/>
      <c r="BG122" s="134"/>
      <c r="BH122" s="134"/>
      <c r="BI122" s="134"/>
    </row>
    <row hidden="true" r="123">
      <c r="A123" s="117" t="s">
        <v>334</v>
      </c>
      <c r="B123" s="164" t="s">
        <v>337</v>
      </c>
      <c r="C123" s="164"/>
      <c r="D123" s="164"/>
      <c r="E123" s="164"/>
      <c r="F123" s="164"/>
      <c r="G123" s="164"/>
      <c r="H123" s="164"/>
      <c r="I123" s="164"/>
      <c r="J123" s="164"/>
      <c r="K123" s="164"/>
      <c r="L123" s="164"/>
      <c r="M123" s="164"/>
      <c r="N123" s="120"/>
      <c r="O123" s="120"/>
      <c r="P123" s="120"/>
      <c r="Q123" s="120"/>
      <c r="R123" s="120"/>
      <c r="S123" s="120"/>
      <c r="T123" s="120"/>
      <c r="U123" s="120"/>
      <c r="V123" s="120"/>
      <c r="W123" s="134"/>
      <c r="X123" s="134"/>
      <c r="Y123" s="134"/>
      <c r="Z123" s="134"/>
      <c r="AA123" s="134"/>
      <c r="AB123" s="134"/>
      <c r="AC123" s="134"/>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4"/>
      <c r="BD123" s="134"/>
      <c r="BE123" s="134"/>
      <c r="BF123" s="134"/>
      <c r="BG123" s="134"/>
      <c r="BH123" s="134"/>
      <c r="BI123" s="134"/>
    </row>
    <row hidden="true" r="124">
      <c r="A124" s="117" t="s">
        <v>334</v>
      </c>
      <c r="B124" s="134"/>
      <c r="C124" s="165" t="s">
        <v>335</v>
      </c>
      <c r="D124" s="165"/>
      <c r="E124" s="166" t="s">
        <v>335</v>
      </c>
      <c r="F124" s="166"/>
      <c r="G124" s="167" t="s">
        <v>335</v>
      </c>
      <c r="H124" s="167"/>
      <c r="I124" s="168" t="s">
        <v>335</v>
      </c>
      <c r="J124" s="168"/>
      <c r="K124" s="168"/>
      <c r="L124" s="168"/>
      <c r="M124" s="120"/>
      <c r="N124" s="120"/>
      <c r="O124" s="120"/>
      <c r="P124" s="120"/>
      <c r="Q124" s="120"/>
      <c r="R124" s="120"/>
      <c r="S124" s="120"/>
      <c r="T124" s="120"/>
      <c r="U124" s="120"/>
      <c r="V124" s="120"/>
      <c r="W124" s="134"/>
      <c r="X124" s="134"/>
      <c r="Y124" s="134"/>
      <c r="Z124" s="134"/>
      <c r="AA124" s="134"/>
      <c r="AB124" s="134"/>
      <c r="AC124" s="134"/>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row>
    <row hidden="true" r="125">
      <c r="A125" s="117" t="s">
        <v>334</v>
      </c>
      <c r="B125" s="134"/>
      <c r="C125" s="134"/>
      <c r="D125" s="164" t="s">
        <v>338</v>
      </c>
      <c r="E125" s="164"/>
      <c r="F125" s="169" t="s">
        <v>338</v>
      </c>
      <c r="G125" s="169"/>
      <c r="H125" s="169"/>
      <c r="I125" s="169"/>
      <c r="J125" s="169"/>
      <c r="K125" s="169"/>
      <c r="L125" s="169"/>
      <c r="M125" s="169"/>
      <c r="N125" s="120"/>
      <c r="O125" s="120"/>
      <c r="P125" s="120"/>
      <c r="Q125" s="120"/>
      <c r="R125" s="120"/>
      <c r="S125" s="120"/>
      <c r="T125" s="120"/>
      <c r="U125" s="120"/>
      <c r="V125" s="120"/>
      <c r="W125" s="134"/>
      <c r="X125" s="134"/>
      <c r="Y125" s="134"/>
      <c r="Z125" s="134"/>
      <c r="AA125" s="134"/>
      <c r="AB125" s="134"/>
      <c r="AC125" s="134"/>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4"/>
      <c r="BD125" s="134"/>
      <c r="BE125" s="134"/>
      <c r="BF125" s="134"/>
      <c r="BG125" s="134"/>
      <c r="BH125" s="134"/>
      <c r="BI125" s="134"/>
    </row>
    <row hidden="true" r="126">
      <c r="A126" s="117" t="s">
        <v>334</v>
      </c>
      <c r="B126" s="170" t="s">
        <v>336</v>
      </c>
      <c r="C126" s="170"/>
      <c r="D126" s="170"/>
      <c r="E126" s="170"/>
      <c r="F126" s="170"/>
      <c r="G126" s="170"/>
      <c r="H126" s="170"/>
      <c r="I126" s="170"/>
      <c r="J126" s="170"/>
      <c r="K126" s="170"/>
      <c r="L126" s="170"/>
      <c r="M126" s="170"/>
      <c r="N126" s="134"/>
      <c r="O126" s="134"/>
      <c r="P126" s="134"/>
      <c r="Q126" s="134"/>
      <c r="R126" s="134"/>
      <c r="S126" s="134"/>
      <c r="T126" s="134"/>
      <c r="U126" s="134"/>
      <c r="V126" s="134"/>
      <c r="W126" s="134"/>
      <c r="X126" s="134"/>
      <c r="Y126" s="134"/>
      <c r="Z126" s="134"/>
      <c r="AA126" s="134"/>
      <c r="AB126" s="134"/>
      <c r="AC126" s="134"/>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4"/>
      <c r="BD126" s="134"/>
      <c r="BE126" s="134"/>
      <c r="BF126" s="134"/>
      <c r="BG126" s="134"/>
      <c r="BH126" s="134"/>
      <c r="BI126" s="134"/>
    </row>
    <row hidden="true" r="127">
      <c r="A127" s="117" t="s">
        <v>334</v>
      </c>
      <c r="B127" s="117"/>
      <c r="C127" s="117"/>
      <c r="D127" s="117"/>
      <c r="E127" s="117"/>
      <c r="F127" s="117"/>
      <c r="G127" s="117"/>
      <c r="H127" s="164" t="s">
        <v>338</v>
      </c>
      <c r="I127" s="164"/>
      <c r="J127" s="164"/>
      <c r="K127" s="164"/>
      <c r="L127" s="164"/>
      <c r="M127" s="164"/>
      <c r="N127" s="134"/>
      <c r="O127" s="134"/>
      <c r="P127" s="134"/>
      <c r="Q127" s="134"/>
      <c r="R127" s="134"/>
      <c r="S127" s="134"/>
      <c r="T127" s="134"/>
      <c r="U127" s="134"/>
      <c r="V127" s="134"/>
      <c r="W127" s="134"/>
      <c r="X127" s="134"/>
      <c r="Y127" s="134"/>
      <c r="Z127" s="134"/>
      <c r="AA127" s="134"/>
      <c r="AB127" s="134"/>
      <c r="AC127" s="134"/>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4"/>
      <c r="BD127" s="134"/>
      <c r="BE127" s="134"/>
      <c r="BF127" s="134"/>
      <c r="BG127" s="134"/>
      <c r="BH127" s="134"/>
      <c r="BI127" s="134"/>
    </row>
    <row hidden="true" r="128">
      <c r="A128" s="117" t="s">
        <v>334</v>
      </c>
      <c r="B128" s="134"/>
      <c r="C128" s="134"/>
      <c r="D128" s="134"/>
      <c r="E128" s="134"/>
      <c r="F128" s="134"/>
      <c r="G128" s="134"/>
      <c r="H128" s="171" t="s">
        <v>338</v>
      </c>
      <c r="I128" s="171"/>
      <c r="J128" s="134"/>
      <c r="K128" s="172" t="s">
        <v>335</v>
      </c>
      <c r="L128" s="120"/>
      <c r="M128" s="120"/>
      <c r="N128" s="134"/>
      <c r="O128" s="134"/>
      <c r="P128" s="134"/>
      <c r="Q128" s="134"/>
      <c r="R128" s="134"/>
      <c r="S128" s="134"/>
      <c r="T128" s="134"/>
      <c r="U128" s="134"/>
      <c r="V128" s="134"/>
      <c r="W128" s="134"/>
      <c r="X128" s="134"/>
      <c r="Y128" s="134"/>
      <c r="Z128" s="134"/>
      <c r="AA128" s="134"/>
      <c r="AB128" s="134"/>
      <c r="AC128" s="134"/>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4"/>
      <c r="BD128" s="134"/>
      <c r="BE128" s="134"/>
      <c r="BF128" s="134"/>
      <c r="BG128" s="134"/>
      <c r="BH128" s="134"/>
      <c r="BI128" s="134"/>
    </row>
    <row hidden="true" r="129">
      <c r="A129" s="117"/>
      <c r="B129" s="134"/>
      <c r="C129" s="134"/>
      <c r="D129" s="134"/>
      <c r="E129" s="134"/>
      <c r="F129" s="134"/>
      <c r="G129" s="134"/>
      <c r="H129" s="134"/>
      <c r="I129" s="134"/>
      <c r="J129" s="134"/>
      <c r="K129" s="120"/>
      <c r="L129" s="120"/>
      <c r="M129" s="120"/>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4"/>
      <c r="BD129" s="134"/>
      <c r="BE129" s="134"/>
      <c r="BF129" s="134"/>
      <c r="BG129" s="134"/>
      <c r="BH129" s="134"/>
      <c r="BI129" s="134"/>
    </row>
    <row hidden="true" r="130">
      <c r="A130" s="117"/>
      <c r="B130" s="134"/>
      <c r="C130" s="134"/>
      <c r="D130" s="134"/>
      <c r="E130" s="134"/>
      <c r="F130" s="134"/>
      <c r="G130" s="134"/>
      <c r="H130" s="134"/>
      <c r="I130" s="134"/>
      <c r="J130" s="134"/>
      <c r="K130" s="120"/>
      <c r="L130" s="120"/>
      <c r="M130" s="120"/>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4"/>
      <c r="BD130" s="134"/>
      <c r="BE130" s="134"/>
      <c r="BF130" s="134"/>
      <c r="BG130" s="134"/>
      <c r="BH130" s="134"/>
      <c r="BI130" s="134"/>
    </row>
    <row hidden="true"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c r="AC131" s="134"/>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4"/>
      <c r="BD131" s="134"/>
      <c r="BE131" s="134"/>
      <c r="BF131" s="134"/>
      <c r="BG131" s="134"/>
      <c r="BH131" s="134"/>
      <c r="BI131" s="134"/>
    </row>
    <row hidden="true" r="132">
      <c r="A132" s="123" t="s">
        <v>264</v>
      </c>
      <c r="B132" s="123">
        <v>1</v>
      </c>
      <c r="C132" s="123" t="s">
        <v>326</v>
      </c>
      <c r="D132" s="123" t="s">
        <v>327</v>
      </c>
      <c r="E132" s="123">
        <v>8</v>
      </c>
      <c r="F132" s="123" t="s">
        <v>328</v>
      </c>
      <c r="G132" s="123" t="s">
        <v>329</v>
      </c>
      <c r="H132" s="123" t="s">
        <v>330</v>
      </c>
      <c r="I132" s="123">
        <v>22</v>
      </c>
      <c r="J132" s="123" t="s">
        <v>331</v>
      </c>
      <c r="K132" s="123" t="s">
        <v>332</v>
      </c>
      <c r="L132" s="123">
        <v>28</v>
      </c>
      <c r="M132" s="123" t="s">
        <v>333</v>
      </c>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4"/>
      <c r="BD132" s="134"/>
      <c r="BE132" s="134"/>
      <c r="BF132" s="134"/>
      <c r="BG132" s="134"/>
      <c r="BH132" s="134"/>
      <c r="BI132" s="134"/>
    </row>
    <row hidden="true" r="133">
      <c r="A133" s="117"/>
      <c r="B133" s="127" t="s">
        <v>339</v>
      </c>
      <c r="C133" s="127"/>
      <c r="D133" s="127"/>
      <c r="E133" s="127"/>
      <c r="F133" s="127"/>
      <c r="G133" s="127"/>
      <c r="H133" s="127"/>
      <c r="I133" s="127"/>
      <c r="J133" s="127"/>
      <c r="K133" s="127"/>
      <c r="L133" s="127"/>
      <c r="M133" s="127"/>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row>
    <row hidden="true" r="134">
      <c r="A134" s="117" t="s">
        <v>340</v>
      </c>
      <c r="B134" s="129" t="s">
        <v>341</v>
      </c>
      <c r="C134" s="129"/>
      <c r="D134" s="129"/>
      <c r="E134" s="129"/>
      <c r="F134" s="129"/>
      <c r="G134" s="129"/>
      <c r="H134" s="129"/>
      <c r="I134" s="129"/>
      <c r="J134" s="129"/>
      <c r="K134" s="129"/>
      <c r="L134" s="129"/>
      <c r="M134" s="129"/>
      <c r="N134" s="134"/>
      <c r="O134" s="134"/>
      <c r="P134" s="134"/>
      <c r="Q134" s="134"/>
      <c r="R134" s="134"/>
      <c r="S134" s="134"/>
      <c r="T134" s="134"/>
      <c r="U134" s="134"/>
      <c r="V134" s="134"/>
      <c r="W134" s="134"/>
      <c r="X134" s="134"/>
      <c r="Y134" s="134"/>
      <c r="Z134" s="134"/>
      <c r="AA134" s="134"/>
      <c r="AB134" s="134"/>
      <c r="AC134" s="134"/>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4"/>
      <c r="BD134" s="134"/>
      <c r="BE134" s="134"/>
      <c r="BF134" s="134"/>
      <c r="BG134" s="134"/>
      <c r="BH134" s="134"/>
      <c r="BI134" s="134"/>
    </row>
    <row hidden="true" r="135">
      <c r="A135" s="117" t="s">
        <v>340</v>
      </c>
      <c r="B135" s="131" t="s">
        <v>341</v>
      </c>
      <c r="C135" s="131"/>
      <c r="D135" s="131"/>
      <c r="E135" s="131"/>
      <c r="F135" s="131"/>
      <c r="G135" s="131"/>
      <c r="H135" s="131"/>
      <c r="I135" s="131"/>
      <c r="J135" s="131"/>
      <c r="K135" s="131"/>
      <c r="L135" s="131"/>
      <c r="M135" s="131"/>
      <c r="N135" s="134"/>
      <c r="O135" s="134"/>
      <c r="P135" s="134"/>
      <c r="Q135" s="134"/>
      <c r="R135" s="134"/>
      <c r="S135" s="134"/>
      <c r="T135" s="134"/>
      <c r="U135" s="134"/>
      <c r="V135" s="134"/>
      <c r="W135" s="134"/>
      <c r="X135" s="134"/>
      <c r="Y135" s="134"/>
      <c r="Z135" s="134"/>
      <c r="AA135" s="134"/>
      <c r="AB135" s="134"/>
      <c r="AC135" s="134"/>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4"/>
      <c r="BF135" s="134"/>
      <c r="BG135" s="134"/>
      <c r="BH135" s="134"/>
      <c r="BI135" s="134"/>
    </row>
    <row hidden="true" r="136">
      <c r="A136" s="117" t="s">
        <v>340</v>
      </c>
      <c r="B136" s="162" t="s">
        <v>341</v>
      </c>
      <c r="C136" s="162"/>
      <c r="D136" s="162"/>
      <c r="E136" s="162"/>
      <c r="F136" s="162"/>
      <c r="G136" s="162"/>
      <c r="H136" s="162"/>
      <c r="I136" s="162"/>
      <c r="J136" s="162"/>
      <c r="K136" s="162"/>
      <c r="L136" s="162"/>
      <c r="M136" s="162"/>
      <c r="N136" s="134"/>
      <c r="O136" s="134"/>
      <c r="P136" s="134"/>
      <c r="Q136" s="134"/>
      <c r="R136" s="134"/>
      <c r="S136" s="134"/>
      <c r="T136" s="134"/>
      <c r="U136" s="134"/>
      <c r="V136" s="134"/>
      <c r="W136" s="134"/>
      <c r="X136" s="134"/>
      <c r="Y136" s="134"/>
      <c r="Z136" s="134"/>
      <c r="AA136" s="134"/>
      <c r="AB136" s="134"/>
      <c r="AC136" s="134"/>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4"/>
      <c r="BD136" s="134"/>
      <c r="BE136" s="134"/>
      <c r="BF136" s="134"/>
      <c r="BG136" s="134"/>
      <c r="BH136" s="134"/>
      <c r="BI136" s="134"/>
    </row>
    <row hidden="true" r="137">
      <c r="A137" s="117" t="s">
        <v>340</v>
      </c>
      <c r="B137" s="163" t="s">
        <v>341</v>
      </c>
      <c r="C137" s="163"/>
      <c r="D137" s="163"/>
      <c r="E137" s="163"/>
      <c r="F137" s="163"/>
      <c r="G137" s="163"/>
      <c r="H137" s="163"/>
      <c r="I137" s="163"/>
      <c r="J137" s="163"/>
      <c r="K137" s="163"/>
      <c r="L137" s="163"/>
      <c r="M137" s="163"/>
      <c r="N137" s="134"/>
      <c r="O137" s="134"/>
      <c r="P137" s="134"/>
      <c r="Q137" s="134"/>
      <c r="R137" s="134"/>
      <c r="S137" s="134"/>
      <c r="T137" s="134"/>
      <c r="U137" s="134"/>
      <c r="V137" s="134"/>
      <c r="W137" s="134"/>
      <c r="X137" s="134"/>
      <c r="Y137" s="134"/>
      <c r="Z137" s="134"/>
      <c r="AA137" s="134"/>
      <c r="AB137" s="134"/>
      <c r="AC137" s="134"/>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4"/>
      <c r="BD137" s="134"/>
      <c r="BE137" s="134"/>
      <c r="BF137" s="134"/>
      <c r="BG137" s="134"/>
      <c r="BH137" s="134"/>
      <c r="BI137" s="134"/>
    </row>
    <row hidden="true" r="138">
      <c r="A138" s="117" t="s">
        <v>340</v>
      </c>
      <c r="B138" s="164" t="s">
        <v>342</v>
      </c>
      <c r="C138" s="164"/>
      <c r="D138" s="164"/>
      <c r="E138" s="164"/>
      <c r="F138" s="164"/>
      <c r="G138" s="164"/>
      <c r="H138" s="164"/>
      <c r="I138" s="164"/>
      <c r="J138" s="164"/>
      <c r="K138" s="164"/>
      <c r="L138" s="164"/>
      <c r="M138" s="164"/>
      <c r="N138" s="134"/>
      <c r="O138" s="134"/>
      <c r="P138" s="134"/>
      <c r="Q138" s="134"/>
      <c r="R138" s="134"/>
      <c r="S138" s="134"/>
      <c r="T138" s="134"/>
      <c r="U138" s="134"/>
      <c r="V138" s="134"/>
      <c r="W138" s="134"/>
      <c r="X138" s="134"/>
      <c r="Y138" s="134"/>
      <c r="Z138" s="134"/>
      <c r="AA138" s="134"/>
      <c r="AB138" s="134"/>
      <c r="AC138" s="134"/>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4"/>
      <c r="BD138" s="134"/>
      <c r="BE138" s="134"/>
      <c r="BF138" s="134"/>
      <c r="BG138" s="134"/>
      <c r="BH138" s="134"/>
      <c r="BI138" s="134"/>
    </row>
    <row hidden="true" r="139">
      <c r="A139" s="117" t="s">
        <v>340</v>
      </c>
      <c r="B139" s="134"/>
      <c r="C139" s="165" t="s">
        <v>343</v>
      </c>
      <c r="D139" s="165"/>
      <c r="E139" s="166" t="s">
        <v>344</v>
      </c>
      <c r="F139" s="166"/>
      <c r="G139" s="167" t="s">
        <v>345</v>
      </c>
      <c r="H139" s="167"/>
      <c r="I139" s="168" t="s">
        <v>342</v>
      </c>
      <c r="J139" s="168"/>
      <c r="K139" s="168"/>
      <c r="L139" s="168"/>
      <c r="M139" s="120"/>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4"/>
      <c r="BD139" s="134"/>
      <c r="BE139" s="134"/>
      <c r="BF139" s="134"/>
      <c r="BG139" s="134"/>
      <c r="BH139" s="134"/>
      <c r="BI139" s="134"/>
    </row>
    <row hidden="true" r="140">
      <c r="A140" s="117" t="s">
        <v>340</v>
      </c>
      <c r="B140" s="134"/>
      <c r="C140" s="134"/>
      <c r="D140" s="164" t="s">
        <v>346</v>
      </c>
      <c r="E140" s="164"/>
      <c r="F140" s="169" t="s">
        <v>347</v>
      </c>
      <c r="G140" s="169"/>
      <c r="H140" s="169"/>
      <c r="I140" s="169"/>
      <c r="J140" s="169"/>
      <c r="K140" s="169"/>
      <c r="L140" s="169"/>
      <c r="M140" s="169"/>
      <c r="N140" s="134"/>
      <c r="O140" s="134"/>
      <c r="P140" s="134"/>
      <c r="Q140" s="134"/>
      <c r="R140" s="134"/>
      <c r="S140" s="134"/>
      <c r="T140" s="134"/>
      <c r="U140" s="134"/>
      <c r="V140" s="134"/>
      <c r="W140" s="134"/>
      <c r="X140" s="134"/>
      <c r="Y140" s="134"/>
      <c r="Z140" s="134"/>
      <c r="AA140" s="134"/>
      <c r="AB140" s="134"/>
      <c r="AC140" s="134"/>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4"/>
      <c r="BD140" s="134"/>
      <c r="BE140" s="134"/>
      <c r="BF140" s="134"/>
      <c r="BG140" s="134"/>
      <c r="BH140" s="134"/>
      <c r="BI140" s="134"/>
    </row>
    <row hidden="true" r="141">
      <c r="A141" s="117" t="s">
        <v>340</v>
      </c>
      <c r="B141" s="170" t="s">
        <v>348</v>
      </c>
      <c r="C141" s="170"/>
      <c r="D141" s="170"/>
      <c r="E141" s="170"/>
      <c r="F141" s="170"/>
      <c r="G141" s="170"/>
      <c r="H141" s="170"/>
      <c r="I141" s="170"/>
      <c r="J141" s="170"/>
      <c r="K141" s="170"/>
      <c r="L141" s="170"/>
      <c r="M141" s="170"/>
      <c r="N141" s="134"/>
      <c r="O141" s="134"/>
      <c r="P141" s="134"/>
      <c r="Q141" s="134"/>
      <c r="R141" s="134"/>
      <c r="S141" s="134"/>
      <c r="T141" s="134"/>
      <c r="U141" s="134"/>
      <c r="V141" s="134"/>
      <c r="W141" s="134"/>
      <c r="X141" s="134"/>
      <c r="Y141" s="134"/>
      <c r="Z141" s="134"/>
      <c r="AA141" s="134"/>
      <c r="AB141" s="134"/>
      <c r="AC141" s="134"/>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4"/>
      <c r="BD141" s="134"/>
      <c r="BE141" s="134"/>
      <c r="BF141" s="134"/>
      <c r="BG141" s="134"/>
      <c r="BH141" s="134"/>
      <c r="BI141" s="134"/>
    </row>
    <row hidden="true" r="142">
      <c r="A142" s="117" t="s">
        <v>340</v>
      </c>
      <c r="B142" s="117"/>
      <c r="C142" s="117"/>
      <c r="D142" s="117"/>
      <c r="E142" s="117"/>
      <c r="F142" s="117"/>
      <c r="G142" s="117"/>
      <c r="H142" s="164" t="s">
        <v>342</v>
      </c>
      <c r="I142" s="164"/>
      <c r="J142" s="164"/>
      <c r="K142" s="164"/>
      <c r="L142" s="164"/>
      <c r="M142" s="16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4"/>
      <c r="BD142" s="134"/>
      <c r="BE142" s="134"/>
      <c r="BF142" s="134"/>
      <c r="BG142" s="134"/>
      <c r="BH142" s="134"/>
      <c r="BI142" s="134"/>
    </row>
    <row hidden="true" r="143">
      <c r="A143" s="117" t="s">
        <v>340</v>
      </c>
      <c r="B143" s="134"/>
      <c r="C143" s="134"/>
      <c r="D143" s="134"/>
      <c r="E143" s="134"/>
      <c r="F143" s="134"/>
      <c r="G143" s="134"/>
      <c r="H143" s="171" t="s">
        <v>346</v>
      </c>
      <c r="I143" s="171"/>
      <c r="J143" s="134"/>
      <c r="K143" s="172" t="s">
        <v>349</v>
      </c>
      <c r="L143" s="120"/>
      <c r="M143" s="120"/>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4"/>
      <c r="BD143" s="134"/>
      <c r="BE143" s="134"/>
      <c r="BF143" s="134"/>
      <c r="BG143" s="134"/>
      <c r="BH143" s="134"/>
      <c r="BI143" s="134"/>
    </row>
    <row hidden="true" r="144">
      <c r="A144" s="173"/>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c r="AA144" s="173"/>
      <c r="AB144" s="173"/>
      <c r="AC144" s="173"/>
      <c r="AD144" s="173"/>
      <c r="AE144" s="173"/>
      <c r="AF144" s="173"/>
      <c r="AG144" s="173"/>
      <c r="AH144" s="173"/>
      <c r="AI144" s="173"/>
      <c r="AJ144" s="173"/>
      <c r="AK144" s="173"/>
      <c r="AL144" s="173"/>
      <c r="AM144" s="173"/>
      <c r="AN144" s="173"/>
      <c r="AO144" s="173"/>
      <c r="AP144" s="173"/>
      <c r="AQ144" s="173"/>
      <c r="AR144" s="173"/>
      <c r="AS144" s="173"/>
      <c r="AT144" s="173"/>
      <c r="AU144" s="173"/>
      <c r="AV144" s="173"/>
      <c r="AW144" s="173"/>
      <c r="AX144" s="173"/>
      <c r="AY144" s="173"/>
      <c r="AZ144" s="173"/>
      <c r="BA144" s="173"/>
      <c r="BB144" s="173"/>
      <c r="BC144" s="173"/>
      <c r="BD144" s="173"/>
      <c r="BE144" s="173"/>
      <c r="BF144" s="173"/>
      <c r="BG144" s="173"/>
      <c r="BH144" s="173"/>
      <c r="BI144" s="173"/>
    </row>
    <row hidden="true" r="145">
      <c r="A145" s="173"/>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c r="AA145" s="173"/>
      <c r="AB145" s="173"/>
      <c r="AC145" s="173"/>
      <c r="AD145" s="173"/>
      <c r="AE145" s="173"/>
      <c r="AF145" s="173"/>
      <c r="AG145" s="173"/>
      <c r="AH145" s="173"/>
      <c r="AI145" s="173"/>
      <c r="AJ145" s="173"/>
      <c r="AK145" s="173"/>
      <c r="AL145" s="173"/>
      <c r="AM145" s="173"/>
      <c r="AN145" s="173"/>
      <c r="AO145" s="173"/>
      <c r="AP145" s="173"/>
      <c r="AQ145" s="173"/>
      <c r="AR145" s="173"/>
      <c r="AS145" s="173"/>
      <c r="AT145" s="173"/>
      <c r="AU145" s="173"/>
      <c r="AV145" s="173"/>
      <c r="AW145" s="173"/>
      <c r="AX145" s="173"/>
      <c r="AY145" s="173"/>
      <c r="AZ145" s="173"/>
      <c r="BA145" s="173"/>
      <c r="BB145" s="173"/>
      <c r="BC145" s="173"/>
      <c r="BD145" s="173"/>
      <c r="BE145" s="173"/>
      <c r="BF145" s="173"/>
      <c r="BG145" s="173"/>
      <c r="BH145" s="173"/>
      <c r="BI145" s="173"/>
    </row>
    <row r="146">
      <c r="A146" s="173"/>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c r="AA146" s="173"/>
      <c r="AB146" s="173"/>
      <c r="AC146" s="173"/>
      <c r="AD146" s="173"/>
      <c r="AE146" s="173"/>
      <c r="AF146" s="173"/>
      <c r="AG146" s="173"/>
      <c r="AH146" s="173"/>
      <c r="AI146" s="173"/>
      <c r="AJ146" s="173"/>
      <c r="AK146" s="173"/>
      <c r="AL146" s="173"/>
      <c r="AM146" s="173"/>
      <c r="AN146" s="173"/>
      <c r="AO146" s="173"/>
      <c r="AP146" s="173"/>
      <c r="AQ146" s="173"/>
      <c r="AR146" s="173"/>
      <c r="AS146" s="173"/>
      <c r="AT146" s="173"/>
      <c r="AU146" s="173"/>
      <c r="AV146" s="173"/>
      <c r="AW146" s="173"/>
      <c r="AX146" s="173"/>
      <c r="AY146" s="173"/>
      <c r="AZ146" s="173"/>
      <c r="BA146" s="173"/>
      <c r="BB146" s="173"/>
      <c r="BC146" s="173"/>
      <c r="BD146" s="173"/>
      <c r="BE146" s="173"/>
      <c r="BF146" s="173"/>
      <c r="BG146" s="173"/>
      <c r="BH146" s="173"/>
      <c r="BI146" s="173"/>
    </row>
    <row customHeight="true" ht="16.071428571428573" r="147">
      <c r="A147" s="173"/>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c r="AA147" s="173"/>
      <c r="AB147" s="173"/>
      <c r="AC147" s="173"/>
      <c r="AD147" s="173"/>
      <c r="AE147" s="173"/>
      <c r="AF147" s="173"/>
      <c r="AG147" s="173"/>
      <c r="AH147" s="173"/>
      <c r="AI147" s="173"/>
      <c r="AJ147" s="173"/>
      <c r="AK147" s="173"/>
      <c r="AL147" s="173"/>
      <c r="AM147" s="173"/>
      <c r="AN147" s="173"/>
      <c r="AO147" s="173"/>
      <c r="AP147" s="173"/>
      <c r="AQ147" s="173"/>
      <c r="AR147" s="173"/>
      <c r="AS147" s="173"/>
      <c r="AT147" s="173"/>
      <c r="AU147" s="173"/>
      <c r="AV147" s="173"/>
      <c r="AW147" s="173"/>
      <c r="AX147" s="173"/>
      <c r="AY147" s="173"/>
      <c r="AZ147" s="173"/>
      <c r="BA147" s="173"/>
      <c r="BB147" s="173"/>
      <c r="BC147" s="173"/>
      <c r="BD147" s="173"/>
      <c r="BE147" s="173"/>
      <c r="BF147" s="173"/>
      <c r="BG147" s="173"/>
      <c r="BH147" s="173"/>
      <c r="BI147" s="173"/>
    </row>
    <row customHeight="true" ht="16.071428571428573" r="148">
      <c r="A148" s="173"/>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c r="AV148" s="173"/>
      <c r="AW148" s="173"/>
      <c r="AX148" s="173"/>
      <c r="AY148" s="173"/>
      <c r="AZ148" s="173"/>
      <c r="BA148" s="173"/>
      <c r="BB148" s="173"/>
      <c r="BC148" s="173"/>
      <c r="BD148" s="173"/>
      <c r="BE148" s="173"/>
      <c r="BF148" s="173"/>
      <c r="BG148" s="173"/>
      <c r="BH148" s="173"/>
      <c r="BI148" s="173"/>
    </row>
    <row customHeight="true" ht="16.071428571428573" r="149">
      <c r="A149" s="173"/>
      <c r="B149" s="173"/>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c r="AA149" s="173"/>
      <c r="AB149" s="173"/>
      <c r="AC149" s="173"/>
      <c r="AD149" s="173"/>
      <c r="AE149" s="173"/>
      <c r="AF149" s="173"/>
      <c r="AG149" s="173"/>
      <c r="AH149" s="173"/>
      <c r="AI149" s="173"/>
      <c r="AJ149" s="173"/>
      <c r="AK149" s="173"/>
      <c r="AL149" s="173"/>
      <c r="AM149" s="173"/>
      <c r="AN149" s="173"/>
      <c r="AO149" s="173"/>
      <c r="AP149" s="173"/>
      <c r="AQ149" s="173"/>
      <c r="AR149" s="173"/>
      <c r="AS149" s="173"/>
      <c r="AT149" s="173"/>
      <c r="AU149" s="173"/>
      <c r="AV149" s="173"/>
      <c r="AW149" s="173"/>
      <c r="AX149" s="173"/>
      <c r="AY149" s="173"/>
      <c r="AZ149" s="173"/>
      <c r="BA149" s="173"/>
      <c r="BB149" s="173"/>
      <c r="BC149" s="173"/>
      <c r="BD149" s="173"/>
      <c r="BE149" s="173"/>
      <c r="BF149" s="173"/>
      <c r="BG149" s="173"/>
      <c r="BH149" s="173"/>
      <c r="BI149" s="173"/>
    </row>
    <row customHeight="true" ht="16.071428571428573" r="150">
      <c r="A150" s="173"/>
      <c r="B150" s="173"/>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c r="AA150" s="173"/>
      <c r="AB150" s="173"/>
      <c r="AC150" s="173"/>
      <c r="AD150" s="173"/>
      <c r="AE150" s="173"/>
      <c r="AF150" s="173"/>
      <c r="AG150" s="173"/>
      <c r="AH150" s="173"/>
      <c r="AI150" s="173"/>
      <c r="AJ150" s="173"/>
      <c r="AK150" s="173"/>
      <c r="AL150" s="173"/>
      <c r="AM150" s="173"/>
      <c r="AN150" s="173"/>
      <c r="AO150" s="173"/>
      <c r="AP150" s="173"/>
      <c r="AQ150" s="173"/>
      <c r="AR150" s="173"/>
      <c r="AS150" s="173"/>
      <c r="AT150" s="173"/>
      <c r="AU150" s="173"/>
      <c r="AV150" s="173"/>
      <c r="AW150" s="173"/>
      <c r="AX150" s="173"/>
      <c r="AY150" s="173"/>
      <c r="AZ150" s="173"/>
      <c r="BA150" s="173"/>
      <c r="BB150" s="173"/>
      <c r="BC150" s="173"/>
      <c r="BD150" s="173"/>
      <c r="BE150" s="173"/>
      <c r="BF150" s="173"/>
      <c r="BG150" s="173"/>
      <c r="BH150" s="173"/>
      <c r="BI150" s="173"/>
    </row>
    <row customHeight="true" ht="16.071428571428573" r="151">
      <c r="A151" s="173"/>
      <c r="B151" s="173"/>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c r="AA151" s="173"/>
      <c r="AB151" s="173"/>
      <c r="AC151" s="173"/>
      <c r="AD151" s="173"/>
      <c r="AE151" s="173"/>
      <c r="AF151" s="173"/>
      <c r="AG151" s="173"/>
      <c r="AH151" s="173"/>
      <c r="AI151" s="173"/>
      <c r="AJ151" s="173"/>
      <c r="AK151" s="173"/>
      <c r="AL151" s="173"/>
      <c r="AM151" s="173"/>
      <c r="AN151" s="173"/>
      <c r="AO151" s="173"/>
      <c r="AP151" s="173"/>
      <c r="AQ151" s="173"/>
      <c r="AR151" s="173"/>
      <c r="AS151" s="173"/>
      <c r="AT151" s="173"/>
      <c r="AU151" s="173"/>
      <c r="AV151" s="173"/>
      <c r="AW151" s="173"/>
      <c r="AX151" s="173"/>
      <c r="AY151" s="173"/>
      <c r="AZ151" s="173"/>
      <c r="BA151" s="173"/>
      <c r="BB151" s="173"/>
      <c r="BC151" s="173"/>
      <c r="BD151" s="173"/>
      <c r="BE151" s="173"/>
      <c r="BF151" s="173"/>
      <c r="BG151" s="173"/>
      <c r="BH151" s="173"/>
      <c r="BI151" s="173"/>
    </row>
    <row customHeight="true" ht="16.071428571428573" r="152">
      <c r="A152" s="173"/>
      <c r="B152" s="173"/>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c r="AA152" s="173"/>
      <c r="AB152" s="173"/>
      <c r="AC152" s="173"/>
      <c r="AD152" s="173"/>
      <c r="AE152" s="173"/>
      <c r="AF152" s="173"/>
      <c r="AG152" s="173"/>
      <c r="AH152" s="173"/>
      <c r="AI152" s="173"/>
      <c r="AJ152" s="173"/>
      <c r="AK152" s="173"/>
      <c r="AL152" s="173"/>
      <c r="AM152" s="173"/>
      <c r="AN152" s="173"/>
      <c r="AO152" s="173"/>
      <c r="AP152" s="173"/>
      <c r="AQ152" s="173"/>
      <c r="AR152" s="173"/>
      <c r="AS152" s="173"/>
      <c r="AT152" s="173"/>
      <c r="AU152" s="173"/>
      <c r="AV152" s="173"/>
      <c r="AW152" s="173"/>
      <c r="AX152" s="173"/>
      <c r="AY152" s="173"/>
      <c r="AZ152" s="173"/>
      <c r="BA152" s="173"/>
      <c r="BB152" s="173"/>
      <c r="BC152" s="173"/>
      <c r="BD152" s="173"/>
      <c r="BE152" s="173"/>
      <c r="BF152" s="173"/>
      <c r="BG152" s="173"/>
      <c r="BH152" s="173"/>
      <c r="BI152" s="173"/>
    </row>
    <row customHeight="true" ht="16.071428571428573" r="153">
      <c r="A153" s="173"/>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3"/>
      <c r="AR153" s="173"/>
      <c r="AS153" s="173"/>
      <c r="AT153" s="173"/>
      <c r="AU153" s="173"/>
      <c r="AV153" s="173"/>
      <c r="AW153" s="173"/>
      <c r="AX153" s="173"/>
      <c r="AY153" s="173"/>
      <c r="AZ153" s="173"/>
      <c r="BA153" s="173"/>
      <c r="BB153" s="173"/>
      <c r="BC153" s="173"/>
      <c r="BD153" s="173"/>
      <c r="BE153" s="173"/>
      <c r="BF153" s="173"/>
      <c r="BG153" s="173"/>
      <c r="BH153" s="173"/>
      <c r="BI153" s="173"/>
    </row>
    <row customHeight="true" ht="16.071428571428573" r="154">
      <c r="A154" s="173"/>
      <c r="B154" s="173"/>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c r="AA154" s="173"/>
      <c r="AB154" s="173"/>
      <c r="AC154" s="173"/>
      <c r="AD154" s="173"/>
      <c r="AE154" s="173"/>
      <c r="AF154" s="173"/>
      <c r="AG154" s="173"/>
      <c r="AH154" s="173"/>
      <c r="AI154" s="173"/>
      <c r="AJ154" s="173"/>
      <c r="AK154" s="173"/>
      <c r="AL154" s="173"/>
      <c r="AM154" s="173"/>
      <c r="AN154" s="173"/>
      <c r="AO154" s="173"/>
      <c r="AP154" s="173"/>
      <c r="AQ154" s="173"/>
      <c r="AR154" s="173"/>
      <c r="AS154" s="173"/>
      <c r="AT154" s="173"/>
      <c r="AU154" s="173"/>
      <c r="AV154" s="173"/>
      <c r="AW154" s="173"/>
      <c r="AX154" s="173"/>
      <c r="AY154" s="173"/>
      <c r="AZ154" s="173"/>
      <c r="BA154" s="173"/>
      <c r="BB154" s="173"/>
      <c r="BC154" s="173"/>
      <c r="BD154" s="173"/>
      <c r="BE154" s="173"/>
      <c r="BF154" s="173"/>
      <c r="BG154" s="173"/>
      <c r="BH154" s="173"/>
      <c r="BI154" s="173"/>
    </row>
    <row customHeight="true" ht="16.071428571428573" r="155">
      <c r="A155" s="173"/>
      <c r="B155" s="173"/>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c r="AA155" s="173"/>
      <c r="AB155" s="173"/>
      <c r="AC155" s="173"/>
      <c r="AD155" s="173"/>
      <c r="AE155" s="173"/>
      <c r="AF155" s="173"/>
      <c r="AG155" s="173"/>
      <c r="AH155" s="173"/>
      <c r="AI155" s="173"/>
      <c r="AJ155" s="173"/>
      <c r="AK155" s="173"/>
      <c r="AL155" s="173"/>
      <c r="AM155" s="173"/>
      <c r="AN155" s="173"/>
      <c r="AO155" s="173"/>
      <c r="AP155" s="173"/>
      <c r="AQ155" s="173"/>
      <c r="AR155" s="173"/>
      <c r="AS155" s="173"/>
      <c r="AT155" s="173"/>
      <c r="AU155" s="173"/>
      <c r="AV155" s="173"/>
      <c r="AW155" s="173"/>
      <c r="AX155" s="173"/>
      <c r="AY155" s="173"/>
      <c r="AZ155" s="173"/>
      <c r="BA155" s="173"/>
      <c r="BB155" s="173"/>
      <c r="BC155" s="173"/>
      <c r="BD155" s="173"/>
      <c r="BE155" s="173"/>
      <c r="BF155" s="173"/>
      <c r="BG155" s="173"/>
      <c r="BH155" s="173"/>
      <c r="BI155" s="173"/>
    </row>
    <row customHeight="true" ht="16.071428571428573" r="156">
      <c r="A156" s="173"/>
      <c r="B156" s="173"/>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c r="AA156" s="173"/>
      <c r="AB156" s="173"/>
      <c r="AC156" s="173"/>
      <c r="AD156" s="173"/>
      <c r="AE156" s="173"/>
      <c r="AF156" s="173"/>
      <c r="AG156" s="173"/>
      <c r="AH156" s="173"/>
      <c r="AI156" s="173"/>
      <c r="AJ156" s="173"/>
      <c r="AK156" s="173"/>
      <c r="AL156" s="173"/>
      <c r="AM156" s="173"/>
      <c r="AN156" s="173"/>
      <c r="AO156" s="173"/>
      <c r="AP156" s="173"/>
      <c r="AQ156" s="173"/>
      <c r="AR156" s="173"/>
      <c r="AS156" s="173"/>
      <c r="AT156" s="173"/>
      <c r="AU156" s="173"/>
      <c r="AV156" s="173"/>
      <c r="AW156" s="173"/>
      <c r="AX156" s="173"/>
      <c r="AY156" s="173"/>
      <c r="AZ156" s="173"/>
      <c r="BA156" s="173"/>
      <c r="BB156" s="173"/>
      <c r="BC156" s="173"/>
      <c r="BD156" s="173"/>
      <c r="BE156" s="173"/>
      <c r="BF156" s="173"/>
      <c r="BG156" s="173"/>
      <c r="BH156" s="173"/>
      <c r="BI156" s="173"/>
    </row>
    <row customHeight="true" ht="16.071428571428573" r="157">
      <c r="A157" s="173"/>
      <c r="B157" s="173"/>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c r="AA157" s="173"/>
      <c r="AB157" s="173"/>
      <c r="AC157" s="173"/>
      <c r="AD157" s="173"/>
      <c r="AE157" s="173"/>
      <c r="AF157" s="173"/>
      <c r="AG157" s="173"/>
      <c r="AH157" s="173"/>
      <c r="AI157" s="173"/>
      <c r="AJ157" s="173"/>
      <c r="AK157" s="173"/>
      <c r="AL157" s="173"/>
      <c r="AM157" s="173"/>
      <c r="AN157" s="173"/>
      <c r="AO157" s="173"/>
      <c r="AP157" s="173"/>
      <c r="AQ157" s="173"/>
      <c r="AR157" s="173"/>
      <c r="AS157" s="173"/>
      <c r="AT157" s="173"/>
      <c r="AU157" s="173"/>
      <c r="AV157" s="173"/>
      <c r="AW157" s="173"/>
      <c r="AX157" s="173"/>
      <c r="AY157" s="173"/>
      <c r="AZ157" s="173"/>
      <c r="BA157" s="173"/>
      <c r="BB157" s="173"/>
      <c r="BC157" s="173"/>
      <c r="BD157" s="173"/>
      <c r="BE157" s="173"/>
      <c r="BF157" s="173"/>
      <c r="BG157" s="173"/>
      <c r="BH157" s="173"/>
      <c r="BI157" s="173"/>
    </row>
    <row customHeight="true" ht="16.071428571428573" r="158">
      <c r="A158" s="173"/>
      <c r="B158" s="173"/>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c r="AA158" s="173"/>
      <c r="AB158" s="173"/>
      <c r="AC158" s="173"/>
      <c r="AD158" s="173"/>
      <c r="AE158" s="173"/>
      <c r="AF158" s="173"/>
      <c r="AG158" s="173"/>
      <c r="AH158" s="173"/>
      <c r="AI158" s="173"/>
      <c r="AJ158" s="173"/>
      <c r="AK158" s="173"/>
      <c r="AL158" s="173"/>
      <c r="AM158" s="173"/>
      <c r="AN158" s="173"/>
      <c r="AO158" s="173"/>
      <c r="AP158" s="173"/>
      <c r="AQ158" s="173"/>
      <c r="AR158" s="173"/>
      <c r="AS158" s="173"/>
      <c r="AT158" s="173"/>
      <c r="AU158" s="173"/>
      <c r="AV158" s="173"/>
      <c r="AW158" s="173"/>
      <c r="AX158" s="173"/>
      <c r="AY158" s="173"/>
      <c r="AZ158" s="173"/>
      <c r="BA158" s="173"/>
      <c r="BB158" s="173"/>
      <c r="BC158" s="173"/>
      <c r="BD158" s="173"/>
      <c r="BE158" s="173"/>
      <c r="BF158" s="173"/>
      <c r="BG158" s="173"/>
      <c r="BH158" s="173"/>
      <c r="BI158" s="173"/>
    </row>
    <row customHeight="true" ht="16.071428571428573" r="159">
      <c r="A159" s="173"/>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c r="AV159" s="173"/>
      <c r="AW159" s="173"/>
      <c r="AX159" s="173"/>
      <c r="AY159" s="173"/>
      <c r="AZ159" s="173"/>
      <c r="BA159" s="173"/>
      <c r="BB159" s="173"/>
      <c r="BC159" s="173"/>
      <c r="BD159" s="173"/>
      <c r="BE159" s="173"/>
      <c r="BF159" s="173"/>
      <c r="BG159" s="173"/>
      <c r="BH159" s="173"/>
      <c r="BI159" s="173"/>
    </row>
    <row customHeight="true" ht="16.071428571428573" r="160">
      <c r="A160" s="173"/>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c r="AA160" s="173"/>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73"/>
      <c r="AW160" s="173"/>
      <c r="AX160" s="173"/>
      <c r="AY160" s="173"/>
      <c r="AZ160" s="173"/>
      <c r="BA160" s="173"/>
      <c r="BB160" s="173"/>
      <c r="BC160" s="173"/>
      <c r="BD160" s="173"/>
      <c r="BE160" s="173"/>
      <c r="BF160" s="173"/>
      <c r="BG160" s="173"/>
      <c r="BH160" s="173"/>
      <c r="BI160" s="173"/>
    </row>
    <row customHeight="true" ht="16.071428571428573" r="161">
      <c r="A161" s="173"/>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c r="AA161" s="173"/>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73"/>
      <c r="AW161" s="173"/>
      <c r="AX161" s="173"/>
      <c r="AY161" s="173"/>
      <c r="AZ161" s="173"/>
      <c r="BA161" s="173"/>
      <c r="BB161" s="173"/>
      <c r="BC161" s="173"/>
      <c r="BD161" s="173"/>
      <c r="BE161" s="173"/>
      <c r="BF161" s="173"/>
      <c r="BG161" s="173"/>
      <c r="BH161" s="173"/>
      <c r="BI161" s="173"/>
    </row>
    <row customHeight="true" ht="16.071428571428573" r="162">
      <c r="A162" s="173"/>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c r="AA162" s="173"/>
      <c r="AB162" s="173"/>
      <c r="AC162" s="173"/>
      <c r="AD162" s="173"/>
      <c r="AE162" s="173"/>
      <c r="AF162" s="173"/>
      <c r="AG162" s="173"/>
      <c r="AH162" s="173"/>
      <c r="AI162" s="173"/>
      <c r="AJ162" s="173"/>
      <c r="AK162" s="173"/>
      <c r="AL162" s="173"/>
      <c r="AM162" s="173"/>
      <c r="AN162" s="173"/>
      <c r="AO162" s="173"/>
      <c r="AP162" s="173"/>
      <c r="AQ162" s="173"/>
      <c r="AR162" s="173"/>
      <c r="AS162" s="173"/>
      <c r="AT162" s="173"/>
      <c r="AU162" s="173"/>
      <c r="AV162" s="173"/>
      <c r="AW162" s="173"/>
      <c r="AX162" s="173"/>
      <c r="AY162" s="173"/>
      <c r="AZ162" s="173"/>
      <c r="BA162" s="173"/>
      <c r="BB162" s="173"/>
      <c r="BC162" s="173"/>
      <c r="BD162" s="173"/>
      <c r="BE162" s="173"/>
      <c r="BF162" s="173"/>
      <c r="BG162" s="173"/>
      <c r="BH162" s="173"/>
      <c r="BI162" s="173"/>
    </row>
    <row customHeight="true" ht="16.071428571428573" r="163">
      <c r="A163" s="173"/>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c r="AA163" s="173"/>
      <c r="AB163" s="173"/>
      <c r="AC163" s="173"/>
      <c r="AD163" s="173"/>
      <c r="AE163" s="173"/>
      <c r="AF163" s="173"/>
      <c r="AG163" s="173"/>
      <c r="AH163" s="173"/>
      <c r="AI163" s="173"/>
      <c r="AJ163" s="173"/>
      <c r="AK163" s="173"/>
      <c r="AL163" s="173"/>
      <c r="AM163" s="173"/>
      <c r="AN163" s="173"/>
      <c r="AO163" s="173"/>
      <c r="AP163" s="173"/>
      <c r="AQ163" s="173"/>
      <c r="AR163" s="173"/>
      <c r="AS163" s="173"/>
      <c r="AT163" s="173"/>
      <c r="AU163" s="173"/>
      <c r="AV163" s="173"/>
      <c r="AW163" s="173"/>
      <c r="AX163" s="173"/>
      <c r="AY163" s="173"/>
      <c r="AZ163" s="173"/>
      <c r="BA163" s="173"/>
      <c r="BB163" s="173"/>
      <c r="BC163" s="173"/>
      <c r="BD163" s="173"/>
      <c r="BE163" s="173"/>
      <c r="BF163" s="173"/>
      <c r="BG163" s="173"/>
      <c r="BH163" s="173"/>
      <c r="BI163" s="173"/>
    </row>
    <row customHeight="true" ht="16.071428571428573" r="164">
      <c r="A164" s="173"/>
      <c r="B164" s="173"/>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c r="AA164" s="173"/>
      <c r="AB164" s="173"/>
      <c r="AC164" s="173"/>
      <c r="AD164" s="173"/>
      <c r="AE164" s="173"/>
      <c r="AF164" s="173"/>
      <c r="AG164" s="173"/>
      <c r="AH164" s="173"/>
      <c r="AI164" s="173"/>
      <c r="AJ164" s="173"/>
      <c r="AK164" s="173"/>
      <c r="AL164" s="173"/>
      <c r="AM164" s="173"/>
      <c r="AN164" s="173"/>
      <c r="AO164" s="173"/>
      <c r="AP164" s="173"/>
      <c r="AQ164" s="173"/>
      <c r="AR164" s="173"/>
      <c r="AS164" s="173"/>
      <c r="AT164" s="173"/>
      <c r="AU164" s="173"/>
      <c r="AV164" s="173"/>
      <c r="AW164" s="173"/>
      <c r="AX164" s="173"/>
      <c r="AY164" s="173"/>
      <c r="AZ164" s="173"/>
      <c r="BA164" s="173"/>
      <c r="BB164" s="173"/>
      <c r="BC164" s="173"/>
      <c r="BD164" s="173"/>
      <c r="BE164" s="173"/>
      <c r="BF164" s="173"/>
      <c r="BG164" s="173"/>
      <c r="BH164" s="173"/>
      <c r="BI164" s="173"/>
    </row>
    <row customHeight="true" ht="16.071428571428573" r="165">
      <c r="A165" s="173"/>
      <c r="B165" s="173"/>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c r="AA165" s="173"/>
      <c r="AB165" s="173"/>
      <c r="AC165" s="173"/>
      <c r="AD165" s="173"/>
      <c r="AE165" s="173"/>
      <c r="AF165" s="173"/>
      <c r="AG165" s="173"/>
      <c r="AH165" s="173"/>
      <c r="AI165" s="173"/>
      <c r="AJ165" s="173"/>
      <c r="AK165" s="173"/>
      <c r="AL165" s="173"/>
      <c r="AM165" s="173"/>
      <c r="AN165" s="173"/>
      <c r="AO165" s="173"/>
      <c r="AP165" s="173"/>
      <c r="AQ165" s="173"/>
      <c r="AR165" s="173"/>
      <c r="AS165" s="173"/>
      <c r="AT165" s="173"/>
      <c r="AU165" s="173"/>
      <c r="AV165" s="173"/>
      <c r="AW165" s="173"/>
      <c r="AX165" s="173"/>
      <c r="AY165" s="173"/>
      <c r="AZ165" s="173"/>
      <c r="BA165" s="173"/>
      <c r="BB165" s="173"/>
      <c r="BC165" s="173"/>
      <c r="BD165" s="173"/>
      <c r="BE165" s="173"/>
      <c r="BF165" s="173"/>
      <c r="BG165" s="173"/>
      <c r="BH165" s="173"/>
      <c r="BI165" s="173"/>
    </row>
    <row customHeight="true" ht="16.071428571428573" r="166">
      <c r="A166" s="173"/>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c r="AA166" s="173"/>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c r="BB166" s="173"/>
      <c r="BC166" s="173"/>
      <c r="BD166" s="173"/>
      <c r="BE166" s="173"/>
      <c r="BF166" s="173"/>
      <c r="BG166" s="173"/>
      <c r="BH166" s="173"/>
      <c r="BI166" s="173"/>
    </row>
    <row customHeight="true" ht="16.071428571428573" r="167">
      <c r="A167" s="173"/>
      <c r="B167" s="173"/>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3"/>
      <c r="BD167" s="173"/>
      <c r="BE167" s="173"/>
      <c r="BF167" s="173"/>
      <c r="BG167" s="173"/>
      <c r="BH167" s="173"/>
      <c r="BI167" s="173"/>
    </row>
    <row customHeight="true" ht="16.071428571428573" r="168">
      <c r="A168" s="173"/>
      <c r="B168" s="173"/>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c r="AA168" s="173"/>
      <c r="AB168" s="173"/>
      <c r="AC168" s="173"/>
      <c r="AD168" s="173"/>
      <c r="AE168" s="173"/>
      <c r="AF168" s="173"/>
      <c r="AG168" s="173"/>
      <c r="AH168" s="173"/>
      <c r="AI168" s="173"/>
      <c r="AJ168" s="173"/>
      <c r="AK168" s="173"/>
      <c r="AL168" s="173"/>
      <c r="AM168" s="173"/>
      <c r="AN168" s="173"/>
      <c r="AO168" s="173"/>
      <c r="AP168" s="173"/>
      <c r="AQ168" s="173"/>
      <c r="AR168" s="173"/>
      <c r="AS168" s="173"/>
      <c r="AT168" s="173"/>
      <c r="AU168" s="173"/>
      <c r="AV168" s="173"/>
      <c r="AW168" s="173"/>
      <c r="AX168" s="173"/>
      <c r="AY168" s="173"/>
      <c r="AZ168" s="173"/>
      <c r="BA168" s="173"/>
      <c r="BB168" s="173"/>
      <c r="BC168" s="173"/>
      <c r="BD168" s="173"/>
      <c r="BE168" s="173"/>
      <c r="BF168" s="173"/>
      <c r="BG168" s="173"/>
      <c r="BH168" s="173"/>
      <c r="BI168" s="173"/>
    </row>
    <row customHeight="true" ht="16.071428571428573" r="169">
      <c r="A169" s="173"/>
      <c r="B169" s="173"/>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row>
    <row customHeight="true" ht="16.071428571428573" r="170">
      <c r="A170" s="173"/>
      <c r="B170" s="173"/>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row>
    <row customHeight="true" ht="16.071428571428573" r="171">
      <c r="A171" s="173"/>
      <c r="B171" s="173"/>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c r="BB171" s="173"/>
      <c r="BC171" s="173"/>
      <c r="BD171" s="173"/>
      <c r="BE171" s="173"/>
      <c r="BF171" s="173"/>
      <c r="BG171" s="173"/>
      <c r="BH171" s="173"/>
      <c r="BI171" s="173"/>
    </row>
    <row customHeight="true" ht="16.071428571428573" r="172">
      <c r="A172" s="173"/>
      <c r="B172" s="173"/>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c r="AA172" s="173"/>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c r="AV172" s="173"/>
      <c r="AW172" s="173"/>
      <c r="AX172" s="173"/>
      <c r="AY172" s="173"/>
      <c r="AZ172" s="173"/>
      <c r="BA172" s="173"/>
      <c r="BB172" s="173"/>
      <c r="BC172" s="173"/>
      <c r="BD172" s="173"/>
      <c r="BE172" s="173"/>
      <c r="BF172" s="173"/>
      <c r="BG172" s="173"/>
      <c r="BH172" s="173"/>
      <c r="BI172" s="173"/>
    </row>
    <row customHeight="true" ht="16.071428571428573" r="173">
      <c r="A173" s="173"/>
      <c r="B173" s="173"/>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c r="AA173" s="173"/>
      <c r="AB173" s="173"/>
      <c r="AC173" s="173"/>
      <c r="AD173" s="173"/>
      <c r="AE173" s="173"/>
      <c r="AF173" s="173"/>
      <c r="AG173" s="173"/>
      <c r="AH173" s="173"/>
      <c r="AI173" s="173"/>
      <c r="AJ173" s="173"/>
      <c r="AK173" s="173"/>
      <c r="AL173" s="173"/>
      <c r="AM173" s="173"/>
      <c r="AN173" s="173"/>
      <c r="AO173" s="173"/>
      <c r="AP173" s="173"/>
      <c r="AQ173" s="173"/>
      <c r="AR173" s="173"/>
      <c r="AS173" s="173"/>
      <c r="AT173" s="173"/>
      <c r="AU173" s="173"/>
      <c r="AV173" s="173"/>
      <c r="AW173" s="173"/>
      <c r="AX173" s="173"/>
      <c r="AY173" s="173"/>
      <c r="AZ173" s="173"/>
      <c r="BA173" s="173"/>
      <c r="BB173" s="173"/>
      <c r="BC173" s="173"/>
      <c r="BD173" s="173"/>
      <c r="BE173" s="173"/>
      <c r="BF173" s="173"/>
      <c r="BG173" s="173"/>
      <c r="BH173" s="173"/>
      <c r="BI173" s="173"/>
    </row>
    <row customHeight="true" ht="16.071428571428573" r="174">
      <c r="A174" s="173"/>
      <c r="B174" s="173"/>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173"/>
      <c r="AL174" s="173"/>
      <c r="AM174" s="173"/>
      <c r="AN174" s="173"/>
      <c r="AO174" s="173"/>
      <c r="AP174" s="173"/>
      <c r="AQ174" s="173"/>
      <c r="AR174" s="173"/>
      <c r="AS174" s="173"/>
      <c r="AT174" s="173"/>
      <c r="AU174" s="173"/>
      <c r="AV174" s="173"/>
      <c r="AW174" s="173"/>
      <c r="AX174" s="173"/>
      <c r="AY174" s="173"/>
      <c r="AZ174" s="173"/>
      <c r="BA174" s="173"/>
      <c r="BB174" s="173"/>
      <c r="BC174" s="173"/>
      <c r="BD174" s="173"/>
      <c r="BE174" s="173"/>
      <c r="BF174" s="173"/>
      <c r="BG174" s="173"/>
      <c r="BH174" s="173"/>
      <c r="BI174" s="173"/>
    </row>
    <row customHeight="true" ht="16.071428571428573" r="175">
      <c r="A175" s="173"/>
      <c r="B175" s="173"/>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3"/>
      <c r="BD175" s="173"/>
      <c r="BE175" s="173"/>
      <c r="BF175" s="173"/>
      <c r="BG175" s="173"/>
      <c r="BH175" s="173"/>
      <c r="BI175" s="173"/>
    </row>
    <row customHeight="true" ht="16.071428571428573" r="176">
      <c r="A176" s="173"/>
      <c r="B176" s="173"/>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c r="AA176" s="173"/>
      <c r="AB176" s="173"/>
      <c r="AC176" s="173"/>
      <c r="AD176" s="173"/>
      <c r="AE176" s="173"/>
      <c r="AF176" s="173"/>
      <c r="AG176" s="173"/>
      <c r="AH176" s="173"/>
      <c r="AI176" s="173"/>
      <c r="AJ176" s="173"/>
      <c r="AK176" s="173"/>
      <c r="AL176" s="173"/>
      <c r="AM176" s="173"/>
      <c r="AN176" s="173"/>
      <c r="AO176" s="173"/>
      <c r="AP176" s="173"/>
      <c r="AQ176" s="173"/>
      <c r="AR176" s="173"/>
      <c r="AS176" s="173"/>
      <c r="AT176" s="173"/>
      <c r="AU176" s="173"/>
      <c r="AV176" s="173"/>
      <c r="AW176" s="173"/>
      <c r="AX176" s="173"/>
      <c r="AY176" s="173"/>
      <c r="AZ176" s="173"/>
      <c r="BA176" s="173"/>
      <c r="BB176" s="173"/>
      <c r="BC176" s="173"/>
      <c r="BD176" s="173"/>
      <c r="BE176" s="173"/>
      <c r="BF176" s="173"/>
      <c r="BG176" s="173"/>
      <c r="BH176" s="173"/>
      <c r="BI176" s="173"/>
    </row>
    <row customHeight="true" ht="16.071428571428573" r="177">
      <c r="A177" s="173"/>
      <c r="B177" s="173"/>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c r="AA177" s="173"/>
      <c r="AB177" s="173"/>
      <c r="AC177" s="173"/>
      <c r="AD177" s="173"/>
      <c r="AE177" s="173"/>
      <c r="AF177" s="173"/>
      <c r="AG177" s="173"/>
      <c r="AH177" s="173"/>
      <c r="AI177" s="173"/>
      <c r="AJ177" s="173"/>
      <c r="AK177" s="173"/>
      <c r="AL177" s="173"/>
      <c r="AM177" s="173"/>
      <c r="AN177" s="173"/>
      <c r="AO177" s="173"/>
      <c r="AP177" s="173"/>
      <c r="AQ177" s="173"/>
      <c r="AR177" s="173"/>
      <c r="AS177" s="173"/>
      <c r="AT177" s="173"/>
      <c r="AU177" s="173"/>
      <c r="AV177" s="173"/>
      <c r="AW177" s="173"/>
      <c r="AX177" s="173"/>
      <c r="AY177" s="173"/>
      <c r="AZ177" s="173"/>
      <c r="BA177" s="173"/>
      <c r="BB177" s="173"/>
      <c r="BC177" s="173"/>
      <c r="BD177" s="173"/>
      <c r="BE177" s="173"/>
      <c r="BF177" s="173"/>
      <c r="BG177" s="173"/>
      <c r="BH177" s="173"/>
      <c r="BI177" s="173"/>
    </row>
    <row customHeight="true" ht="16.071428571428573" r="178">
      <c r="A178" s="173"/>
      <c r="B178" s="173"/>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c r="AA178" s="173"/>
      <c r="AB178" s="173"/>
      <c r="AC178" s="173"/>
      <c r="AD178" s="173"/>
      <c r="AE178" s="173"/>
      <c r="AF178" s="173"/>
      <c r="AG178" s="173"/>
      <c r="AH178" s="173"/>
      <c r="AI178" s="173"/>
      <c r="AJ178" s="173"/>
      <c r="AK178" s="173"/>
      <c r="AL178" s="173"/>
      <c r="AM178" s="173"/>
      <c r="AN178" s="173"/>
      <c r="AO178" s="173"/>
      <c r="AP178" s="173"/>
      <c r="AQ178" s="173"/>
      <c r="AR178" s="173"/>
      <c r="AS178" s="173"/>
      <c r="AT178" s="173"/>
      <c r="AU178" s="173"/>
      <c r="AV178" s="173"/>
      <c r="AW178" s="173"/>
      <c r="AX178" s="173"/>
      <c r="AY178" s="173"/>
      <c r="AZ178" s="173"/>
      <c r="BA178" s="173"/>
      <c r="BB178" s="173"/>
      <c r="BC178" s="173"/>
      <c r="BD178" s="173"/>
      <c r="BE178" s="173"/>
      <c r="BF178" s="173"/>
      <c r="BG178" s="173"/>
      <c r="BH178" s="173"/>
      <c r="BI178" s="173"/>
    </row>
    <row customHeight="true" ht="16.071428571428573" r="179">
      <c r="A179" s="173"/>
      <c r="B179" s="173"/>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c r="AA179" s="173"/>
      <c r="AB179" s="173"/>
      <c r="AC179" s="173"/>
      <c r="AD179" s="173"/>
      <c r="AE179" s="173"/>
      <c r="AF179" s="173"/>
      <c r="AG179" s="173"/>
      <c r="AH179" s="173"/>
      <c r="AI179" s="173"/>
      <c r="AJ179" s="173"/>
      <c r="AK179" s="173"/>
      <c r="AL179" s="173"/>
      <c r="AM179" s="173"/>
      <c r="AN179" s="173"/>
      <c r="AO179" s="173"/>
      <c r="AP179" s="173"/>
      <c r="AQ179" s="173"/>
      <c r="AR179" s="173"/>
      <c r="AS179" s="173"/>
      <c r="AT179" s="173"/>
      <c r="AU179" s="173"/>
      <c r="AV179" s="173"/>
      <c r="AW179" s="173"/>
      <c r="AX179" s="173"/>
      <c r="AY179" s="173"/>
      <c r="AZ179" s="173"/>
      <c r="BA179" s="173"/>
      <c r="BB179" s="173"/>
      <c r="BC179" s="173"/>
      <c r="BD179" s="173"/>
      <c r="BE179" s="173"/>
      <c r="BF179" s="173"/>
      <c r="BG179" s="173"/>
      <c r="BH179" s="173"/>
      <c r="BI179" s="173"/>
    </row>
    <row customHeight="true" ht="16.071428571428573" r="180">
      <c r="A180" s="173"/>
      <c r="B180" s="173"/>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c r="AA180" s="173"/>
      <c r="AB180" s="173"/>
      <c r="AC180" s="173"/>
      <c r="AD180" s="173"/>
      <c r="AE180" s="173"/>
      <c r="AF180" s="173"/>
      <c r="AG180" s="173"/>
      <c r="AH180" s="173"/>
      <c r="AI180" s="173"/>
      <c r="AJ180" s="173"/>
      <c r="AK180" s="173"/>
      <c r="AL180" s="173"/>
      <c r="AM180" s="173"/>
      <c r="AN180" s="173"/>
      <c r="AO180" s="173"/>
      <c r="AP180" s="173"/>
      <c r="AQ180" s="173"/>
      <c r="AR180" s="173"/>
      <c r="AS180" s="173"/>
      <c r="AT180" s="173"/>
      <c r="AU180" s="173"/>
      <c r="AV180" s="173"/>
      <c r="AW180" s="173"/>
      <c r="AX180" s="173"/>
      <c r="AY180" s="173"/>
      <c r="AZ180" s="173"/>
      <c r="BA180" s="173"/>
      <c r="BB180" s="173"/>
      <c r="BC180" s="173"/>
      <c r="BD180" s="173"/>
      <c r="BE180" s="173"/>
      <c r="BF180" s="173"/>
      <c r="BG180" s="173"/>
      <c r="BH180" s="173"/>
      <c r="BI180" s="173"/>
    </row>
    <row customHeight="true" ht="16.071428571428573" r="181">
      <c r="A181" s="173"/>
      <c r="B181" s="173"/>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c r="AA181" s="173"/>
      <c r="AB181" s="173"/>
      <c r="AC181" s="173"/>
      <c r="AD181" s="173"/>
      <c r="AE181" s="173"/>
      <c r="AF181" s="173"/>
      <c r="AG181" s="173"/>
      <c r="AH181" s="173"/>
      <c r="AI181" s="173"/>
      <c r="AJ181" s="173"/>
      <c r="AK181" s="173"/>
      <c r="AL181" s="173"/>
      <c r="AM181" s="173"/>
      <c r="AN181" s="173"/>
      <c r="AO181" s="173"/>
      <c r="AP181" s="173"/>
      <c r="AQ181" s="173"/>
      <c r="AR181" s="173"/>
      <c r="AS181" s="173"/>
      <c r="AT181" s="173"/>
      <c r="AU181" s="173"/>
      <c r="AV181" s="173"/>
      <c r="AW181" s="173"/>
      <c r="AX181" s="173"/>
      <c r="AY181" s="173"/>
      <c r="AZ181" s="173"/>
      <c r="BA181" s="173"/>
      <c r="BB181" s="173"/>
      <c r="BC181" s="173"/>
      <c r="BD181" s="173"/>
      <c r="BE181" s="173"/>
      <c r="BF181" s="173"/>
      <c r="BG181" s="173"/>
      <c r="BH181" s="173"/>
      <c r="BI181" s="173"/>
    </row>
    <row customHeight="true" ht="16.071428571428573" r="182">
      <c r="A182" s="173"/>
      <c r="B182" s="173"/>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3"/>
      <c r="AR182" s="173"/>
      <c r="AS182" s="173"/>
      <c r="AT182" s="173"/>
      <c r="AU182" s="173"/>
      <c r="AV182" s="173"/>
      <c r="AW182" s="173"/>
      <c r="AX182" s="173"/>
      <c r="AY182" s="173"/>
      <c r="AZ182" s="173"/>
      <c r="BA182" s="173"/>
      <c r="BB182" s="173"/>
      <c r="BC182" s="173"/>
      <c r="BD182" s="173"/>
      <c r="BE182" s="173"/>
      <c r="BF182" s="173"/>
      <c r="BG182" s="173"/>
      <c r="BH182" s="173"/>
      <c r="BI182" s="173"/>
    </row>
    <row customHeight="true" ht="16.071428571428573" r="183">
      <c r="A183" s="173"/>
      <c r="B183" s="173"/>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c r="AA183" s="173"/>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c r="AV183" s="173"/>
      <c r="AW183" s="173"/>
      <c r="AX183" s="173"/>
      <c r="AY183" s="173"/>
      <c r="AZ183" s="173"/>
      <c r="BA183" s="173"/>
      <c r="BB183" s="173"/>
      <c r="BC183" s="173"/>
      <c r="BD183" s="173"/>
      <c r="BE183" s="173"/>
      <c r="BF183" s="173"/>
      <c r="BG183" s="173"/>
      <c r="BH183" s="173"/>
      <c r="BI183" s="173"/>
    </row>
    <row customHeight="true" ht="16.071428571428573" r="184">
      <c r="A184" s="173"/>
      <c r="B184" s="173"/>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c r="AV184" s="173"/>
      <c r="AW184" s="173"/>
      <c r="AX184" s="173"/>
      <c r="AY184" s="173"/>
      <c r="AZ184" s="173"/>
      <c r="BA184" s="173"/>
      <c r="BB184" s="173"/>
      <c r="BC184" s="173"/>
      <c r="BD184" s="173"/>
      <c r="BE184" s="173"/>
      <c r="BF184" s="173"/>
      <c r="BG184" s="173"/>
      <c r="BH184" s="173"/>
      <c r="BI184" s="173"/>
    </row>
    <row customHeight="true" ht="16.071428571428573" r="185">
      <c r="A185" s="173"/>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c r="AA185" s="173"/>
      <c r="AB185" s="173"/>
      <c r="AC185" s="173"/>
      <c r="AD185" s="173"/>
      <c r="AE185" s="173"/>
      <c r="AF185" s="173"/>
      <c r="AG185" s="173"/>
      <c r="AH185" s="173"/>
      <c r="AI185" s="173"/>
      <c r="AJ185" s="173"/>
      <c r="AK185" s="173"/>
      <c r="AL185" s="173"/>
      <c r="AM185" s="173"/>
      <c r="AN185" s="173"/>
      <c r="AO185" s="173"/>
      <c r="AP185" s="173"/>
      <c r="AQ185" s="173"/>
      <c r="AR185" s="173"/>
      <c r="AS185" s="173"/>
      <c r="AT185" s="173"/>
      <c r="AU185" s="173"/>
      <c r="AV185" s="173"/>
      <c r="AW185" s="173"/>
      <c r="AX185" s="173"/>
      <c r="AY185" s="173"/>
      <c r="AZ185" s="173"/>
      <c r="BA185" s="173"/>
      <c r="BB185" s="173"/>
      <c r="BC185" s="173"/>
      <c r="BD185" s="173"/>
      <c r="BE185" s="173"/>
      <c r="BF185" s="173"/>
      <c r="BG185" s="173"/>
      <c r="BH185" s="173"/>
      <c r="BI185" s="173"/>
    </row>
    <row customHeight="true" ht="16.071428571428573" r="186">
      <c r="A186" s="173"/>
      <c r="B186" s="173"/>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c r="AA186" s="173"/>
      <c r="AB186" s="173"/>
      <c r="AC186" s="173"/>
      <c r="AD186" s="173"/>
      <c r="AE186" s="173"/>
      <c r="AF186" s="173"/>
      <c r="AG186" s="173"/>
      <c r="AH186" s="173"/>
      <c r="AI186" s="173"/>
      <c r="AJ186" s="173"/>
      <c r="AK186" s="173"/>
      <c r="AL186" s="173"/>
      <c r="AM186" s="173"/>
      <c r="AN186" s="173"/>
      <c r="AO186" s="173"/>
      <c r="AP186" s="173"/>
      <c r="AQ186" s="173"/>
      <c r="AR186" s="173"/>
      <c r="AS186" s="173"/>
      <c r="AT186" s="173"/>
      <c r="AU186" s="173"/>
      <c r="AV186" s="173"/>
      <c r="AW186" s="173"/>
      <c r="AX186" s="173"/>
      <c r="AY186" s="173"/>
      <c r="AZ186" s="173"/>
      <c r="BA186" s="173"/>
      <c r="BB186" s="173"/>
      <c r="BC186" s="173"/>
      <c r="BD186" s="173"/>
      <c r="BE186" s="173"/>
      <c r="BF186" s="173"/>
      <c r="BG186" s="173"/>
      <c r="BH186" s="173"/>
      <c r="BI186" s="173"/>
    </row>
    <row customHeight="true" ht="16.071428571428573" r="187">
      <c r="A187" s="173"/>
      <c r="B187" s="173"/>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3"/>
      <c r="BD187" s="173"/>
      <c r="BE187" s="173"/>
      <c r="BF187" s="173"/>
      <c r="BG187" s="173"/>
      <c r="BH187" s="173"/>
      <c r="BI187" s="173"/>
    </row>
    <row customHeight="true" ht="16.071428571428573" r="188">
      <c r="A188" s="173"/>
      <c r="B188" s="173"/>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c r="AA188" s="173"/>
      <c r="AB188" s="173"/>
      <c r="AC188" s="173"/>
      <c r="AD188" s="173"/>
      <c r="AE188" s="173"/>
      <c r="AF188" s="173"/>
      <c r="AG188" s="173"/>
      <c r="AH188" s="173"/>
      <c r="AI188" s="173"/>
      <c r="AJ188" s="173"/>
      <c r="AK188" s="173"/>
      <c r="AL188" s="173"/>
      <c r="AM188" s="173"/>
      <c r="AN188" s="173"/>
      <c r="AO188" s="173"/>
      <c r="AP188" s="173"/>
      <c r="AQ188" s="173"/>
      <c r="AR188" s="173"/>
      <c r="AS188" s="173"/>
      <c r="AT188" s="173"/>
      <c r="AU188" s="173"/>
      <c r="AV188" s="173"/>
      <c r="AW188" s="173"/>
      <c r="AX188" s="173"/>
      <c r="AY188" s="173"/>
      <c r="AZ188" s="173"/>
      <c r="BA188" s="173"/>
      <c r="BB188" s="173"/>
      <c r="BC188" s="173"/>
      <c r="BD188" s="173"/>
      <c r="BE188" s="173"/>
      <c r="BF188" s="173"/>
      <c r="BG188" s="173"/>
      <c r="BH188" s="173"/>
      <c r="BI188" s="173"/>
    </row>
    <row customHeight="true" ht="16.071428571428573" r="189">
      <c r="A189" s="173"/>
      <c r="B189" s="173"/>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c r="AA189" s="173"/>
      <c r="AB189" s="173"/>
      <c r="AC189" s="173"/>
      <c r="AD189" s="173"/>
      <c r="AE189" s="173"/>
      <c r="AF189" s="173"/>
      <c r="AG189" s="173"/>
      <c r="AH189" s="173"/>
      <c r="AI189" s="173"/>
      <c r="AJ189" s="173"/>
      <c r="AK189" s="173"/>
      <c r="AL189" s="173"/>
      <c r="AM189" s="173"/>
      <c r="AN189" s="173"/>
      <c r="AO189" s="173"/>
      <c r="AP189" s="173"/>
      <c r="AQ189" s="173"/>
      <c r="AR189" s="173"/>
      <c r="AS189" s="173"/>
      <c r="AT189" s="173"/>
      <c r="AU189" s="173"/>
      <c r="AV189" s="173"/>
      <c r="AW189" s="173"/>
      <c r="AX189" s="173"/>
      <c r="AY189" s="173"/>
      <c r="AZ189" s="173"/>
      <c r="BA189" s="173"/>
      <c r="BB189" s="173"/>
      <c r="BC189" s="173"/>
      <c r="BD189" s="173"/>
      <c r="BE189" s="173"/>
      <c r="BF189" s="173"/>
      <c r="BG189" s="173"/>
      <c r="BH189" s="173"/>
      <c r="BI189" s="173"/>
    </row>
    <row customHeight="true" ht="16.071428571428573" r="190">
      <c r="A190" s="173"/>
      <c r="B190" s="173"/>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c r="AA190" s="173"/>
      <c r="AB190" s="173"/>
      <c r="AC190" s="173"/>
      <c r="AD190" s="173"/>
      <c r="AE190" s="173"/>
      <c r="AF190" s="173"/>
      <c r="AG190" s="173"/>
      <c r="AH190" s="173"/>
      <c r="AI190" s="173"/>
      <c r="AJ190" s="173"/>
      <c r="AK190" s="173"/>
      <c r="AL190" s="173"/>
      <c r="AM190" s="173"/>
      <c r="AN190" s="173"/>
      <c r="AO190" s="173"/>
      <c r="AP190" s="173"/>
      <c r="AQ190" s="173"/>
      <c r="AR190" s="173"/>
      <c r="AS190" s="173"/>
      <c r="AT190" s="173"/>
      <c r="AU190" s="173"/>
      <c r="AV190" s="173"/>
      <c r="AW190" s="173"/>
      <c r="AX190" s="173"/>
      <c r="AY190" s="173"/>
      <c r="AZ190" s="173"/>
      <c r="BA190" s="173"/>
      <c r="BB190" s="173"/>
      <c r="BC190" s="173"/>
      <c r="BD190" s="173"/>
      <c r="BE190" s="173"/>
      <c r="BF190" s="173"/>
      <c r="BG190" s="173"/>
      <c r="BH190" s="173"/>
      <c r="BI190" s="173"/>
    </row>
    <row customHeight="true" ht="16.071428571428573" r="191">
      <c r="A191" s="173"/>
      <c r="B191" s="173"/>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c r="AA191" s="173"/>
      <c r="AB191" s="173"/>
      <c r="AC191" s="173"/>
      <c r="AD191" s="173"/>
      <c r="AE191" s="173"/>
      <c r="AF191" s="173"/>
      <c r="AG191" s="173"/>
      <c r="AH191" s="173"/>
      <c r="AI191" s="173"/>
      <c r="AJ191" s="173"/>
      <c r="AK191" s="173"/>
      <c r="AL191" s="173"/>
      <c r="AM191" s="173"/>
      <c r="AN191" s="173"/>
      <c r="AO191" s="173"/>
      <c r="AP191" s="173"/>
      <c r="AQ191" s="173"/>
      <c r="AR191" s="173"/>
      <c r="AS191" s="173"/>
      <c r="AT191" s="173"/>
      <c r="AU191" s="173"/>
      <c r="AV191" s="173"/>
      <c r="AW191" s="173"/>
      <c r="AX191" s="173"/>
      <c r="AY191" s="173"/>
      <c r="AZ191" s="173"/>
      <c r="BA191" s="173"/>
      <c r="BB191" s="173"/>
      <c r="BC191" s="173"/>
      <c r="BD191" s="173"/>
      <c r="BE191" s="173"/>
      <c r="BF191" s="173"/>
      <c r="BG191" s="173"/>
      <c r="BH191" s="173"/>
      <c r="BI191" s="173"/>
    </row>
    <row customHeight="true" ht="16.071428571428573" r="192">
      <c r="A192" s="173"/>
      <c r="B192" s="173"/>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c r="AA192" s="173"/>
      <c r="AB192" s="173"/>
      <c r="AC192" s="173"/>
      <c r="AD192" s="173"/>
      <c r="AE192" s="173"/>
      <c r="AF192" s="173"/>
      <c r="AG192" s="173"/>
      <c r="AH192" s="173"/>
      <c r="AI192" s="173"/>
      <c r="AJ192" s="173"/>
      <c r="AK192" s="173"/>
      <c r="AL192" s="173"/>
      <c r="AM192" s="173"/>
      <c r="AN192" s="173"/>
      <c r="AO192" s="173"/>
      <c r="AP192" s="173"/>
      <c r="AQ192" s="173"/>
      <c r="AR192" s="173"/>
      <c r="AS192" s="173"/>
      <c r="AT192" s="173"/>
      <c r="AU192" s="173"/>
      <c r="AV192" s="173"/>
      <c r="AW192" s="173"/>
      <c r="AX192" s="173"/>
      <c r="AY192" s="173"/>
      <c r="AZ192" s="173"/>
      <c r="BA192" s="173"/>
      <c r="BB192" s="173"/>
      <c r="BC192" s="173"/>
      <c r="BD192" s="173"/>
      <c r="BE192" s="173"/>
      <c r="BF192" s="173"/>
      <c r="BG192" s="173"/>
      <c r="BH192" s="173"/>
      <c r="BI192" s="173"/>
    </row>
    <row customHeight="true" ht="16.071428571428573" r="193">
      <c r="A193" s="173"/>
      <c r="B193" s="173"/>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c r="AA193" s="173"/>
      <c r="AB193" s="173"/>
      <c r="AC193" s="173"/>
      <c r="AD193" s="173"/>
      <c r="AE193" s="173"/>
      <c r="AF193" s="173"/>
      <c r="AG193" s="173"/>
      <c r="AH193" s="173"/>
      <c r="AI193" s="173"/>
      <c r="AJ193" s="173"/>
      <c r="AK193" s="173"/>
      <c r="AL193" s="173"/>
      <c r="AM193" s="173"/>
      <c r="AN193" s="173"/>
      <c r="AO193" s="173"/>
      <c r="AP193" s="173"/>
      <c r="AQ193" s="173"/>
      <c r="AR193" s="173"/>
      <c r="AS193" s="173"/>
      <c r="AT193" s="173"/>
      <c r="AU193" s="173"/>
      <c r="AV193" s="173"/>
      <c r="AW193" s="173"/>
      <c r="AX193" s="173"/>
      <c r="AY193" s="173"/>
      <c r="AZ193" s="173"/>
      <c r="BA193" s="173"/>
      <c r="BB193" s="173"/>
      <c r="BC193" s="173"/>
      <c r="BD193" s="173"/>
      <c r="BE193" s="173"/>
      <c r="BF193" s="173"/>
      <c r="BG193" s="173"/>
      <c r="BH193" s="173"/>
      <c r="BI193" s="173"/>
    </row>
    <row customHeight="true" ht="16.071428571428573" r="194">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73"/>
      <c r="AE194" s="173"/>
      <c r="AF194" s="173"/>
      <c r="AG194" s="173"/>
      <c r="AH194" s="173"/>
      <c r="AI194" s="173"/>
      <c r="AJ194" s="173"/>
      <c r="AK194" s="173"/>
      <c r="AL194" s="173"/>
      <c r="AM194" s="173"/>
      <c r="AN194" s="173"/>
      <c r="AO194" s="173"/>
      <c r="AP194" s="173"/>
      <c r="AQ194" s="173"/>
      <c r="AR194" s="173"/>
      <c r="AS194" s="173"/>
      <c r="AT194" s="173"/>
      <c r="AU194" s="173"/>
      <c r="AV194" s="173"/>
      <c r="AW194" s="173"/>
      <c r="AX194" s="173"/>
      <c r="AY194" s="173"/>
      <c r="AZ194" s="173"/>
      <c r="BA194" s="173"/>
      <c r="BB194" s="173"/>
      <c r="BC194" s="173"/>
      <c r="BD194" s="173"/>
      <c r="BE194" s="173"/>
      <c r="BF194" s="173"/>
      <c r="BG194" s="173"/>
      <c r="BH194" s="173"/>
      <c r="BI194" s="173"/>
    </row>
    <row customHeight="true" ht="16.071428571428573" r="195">
      <c r="A195" s="173"/>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c r="AA195" s="173"/>
      <c r="AB195" s="173"/>
      <c r="AC195" s="173"/>
      <c r="AD195" s="173"/>
      <c r="AE195" s="173"/>
      <c r="AF195" s="173"/>
      <c r="AG195" s="173"/>
      <c r="AH195" s="173"/>
      <c r="AI195" s="173"/>
      <c r="AJ195" s="173"/>
      <c r="AK195" s="173"/>
      <c r="AL195" s="173"/>
      <c r="AM195" s="173"/>
      <c r="AN195" s="173"/>
      <c r="AO195" s="173"/>
      <c r="AP195" s="173"/>
      <c r="AQ195" s="173"/>
      <c r="AR195" s="173"/>
      <c r="AS195" s="173"/>
      <c r="AT195" s="173"/>
      <c r="AU195" s="173"/>
      <c r="AV195" s="173"/>
      <c r="AW195" s="173"/>
      <c r="AX195" s="173"/>
      <c r="AY195" s="173"/>
      <c r="AZ195" s="173"/>
      <c r="BA195" s="173"/>
      <c r="BB195" s="173"/>
      <c r="BC195" s="173"/>
      <c r="BD195" s="173"/>
      <c r="BE195" s="173"/>
      <c r="BF195" s="173"/>
      <c r="BG195" s="173"/>
      <c r="BH195" s="173"/>
      <c r="BI195" s="173"/>
    </row>
    <row customHeight="true" ht="16.071428571428573" r="196">
      <c r="A196" s="173"/>
      <c r="B196" s="173"/>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c r="AA196" s="173"/>
      <c r="AB196" s="173"/>
      <c r="AC196" s="173"/>
      <c r="AD196" s="173"/>
      <c r="AE196" s="173"/>
      <c r="AF196" s="173"/>
      <c r="AG196" s="173"/>
      <c r="AH196" s="173"/>
      <c r="AI196" s="173"/>
      <c r="AJ196" s="173"/>
      <c r="AK196" s="173"/>
      <c r="AL196" s="173"/>
      <c r="AM196" s="173"/>
      <c r="AN196" s="173"/>
      <c r="AO196" s="173"/>
      <c r="AP196" s="173"/>
      <c r="AQ196" s="173"/>
      <c r="AR196" s="173"/>
      <c r="AS196" s="173"/>
      <c r="AT196" s="173"/>
      <c r="AU196" s="173"/>
      <c r="AV196" s="173"/>
      <c r="AW196" s="173"/>
      <c r="AX196" s="173"/>
      <c r="AY196" s="173"/>
      <c r="AZ196" s="173"/>
      <c r="BA196" s="173"/>
      <c r="BB196" s="173"/>
      <c r="BC196" s="173"/>
      <c r="BD196" s="173"/>
      <c r="BE196" s="173"/>
      <c r="BF196" s="173"/>
      <c r="BG196" s="173"/>
      <c r="BH196" s="173"/>
      <c r="BI196" s="173"/>
    </row>
    <row customHeight="true" ht="16.071428571428573" r="197">
      <c r="A197" s="173"/>
      <c r="B197" s="173"/>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c r="AA197" s="173"/>
      <c r="AB197" s="173"/>
      <c r="AC197" s="173"/>
      <c r="AD197" s="173"/>
      <c r="AE197" s="173"/>
      <c r="AF197" s="173"/>
      <c r="AG197" s="173"/>
      <c r="AH197" s="173"/>
      <c r="AI197" s="173"/>
      <c r="AJ197" s="173"/>
      <c r="AK197" s="173"/>
      <c r="AL197" s="173"/>
      <c r="AM197" s="173"/>
      <c r="AN197" s="173"/>
      <c r="AO197" s="173"/>
      <c r="AP197" s="173"/>
      <c r="AQ197" s="173"/>
      <c r="AR197" s="173"/>
      <c r="AS197" s="173"/>
      <c r="AT197" s="173"/>
      <c r="AU197" s="173"/>
      <c r="AV197" s="173"/>
      <c r="AW197" s="173"/>
      <c r="AX197" s="173"/>
      <c r="AY197" s="173"/>
      <c r="AZ197" s="173"/>
      <c r="BA197" s="173"/>
      <c r="BB197" s="173"/>
      <c r="BC197" s="173"/>
      <c r="BD197" s="173"/>
      <c r="BE197" s="173"/>
      <c r="BF197" s="173"/>
      <c r="BG197" s="173"/>
      <c r="BH197" s="173"/>
      <c r="BI197" s="173"/>
    </row>
    <row customHeight="true" ht="16.071428571428573" r="198">
      <c r="A198" s="173"/>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c r="AA198" s="173"/>
      <c r="AB198" s="173"/>
      <c r="AC198" s="173"/>
      <c r="AD198" s="173"/>
      <c r="AE198" s="173"/>
      <c r="AF198" s="173"/>
      <c r="AG198" s="173"/>
      <c r="AH198" s="173"/>
      <c r="AI198" s="173"/>
      <c r="AJ198" s="173"/>
      <c r="AK198" s="173"/>
      <c r="AL198" s="173"/>
      <c r="AM198" s="173"/>
      <c r="AN198" s="173"/>
      <c r="AO198" s="173"/>
      <c r="AP198" s="173"/>
      <c r="AQ198" s="173"/>
      <c r="AR198" s="173"/>
      <c r="AS198" s="173"/>
      <c r="AT198" s="173"/>
      <c r="AU198" s="173"/>
      <c r="AV198" s="173"/>
      <c r="AW198" s="173"/>
      <c r="AX198" s="173"/>
      <c r="AY198" s="173"/>
      <c r="AZ198" s="173"/>
      <c r="BA198" s="173"/>
      <c r="BB198" s="173"/>
      <c r="BC198" s="173"/>
      <c r="BD198" s="173"/>
      <c r="BE198" s="173"/>
      <c r="BF198" s="173"/>
      <c r="BG198" s="173"/>
      <c r="BH198" s="173"/>
      <c r="BI198" s="173"/>
    </row>
    <row customHeight="true" ht="16.071428571428573" r="199">
      <c r="A199" s="173"/>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c r="AA199" s="173"/>
      <c r="AB199" s="173"/>
      <c r="AC199" s="173"/>
      <c r="AD199" s="173"/>
      <c r="AE199" s="173"/>
      <c r="AF199" s="173"/>
      <c r="AG199" s="173"/>
      <c r="AH199" s="173"/>
      <c r="AI199" s="173"/>
      <c r="AJ199" s="173"/>
      <c r="AK199" s="173"/>
      <c r="AL199" s="173"/>
      <c r="AM199" s="173"/>
      <c r="AN199" s="173"/>
      <c r="AO199" s="173"/>
      <c r="AP199" s="173"/>
      <c r="AQ199" s="173"/>
      <c r="AR199" s="173"/>
      <c r="AS199" s="173"/>
      <c r="AT199" s="173"/>
      <c r="AU199" s="173"/>
      <c r="AV199" s="173"/>
      <c r="AW199" s="173"/>
      <c r="AX199" s="173"/>
      <c r="AY199" s="173"/>
      <c r="AZ199" s="173"/>
      <c r="BA199" s="173"/>
      <c r="BB199" s="173"/>
      <c r="BC199" s="173"/>
      <c r="BD199" s="173"/>
      <c r="BE199" s="173"/>
      <c r="BF199" s="173"/>
      <c r="BG199" s="173"/>
      <c r="BH199" s="173"/>
      <c r="BI199" s="173"/>
    </row>
    <row customHeight="true" ht="16.071428571428573" r="200">
      <c r="A200" s="173"/>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c r="AA200" s="173"/>
      <c r="AB200" s="173"/>
      <c r="AC200" s="173"/>
      <c r="AD200" s="173"/>
      <c r="AE200" s="173"/>
      <c r="AF200" s="173"/>
      <c r="AG200" s="173"/>
      <c r="AH200" s="173"/>
      <c r="AI200" s="173"/>
      <c r="AJ200" s="173"/>
      <c r="AK200" s="173"/>
      <c r="AL200" s="173"/>
      <c r="AM200" s="173"/>
      <c r="AN200" s="173"/>
      <c r="AO200" s="173"/>
      <c r="AP200" s="173"/>
      <c r="AQ200" s="173"/>
      <c r="AR200" s="173"/>
      <c r="AS200" s="173"/>
      <c r="AT200" s="173"/>
      <c r="AU200" s="173"/>
      <c r="AV200" s="173"/>
      <c r="AW200" s="173"/>
      <c r="AX200" s="173"/>
      <c r="AY200" s="173"/>
      <c r="AZ200" s="173"/>
      <c r="BA200" s="173"/>
      <c r="BB200" s="173"/>
      <c r="BC200" s="173"/>
      <c r="BD200" s="173"/>
      <c r="BE200" s="173"/>
      <c r="BF200" s="173"/>
      <c r="BG200" s="173"/>
      <c r="BH200" s="173"/>
      <c r="BI200" s="173"/>
    </row>
    <row customHeight="true" ht="16.071428571428573" r="201">
      <c r="A201" s="173"/>
      <c r="B201" s="173"/>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c r="AA201" s="173"/>
      <c r="AB201" s="173"/>
      <c r="AC201" s="173"/>
      <c r="AD201" s="173"/>
      <c r="AE201" s="173"/>
      <c r="AF201" s="173"/>
      <c r="AG201" s="173"/>
      <c r="AH201" s="173"/>
      <c r="AI201" s="173"/>
      <c r="AJ201" s="173"/>
      <c r="AK201" s="173"/>
      <c r="AL201" s="173"/>
      <c r="AM201" s="173"/>
      <c r="AN201" s="173"/>
      <c r="AO201" s="173"/>
      <c r="AP201" s="173"/>
      <c r="AQ201" s="173"/>
      <c r="AR201" s="173"/>
      <c r="AS201" s="173"/>
      <c r="AT201" s="173"/>
      <c r="AU201" s="173"/>
      <c r="AV201" s="173"/>
      <c r="AW201" s="173"/>
      <c r="AX201" s="173"/>
      <c r="AY201" s="173"/>
      <c r="AZ201" s="173"/>
      <c r="BA201" s="173"/>
      <c r="BB201" s="173"/>
      <c r="BC201" s="173"/>
      <c r="BD201" s="173"/>
      <c r="BE201" s="173"/>
      <c r="BF201" s="173"/>
      <c r="BG201" s="173"/>
      <c r="BH201" s="173"/>
      <c r="BI201" s="173"/>
    </row>
    <row customHeight="true" ht="16.071428571428573" r="202">
      <c r="A202" s="173"/>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c r="AA202" s="173"/>
      <c r="AB202" s="173"/>
      <c r="AC202" s="173"/>
      <c r="AD202" s="173"/>
      <c r="AE202" s="173"/>
      <c r="AF202" s="173"/>
      <c r="AG202" s="173"/>
      <c r="AH202" s="173"/>
      <c r="AI202" s="173"/>
      <c r="AJ202" s="173"/>
      <c r="AK202" s="173"/>
      <c r="AL202" s="173"/>
      <c r="AM202" s="173"/>
      <c r="AN202" s="173"/>
      <c r="AO202" s="173"/>
      <c r="AP202" s="173"/>
      <c r="AQ202" s="173"/>
      <c r="AR202" s="173"/>
      <c r="AS202" s="173"/>
      <c r="AT202" s="173"/>
      <c r="AU202" s="173"/>
      <c r="AV202" s="173"/>
      <c r="AW202" s="173"/>
      <c r="AX202" s="173"/>
      <c r="AY202" s="173"/>
      <c r="AZ202" s="173"/>
      <c r="BA202" s="173"/>
      <c r="BB202" s="173"/>
      <c r="BC202" s="173"/>
      <c r="BD202" s="173"/>
      <c r="BE202" s="173"/>
      <c r="BF202" s="173"/>
      <c r="BG202" s="173"/>
      <c r="BH202" s="173"/>
      <c r="BI202" s="173"/>
    </row>
    <row customHeight="true" ht="16.071428571428573" r="203">
      <c r="A203" s="173"/>
      <c r="B203" s="173"/>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c r="AA203" s="173"/>
      <c r="AB203" s="173"/>
      <c r="AC203" s="173"/>
      <c r="AD203" s="173"/>
      <c r="AE203" s="173"/>
      <c r="AF203" s="173"/>
      <c r="AG203" s="173"/>
      <c r="AH203" s="173"/>
      <c r="AI203" s="173"/>
      <c r="AJ203" s="173"/>
      <c r="AK203" s="173"/>
      <c r="AL203" s="173"/>
      <c r="AM203" s="173"/>
      <c r="AN203" s="173"/>
      <c r="AO203" s="173"/>
      <c r="AP203" s="173"/>
      <c r="AQ203" s="173"/>
      <c r="AR203" s="173"/>
      <c r="AS203" s="173"/>
      <c r="AT203" s="173"/>
      <c r="AU203" s="173"/>
      <c r="AV203" s="173"/>
      <c r="AW203" s="173"/>
      <c r="AX203" s="173"/>
      <c r="AY203" s="173"/>
      <c r="AZ203" s="173"/>
      <c r="BA203" s="173"/>
      <c r="BB203" s="173"/>
      <c r="BC203" s="173"/>
      <c r="BD203" s="173"/>
      <c r="BE203" s="173"/>
      <c r="BF203" s="173"/>
      <c r="BG203" s="173"/>
      <c r="BH203" s="173"/>
      <c r="BI203" s="173"/>
    </row>
    <row customHeight="true" ht="16.071428571428573" r="204">
      <c r="A204" s="173"/>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173"/>
      <c r="AV204" s="173"/>
      <c r="AW204" s="173"/>
      <c r="AX204" s="173"/>
      <c r="AY204" s="173"/>
      <c r="AZ204" s="173"/>
      <c r="BA204" s="173"/>
      <c r="BB204" s="173"/>
      <c r="BC204" s="173"/>
      <c r="BD204" s="173"/>
      <c r="BE204" s="173"/>
      <c r="BF204" s="173"/>
      <c r="BG204" s="173"/>
      <c r="BH204" s="173"/>
      <c r="BI204" s="173"/>
    </row>
    <row customHeight="true" ht="16.071428571428573" r="205">
      <c r="A205" s="173"/>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3"/>
      <c r="BD205" s="173"/>
      <c r="BE205" s="173"/>
      <c r="BF205" s="173"/>
      <c r="BG205" s="173"/>
      <c r="BH205" s="173"/>
      <c r="BI205" s="173"/>
    </row>
    <row customHeight="true" ht="16.071428571428573" r="206">
      <c r="A206" s="173"/>
      <c r="B206" s="173"/>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c r="AA206" s="173"/>
      <c r="AB206" s="173"/>
      <c r="AC206" s="173"/>
      <c r="AD206" s="173"/>
      <c r="AE206" s="173"/>
      <c r="AF206" s="173"/>
      <c r="AG206" s="173"/>
      <c r="AH206" s="173"/>
      <c r="AI206" s="173"/>
      <c r="AJ206" s="173"/>
      <c r="AK206" s="173"/>
      <c r="AL206" s="173"/>
      <c r="AM206" s="173"/>
      <c r="AN206" s="173"/>
      <c r="AO206" s="173"/>
      <c r="AP206" s="173"/>
      <c r="AQ206" s="173"/>
      <c r="AR206" s="173"/>
      <c r="AS206" s="173"/>
      <c r="AT206" s="173"/>
      <c r="AU206" s="173"/>
      <c r="AV206" s="173"/>
      <c r="AW206" s="173"/>
      <c r="AX206" s="173"/>
      <c r="AY206" s="173"/>
      <c r="AZ206" s="173"/>
      <c r="BA206" s="173"/>
      <c r="BB206" s="173"/>
      <c r="BC206" s="173"/>
      <c r="BD206" s="173"/>
      <c r="BE206" s="173"/>
      <c r="BF206" s="173"/>
      <c r="BG206" s="173"/>
      <c r="BH206" s="173"/>
      <c r="BI206" s="173"/>
    </row>
    <row customHeight="true" ht="16.071428571428573" r="207">
      <c r="A207" s="173"/>
      <c r="B207" s="173"/>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c r="AA207" s="173"/>
      <c r="AB207" s="173"/>
      <c r="AC207" s="173"/>
      <c r="AD207" s="173"/>
      <c r="AE207" s="173"/>
      <c r="AF207" s="173"/>
      <c r="AG207" s="173"/>
      <c r="AH207" s="173"/>
      <c r="AI207" s="173"/>
      <c r="AJ207" s="173"/>
      <c r="AK207" s="173"/>
      <c r="AL207" s="173"/>
      <c r="AM207" s="173"/>
      <c r="AN207" s="173"/>
      <c r="AO207" s="173"/>
      <c r="AP207" s="173"/>
      <c r="AQ207" s="173"/>
      <c r="AR207" s="173"/>
      <c r="AS207" s="173"/>
      <c r="AT207" s="173"/>
      <c r="AU207" s="173"/>
      <c r="AV207" s="173"/>
      <c r="AW207" s="173"/>
      <c r="AX207" s="173"/>
      <c r="AY207" s="173"/>
      <c r="AZ207" s="173"/>
      <c r="BA207" s="173"/>
      <c r="BB207" s="173"/>
      <c r="BC207" s="173"/>
      <c r="BD207" s="173"/>
      <c r="BE207" s="173"/>
      <c r="BF207" s="173"/>
      <c r="BG207" s="173"/>
      <c r="BH207" s="173"/>
      <c r="BI207" s="173"/>
    </row>
    <row customHeight="true" ht="16.071428571428573" r="208">
      <c r="A208" s="173"/>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c r="AA208" s="173"/>
      <c r="AB208" s="173"/>
      <c r="AC208" s="173"/>
      <c r="AD208" s="173"/>
      <c r="AE208" s="173"/>
      <c r="AF208" s="173"/>
      <c r="AG208" s="173"/>
      <c r="AH208" s="173"/>
      <c r="AI208" s="173"/>
      <c r="AJ208" s="173"/>
      <c r="AK208" s="173"/>
      <c r="AL208" s="173"/>
      <c r="AM208" s="173"/>
      <c r="AN208" s="173"/>
      <c r="AO208" s="173"/>
      <c r="AP208" s="173"/>
      <c r="AQ208" s="173"/>
      <c r="AR208" s="173"/>
      <c r="AS208" s="173"/>
      <c r="AT208" s="173"/>
      <c r="AU208" s="173"/>
      <c r="AV208" s="173"/>
      <c r="AW208" s="173"/>
      <c r="AX208" s="173"/>
      <c r="AY208" s="173"/>
      <c r="AZ208" s="173"/>
      <c r="BA208" s="173"/>
      <c r="BB208" s="173"/>
      <c r="BC208" s="173"/>
      <c r="BD208" s="173"/>
      <c r="BE208" s="173"/>
      <c r="BF208" s="173"/>
      <c r="BG208" s="173"/>
      <c r="BH208" s="173"/>
      <c r="BI208" s="173"/>
    </row>
    <row r="209">
      <c r="A209" s="173"/>
      <c r="B209" s="173"/>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c r="AV209" s="173"/>
      <c r="AW209" s="173"/>
      <c r="AX209" s="173"/>
      <c r="AY209" s="173"/>
      <c r="AZ209" s="173"/>
      <c r="BA209" s="173"/>
      <c r="BB209" s="173"/>
      <c r="BC209" s="173"/>
      <c r="BD209" s="173"/>
      <c r="BE209" s="173"/>
      <c r="BF209" s="173"/>
      <c r="BG209" s="173"/>
      <c r="BH209" s="173"/>
      <c r="BI209" s="173"/>
    </row>
    <row r="210">
      <c r="A210" s="173"/>
      <c r="B210" s="173"/>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c r="AA210" s="173"/>
      <c r="AB210" s="173"/>
      <c r="AC210" s="173"/>
      <c r="AD210" s="173"/>
      <c r="AE210" s="173"/>
      <c r="AF210" s="173"/>
      <c r="AG210" s="173"/>
      <c r="AH210" s="173"/>
      <c r="AI210" s="173"/>
      <c r="AJ210" s="173"/>
      <c r="AK210" s="173"/>
      <c r="AL210" s="173"/>
      <c r="AM210" s="173"/>
      <c r="AN210" s="173"/>
      <c r="AO210" s="173"/>
      <c r="AP210" s="173"/>
      <c r="AQ210" s="173"/>
      <c r="AR210" s="173"/>
      <c r="AS210" s="173"/>
      <c r="AT210" s="173"/>
      <c r="AU210" s="173"/>
      <c r="AV210" s="173"/>
      <c r="AW210" s="173"/>
      <c r="AX210" s="173"/>
      <c r="AY210" s="173"/>
      <c r="AZ210" s="173"/>
      <c r="BA210" s="173"/>
      <c r="BB210" s="173"/>
      <c r="BC210" s="173"/>
      <c r="BD210" s="173"/>
      <c r="BE210" s="173"/>
      <c r="BF210" s="173"/>
      <c r="BG210" s="173"/>
      <c r="BH210" s="173"/>
      <c r="BI210" s="173"/>
    </row>
    <row r="211">
      <c r="A211" s="173"/>
      <c r="B211" s="173"/>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c r="AA211" s="173"/>
      <c r="AB211" s="173"/>
      <c r="AC211" s="173"/>
      <c r="AD211" s="173"/>
      <c r="AE211" s="173"/>
      <c r="AF211" s="173"/>
      <c r="AG211" s="173"/>
      <c r="AH211" s="173"/>
      <c r="AI211" s="173"/>
      <c r="AJ211" s="173"/>
      <c r="AK211" s="173"/>
      <c r="AL211" s="173"/>
      <c r="AM211" s="173"/>
      <c r="AN211" s="173"/>
      <c r="AO211" s="173"/>
      <c r="AP211" s="173"/>
      <c r="AQ211" s="173"/>
      <c r="AR211" s="173"/>
      <c r="AS211" s="173"/>
      <c r="AT211" s="173"/>
      <c r="AU211" s="173"/>
      <c r="AV211" s="173"/>
      <c r="AW211" s="173"/>
      <c r="AX211" s="173"/>
      <c r="AY211" s="173"/>
      <c r="AZ211" s="173"/>
      <c r="BA211" s="173"/>
      <c r="BB211" s="173"/>
      <c r="BC211" s="173"/>
      <c r="BD211" s="173"/>
      <c r="BE211" s="173"/>
      <c r="BF211" s="173"/>
      <c r="BG211" s="173"/>
      <c r="BH211" s="173"/>
      <c r="BI211" s="173"/>
    </row>
    <row r="212">
      <c r="A212" s="173"/>
      <c r="B212" s="173"/>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3"/>
      <c r="BD212" s="173"/>
      <c r="BE212" s="173"/>
      <c r="BF212" s="173"/>
      <c r="BG212" s="173"/>
      <c r="BH212" s="173"/>
      <c r="BI212" s="173"/>
    </row>
    <row r="213">
      <c r="A213" s="173"/>
      <c r="B213" s="173"/>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c r="AA213" s="173"/>
      <c r="AB213" s="173"/>
      <c r="AC213" s="173"/>
      <c r="AD213" s="173"/>
      <c r="AE213" s="173"/>
      <c r="AF213" s="173"/>
      <c r="AG213" s="173"/>
      <c r="AH213" s="173"/>
      <c r="AI213" s="173"/>
      <c r="AJ213" s="173"/>
      <c r="AK213" s="173"/>
      <c r="AL213" s="173"/>
      <c r="AM213" s="173"/>
      <c r="AN213" s="173"/>
      <c r="AO213" s="173"/>
      <c r="AP213" s="173"/>
      <c r="AQ213" s="173"/>
      <c r="AR213" s="173"/>
      <c r="AS213" s="173"/>
      <c r="AT213" s="173"/>
      <c r="AU213" s="173"/>
      <c r="AV213" s="173"/>
      <c r="AW213" s="173"/>
      <c r="AX213" s="173"/>
      <c r="AY213" s="173"/>
      <c r="AZ213" s="173"/>
      <c r="BA213" s="173"/>
      <c r="BB213" s="173"/>
      <c r="BC213" s="173"/>
      <c r="BD213" s="173"/>
      <c r="BE213" s="173"/>
      <c r="BF213" s="173"/>
      <c r="BG213" s="173"/>
      <c r="BH213" s="173"/>
      <c r="BI213" s="173"/>
    </row>
    <row r="214">
      <c r="A214" s="173"/>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c r="AL214" s="173"/>
      <c r="AM214" s="173"/>
      <c r="AN214" s="173"/>
      <c r="AO214" s="173"/>
      <c r="AP214" s="173"/>
      <c r="AQ214" s="173"/>
      <c r="AR214" s="173"/>
      <c r="AS214" s="173"/>
      <c r="AT214" s="173"/>
      <c r="AU214" s="173"/>
      <c r="AV214" s="173"/>
      <c r="AW214" s="173"/>
      <c r="AX214" s="173"/>
      <c r="AY214" s="173"/>
      <c r="AZ214" s="173"/>
      <c r="BA214" s="173"/>
      <c r="BB214" s="173"/>
      <c r="BC214" s="173"/>
      <c r="BD214" s="173"/>
      <c r="BE214" s="173"/>
      <c r="BF214" s="173"/>
      <c r="BG214" s="173"/>
      <c r="BH214" s="173"/>
      <c r="BI214" s="173"/>
    </row>
    <row r="215">
      <c r="A215" s="173"/>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3"/>
      <c r="AR215" s="173"/>
      <c r="AS215" s="173"/>
      <c r="AT215" s="173"/>
      <c r="AU215" s="173"/>
      <c r="AV215" s="173"/>
      <c r="AW215" s="173"/>
      <c r="AX215" s="173"/>
      <c r="AY215" s="173"/>
      <c r="AZ215" s="173"/>
      <c r="BA215" s="173"/>
      <c r="BB215" s="173"/>
      <c r="BC215" s="173"/>
      <c r="BD215" s="173"/>
      <c r="BE215" s="173"/>
      <c r="BF215" s="173"/>
      <c r="BG215" s="173"/>
      <c r="BH215" s="173"/>
      <c r="BI215" s="173"/>
    </row>
    <row r="216">
      <c r="A216" s="173"/>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c r="AA216" s="173"/>
      <c r="AB216" s="173"/>
      <c r="AC216" s="173"/>
      <c r="AD216" s="173"/>
      <c r="AE216" s="173"/>
      <c r="AF216" s="173"/>
      <c r="AG216" s="173"/>
      <c r="AH216" s="173"/>
      <c r="AI216" s="173"/>
      <c r="AJ216" s="173"/>
      <c r="AK216" s="173"/>
      <c r="AL216" s="173"/>
      <c r="AM216" s="173"/>
      <c r="AN216" s="173"/>
      <c r="AO216" s="173"/>
      <c r="AP216" s="173"/>
      <c r="AQ216" s="173"/>
      <c r="AR216" s="173"/>
      <c r="AS216" s="173"/>
      <c r="AT216" s="173"/>
      <c r="AU216" s="173"/>
      <c r="AV216" s="173"/>
      <c r="AW216" s="173"/>
      <c r="AX216" s="173"/>
      <c r="AY216" s="173"/>
      <c r="AZ216" s="173"/>
      <c r="BA216" s="173"/>
      <c r="BB216" s="173"/>
      <c r="BC216" s="173"/>
      <c r="BD216" s="173"/>
      <c r="BE216" s="173"/>
      <c r="BF216" s="173"/>
      <c r="BG216" s="173"/>
      <c r="BH216" s="173"/>
      <c r="BI216" s="173"/>
    </row>
    <row r="217">
      <c r="A217" s="173"/>
      <c r="B217" s="173"/>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c r="AA217" s="173"/>
      <c r="AB217" s="173"/>
      <c r="AC217" s="173"/>
      <c r="AD217" s="173"/>
      <c r="AE217" s="173"/>
      <c r="AF217" s="173"/>
      <c r="AG217" s="173"/>
      <c r="AH217" s="173"/>
      <c r="AI217" s="173"/>
      <c r="AJ217" s="173"/>
      <c r="AK217" s="173"/>
      <c r="AL217" s="173"/>
      <c r="AM217" s="173"/>
      <c r="AN217" s="173"/>
      <c r="AO217" s="173"/>
      <c r="AP217" s="173"/>
      <c r="AQ217" s="173"/>
      <c r="AR217" s="173"/>
      <c r="AS217" s="173"/>
      <c r="AT217" s="173"/>
      <c r="AU217" s="173"/>
      <c r="AV217" s="173"/>
      <c r="AW217" s="173"/>
      <c r="AX217" s="173"/>
      <c r="AY217" s="173"/>
      <c r="AZ217" s="173"/>
      <c r="BA217" s="173"/>
      <c r="BB217" s="173"/>
      <c r="BC217" s="173"/>
      <c r="BD217" s="173"/>
      <c r="BE217" s="173"/>
      <c r="BF217" s="173"/>
      <c r="BG217" s="173"/>
      <c r="BH217" s="173"/>
      <c r="BI217" s="173"/>
    </row>
    <row r="218">
      <c r="A218" s="173"/>
      <c r="B218" s="173"/>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c r="AA218" s="173"/>
      <c r="AB218" s="173"/>
      <c r="AC218" s="173"/>
      <c r="AD218" s="173"/>
      <c r="AE218" s="173"/>
      <c r="AF218" s="173"/>
      <c r="AG218" s="173"/>
      <c r="AH218" s="173"/>
      <c r="AI218" s="173"/>
      <c r="AJ218" s="173"/>
      <c r="AK218" s="173"/>
      <c r="AL218" s="173"/>
      <c r="AM218" s="173"/>
      <c r="AN218" s="173"/>
      <c r="AO218" s="173"/>
      <c r="AP218" s="173"/>
      <c r="AQ218" s="173"/>
      <c r="AR218" s="173"/>
      <c r="AS218" s="173"/>
      <c r="AT218" s="173"/>
      <c r="AU218" s="173"/>
      <c r="AV218" s="173"/>
      <c r="AW218" s="173"/>
      <c r="AX218" s="173"/>
      <c r="AY218" s="173"/>
      <c r="AZ218" s="173"/>
      <c r="BA218" s="173"/>
      <c r="BB218" s="173"/>
      <c r="BC218" s="173"/>
      <c r="BD218" s="173"/>
      <c r="BE218" s="173"/>
      <c r="BF218" s="173"/>
      <c r="BG218" s="173"/>
      <c r="BH218" s="173"/>
      <c r="BI218" s="173"/>
    </row>
    <row r="219">
      <c r="A219" s="173"/>
      <c r="B219" s="173"/>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c r="AA219" s="173"/>
      <c r="AB219" s="173"/>
      <c r="AC219" s="173"/>
      <c r="AD219" s="173"/>
      <c r="AE219" s="173"/>
      <c r="AF219" s="173"/>
      <c r="AG219" s="173"/>
      <c r="AH219" s="173"/>
      <c r="AI219" s="173"/>
      <c r="AJ219" s="173"/>
      <c r="AK219" s="173"/>
      <c r="AL219" s="173"/>
      <c r="AM219" s="173"/>
      <c r="AN219" s="173"/>
      <c r="AO219" s="173"/>
      <c r="AP219" s="173"/>
      <c r="AQ219" s="173"/>
      <c r="AR219" s="173"/>
      <c r="AS219" s="173"/>
      <c r="AT219" s="173"/>
      <c r="AU219" s="173"/>
      <c r="AV219" s="173"/>
      <c r="AW219" s="173"/>
      <c r="AX219" s="173"/>
      <c r="AY219" s="173"/>
      <c r="AZ219" s="173"/>
      <c r="BA219" s="173"/>
      <c r="BB219" s="173"/>
      <c r="BC219" s="173"/>
      <c r="BD219" s="173"/>
      <c r="BE219" s="173"/>
      <c r="BF219" s="173"/>
      <c r="BG219" s="173"/>
      <c r="BH219" s="173"/>
      <c r="BI219" s="173"/>
    </row>
    <row r="220">
      <c r="A220" s="173"/>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3"/>
      <c r="BD220" s="173"/>
      <c r="BE220" s="173"/>
      <c r="BF220" s="173"/>
      <c r="BG220" s="173"/>
      <c r="BH220" s="173"/>
      <c r="BI220" s="173"/>
    </row>
    <row r="221">
      <c r="A221" s="173"/>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c r="AA221" s="173"/>
      <c r="AB221" s="173"/>
      <c r="AC221" s="173"/>
      <c r="AD221" s="173"/>
      <c r="AE221" s="173"/>
      <c r="AF221" s="173"/>
      <c r="AG221" s="173"/>
      <c r="AH221" s="173"/>
      <c r="AI221" s="173"/>
      <c r="AJ221" s="173"/>
      <c r="AK221" s="173"/>
      <c r="AL221" s="173"/>
      <c r="AM221" s="173"/>
      <c r="AN221" s="173"/>
      <c r="AO221" s="173"/>
      <c r="AP221" s="173"/>
      <c r="AQ221" s="173"/>
      <c r="AR221" s="173"/>
      <c r="AS221" s="173"/>
      <c r="AT221" s="173"/>
      <c r="AU221" s="173"/>
      <c r="AV221" s="173"/>
      <c r="AW221" s="173"/>
      <c r="AX221" s="173"/>
      <c r="AY221" s="173"/>
      <c r="AZ221" s="173"/>
      <c r="BA221" s="173"/>
      <c r="BB221" s="173"/>
      <c r="BC221" s="173"/>
      <c r="BD221" s="173"/>
      <c r="BE221" s="173"/>
      <c r="BF221" s="173"/>
      <c r="BG221" s="173"/>
      <c r="BH221" s="173"/>
      <c r="BI221" s="173"/>
    </row>
    <row r="222">
      <c r="A222" s="173"/>
      <c r="B222" s="173"/>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173"/>
      <c r="AV222" s="173"/>
      <c r="AW222" s="173"/>
      <c r="AX222" s="173"/>
      <c r="AY222" s="173"/>
      <c r="AZ222" s="173"/>
      <c r="BA222" s="173"/>
      <c r="BB222" s="173"/>
      <c r="BC222" s="173"/>
      <c r="BD222" s="173"/>
      <c r="BE222" s="173"/>
      <c r="BF222" s="173"/>
      <c r="BG222" s="173"/>
      <c r="BH222" s="173"/>
      <c r="BI222" s="173"/>
    </row>
    <row r="223">
      <c r="A223" s="173"/>
      <c r="B223" s="173"/>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c r="AA223" s="173"/>
      <c r="AB223" s="173"/>
      <c r="AC223" s="173"/>
      <c r="AD223" s="173"/>
      <c r="AE223" s="173"/>
      <c r="AF223" s="173"/>
      <c r="AG223" s="173"/>
      <c r="AH223" s="173"/>
      <c r="AI223" s="173"/>
      <c r="AJ223" s="173"/>
      <c r="AK223" s="173"/>
      <c r="AL223" s="173"/>
      <c r="AM223" s="173"/>
      <c r="AN223" s="173"/>
      <c r="AO223" s="173"/>
      <c r="AP223" s="173"/>
      <c r="AQ223" s="173"/>
      <c r="AR223" s="173"/>
      <c r="AS223" s="173"/>
      <c r="AT223" s="173"/>
      <c r="AU223" s="173"/>
      <c r="AV223" s="173"/>
      <c r="AW223" s="173"/>
      <c r="AX223" s="173"/>
      <c r="AY223" s="173"/>
      <c r="AZ223" s="173"/>
      <c r="BA223" s="173"/>
      <c r="BB223" s="173"/>
      <c r="BC223" s="173"/>
      <c r="BD223" s="173"/>
      <c r="BE223" s="173"/>
      <c r="BF223" s="173"/>
      <c r="BG223" s="173"/>
      <c r="BH223" s="173"/>
      <c r="BI223" s="173"/>
    </row>
    <row r="224">
      <c r="A224" s="173"/>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c r="AA224" s="173"/>
      <c r="AB224" s="173"/>
      <c r="AC224" s="173"/>
      <c r="AD224" s="173"/>
      <c r="AE224" s="173"/>
      <c r="AF224" s="173"/>
      <c r="AG224" s="173"/>
      <c r="AH224" s="173"/>
      <c r="AI224" s="173"/>
      <c r="AJ224" s="173"/>
      <c r="AK224" s="173"/>
      <c r="AL224" s="173"/>
      <c r="AM224" s="173"/>
      <c r="AN224" s="173"/>
      <c r="AO224" s="173"/>
      <c r="AP224" s="173"/>
      <c r="AQ224" s="173"/>
      <c r="AR224" s="173"/>
      <c r="AS224" s="173"/>
      <c r="AT224" s="173"/>
      <c r="AU224" s="173"/>
      <c r="AV224" s="173"/>
      <c r="AW224" s="173"/>
      <c r="AX224" s="173"/>
      <c r="AY224" s="173"/>
      <c r="AZ224" s="173"/>
      <c r="BA224" s="173"/>
      <c r="BB224" s="173"/>
      <c r="BC224" s="173"/>
      <c r="BD224" s="173"/>
      <c r="BE224" s="173"/>
      <c r="BF224" s="173"/>
      <c r="BG224" s="173"/>
      <c r="BH224" s="173"/>
      <c r="BI224" s="173"/>
    </row>
    <row r="225">
      <c r="A225" s="173"/>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c r="AA225" s="173"/>
      <c r="AB225" s="173"/>
      <c r="AC225" s="173"/>
      <c r="AD225" s="173"/>
      <c r="AE225" s="173"/>
      <c r="AF225" s="173"/>
      <c r="AG225" s="173"/>
      <c r="AH225" s="173"/>
      <c r="AI225" s="173"/>
      <c r="AJ225" s="173"/>
      <c r="AK225" s="173"/>
      <c r="AL225" s="173"/>
      <c r="AM225" s="173"/>
      <c r="AN225" s="173"/>
      <c r="AO225" s="173"/>
      <c r="AP225" s="173"/>
      <c r="AQ225" s="173"/>
      <c r="AR225" s="173"/>
      <c r="AS225" s="173"/>
      <c r="AT225" s="173"/>
      <c r="AU225" s="173"/>
      <c r="AV225" s="173"/>
      <c r="AW225" s="173"/>
      <c r="AX225" s="173"/>
      <c r="AY225" s="173"/>
      <c r="AZ225" s="173"/>
      <c r="BA225" s="173"/>
      <c r="BB225" s="173"/>
      <c r="BC225" s="173"/>
      <c r="BD225" s="173"/>
      <c r="BE225" s="173"/>
      <c r="BF225" s="173"/>
      <c r="BG225" s="173"/>
      <c r="BH225" s="173"/>
      <c r="BI225" s="173"/>
    </row>
    <row r="226">
      <c r="A226" s="173"/>
      <c r="B226" s="173"/>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c r="AA226" s="173"/>
      <c r="AB226" s="173"/>
      <c r="AC226" s="173"/>
      <c r="AD226" s="173"/>
      <c r="AE226" s="173"/>
      <c r="AF226" s="173"/>
      <c r="AG226" s="173"/>
      <c r="AH226" s="173"/>
      <c r="AI226" s="173"/>
      <c r="AJ226" s="173"/>
      <c r="AK226" s="173"/>
      <c r="AL226" s="173"/>
      <c r="AM226" s="173"/>
      <c r="AN226" s="173"/>
      <c r="AO226" s="173"/>
      <c r="AP226" s="173"/>
      <c r="AQ226" s="173"/>
      <c r="AR226" s="173"/>
      <c r="AS226" s="173"/>
      <c r="AT226" s="173"/>
      <c r="AU226" s="173"/>
      <c r="AV226" s="173"/>
      <c r="AW226" s="173"/>
      <c r="AX226" s="173"/>
      <c r="AY226" s="173"/>
      <c r="AZ226" s="173"/>
      <c r="BA226" s="173"/>
      <c r="BB226" s="173"/>
      <c r="BC226" s="173"/>
      <c r="BD226" s="173"/>
      <c r="BE226" s="173"/>
      <c r="BF226" s="173"/>
      <c r="BG226" s="173"/>
      <c r="BH226" s="173"/>
      <c r="BI226" s="173"/>
    </row>
    <row r="227">
      <c r="A227" s="173"/>
      <c r="B227" s="173"/>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c r="AA227" s="173"/>
      <c r="AB227" s="173"/>
      <c r="AC227" s="173"/>
      <c r="AD227" s="173"/>
      <c r="AE227" s="173"/>
      <c r="AF227" s="173"/>
      <c r="AG227" s="173"/>
      <c r="AH227" s="173"/>
      <c r="AI227" s="173"/>
      <c r="AJ227" s="173"/>
      <c r="AK227" s="173"/>
      <c r="AL227" s="173"/>
      <c r="AM227" s="173"/>
      <c r="AN227" s="173"/>
      <c r="AO227" s="173"/>
      <c r="AP227" s="173"/>
      <c r="AQ227" s="173"/>
      <c r="AR227" s="173"/>
      <c r="AS227" s="173"/>
      <c r="AT227" s="173"/>
      <c r="AU227" s="173"/>
      <c r="AV227" s="173"/>
      <c r="AW227" s="173"/>
      <c r="AX227" s="173"/>
      <c r="AY227" s="173"/>
      <c r="AZ227" s="173"/>
      <c r="BA227" s="173"/>
      <c r="BB227" s="173"/>
      <c r="BC227" s="173"/>
      <c r="BD227" s="173"/>
      <c r="BE227" s="173"/>
      <c r="BF227" s="173"/>
      <c r="BG227" s="173"/>
      <c r="BH227" s="173"/>
      <c r="BI227" s="173"/>
    </row>
    <row r="228">
      <c r="A228" s="173"/>
      <c r="B228" s="173"/>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c r="AA228" s="173"/>
      <c r="AB228" s="173"/>
      <c r="AC228" s="173"/>
      <c r="AD228" s="173"/>
      <c r="AE228" s="173"/>
      <c r="AF228" s="173"/>
      <c r="AG228" s="173"/>
      <c r="AH228" s="173"/>
      <c r="AI228" s="173"/>
      <c r="AJ228" s="173"/>
      <c r="AK228" s="173"/>
      <c r="AL228" s="173"/>
      <c r="AM228" s="173"/>
      <c r="AN228" s="173"/>
      <c r="AO228" s="173"/>
      <c r="AP228" s="173"/>
      <c r="AQ228" s="173"/>
      <c r="AR228" s="173"/>
      <c r="AS228" s="173"/>
      <c r="AT228" s="173"/>
      <c r="AU228" s="173"/>
      <c r="AV228" s="173"/>
      <c r="AW228" s="173"/>
      <c r="AX228" s="173"/>
      <c r="AY228" s="173"/>
      <c r="AZ228" s="173"/>
      <c r="BA228" s="173"/>
      <c r="BB228" s="173"/>
      <c r="BC228" s="173"/>
      <c r="BD228" s="173"/>
      <c r="BE228" s="173"/>
      <c r="BF228" s="173"/>
      <c r="BG228" s="173"/>
      <c r="BH228" s="173"/>
      <c r="BI228" s="173"/>
    </row>
    <row r="229">
      <c r="A229" s="173"/>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c r="AA229" s="173"/>
      <c r="AB229" s="173"/>
      <c r="AC229" s="173"/>
      <c r="AD229" s="173"/>
      <c r="AE229" s="173"/>
      <c r="AF229" s="173"/>
      <c r="AG229" s="173"/>
      <c r="AH229" s="173"/>
      <c r="AI229" s="173"/>
      <c r="AJ229" s="173"/>
      <c r="AK229" s="173"/>
      <c r="AL229" s="173"/>
      <c r="AM229" s="173"/>
      <c r="AN229" s="173"/>
      <c r="AO229" s="173"/>
      <c r="AP229" s="173"/>
      <c r="AQ229" s="173"/>
      <c r="AR229" s="173"/>
      <c r="AS229" s="173"/>
      <c r="AT229" s="173"/>
      <c r="AU229" s="173"/>
      <c r="AV229" s="173"/>
      <c r="AW229" s="173"/>
      <c r="AX229" s="173"/>
      <c r="AY229" s="173"/>
      <c r="AZ229" s="173"/>
      <c r="BA229" s="173"/>
      <c r="BB229" s="173"/>
      <c r="BC229" s="173"/>
      <c r="BD229" s="173"/>
      <c r="BE229" s="173"/>
      <c r="BF229" s="173"/>
      <c r="BG229" s="173"/>
      <c r="BH229" s="173"/>
      <c r="BI229" s="173"/>
    </row>
    <row r="230">
      <c r="A230" s="173"/>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3"/>
      <c r="AM230" s="173"/>
      <c r="AN230" s="173"/>
      <c r="AO230" s="173"/>
      <c r="AP230" s="173"/>
      <c r="AQ230" s="173"/>
      <c r="AR230" s="173"/>
      <c r="AS230" s="173"/>
      <c r="AT230" s="173"/>
      <c r="AU230" s="173"/>
      <c r="AV230" s="173"/>
      <c r="AW230" s="173"/>
      <c r="AX230" s="173"/>
      <c r="AY230" s="173"/>
      <c r="AZ230" s="173"/>
      <c r="BA230" s="173"/>
      <c r="BB230" s="173"/>
      <c r="BC230" s="173"/>
      <c r="BD230" s="173"/>
      <c r="BE230" s="173"/>
      <c r="BF230" s="173"/>
      <c r="BG230" s="173"/>
      <c r="BH230" s="173"/>
      <c r="BI230" s="173"/>
    </row>
    <row r="231">
      <c r="A231" s="173"/>
      <c r="B231" s="173"/>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O231" s="173"/>
      <c r="AP231" s="173"/>
      <c r="AQ231" s="173"/>
      <c r="AR231" s="173"/>
      <c r="AS231" s="173"/>
      <c r="AT231" s="173"/>
      <c r="AU231" s="173"/>
      <c r="AV231" s="173"/>
      <c r="AW231" s="173"/>
      <c r="AX231" s="173"/>
      <c r="AY231" s="173"/>
      <c r="AZ231" s="173"/>
      <c r="BA231" s="173"/>
      <c r="BB231" s="173"/>
      <c r="BC231" s="173"/>
      <c r="BD231" s="173"/>
      <c r="BE231" s="173"/>
      <c r="BF231" s="173"/>
      <c r="BG231" s="173"/>
      <c r="BH231" s="173"/>
      <c r="BI231" s="173"/>
    </row>
    <row r="232">
      <c r="A232" s="173"/>
      <c r="B232" s="173"/>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c r="AA232" s="173"/>
      <c r="AB232" s="173"/>
      <c r="AC232" s="173"/>
      <c r="AD232" s="173"/>
      <c r="AE232" s="173"/>
      <c r="AF232" s="173"/>
      <c r="AG232" s="173"/>
      <c r="AH232" s="173"/>
      <c r="AI232" s="173"/>
      <c r="AJ232" s="173"/>
      <c r="AK232" s="173"/>
      <c r="AL232" s="173"/>
      <c r="AM232" s="173"/>
      <c r="AN232" s="173"/>
      <c r="AO232" s="173"/>
      <c r="AP232" s="173"/>
      <c r="AQ232" s="173"/>
      <c r="AR232" s="173"/>
      <c r="AS232" s="173"/>
      <c r="AT232" s="173"/>
      <c r="AU232" s="173"/>
      <c r="AV232" s="173"/>
      <c r="AW232" s="173"/>
      <c r="AX232" s="173"/>
      <c r="AY232" s="173"/>
      <c r="AZ232" s="173"/>
      <c r="BA232" s="173"/>
      <c r="BB232" s="173"/>
      <c r="BC232" s="173"/>
      <c r="BD232" s="173"/>
      <c r="BE232" s="173"/>
      <c r="BF232" s="173"/>
      <c r="BG232" s="173"/>
      <c r="BH232" s="173"/>
      <c r="BI232" s="173"/>
    </row>
    <row r="233">
      <c r="A233" s="173"/>
      <c r="B233" s="173"/>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c r="AA233" s="173"/>
      <c r="AB233" s="173"/>
      <c r="AC233" s="173"/>
      <c r="AD233" s="173"/>
      <c r="AE233" s="173"/>
      <c r="AF233" s="173"/>
      <c r="AG233" s="173"/>
      <c r="AH233" s="173"/>
      <c r="AI233" s="173"/>
      <c r="AJ233" s="173"/>
      <c r="AK233" s="173"/>
      <c r="AL233" s="173"/>
      <c r="AM233" s="173"/>
      <c r="AN233" s="173"/>
      <c r="AO233" s="173"/>
      <c r="AP233" s="173"/>
      <c r="AQ233" s="173"/>
      <c r="AR233" s="173"/>
      <c r="AS233" s="173"/>
      <c r="AT233" s="173"/>
      <c r="AU233" s="173"/>
      <c r="AV233" s="173"/>
      <c r="AW233" s="173"/>
      <c r="AX233" s="173"/>
      <c r="AY233" s="173"/>
      <c r="AZ233" s="173"/>
      <c r="BA233" s="173"/>
      <c r="BB233" s="173"/>
      <c r="BC233" s="173"/>
      <c r="BD233" s="173"/>
      <c r="BE233" s="173"/>
      <c r="BF233" s="173"/>
      <c r="BG233" s="173"/>
      <c r="BH233" s="173"/>
      <c r="BI233" s="173"/>
    </row>
    <row r="234">
      <c r="A234" s="173"/>
      <c r="B234" s="173"/>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c r="AA234" s="173"/>
      <c r="AB234" s="173"/>
      <c r="AC234" s="173"/>
      <c r="AD234" s="173"/>
      <c r="AE234" s="173"/>
      <c r="AF234" s="173"/>
      <c r="AG234" s="173"/>
      <c r="AH234" s="173"/>
      <c r="AI234" s="173"/>
      <c r="AJ234" s="173"/>
      <c r="AK234" s="173"/>
      <c r="AL234" s="173"/>
      <c r="AM234" s="173"/>
      <c r="AN234" s="173"/>
      <c r="AO234" s="173"/>
      <c r="AP234" s="173"/>
      <c r="AQ234" s="173"/>
      <c r="AR234" s="173"/>
      <c r="AS234" s="173"/>
      <c r="AT234" s="173"/>
      <c r="AU234" s="173"/>
      <c r="AV234" s="173"/>
      <c r="AW234" s="173"/>
      <c r="AX234" s="173"/>
      <c r="AY234" s="173"/>
      <c r="AZ234" s="173"/>
      <c r="BA234" s="173"/>
      <c r="BB234" s="173"/>
      <c r="BC234" s="173"/>
      <c r="BD234" s="173"/>
      <c r="BE234" s="173"/>
      <c r="BF234" s="173"/>
      <c r="BG234" s="173"/>
      <c r="BH234" s="173"/>
      <c r="BI234" s="173"/>
    </row>
    <row r="235">
      <c r="A235" s="173"/>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c r="AA235" s="173"/>
      <c r="AB235" s="173"/>
      <c r="AC235" s="173"/>
      <c r="AD235" s="173"/>
      <c r="AE235" s="173"/>
      <c r="AF235" s="173"/>
      <c r="AG235" s="173"/>
      <c r="AH235" s="173"/>
      <c r="AI235" s="173"/>
      <c r="AJ235" s="173"/>
      <c r="AK235" s="173"/>
      <c r="AL235" s="173"/>
      <c r="AM235" s="173"/>
      <c r="AN235" s="173"/>
      <c r="AO235" s="173"/>
      <c r="AP235" s="173"/>
      <c r="AQ235" s="173"/>
      <c r="AR235" s="173"/>
      <c r="AS235" s="173"/>
      <c r="AT235" s="173"/>
      <c r="AU235" s="173"/>
      <c r="AV235" s="173"/>
      <c r="AW235" s="173"/>
      <c r="AX235" s="173"/>
      <c r="AY235" s="173"/>
      <c r="AZ235" s="173"/>
      <c r="BA235" s="173"/>
      <c r="BB235" s="173"/>
      <c r="BC235" s="173"/>
      <c r="BD235" s="173"/>
      <c r="BE235" s="173"/>
      <c r="BF235" s="173"/>
      <c r="BG235" s="173"/>
      <c r="BH235" s="173"/>
      <c r="BI235" s="173"/>
    </row>
    <row r="236">
      <c r="A236" s="173"/>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c r="AA236" s="173"/>
      <c r="AB236" s="173"/>
      <c r="AC236" s="173"/>
      <c r="AD236" s="173"/>
      <c r="AE236" s="173"/>
      <c r="AF236" s="173"/>
      <c r="AG236" s="173"/>
      <c r="AH236" s="173"/>
      <c r="AI236" s="173"/>
      <c r="AJ236" s="173"/>
      <c r="AK236" s="173"/>
      <c r="AL236" s="173"/>
      <c r="AM236" s="173"/>
      <c r="AN236" s="173"/>
      <c r="AO236" s="173"/>
      <c r="AP236" s="173"/>
      <c r="AQ236" s="173"/>
      <c r="AR236" s="173"/>
      <c r="AS236" s="173"/>
      <c r="AT236" s="173"/>
      <c r="AU236" s="173"/>
      <c r="AV236" s="173"/>
      <c r="AW236" s="173"/>
      <c r="AX236" s="173"/>
      <c r="AY236" s="173"/>
      <c r="AZ236" s="173"/>
      <c r="BA236" s="173"/>
      <c r="BB236" s="173"/>
      <c r="BC236" s="173"/>
      <c r="BD236" s="173"/>
      <c r="BE236" s="173"/>
      <c r="BF236" s="173"/>
      <c r="BG236" s="173"/>
      <c r="BH236" s="173"/>
      <c r="BI236" s="173"/>
    </row>
    <row r="237">
      <c r="A237" s="173"/>
      <c r="B237" s="173"/>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c r="AA237" s="173"/>
      <c r="AB237" s="173"/>
      <c r="AC237" s="173"/>
      <c r="AD237" s="173"/>
      <c r="AE237" s="173"/>
      <c r="AF237" s="173"/>
      <c r="AG237" s="173"/>
      <c r="AH237" s="173"/>
      <c r="AI237" s="173"/>
      <c r="AJ237" s="173"/>
      <c r="AK237" s="173"/>
      <c r="AL237" s="173"/>
      <c r="AM237" s="173"/>
      <c r="AN237" s="173"/>
      <c r="AO237" s="173"/>
      <c r="AP237" s="173"/>
      <c r="AQ237" s="173"/>
      <c r="AR237" s="173"/>
      <c r="AS237" s="173"/>
      <c r="AT237" s="173"/>
      <c r="AU237" s="173"/>
      <c r="AV237" s="173"/>
      <c r="AW237" s="173"/>
      <c r="AX237" s="173"/>
      <c r="AY237" s="173"/>
      <c r="AZ237" s="173"/>
      <c r="BA237" s="173"/>
      <c r="BB237" s="173"/>
      <c r="BC237" s="173"/>
      <c r="BD237" s="173"/>
      <c r="BE237" s="173"/>
      <c r="BF237" s="173"/>
      <c r="BG237" s="173"/>
      <c r="BH237" s="173"/>
      <c r="BI237" s="173"/>
    </row>
    <row r="238">
      <c r="A238" s="173"/>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c r="AA238" s="173"/>
      <c r="AB238" s="173"/>
      <c r="AC238" s="173"/>
      <c r="AD238" s="173"/>
      <c r="AE238" s="173"/>
      <c r="AF238" s="173"/>
      <c r="AG238" s="173"/>
      <c r="AH238" s="173"/>
      <c r="AI238" s="173"/>
      <c r="AJ238" s="173"/>
      <c r="AK238" s="173"/>
      <c r="AL238" s="173"/>
      <c r="AM238" s="173"/>
      <c r="AN238" s="173"/>
      <c r="AO238" s="173"/>
      <c r="AP238" s="173"/>
      <c r="AQ238" s="173"/>
      <c r="AR238" s="173"/>
      <c r="AS238" s="173"/>
      <c r="AT238" s="173"/>
      <c r="AU238" s="173"/>
      <c r="AV238" s="173"/>
      <c r="AW238" s="173"/>
      <c r="AX238" s="173"/>
      <c r="AY238" s="173"/>
      <c r="AZ238" s="173"/>
      <c r="BA238" s="173"/>
      <c r="BB238" s="173"/>
      <c r="BC238" s="173"/>
      <c r="BD238" s="173"/>
      <c r="BE238" s="173"/>
      <c r="BF238" s="173"/>
      <c r="BG238" s="173"/>
      <c r="BH238" s="173"/>
      <c r="BI238" s="173"/>
    </row>
    <row r="239">
      <c r="A239" s="173"/>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c r="AA239" s="173"/>
      <c r="AB239" s="173"/>
      <c r="AC239" s="173"/>
      <c r="AD239" s="173"/>
      <c r="AE239" s="173"/>
      <c r="AF239" s="173"/>
      <c r="AG239" s="173"/>
      <c r="AH239" s="173"/>
      <c r="AI239" s="173"/>
      <c r="AJ239" s="173"/>
      <c r="AK239" s="173"/>
      <c r="AL239" s="173"/>
      <c r="AM239" s="173"/>
      <c r="AN239" s="173"/>
      <c r="AO239" s="173"/>
      <c r="AP239" s="173"/>
      <c r="AQ239" s="173"/>
      <c r="AR239" s="173"/>
      <c r="AS239" s="173"/>
      <c r="AT239" s="173"/>
      <c r="AU239" s="173"/>
      <c r="AV239" s="173"/>
      <c r="AW239" s="173"/>
      <c r="AX239" s="173"/>
      <c r="AY239" s="173"/>
      <c r="AZ239" s="173"/>
      <c r="BA239" s="173"/>
      <c r="BB239" s="173"/>
      <c r="BC239" s="173"/>
      <c r="BD239" s="173"/>
      <c r="BE239" s="173"/>
      <c r="BF239" s="173"/>
      <c r="BG239" s="173"/>
      <c r="BH239" s="173"/>
      <c r="BI239" s="173"/>
    </row>
    <row r="240">
      <c r="A240" s="173"/>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c r="AA240" s="173"/>
      <c r="AB240" s="173"/>
      <c r="AC240" s="173"/>
      <c r="AD240" s="173"/>
      <c r="AE240" s="173"/>
      <c r="AF240" s="173"/>
      <c r="AG240" s="173"/>
      <c r="AH240" s="173"/>
      <c r="AI240" s="173"/>
      <c r="AJ240" s="173"/>
      <c r="AK240" s="173"/>
      <c r="AL240" s="173"/>
      <c r="AM240" s="173"/>
      <c r="AN240" s="173"/>
      <c r="AO240" s="173"/>
      <c r="AP240" s="173"/>
      <c r="AQ240" s="173"/>
      <c r="AR240" s="173"/>
      <c r="AS240" s="173"/>
      <c r="AT240" s="173"/>
      <c r="AU240" s="173"/>
      <c r="AV240" s="173"/>
      <c r="AW240" s="173"/>
      <c r="AX240" s="173"/>
      <c r="AY240" s="173"/>
      <c r="AZ240" s="173"/>
      <c r="BA240" s="173"/>
      <c r="BB240" s="173"/>
      <c r="BC240" s="173"/>
      <c r="BD240" s="173"/>
      <c r="BE240" s="173"/>
      <c r="BF240" s="173"/>
      <c r="BG240" s="173"/>
      <c r="BH240" s="173"/>
      <c r="BI240" s="173"/>
    </row>
    <row r="241">
      <c r="A241" s="173"/>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P241" s="173"/>
      <c r="AQ241" s="173"/>
      <c r="AR241" s="173"/>
      <c r="AS241" s="173"/>
      <c r="AT241" s="173"/>
      <c r="AU241" s="173"/>
      <c r="AV241" s="173"/>
      <c r="AW241" s="173"/>
      <c r="AX241" s="173"/>
      <c r="AY241" s="173"/>
      <c r="AZ241" s="173"/>
      <c r="BA241" s="173"/>
      <c r="BB241" s="173"/>
      <c r="BC241" s="173"/>
      <c r="BD241" s="173"/>
      <c r="BE241" s="173"/>
      <c r="BF241" s="173"/>
      <c r="BG241" s="173"/>
      <c r="BH241" s="173"/>
      <c r="BI241" s="173"/>
    </row>
    <row r="242">
      <c r="A242" s="173"/>
      <c r="B242" s="173"/>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c r="AA242" s="173"/>
      <c r="AB242" s="173"/>
      <c r="AC242" s="173"/>
      <c r="AD242" s="173"/>
      <c r="AE242" s="173"/>
      <c r="AF242" s="173"/>
      <c r="AG242" s="173"/>
      <c r="AH242" s="173"/>
      <c r="AI242" s="173"/>
      <c r="AJ242" s="173"/>
      <c r="AK242" s="173"/>
      <c r="AL242" s="173"/>
      <c r="AM242" s="173"/>
      <c r="AN242" s="173"/>
      <c r="AO242" s="173"/>
      <c r="AP242" s="173"/>
      <c r="AQ242" s="173"/>
      <c r="AR242" s="173"/>
      <c r="AS242" s="173"/>
      <c r="AT242" s="173"/>
      <c r="AU242" s="173"/>
      <c r="AV242" s="173"/>
      <c r="AW242" s="173"/>
      <c r="AX242" s="173"/>
      <c r="AY242" s="173"/>
      <c r="AZ242" s="173"/>
      <c r="BA242" s="173"/>
      <c r="BB242" s="173"/>
      <c r="BC242" s="173"/>
      <c r="BD242" s="173"/>
      <c r="BE242" s="173"/>
      <c r="BF242" s="173"/>
      <c r="BG242" s="173"/>
      <c r="BH242" s="173"/>
      <c r="BI242" s="173"/>
    </row>
    <row r="243">
      <c r="A243" s="173"/>
      <c r="B243" s="173"/>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c r="AA243" s="173"/>
      <c r="AB243" s="173"/>
      <c r="AC243" s="173"/>
      <c r="AD243" s="173"/>
      <c r="AE243" s="173"/>
      <c r="AF243" s="173"/>
      <c r="AG243" s="173"/>
      <c r="AH243" s="173"/>
      <c r="AI243" s="173"/>
      <c r="AJ243" s="173"/>
      <c r="AK243" s="173"/>
      <c r="AL243" s="173"/>
      <c r="AM243" s="173"/>
      <c r="AN243" s="173"/>
      <c r="AO243" s="173"/>
      <c r="AP243" s="173"/>
      <c r="AQ243" s="173"/>
      <c r="AR243" s="173"/>
      <c r="AS243" s="173"/>
      <c r="AT243" s="173"/>
      <c r="AU243" s="173"/>
      <c r="AV243" s="173"/>
      <c r="AW243" s="173"/>
      <c r="AX243" s="173"/>
      <c r="AY243" s="173"/>
      <c r="AZ243" s="173"/>
      <c r="BA243" s="173"/>
      <c r="BB243" s="173"/>
      <c r="BC243" s="173"/>
      <c r="BD243" s="173"/>
      <c r="BE243" s="173"/>
      <c r="BF243" s="173"/>
      <c r="BG243" s="173"/>
      <c r="BH243" s="173"/>
      <c r="BI243" s="173"/>
    </row>
    <row r="244">
      <c r="A244" s="173"/>
      <c r="B244" s="173"/>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c r="AA244" s="173"/>
      <c r="AB244" s="173"/>
      <c r="AC244" s="173"/>
      <c r="AD244" s="173"/>
      <c r="AE244" s="173"/>
      <c r="AF244" s="173"/>
      <c r="AG244" s="173"/>
      <c r="AH244" s="173"/>
      <c r="AI244" s="173"/>
      <c r="AJ244" s="173"/>
      <c r="AK244" s="173"/>
      <c r="AL244" s="173"/>
      <c r="AM244" s="173"/>
      <c r="AN244" s="173"/>
      <c r="AO244" s="173"/>
      <c r="AP244" s="173"/>
      <c r="AQ244" s="173"/>
      <c r="AR244" s="173"/>
      <c r="AS244" s="173"/>
      <c r="AT244" s="173"/>
      <c r="AU244" s="173"/>
      <c r="AV244" s="173"/>
      <c r="AW244" s="173"/>
      <c r="AX244" s="173"/>
      <c r="AY244" s="173"/>
      <c r="AZ244" s="173"/>
      <c r="BA244" s="173"/>
      <c r="BB244" s="173"/>
      <c r="BC244" s="173"/>
      <c r="BD244" s="173"/>
      <c r="BE244" s="173"/>
      <c r="BF244" s="173"/>
      <c r="BG244" s="173"/>
      <c r="BH244" s="173"/>
      <c r="BI244" s="173"/>
    </row>
    <row r="245">
      <c r="A245" s="173"/>
      <c r="B245" s="173"/>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c r="AA245" s="173"/>
      <c r="AB245" s="173"/>
      <c r="AC245" s="173"/>
      <c r="AD245" s="173"/>
      <c r="AE245" s="173"/>
      <c r="AF245" s="173"/>
      <c r="AG245" s="173"/>
      <c r="AH245" s="173"/>
      <c r="AI245" s="173"/>
      <c r="AJ245" s="173"/>
      <c r="AK245" s="173"/>
      <c r="AL245" s="173"/>
      <c r="AM245" s="173"/>
      <c r="AN245" s="173"/>
      <c r="AO245" s="173"/>
      <c r="AP245" s="173"/>
      <c r="AQ245" s="173"/>
      <c r="AR245" s="173"/>
      <c r="AS245" s="173"/>
      <c r="AT245" s="173"/>
      <c r="AU245" s="173"/>
      <c r="AV245" s="173"/>
      <c r="AW245" s="173"/>
      <c r="AX245" s="173"/>
      <c r="AY245" s="173"/>
      <c r="AZ245" s="173"/>
      <c r="BA245" s="173"/>
      <c r="BB245" s="173"/>
      <c r="BC245" s="173"/>
      <c r="BD245" s="173"/>
      <c r="BE245" s="173"/>
      <c r="BF245" s="173"/>
      <c r="BG245" s="173"/>
      <c r="BH245" s="173"/>
      <c r="BI245" s="173"/>
    </row>
    <row r="246">
      <c r="A246" s="173"/>
      <c r="B246" s="173"/>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c r="AA246" s="173"/>
      <c r="AB246" s="173"/>
      <c r="AC246" s="173"/>
      <c r="AD246" s="173"/>
      <c r="AE246" s="173"/>
      <c r="AF246" s="173"/>
      <c r="AG246" s="173"/>
      <c r="AH246" s="173"/>
      <c r="AI246" s="173"/>
      <c r="AJ246" s="173"/>
      <c r="AK246" s="173"/>
      <c r="AL246" s="173"/>
      <c r="AM246" s="173"/>
      <c r="AN246" s="173"/>
      <c r="AO246" s="173"/>
      <c r="AP246" s="173"/>
      <c r="AQ246" s="173"/>
      <c r="AR246" s="173"/>
      <c r="AS246" s="173"/>
      <c r="AT246" s="173"/>
      <c r="AU246" s="173"/>
      <c r="AV246" s="173"/>
      <c r="AW246" s="173"/>
      <c r="AX246" s="173"/>
      <c r="AY246" s="173"/>
      <c r="AZ246" s="173"/>
      <c r="BA246" s="173"/>
      <c r="BB246" s="173"/>
      <c r="BC246" s="173"/>
      <c r="BD246" s="173"/>
      <c r="BE246" s="173"/>
      <c r="BF246" s="173"/>
      <c r="BG246" s="173"/>
      <c r="BH246" s="173"/>
      <c r="BI246" s="173"/>
    </row>
    <row r="247">
      <c r="A247" s="173"/>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P247" s="173"/>
      <c r="AQ247" s="173"/>
      <c r="AR247" s="173"/>
      <c r="AS247" s="173"/>
      <c r="AT247" s="173"/>
      <c r="AU247" s="173"/>
      <c r="AV247" s="173"/>
      <c r="AW247" s="173"/>
      <c r="AX247" s="173"/>
      <c r="AY247" s="173"/>
      <c r="AZ247" s="173"/>
      <c r="BA247" s="173"/>
      <c r="BB247" s="173"/>
      <c r="BC247" s="173"/>
      <c r="BD247" s="173"/>
      <c r="BE247" s="173"/>
      <c r="BF247" s="173"/>
      <c r="BG247" s="173"/>
      <c r="BH247" s="173"/>
      <c r="BI247" s="173"/>
    </row>
    <row r="248">
      <c r="A248" s="173"/>
      <c r="B248" s="173"/>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c r="AA248" s="173"/>
      <c r="AB248" s="173"/>
      <c r="AC248" s="173"/>
      <c r="AD248" s="173"/>
      <c r="AE248" s="173"/>
      <c r="AF248" s="173"/>
      <c r="AG248" s="173"/>
      <c r="AH248" s="173"/>
      <c r="AI248" s="173"/>
      <c r="AJ248" s="173"/>
      <c r="AK248" s="173"/>
      <c r="AL248" s="173"/>
      <c r="AM248" s="173"/>
      <c r="AN248" s="173"/>
      <c r="AO248" s="173"/>
      <c r="AP248" s="173"/>
      <c r="AQ248" s="173"/>
      <c r="AR248" s="173"/>
      <c r="AS248" s="173"/>
      <c r="AT248" s="173"/>
      <c r="AU248" s="173"/>
      <c r="AV248" s="173"/>
      <c r="AW248" s="173"/>
      <c r="AX248" s="173"/>
      <c r="AY248" s="173"/>
      <c r="AZ248" s="173"/>
      <c r="BA248" s="173"/>
      <c r="BB248" s="173"/>
      <c r="BC248" s="173"/>
      <c r="BD248" s="173"/>
      <c r="BE248" s="173"/>
      <c r="BF248" s="173"/>
      <c r="BG248" s="173"/>
      <c r="BH248" s="173"/>
      <c r="BI248" s="173"/>
    </row>
    <row r="249">
      <c r="A249" s="173"/>
      <c r="B249" s="173"/>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c r="AA249" s="173"/>
      <c r="AB249" s="173"/>
      <c r="AC249" s="173"/>
      <c r="AD249" s="173"/>
      <c r="AE249" s="173"/>
      <c r="AF249" s="173"/>
      <c r="AG249" s="173"/>
      <c r="AH249" s="173"/>
      <c r="AI249" s="173"/>
      <c r="AJ249" s="173"/>
      <c r="AK249" s="173"/>
      <c r="AL249" s="173"/>
      <c r="AM249" s="173"/>
      <c r="AN249" s="173"/>
      <c r="AO249" s="173"/>
      <c r="AP249" s="173"/>
      <c r="AQ249" s="173"/>
      <c r="AR249" s="173"/>
      <c r="AS249" s="173"/>
      <c r="AT249" s="173"/>
      <c r="AU249" s="173"/>
      <c r="AV249" s="173"/>
      <c r="AW249" s="173"/>
      <c r="AX249" s="173"/>
      <c r="AY249" s="173"/>
      <c r="AZ249" s="173"/>
      <c r="BA249" s="173"/>
      <c r="BB249" s="173"/>
      <c r="BC249" s="173"/>
      <c r="BD249" s="173"/>
      <c r="BE249" s="173"/>
      <c r="BF249" s="173"/>
      <c r="BG249" s="173"/>
      <c r="BH249" s="173"/>
      <c r="BI249" s="173"/>
    </row>
    <row r="250">
      <c r="A250" s="173"/>
      <c r="B250" s="173"/>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c r="AA250" s="173"/>
      <c r="AB250" s="173"/>
      <c r="AC250" s="173"/>
      <c r="AD250" s="173"/>
      <c r="AE250" s="173"/>
      <c r="AF250" s="173"/>
      <c r="AG250" s="173"/>
      <c r="AH250" s="173"/>
      <c r="AI250" s="173"/>
      <c r="AJ250" s="173"/>
      <c r="AK250" s="173"/>
      <c r="AL250" s="173"/>
      <c r="AM250" s="173"/>
      <c r="AN250" s="173"/>
      <c r="AO250" s="173"/>
      <c r="AP250" s="173"/>
      <c r="AQ250" s="173"/>
      <c r="AR250" s="173"/>
      <c r="AS250" s="173"/>
      <c r="AT250" s="173"/>
      <c r="AU250" s="173"/>
      <c r="AV250" s="173"/>
      <c r="AW250" s="173"/>
      <c r="AX250" s="173"/>
      <c r="AY250" s="173"/>
      <c r="AZ250" s="173"/>
      <c r="BA250" s="173"/>
      <c r="BB250" s="173"/>
      <c r="BC250" s="173"/>
      <c r="BD250" s="173"/>
      <c r="BE250" s="173"/>
      <c r="BF250" s="173"/>
      <c r="BG250" s="173"/>
      <c r="BH250" s="173"/>
      <c r="BI250" s="173"/>
    </row>
    <row r="251">
      <c r="A251" s="173"/>
      <c r="B251" s="173"/>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c r="AA251" s="173"/>
      <c r="AB251" s="173"/>
      <c r="AC251" s="173"/>
      <c r="AD251" s="173"/>
      <c r="AE251" s="173"/>
      <c r="AF251" s="173"/>
      <c r="AG251" s="173"/>
      <c r="AH251" s="173"/>
      <c r="AI251" s="173"/>
      <c r="AJ251" s="173"/>
      <c r="AK251" s="173"/>
      <c r="AL251" s="173"/>
      <c r="AM251" s="173"/>
      <c r="AN251" s="173"/>
      <c r="AO251" s="173"/>
      <c r="AP251" s="173"/>
      <c r="AQ251" s="173"/>
      <c r="AR251" s="173"/>
      <c r="AS251" s="173"/>
      <c r="AT251" s="173"/>
      <c r="AU251" s="173"/>
      <c r="AV251" s="173"/>
      <c r="AW251" s="173"/>
      <c r="AX251" s="173"/>
      <c r="AY251" s="173"/>
      <c r="AZ251" s="173"/>
      <c r="BA251" s="173"/>
      <c r="BB251" s="173"/>
      <c r="BC251" s="173"/>
      <c r="BD251" s="173"/>
      <c r="BE251" s="173"/>
      <c r="BF251" s="173"/>
      <c r="BG251" s="173"/>
      <c r="BH251" s="173"/>
      <c r="BI251" s="173"/>
    </row>
    <row r="252">
      <c r="A252" s="173"/>
      <c r="B252" s="173"/>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c r="AA252" s="173"/>
      <c r="AB252" s="173"/>
      <c r="AC252" s="173"/>
      <c r="AD252" s="173"/>
      <c r="AE252" s="173"/>
      <c r="AF252" s="173"/>
      <c r="AG252" s="173"/>
      <c r="AH252" s="173"/>
      <c r="AI252" s="173"/>
      <c r="AJ252" s="173"/>
      <c r="AK252" s="173"/>
      <c r="AL252" s="173"/>
      <c r="AM252" s="173"/>
      <c r="AN252" s="173"/>
      <c r="AO252" s="173"/>
      <c r="AP252" s="173"/>
      <c r="AQ252" s="173"/>
      <c r="AR252" s="173"/>
      <c r="AS252" s="173"/>
      <c r="AT252" s="173"/>
      <c r="AU252" s="173"/>
      <c r="AV252" s="173"/>
      <c r="AW252" s="173"/>
      <c r="AX252" s="173"/>
      <c r="AY252" s="173"/>
      <c r="AZ252" s="173"/>
      <c r="BA252" s="173"/>
      <c r="BB252" s="173"/>
      <c r="BC252" s="173"/>
      <c r="BD252" s="173"/>
      <c r="BE252" s="173"/>
      <c r="BF252" s="173"/>
      <c r="BG252" s="173"/>
      <c r="BH252" s="173"/>
      <c r="BI252" s="173"/>
    </row>
    <row r="253">
      <c r="A253" s="173"/>
      <c r="B253" s="173"/>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c r="AA253" s="173"/>
      <c r="AB253" s="173"/>
      <c r="AC253" s="173"/>
      <c r="AD253" s="173"/>
      <c r="AE253" s="173"/>
      <c r="AF253" s="173"/>
      <c r="AG253" s="173"/>
      <c r="AH253" s="173"/>
      <c r="AI253" s="173"/>
      <c r="AJ253" s="173"/>
      <c r="AK253" s="173"/>
      <c r="AL253" s="173"/>
      <c r="AM253" s="173"/>
      <c r="AN253" s="173"/>
      <c r="AO253" s="173"/>
      <c r="AP253" s="173"/>
      <c r="AQ253" s="173"/>
      <c r="AR253" s="173"/>
      <c r="AS253" s="173"/>
      <c r="AT253" s="173"/>
      <c r="AU253" s="173"/>
      <c r="AV253" s="173"/>
      <c r="AW253" s="173"/>
      <c r="AX253" s="173"/>
      <c r="AY253" s="173"/>
      <c r="AZ253" s="173"/>
      <c r="BA253" s="173"/>
      <c r="BB253" s="173"/>
      <c r="BC253" s="173"/>
      <c r="BD253" s="173"/>
      <c r="BE253" s="173"/>
      <c r="BF253" s="173"/>
      <c r="BG253" s="173"/>
      <c r="BH253" s="173"/>
      <c r="BI253" s="173"/>
    </row>
    <row r="254">
      <c r="A254" s="173"/>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c r="AA254" s="173"/>
      <c r="AB254" s="173"/>
      <c r="AC254" s="173"/>
      <c r="AD254" s="173"/>
      <c r="AE254" s="173"/>
      <c r="AF254" s="173"/>
      <c r="AG254" s="173"/>
      <c r="AH254" s="173"/>
      <c r="AI254" s="173"/>
      <c r="AJ254" s="173"/>
      <c r="AK254" s="173"/>
      <c r="AL254" s="173"/>
      <c r="AM254" s="173"/>
      <c r="AN254" s="173"/>
      <c r="AO254" s="173"/>
      <c r="AP254" s="173"/>
      <c r="AQ254" s="173"/>
      <c r="AR254" s="173"/>
      <c r="AS254" s="173"/>
      <c r="AT254" s="173"/>
      <c r="AU254" s="173"/>
      <c r="AV254" s="173"/>
      <c r="AW254" s="173"/>
      <c r="AX254" s="173"/>
      <c r="AY254" s="173"/>
      <c r="AZ254" s="173"/>
      <c r="BA254" s="173"/>
      <c r="BB254" s="173"/>
      <c r="BC254" s="173"/>
      <c r="BD254" s="173"/>
      <c r="BE254" s="173"/>
      <c r="BF254" s="173"/>
      <c r="BG254" s="173"/>
      <c r="BH254" s="173"/>
      <c r="BI254" s="173"/>
    </row>
    <row r="255">
      <c r="A255" s="173"/>
      <c r="B255" s="173"/>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c r="AA255" s="173"/>
      <c r="AB255" s="173"/>
      <c r="AC255" s="173"/>
      <c r="AD255" s="173"/>
      <c r="AE255" s="173"/>
      <c r="AF255" s="173"/>
      <c r="AG255" s="173"/>
      <c r="AH255" s="173"/>
      <c r="AI255" s="173"/>
      <c r="AJ255" s="173"/>
      <c r="AK255" s="173"/>
      <c r="AL255" s="173"/>
      <c r="AM255" s="173"/>
      <c r="AN255" s="173"/>
      <c r="AO255" s="173"/>
      <c r="AP255" s="173"/>
      <c r="AQ255" s="173"/>
      <c r="AR255" s="173"/>
      <c r="AS255" s="173"/>
      <c r="AT255" s="173"/>
      <c r="AU255" s="173"/>
      <c r="AV255" s="173"/>
      <c r="AW255" s="173"/>
      <c r="AX255" s="173"/>
      <c r="AY255" s="173"/>
      <c r="AZ255" s="173"/>
      <c r="BA255" s="173"/>
      <c r="BB255" s="173"/>
      <c r="BC255" s="173"/>
      <c r="BD255" s="173"/>
      <c r="BE255" s="173"/>
      <c r="BF255" s="173"/>
      <c r="BG255" s="173"/>
      <c r="BH255" s="173"/>
      <c r="BI255" s="173"/>
    </row>
    <row r="256">
      <c r="A256" s="173"/>
      <c r="B256" s="173"/>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c r="AA256" s="173"/>
      <c r="AB256" s="173"/>
      <c r="AC256" s="173"/>
      <c r="AD256" s="173"/>
      <c r="AE256" s="173"/>
      <c r="AF256" s="173"/>
      <c r="AG256" s="173"/>
      <c r="AH256" s="173"/>
      <c r="AI256" s="173"/>
      <c r="AJ256" s="173"/>
      <c r="AK256" s="173"/>
      <c r="AL256" s="173"/>
      <c r="AM256" s="173"/>
      <c r="AN256" s="173"/>
      <c r="AO256" s="173"/>
      <c r="AP256" s="173"/>
      <c r="AQ256" s="173"/>
      <c r="AR256" s="173"/>
      <c r="AS256" s="173"/>
      <c r="AT256" s="173"/>
      <c r="AU256" s="173"/>
      <c r="AV256" s="173"/>
      <c r="AW256" s="173"/>
      <c r="AX256" s="173"/>
      <c r="AY256" s="173"/>
      <c r="AZ256" s="173"/>
      <c r="BA256" s="173"/>
      <c r="BB256" s="173"/>
      <c r="BC256" s="173"/>
      <c r="BD256" s="173"/>
      <c r="BE256" s="173"/>
      <c r="BF256" s="173"/>
      <c r="BG256" s="173"/>
      <c r="BH256" s="173"/>
      <c r="BI256" s="173"/>
    </row>
    <row r="257">
      <c r="A257" s="173"/>
      <c r="B257" s="173"/>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c r="AA257" s="173"/>
      <c r="AB257" s="173"/>
      <c r="AC257" s="173"/>
      <c r="AD257" s="173"/>
      <c r="AE257" s="173"/>
      <c r="AF257" s="173"/>
      <c r="AG257" s="173"/>
      <c r="AH257" s="173"/>
      <c r="AI257" s="173"/>
      <c r="AJ257" s="173"/>
      <c r="AK257" s="173"/>
      <c r="AL257" s="173"/>
      <c r="AM257" s="173"/>
      <c r="AN257" s="173"/>
      <c r="AO257" s="173"/>
      <c r="AP257" s="173"/>
      <c r="AQ257" s="173"/>
      <c r="AR257" s="173"/>
      <c r="AS257" s="173"/>
      <c r="AT257" s="173"/>
      <c r="AU257" s="173"/>
      <c r="AV257" s="173"/>
      <c r="AW257" s="173"/>
      <c r="AX257" s="173"/>
      <c r="AY257" s="173"/>
      <c r="AZ257" s="173"/>
      <c r="BA257" s="173"/>
      <c r="BB257" s="173"/>
      <c r="BC257" s="173"/>
      <c r="BD257" s="173"/>
      <c r="BE257" s="173"/>
      <c r="BF257" s="173"/>
      <c r="BG257" s="173"/>
      <c r="BH257" s="173"/>
      <c r="BI257" s="173"/>
    </row>
    <row r="258">
      <c r="A258" s="173"/>
      <c r="B258" s="173"/>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c r="AA258" s="173"/>
      <c r="AB258" s="173"/>
      <c r="AC258" s="173"/>
      <c r="AD258" s="173"/>
      <c r="AE258" s="173"/>
      <c r="AF258" s="173"/>
      <c r="AG258" s="173"/>
      <c r="AH258" s="173"/>
      <c r="AI258" s="173"/>
      <c r="AJ258" s="173"/>
      <c r="AK258" s="173"/>
      <c r="AL258" s="173"/>
      <c r="AM258" s="173"/>
      <c r="AN258" s="173"/>
      <c r="AO258" s="173"/>
      <c r="AP258" s="173"/>
      <c r="AQ258" s="173"/>
      <c r="AR258" s="173"/>
      <c r="AS258" s="173"/>
      <c r="AT258" s="173"/>
      <c r="AU258" s="173"/>
      <c r="AV258" s="173"/>
      <c r="AW258" s="173"/>
      <c r="AX258" s="173"/>
      <c r="AY258" s="173"/>
      <c r="AZ258" s="173"/>
      <c r="BA258" s="173"/>
      <c r="BB258" s="173"/>
      <c r="BC258" s="173"/>
      <c r="BD258" s="173"/>
      <c r="BE258" s="173"/>
      <c r="BF258" s="173"/>
      <c r="BG258" s="173"/>
      <c r="BH258" s="173"/>
      <c r="BI258" s="173"/>
    </row>
    <row r="259">
      <c r="A259" s="173"/>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c r="AA259" s="173"/>
      <c r="AB259" s="173"/>
      <c r="AC259" s="173"/>
      <c r="AD259" s="173"/>
      <c r="AE259" s="173"/>
      <c r="AF259" s="173"/>
      <c r="AG259" s="173"/>
      <c r="AH259" s="173"/>
      <c r="AI259" s="173"/>
      <c r="AJ259" s="173"/>
      <c r="AK259" s="173"/>
      <c r="AL259" s="173"/>
      <c r="AM259" s="173"/>
      <c r="AN259" s="173"/>
      <c r="AO259" s="173"/>
      <c r="AP259" s="173"/>
      <c r="AQ259" s="173"/>
      <c r="AR259" s="173"/>
      <c r="AS259" s="173"/>
      <c r="AT259" s="173"/>
      <c r="AU259" s="173"/>
      <c r="AV259" s="173"/>
      <c r="AW259" s="173"/>
      <c r="AX259" s="173"/>
      <c r="AY259" s="173"/>
      <c r="AZ259" s="173"/>
      <c r="BA259" s="173"/>
      <c r="BB259" s="173"/>
      <c r="BC259" s="173"/>
      <c r="BD259" s="173"/>
      <c r="BE259" s="173"/>
      <c r="BF259" s="173"/>
      <c r="BG259" s="173"/>
      <c r="BH259" s="173"/>
      <c r="BI259" s="173"/>
    </row>
    <row r="260">
      <c r="A260" s="173"/>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173"/>
      <c r="AV260" s="173"/>
      <c r="AW260" s="173"/>
      <c r="AX260" s="173"/>
      <c r="AY260" s="173"/>
      <c r="AZ260" s="173"/>
      <c r="BA260" s="173"/>
      <c r="BB260" s="173"/>
      <c r="BC260" s="173"/>
      <c r="BD260" s="173"/>
      <c r="BE260" s="173"/>
      <c r="BF260" s="173"/>
      <c r="BG260" s="173"/>
      <c r="BH260" s="173"/>
      <c r="BI260" s="173"/>
    </row>
    <row r="261">
      <c r="A261" s="173"/>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c r="AA261" s="173"/>
      <c r="AB261" s="173"/>
      <c r="AC261" s="173"/>
      <c r="AD261" s="173"/>
      <c r="AE261" s="173"/>
      <c r="AF261" s="173"/>
      <c r="AG261" s="173"/>
      <c r="AH261" s="173"/>
      <c r="AI261" s="173"/>
      <c r="AJ261" s="173"/>
      <c r="AK261" s="173"/>
      <c r="AL261" s="173"/>
      <c r="AM261" s="173"/>
      <c r="AN261" s="173"/>
      <c r="AO261" s="173"/>
      <c r="AP261" s="173"/>
      <c r="AQ261" s="173"/>
      <c r="AR261" s="173"/>
      <c r="AS261" s="173"/>
      <c r="AT261" s="173"/>
      <c r="AU261" s="173"/>
      <c r="AV261" s="173"/>
      <c r="AW261" s="173"/>
      <c r="AX261" s="173"/>
      <c r="AY261" s="173"/>
      <c r="AZ261" s="173"/>
      <c r="BA261" s="173"/>
      <c r="BB261" s="173"/>
      <c r="BC261" s="173"/>
      <c r="BD261" s="173"/>
      <c r="BE261" s="173"/>
      <c r="BF261" s="173"/>
      <c r="BG261" s="173"/>
      <c r="BH261" s="173"/>
      <c r="BI261" s="173"/>
    </row>
    <row r="262">
      <c r="A262" s="173"/>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row>
    <row r="263">
      <c r="A263" s="173"/>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c r="AA263" s="173"/>
      <c r="AB263" s="173"/>
      <c r="AC263" s="173"/>
      <c r="AD263" s="173"/>
      <c r="AE263" s="173"/>
      <c r="AF263" s="173"/>
      <c r="AG263" s="173"/>
      <c r="AH263" s="173"/>
      <c r="AI263" s="173"/>
      <c r="AJ263" s="173"/>
      <c r="AK263" s="173"/>
      <c r="AL263" s="173"/>
      <c r="AM263" s="173"/>
      <c r="AN263" s="173"/>
      <c r="AO263" s="173"/>
      <c r="AP263" s="173"/>
      <c r="AQ263" s="173"/>
      <c r="AR263" s="173"/>
      <c r="AS263" s="173"/>
      <c r="AT263" s="173"/>
      <c r="AU263" s="173"/>
      <c r="AV263" s="173"/>
      <c r="AW263" s="173"/>
      <c r="AX263" s="173"/>
      <c r="AY263" s="173"/>
      <c r="AZ263" s="173"/>
      <c r="BA263" s="173"/>
      <c r="BB263" s="173"/>
      <c r="BC263" s="173"/>
      <c r="BD263" s="173"/>
      <c r="BE263" s="173"/>
      <c r="BF263" s="173"/>
      <c r="BG263" s="173"/>
      <c r="BH263" s="173"/>
      <c r="BI263" s="173"/>
    </row>
    <row r="264">
      <c r="A264" s="173"/>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c r="AA264" s="173"/>
      <c r="AB264" s="173"/>
      <c r="AC264" s="173"/>
      <c r="AD264" s="173"/>
      <c r="AE264" s="173"/>
      <c r="AF264" s="173"/>
      <c r="AG264" s="173"/>
      <c r="AH264" s="173"/>
      <c r="AI264" s="173"/>
      <c r="AJ264" s="173"/>
      <c r="AK264" s="173"/>
      <c r="AL264" s="173"/>
      <c r="AM264" s="173"/>
      <c r="AN264" s="173"/>
      <c r="AO264" s="173"/>
      <c r="AP264" s="173"/>
      <c r="AQ264" s="173"/>
      <c r="AR264" s="173"/>
      <c r="AS264" s="173"/>
      <c r="AT264" s="173"/>
      <c r="AU264" s="173"/>
      <c r="AV264" s="173"/>
      <c r="AW264" s="173"/>
      <c r="AX264" s="173"/>
      <c r="AY264" s="173"/>
      <c r="AZ264" s="173"/>
      <c r="BA264" s="173"/>
      <c r="BB264" s="173"/>
      <c r="BC264" s="173"/>
      <c r="BD264" s="173"/>
      <c r="BE264" s="173"/>
      <c r="BF264" s="173"/>
      <c r="BG264" s="173"/>
      <c r="BH264" s="173"/>
      <c r="BI264" s="173"/>
    </row>
    <row r="265">
      <c r="A265" s="173"/>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c r="AA265" s="173"/>
      <c r="AB265" s="173"/>
      <c r="AC265" s="173"/>
      <c r="AD265" s="173"/>
      <c r="AE265" s="173"/>
      <c r="AF265" s="173"/>
      <c r="AG265" s="173"/>
      <c r="AH265" s="173"/>
      <c r="AI265" s="173"/>
      <c r="AJ265" s="173"/>
      <c r="AK265" s="173"/>
      <c r="AL265" s="173"/>
      <c r="AM265" s="173"/>
      <c r="AN265" s="173"/>
      <c r="AO265" s="173"/>
      <c r="AP265" s="173"/>
      <c r="AQ265" s="173"/>
      <c r="AR265" s="173"/>
      <c r="AS265" s="173"/>
      <c r="AT265" s="173"/>
      <c r="AU265" s="173"/>
      <c r="AV265" s="173"/>
      <c r="AW265" s="173"/>
      <c r="AX265" s="173"/>
      <c r="AY265" s="173"/>
      <c r="AZ265" s="173"/>
      <c r="BA265" s="173"/>
      <c r="BB265" s="173"/>
      <c r="BC265" s="173"/>
      <c r="BD265" s="173"/>
      <c r="BE265" s="173"/>
      <c r="BF265" s="173"/>
      <c r="BG265" s="173"/>
      <c r="BH265" s="173"/>
      <c r="BI265" s="173"/>
    </row>
    <row r="266">
      <c r="A266" s="173"/>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c r="AA266" s="173"/>
      <c r="AB266" s="173"/>
      <c r="AC266" s="173"/>
      <c r="AD266" s="173"/>
      <c r="AE266" s="173"/>
      <c r="AF266" s="173"/>
      <c r="AG266" s="173"/>
      <c r="AH266" s="173"/>
      <c r="AI266" s="173"/>
      <c r="AJ266" s="173"/>
      <c r="AK266" s="173"/>
      <c r="AL266" s="173"/>
      <c r="AM266" s="173"/>
      <c r="AN266" s="173"/>
      <c r="AO266" s="173"/>
      <c r="AP266" s="173"/>
      <c r="AQ266" s="173"/>
      <c r="AR266" s="173"/>
      <c r="AS266" s="173"/>
      <c r="AT266" s="173"/>
      <c r="AU266" s="173"/>
      <c r="AV266" s="173"/>
      <c r="AW266" s="173"/>
      <c r="AX266" s="173"/>
      <c r="AY266" s="173"/>
      <c r="AZ266" s="173"/>
      <c r="BA266" s="173"/>
      <c r="BB266" s="173"/>
      <c r="BC266" s="173"/>
      <c r="BD266" s="173"/>
      <c r="BE266" s="173"/>
      <c r="BF266" s="173"/>
      <c r="BG266" s="173"/>
      <c r="BH266" s="173"/>
      <c r="BI266" s="173"/>
    </row>
    <row r="267">
      <c r="A267" s="173"/>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c r="AA267" s="173"/>
      <c r="AB267" s="173"/>
      <c r="AC267" s="173"/>
      <c r="AD267" s="173"/>
      <c r="AE267" s="173"/>
      <c r="AF267" s="173"/>
      <c r="AG267" s="173"/>
      <c r="AH267" s="173"/>
      <c r="AI267" s="173"/>
      <c r="AJ267" s="173"/>
      <c r="AK267" s="173"/>
      <c r="AL267" s="173"/>
      <c r="AM267" s="173"/>
      <c r="AN267" s="173"/>
      <c r="AO267" s="173"/>
      <c r="AP267" s="173"/>
      <c r="AQ267" s="173"/>
      <c r="AR267" s="173"/>
      <c r="AS267" s="173"/>
      <c r="AT267" s="173"/>
      <c r="AU267" s="173"/>
      <c r="AV267" s="173"/>
      <c r="AW267" s="173"/>
      <c r="AX267" s="173"/>
      <c r="AY267" s="173"/>
      <c r="AZ267" s="173"/>
      <c r="BA267" s="173"/>
      <c r="BB267" s="173"/>
      <c r="BC267" s="173"/>
      <c r="BD267" s="173"/>
      <c r="BE267" s="173"/>
      <c r="BF267" s="173"/>
      <c r="BG267" s="173"/>
      <c r="BH267" s="173"/>
      <c r="BI267" s="173"/>
    </row>
    <row r="268">
      <c r="A268" s="173"/>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c r="AA268" s="173"/>
      <c r="AB268" s="173"/>
      <c r="AC268" s="173"/>
      <c r="AD268" s="173"/>
      <c r="AE268" s="173"/>
      <c r="AF268" s="173"/>
      <c r="AG268" s="173"/>
      <c r="AH268" s="173"/>
      <c r="AI268" s="173"/>
      <c r="AJ268" s="173"/>
      <c r="AK268" s="173"/>
      <c r="AL268" s="173"/>
      <c r="AM268" s="173"/>
      <c r="AN268" s="173"/>
      <c r="AO268" s="173"/>
      <c r="AP268" s="173"/>
      <c r="AQ268" s="173"/>
      <c r="AR268" s="173"/>
      <c r="AS268" s="173"/>
      <c r="AT268" s="173"/>
      <c r="AU268" s="173"/>
      <c r="AV268" s="173"/>
      <c r="AW268" s="173"/>
      <c r="AX268" s="173"/>
      <c r="AY268" s="173"/>
      <c r="AZ268" s="173"/>
      <c r="BA268" s="173"/>
      <c r="BB268" s="173"/>
      <c r="BC268" s="173"/>
      <c r="BD268" s="173"/>
      <c r="BE268" s="173"/>
      <c r="BF268" s="173"/>
      <c r="BG268" s="173"/>
      <c r="BH268" s="173"/>
      <c r="BI268" s="173"/>
    </row>
    <row r="269">
      <c r="A269" s="173"/>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173"/>
      <c r="AV269" s="173"/>
      <c r="AW269" s="173"/>
      <c r="AX269" s="173"/>
      <c r="AY269" s="173"/>
      <c r="AZ269" s="173"/>
      <c r="BA269" s="173"/>
      <c r="BB269" s="173"/>
      <c r="BC269" s="173"/>
      <c r="BD269" s="173"/>
      <c r="BE269" s="173"/>
      <c r="BF269" s="173"/>
      <c r="BG269" s="173"/>
      <c r="BH269" s="173"/>
      <c r="BI269" s="173"/>
    </row>
    <row r="270">
      <c r="A270" s="173"/>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c r="AA270" s="173"/>
      <c r="AB270" s="173"/>
      <c r="AC270" s="173"/>
      <c r="AD270" s="173"/>
      <c r="AE270" s="173"/>
      <c r="AF270" s="173"/>
      <c r="AG270" s="173"/>
      <c r="AH270" s="173"/>
      <c r="AI270" s="173"/>
      <c r="AJ270" s="173"/>
      <c r="AK270" s="173"/>
      <c r="AL270" s="173"/>
      <c r="AM270" s="173"/>
      <c r="AN270" s="173"/>
      <c r="AO270" s="173"/>
      <c r="AP270" s="173"/>
      <c r="AQ270" s="173"/>
      <c r="AR270" s="173"/>
      <c r="AS270" s="173"/>
      <c r="AT270" s="173"/>
      <c r="AU270" s="173"/>
      <c r="AV270" s="173"/>
      <c r="AW270" s="173"/>
      <c r="AX270" s="173"/>
      <c r="AY270" s="173"/>
      <c r="AZ270" s="173"/>
      <c r="BA270" s="173"/>
      <c r="BB270" s="173"/>
      <c r="BC270" s="173"/>
      <c r="BD270" s="173"/>
      <c r="BE270" s="173"/>
      <c r="BF270" s="173"/>
      <c r="BG270" s="173"/>
      <c r="BH270" s="173"/>
      <c r="BI270" s="173"/>
    </row>
    <row r="271">
      <c r="A271" s="173"/>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173"/>
      <c r="AV271" s="173"/>
      <c r="AW271" s="173"/>
      <c r="AX271" s="173"/>
      <c r="AY271" s="173"/>
      <c r="AZ271" s="173"/>
      <c r="BA271" s="173"/>
      <c r="BB271" s="173"/>
      <c r="BC271" s="173"/>
      <c r="BD271" s="173"/>
      <c r="BE271" s="173"/>
      <c r="BF271" s="173"/>
      <c r="BG271" s="173"/>
      <c r="BH271" s="173"/>
      <c r="BI271" s="173"/>
    </row>
    <row r="272">
      <c r="A272" s="173"/>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c r="AA272" s="173"/>
      <c r="AB272" s="173"/>
      <c r="AC272" s="173"/>
      <c r="AD272" s="173"/>
      <c r="AE272" s="173"/>
      <c r="AF272" s="173"/>
      <c r="AG272" s="173"/>
      <c r="AH272" s="173"/>
      <c r="AI272" s="173"/>
      <c r="AJ272" s="173"/>
      <c r="AK272" s="173"/>
      <c r="AL272" s="173"/>
      <c r="AM272" s="173"/>
      <c r="AN272" s="173"/>
      <c r="AO272" s="173"/>
      <c r="AP272" s="173"/>
      <c r="AQ272" s="173"/>
      <c r="AR272" s="173"/>
      <c r="AS272" s="173"/>
      <c r="AT272" s="173"/>
      <c r="AU272" s="173"/>
      <c r="AV272" s="173"/>
      <c r="AW272" s="173"/>
      <c r="AX272" s="173"/>
      <c r="AY272" s="173"/>
      <c r="AZ272" s="173"/>
      <c r="BA272" s="173"/>
      <c r="BB272" s="173"/>
      <c r="BC272" s="173"/>
      <c r="BD272" s="173"/>
      <c r="BE272" s="173"/>
      <c r="BF272" s="173"/>
      <c r="BG272" s="173"/>
      <c r="BH272" s="173"/>
      <c r="BI272" s="173"/>
    </row>
    <row r="273">
      <c r="A273" s="173"/>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c r="AA273" s="173"/>
      <c r="AB273" s="173"/>
      <c r="AC273" s="173"/>
      <c r="AD273" s="173"/>
      <c r="AE273" s="173"/>
      <c r="AF273" s="173"/>
      <c r="AG273" s="173"/>
      <c r="AH273" s="173"/>
      <c r="AI273" s="173"/>
      <c r="AJ273" s="173"/>
      <c r="AK273" s="173"/>
      <c r="AL273" s="173"/>
      <c r="AM273" s="173"/>
      <c r="AN273" s="173"/>
      <c r="AO273" s="173"/>
      <c r="AP273" s="173"/>
      <c r="AQ273" s="173"/>
      <c r="AR273" s="173"/>
      <c r="AS273" s="173"/>
      <c r="AT273" s="173"/>
      <c r="AU273" s="173"/>
      <c r="AV273" s="173"/>
      <c r="AW273" s="173"/>
      <c r="AX273" s="173"/>
      <c r="AY273" s="173"/>
      <c r="AZ273" s="173"/>
      <c r="BA273" s="173"/>
      <c r="BB273" s="173"/>
      <c r="BC273" s="173"/>
      <c r="BD273" s="173"/>
      <c r="BE273" s="173"/>
      <c r="BF273" s="173"/>
      <c r="BG273" s="173"/>
      <c r="BH273" s="173"/>
      <c r="BI273" s="173"/>
    </row>
    <row r="274">
      <c r="A274" s="173"/>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c r="AA274" s="173"/>
      <c r="AB274" s="173"/>
      <c r="AC274" s="173"/>
      <c r="AD274" s="173"/>
      <c r="AE274" s="173"/>
      <c r="AF274" s="173"/>
      <c r="AG274" s="173"/>
      <c r="AH274" s="173"/>
      <c r="AI274" s="173"/>
      <c r="AJ274" s="173"/>
      <c r="AK274" s="173"/>
      <c r="AL274" s="173"/>
      <c r="AM274" s="173"/>
      <c r="AN274" s="173"/>
      <c r="AO274" s="173"/>
      <c r="AP274" s="173"/>
      <c r="AQ274" s="173"/>
      <c r="AR274" s="173"/>
      <c r="AS274" s="173"/>
      <c r="AT274" s="173"/>
      <c r="AU274" s="173"/>
      <c r="AV274" s="173"/>
      <c r="AW274" s="173"/>
      <c r="AX274" s="173"/>
      <c r="AY274" s="173"/>
      <c r="AZ274" s="173"/>
      <c r="BA274" s="173"/>
      <c r="BB274" s="173"/>
      <c r="BC274" s="173"/>
      <c r="BD274" s="173"/>
      <c r="BE274" s="173"/>
      <c r="BF274" s="173"/>
      <c r="BG274" s="173"/>
      <c r="BH274" s="173"/>
      <c r="BI274" s="173"/>
    </row>
    <row r="275">
      <c r="A275" s="173"/>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c r="AA275" s="173"/>
      <c r="AB275" s="173"/>
      <c r="AC275" s="173"/>
      <c r="AD275" s="173"/>
      <c r="AE275" s="173"/>
      <c r="AF275" s="173"/>
      <c r="AG275" s="173"/>
      <c r="AH275" s="173"/>
      <c r="AI275" s="173"/>
      <c r="AJ275" s="173"/>
      <c r="AK275" s="173"/>
      <c r="AL275" s="173"/>
      <c r="AM275" s="173"/>
      <c r="AN275" s="173"/>
      <c r="AO275" s="173"/>
      <c r="AP275" s="173"/>
      <c r="AQ275" s="173"/>
      <c r="AR275" s="173"/>
      <c r="AS275" s="173"/>
      <c r="AT275" s="173"/>
      <c r="AU275" s="173"/>
      <c r="AV275" s="173"/>
      <c r="AW275" s="173"/>
      <c r="AX275" s="173"/>
      <c r="AY275" s="173"/>
      <c r="AZ275" s="173"/>
      <c r="BA275" s="173"/>
      <c r="BB275" s="173"/>
      <c r="BC275" s="173"/>
      <c r="BD275" s="173"/>
      <c r="BE275" s="173"/>
      <c r="BF275" s="173"/>
      <c r="BG275" s="173"/>
      <c r="BH275" s="173"/>
      <c r="BI275" s="173"/>
    </row>
    <row r="276">
      <c r="A276" s="173"/>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c r="AA276" s="173"/>
      <c r="AB276" s="173"/>
      <c r="AC276" s="173"/>
      <c r="AD276" s="173"/>
      <c r="AE276" s="173"/>
      <c r="AF276" s="173"/>
      <c r="AG276" s="173"/>
      <c r="AH276" s="173"/>
      <c r="AI276" s="173"/>
      <c r="AJ276" s="173"/>
      <c r="AK276" s="173"/>
      <c r="AL276" s="173"/>
      <c r="AM276" s="173"/>
      <c r="AN276" s="173"/>
      <c r="AO276" s="173"/>
      <c r="AP276" s="173"/>
      <c r="AQ276" s="173"/>
      <c r="AR276" s="173"/>
      <c r="AS276" s="173"/>
      <c r="AT276" s="173"/>
      <c r="AU276" s="173"/>
      <c r="AV276" s="173"/>
      <c r="AW276" s="173"/>
      <c r="AX276" s="173"/>
      <c r="AY276" s="173"/>
      <c r="AZ276" s="173"/>
      <c r="BA276" s="173"/>
      <c r="BB276" s="173"/>
      <c r="BC276" s="173"/>
      <c r="BD276" s="173"/>
      <c r="BE276" s="173"/>
      <c r="BF276" s="173"/>
      <c r="BG276" s="173"/>
      <c r="BH276" s="173"/>
      <c r="BI276" s="173"/>
    </row>
    <row r="277">
      <c r="A277" s="173"/>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3"/>
      <c r="AR277" s="173"/>
      <c r="AS277" s="173"/>
      <c r="AT277" s="173"/>
      <c r="AU277" s="173"/>
      <c r="AV277" s="173"/>
      <c r="AW277" s="173"/>
      <c r="AX277" s="173"/>
      <c r="AY277" s="173"/>
      <c r="AZ277" s="173"/>
      <c r="BA277" s="173"/>
      <c r="BB277" s="173"/>
      <c r="BC277" s="173"/>
      <c r="BD277" s="173"/>
      <c r="BE277" s="173"/>
      <c r="BF277" s="173"/>
      <c r="BG277" s="173"/>
      <c r="BH277" s="173"/>
      <c r="BI277" s="173"/>
    </row>
    <row r="278">
      <c r="A278" s="173"/>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c r="AA278" s="173"/>
      <c r="AB278" s="173"/>
      <c r="AC278" s="173"/>
      <c r="AD278" s="173"/>
      <c r="AE278" s="173"/>
      <c r="AF278" s="173"/>
      <c r="AG278" s="173"/>
      <c r="AH278" s="173"/>
      <c r="AI278" s="173"/>
      <c r="AJ278" s="173"/>
      <c r="AK278" s="173"/>
      <c r="AL278" s="173"/>
      <c r="AM278" s="173"/>
      <c r="AN278" s="173"/>
      <c r="AO278" s="173"/>
      <c r="AP278" s="173"/>
      <c r="AQ278" s="173"/>
      <c r="AR278" s="173"/>
      <c r="AS278" s="173"/>
      <c r="AT278" s="173"/>
      <c r="AU278" s="173"/>
      <c r="AV278" s="173"/>
      <c r="AW278" s="173"/>
      <c r="AX278" s="173"/>
      <c r="AY278" s="173"/>
      <c r="AZ278" s="173"/>
      <c r="BA278" s="173"/>
      <c r="BB278" s="173"/>
      <c r="BC278" s="173"/>
      <c r="BD278" s="173"/>
      <c r="BE278" s="173"/>
      <c r="BF278" s="173"/>
      <c r="BG278" s="173"/>
      <c r="BH278" s="173"/>
      <c r="BI278" s="173"/>
    </row>
    <row r="279">
      <c r="A279" s="173"/>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173"/>
      <c r="AV279" s="173"/>
      <c r="AW279" s="173"/>
      <c r="AX279" s="173"/>
      <c r="AY279" s="173"/>
      <c r="AZ279" s="173"/>
      <c r="BA279" s="173"/>
      <c r="BB279" s="173"/>
      <c r="BC279" s="173"/>
      <c r="BD279" s="173"/>
      <c r="BE279" s="173"/>
      <c r="BF279" s="173"/>
      <c r="BG279" s="173"/>
      <c r="BH279" s="173"/>
      <c r="BI279" s="173"/>
    </row>
    <row r="280">
      <c r="A280" s="173"/>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c r="AA280" s="173"/>
      <c r="AB280" s="173"/>
      <c r="AC280" s="173"/>
      <c r="AD280" s="173"/>
      <c r="AE280" s="173"/>
      <c r="AF280" s="173"/>
      <c r="AG280" s="173"/>
      <c r="AH280" s="173"/>
      <c r="AI280" s="173"/>
      <c r="AJ280" s="173"/>
      <c r="AK280" s="173"/>
      <c r="AL280" s="173"/>
      <c r="AM280" s="173"/>
      <c r="AN280" s="173"/>
      <c r="AO280" s="173"/>
      <c r="AP280" s="173"/>
      <c r="AQ280" s="173"/>
      <c r="AR280" s="173"/>
      <c r="AS280" s="173"/>
      <c r="AT280" s="173"/>
      <c r="AU280" s="173"/>
      <c r="AV280" s="173"/>
      <c r="AW280" s="173"/>
      <c r="AX280" s="173"/>
      <c r="AY280" s="173"/>
      <c r="AZ280" s="173"/>
      <c r="BA280" s="173"/>
      <c r="BB280" s="173"/>
      <c r="BC280" s="173"/>
      <c r="BD280" s="173"/>
      <c r="BE280" s="173"/>
      <c r="BF280" s="173"/>
      <c r="BG280" s="173"/>
      <c r="BH280" s="173"/>
      <c r="BI280" s="173"/>
    </row>
    <row r="281">
      <c r="A281" s="173"/>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c r="AA281" s="173"/>
      <c r="AB281" s="173"/>
      <c r="AC281" s="173"/>
      <c r="AD281" s="173"/>
      <c r="AE281" s="173"/>
      <c r="AF281" s="173"/>
      <c r="AG281" s="173"/>
      <c r="AH281" s="173"/>
      <c r="AI281" s="173"/>
      <c r="AJ281" s="173"/>
      <c r="AK281" s="173"/>
      <c r="AL281" s="173"/>
      <c r="AM281" s="173"/>
      <c r="AN281" s="173"/>
      <c r="AO281" s="173"/>
      <c r="AP281" s="173"/>
      <c r="AQ281" s="173"/>
      <c r="AR281" s="173"/>
      <c r="AS281" s="173"/>
      <c r="AT281" s="173"/>
      <c r="AU281" s="173"/>
      <c r="AV281" s="173"/>
      <c r="AW281" s="173"/>
      <c r="AX281" s="173"/>
      <c r="AY281" s="173"/>
      <c r="AZ281" s="173"/>
      <c r="BA281" s="173"/>
      <c r="BB281" s="173"/>
      <c r="BC281" s="173"/>
      <c r="BD281" s="173"/>
      <c r="BE281" s="173"/>
      <c r="BF281" s="173"/>
      <c r="BG281" s="173"/>
      <c r="BH281" s="173"/>
      <c r="BI281" s="173"/>
    </row>
    <row r="282">
      <c r="A282" s="173"/>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c r="AA282" s="173"/>
      <c r="AB282" s="173"/>
      <c r="AC282" s="173"/>
      <c r="AD282" s="173"/>
      <c r="AE282" s="173"/>
      <c r="AF282" s="173"/>
      <c r="AG282" s="173"/>
      <c r="AH282" s="173"/>
      <c r="AI282" s="173"/>
      <c r="AJ282" s="173"/>
      <c r="AK282" s="173"/>
      <c r="AL282" s="173"/>
      <c r="AM282" s="173"/>
      <c r="AN282" s="173"/>
      <c r="AO282" s="173"/>
      <c r="AP282" s="173"/>
      <c r="AQ282" s="173"/>
      <c r="AR282" s="173"/>
      <c r="AS282" s="173"/>
      <c r="AT282" s="173"/>
      <c r="AU282" s="173"/>
      <c r="AV282" s="173"/>
      <c r="AW282" s="173"/>
      <c r="AX282" s="173"/>
      <c r="AY282" s="173"/>
      <c r="AZ282" s="173"/>
      <c r="BA282" s="173"/>
      <c r="BB282" s="173"/>
      <c r="BC282" s="173"/>
      <c r="BD282" s="173"/>
      <c r="BE282" s="173"/>
      <c r="BF282" s="173"/>
      <c r="BG282" s="173"/>
      <c r="BH282" s="173"/>
      <c r="BI282" s="173"/>
    </row>
    <row r="283">
      <c r="A283" s="173"/>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c r="AA283" s="173"/>
      <c r="AB283" s="173"/>
      <c r="AC283" s="173"/>
      <c r="AD283" s="173"/>
      <c r="AE283" s="173"/>
      <c r="AF283" s="173"/>
      <c r="AG283" s="173"/>
      <c r="AH283" s="173"/>
      <c r="AI283" s="173"/>
      <c r="AJ283" s="173"/>
      <c r="AK283" s="173"/>
      <c r="AL283" s="173"/>
      <c r="AM283" s="173"/>
      <c r="AN283" s="173"/>
      <c r="AO283" s="173"/>
      <c r="AP283" s="173"/>
      <c r="AQ283" s="173"/>
      <c r="AR283" s="173"/>
      <c r="AS283" s="173"/>
      <c r="AT283" s="173"/>
      <c r="AU283" s="173"/>
      <c r="AV283" s="173"/>
      <c r="AW283" s="173"/>
      <c r="AX283" s="173"/>
      <c r="AY283" s="173"/>
      <c r="AZ283" s="173"/>
      <c r="BA283" s="173"/>
      <c r="BB283" s="173"/>
      <c r="BC283" s="173"/>
      <c r="BD283" s="173"/>
      <c r="BE283" s="173"/>
      <c r="BF283" s="173"/>
      <c r="BG283" s="173"/>
      <c r="BH283" s="173"/>
      <c r="BI283" s="173"/>
    </row>
    <row r="284">
      <c r="A284" s="173"/>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c r="AA284" s="173"/>
      <c r="AB284" s="173"/>
      <c r="AC284" s="173"/>
      <c r="AD284" s="173"/>
      <c r="AE284" s="173"/>
      <c r="AF284" s="173"/>
      <c r="AG284" s="173"/>
      <c r="AH284" s="173"/>
      <c r="AI284" s="173"/>
      <c r="AJ284" s="173"/>
      <c r="AK284" s="173"/>
      <c r="AL284" s="173"/>
      <c r="AM284" s="173"/>
      <c r="AN284" s="173"/>
      <c r="AO284" s="173"/>
      <c r="AP284" s="173"/>
      <c r="AQ284" s="173"/>
      <c r="AR284" s="173"/>
      <c r="AS284" s="173"/>
      <c r="AT284" s="173"/>
      <c r="AU284" s="173"/>
      <c r="AV284" s="173"/>
      <c r="AW284" s="173"/>
      <c r="AX284" s="173"/>
      <c r="AY284" s="173"/>
      <c r="AZ284" s="173"/>
      <c r="BA284" s="173"/>
      <c r="BB284" s="173"/>
      <c r="BC284" s="173"/>
      <c r="BD284" s="173"/>
      <c r="BE284" s="173"/>
      <c r="BF284" s="173"/>
      <c r="BG284" s="173"/>
      <c r="BH284" s="173"/>
      <c r="BI284" s="173"/>
    </row>
    <row r="285">
      <c r="A285" s="173"/>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c r="AA285" s="173"/>
      <c r="AB285" s="173"/>
      <c r="AC285" s="173"/>
      <c r="AD285" s="173"/>
      <c r="AE285" s="173"/>
      <c r="AF285" s="173"/>
      <c r="AG285" s="173"/>
      <c r="AH285" s="173"/>
      <c r="AI285" s="173"/>
      <c r="AJ285" s="173"/>
      <c r="AK285" s="173"/>
      <c r="AL285" s="173"/>
      <c r="AM285" s="173"/>
      <c r="AN285" s="173"/>
      <c r="AO285" s="173"/>
      <c r="AP285" s="173"/>
      <c r="AQ285" s="173"/>
      <c r="AR285" s="173"/>
      <c r="AS285" s="173"/>
      <c r="AT285" s="173"/>
      <c r="AU285" s="173"/>
      <c r="AV285" s="173"/>
      <c r="AW285" s="173"/>
      <c r="AX285" s="173"/>
      <c r="AY285" s="173"/>
      <c r="AZ285" s="173"/>
      <c r="BA285" s="173"/>
      <c r="BB285" s="173"/>
      <c r="BC285" s="173"/>
      <c r="BD285" s="173"/>
      <c r="BE285" s="173"/>
      <c r="BF285" s="173"/>
      <c r="BG285" s="173"/>
      <c r="BH285" s="173"/>
      <c r="BI285" s="173"/>
    </row>
    <row r="286">
      <c r="A286" s="173"/>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c r="AA286" s="173"/>
      <c r="AB286" s="173"/>
      <c r="AC286" s="173"/>
      <c r="AD286" s="173"/>
      <c r="AE286" s="173"/>
      <c r="AF286" s="173"/>
      <c r="AG286" s="173"/>
      <c r="AH286" s="173"/>
      <c r="AI286" s="173"/>
      <c r="AJ286" s="173"/>
      <c r="AK286" s="173"/>
      <c r="AL286" s="173"/>
      <c r="AM286" s="173"/>
      <c r="AN286" s="173"/>
      <c r="AO286" s="173"/>
      <c r="AP286" s="173"/>
      <c r="AQ286" s="173"/>
      <c r="AR286" s="173"/>
      <c r="AS286" s="173"/>
      <c r="AT286" s="173"/>
      <c r="AU286" s="173"/>
      <c r="AV286" s="173"/>
      <c r="AW286" s="173"/>
      <c r="AX286" s="173"/>
      <c r="AY286" s="173"/>
      <c r="AZ286" s="173"/>
      <c r="BA286" s="173"/>
      <c r="BB286" s="173"/>
      <c r="BC286" s="173"/>
      <c r="BD286" s="173"/>
      <c r="BE286" s="173"/>
      <c r="BF286" s="173"/>
      <c r="BG286" s="173"/>
      <c r="BH286" s="173"/>
      <c r="BI286" s="173"/>
    </row>
    <row r="287">
      <c r="A287" s="173"/>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c r="AA287" s="173"/>
      <c r="AB287" s="173"/>
      <c r="AC287" s="173"/>
      <c r="AD287" s="173"/>
      <c r="AE287" s="173"/>
      <c r="AF287" s="173"/>
      <c r="AG287" s="173"/>
      <c r="AH287" s="173"/>
      <c r="AI287" s="173"/>
      <c r="AJ287" s="173"/>
      <c r="AK287" s="173"/>
      <c r="AL287" s="173"/>
      <c r="AM287" s="173"/>
      <c r="AN287" s="173"/>
      <c r="AO287" s="173"/>
      <c r="AP287" s="173"/>
      <c r="AQ287" s="173"/>
      <c r="AR287" s="173"/>
      <c r="AS287" s="173"/>
      <c r="AT287" s="173"/>
      <c r="AU287" s="173"/>
      <c r="AV287" s="173"/>
      <c r="AW287" s="173"/>
      <c r="AX287" s="173"/>
      <c r="AY287" s="173"/>
      <c r="AZ287" s="173"/>
      <c r="BA287" s="173"/>
      <c r="BB287" s="173"/>
      <c r="BC287" s="173"/>
      <c r="BD287" s="173"/>
      <c r="BE287" s="173"/>
      <c r="BF287" s="173"/>
      <c r="BG287" s="173"/>
      <c r="BH287" s="173"/>
      <c r="BI287" s="173"/>
    </row>
    <row r="288">
      <c r="A288" s="173"/>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c r="AA288" s="173"/>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c r="AV288" s="173"/>
      <c r="AW288" s="173"/>
      <c r="AX288" s="173"/>
      <c r="AY288" s="173"/>
      <c r="AZ288" s="173"/>
      <c r="BA288" s="173"/>
      <c r="BB288" s="173"/>
      <c r="BC288" s="173"/>
      <c r="BD288" s="173"/>
      <c r="BE288" s="173"/>
      <c r="BF288" s="173"/>
      <c r="BG288" s="173"/>
      <c r="BH288" s="173"/>
      <c r="BI288" s="173"/>
    </row>
    <row r="289">
      <c r="A289" s="173"/>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3"/>
      <c r="AU289" s="173"/>
      <c r="AV289" s="173"/>
      <c r="AW289" s="173"/>
      <c r="AX289" s="173"/>
      <c r="AY289" s="173"/>
      <c r="AZ289" s="173"/>
      <c r="BA289" s="173"/>
      <c r="BB289" s="173"/>
      <c r="BC289" s="173"/>
      <c r="BD289" s="173"/>
      <c r="BE289" s="173"/>
      <c r="BF289" s="173"/>
      <c r="BG289" s="173"/>
      <c r="BH289" s="173"/>
      <c r="BI289" s="173"/>
    </row>
    <row r="290">
      <c r="A290" s="173"/>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c r="AA290" s="173"/>
      <c r="AB290" s="173"/>
      <c r="AC290" s="173"/>
      <c r="AD290" s="173"/>
      <c r="AE290" s="173"/>
      <c r="AF290" s="173"/>
      <c r="AG290" s="173"/>
      <c r="AH290" s="173"/>
      <c r="AI290" s="173"/>
      <c r="AJ290" s="173"/>
      <c r="AK290" s="173"/>
      <c r="AL290" s="173"/>
      <c r="AM290" s="173"/>
      <c r="AN290" s="173"/>
      <c r="AO290" s="173"/>
      <c r="AP290" s="173"/>
      <c r="AQ290" s="173"/>
      <c r="AR290" s="173"/>
      <c r="AS290" s="173"/>
      <c r="AT290" s="173"/>
      <c r="AU290" s="173"/>
      <c r="AV290" s="173"/>
      <c r="AW290" s="173"/>
      <c r="AX290" s="173"/>
      <c r="AY290" s="173"/>
      <c r="AZ290" s="173"/>
      <c r="BA290" s="173"/>
      <c r="BB290" s="173"/>
      <c r="BC290" s="173"/>
      <c r="BD290" s="173"/>
      <c r="BE290" s="173"/>
      <c r="BF290" s="173"/>
      <c r="BG290" s="173"/>
      <c r="BH290" s="173"/>
      <c r="BI290" s="173"/>
    </row>
    <row r="291">
      <c r="A291" s="173"/>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c r="AA291" s="173"/>
      <c r="AB291" s="173"/>
      <c r="AC291" s="173"/>
      <c r="AD291" s="173"/>
      <c r="AE291" s="173"/>
      <c r="AF291" s="173"/>
      <c r="AG291" s="173"/>
      <c r="AH291" s="173"/>
      <c r="AI291" s="173"/>
      <c r="AJ291" s="173"/>
      <c r="AK291" s="173"/>
      <c r="AL291" s="173"/>
      <c r="AM291" s="173"/>
      <c r="AN291" s="173"/>
      <c r="AO291" s="173"/>
      <c r="AP291" s="173"/>
      <c r="AQ291" s="173"/>
      <c r="AR291" s="173"/>
      <c r="AS291" s="173"/>
      <c r="AT291" s="173"/>
      <c r="AU291" s="173"/>
      <c r="AV291" s="173"/>
      <c r="AW291" s="173"/>
      <c r="AX291" s="173"/>
      <c r="AY291" s="173"/>
      <c r="AZ291" s="173"/>
      <c r="BA291" s="173"/>
      <c r="BB291" s="173"/>
      <c r="BC291" s="173"/>
      <c r="BD291" s="173"/>
      <c r="BE291" s="173"/>
      <c r="BF291" s="173"/>
      <c r="BG291" s="173"/>
      <c r="BH291" s="173"/>
      <c r="BI291" s="173"/>
    </row>
    <row r="292">
      <c r="A292" s="173"/>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73"/>
      <c r="AE292" s="173"/>
      <c r="AF292" s="173"/>
      <c r="AG292" s="173"/>
      <c r="AH292" s="173"/>
      <c r="AI292" s="173"/>
      <c r="AJ292" s="173"/>
      <c r="AK292" s="173"/>
      <c r="AL292" s="173"/>
      <c r="AM292" s="173"/>
      <c r="AN292" s="173"/>
      <c r="AO292" s="173"/>
      <c r="AP292" s="173"/>
      <c r="AQ292" s="173"/>
      <c r="AR292" s="173"/>
      <c r="AS292" s="173"/>
      <c r="AT292" s="173"/>
      <c r="AU292" s="173"/>
      <c r="AV292" s="173"/>
      <c r="AW292" s="173"/>
      <c r="AX292" s="173"/>
      <c r="AY292" s="173"/>
      <c r="AZ292" s="173"/>
      <c r="BA292" s="173"/>
      <c r="BB292" s="173"/>
      <c r="BC292" s="173"/>
      <c r="BD292" s="173"/>
      <c r="BE292" s="173"/>
      <c r="BF292" s="173"/>
      <c r="BG292" s="173"/>
      <c r="BH292" s="173"/>
      <c r="BI292" s="173"/>
    </row>
    <row r="293">
      <c r="A293" s="173"/>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c r="AA293" s="173"/>
      <c r="AB293" s="173"/>
      <c r="AC293" s="173"/>
      <c r="AD293" s="173"/>
      <c r="AE293" s="173"/>
      <c r="AF293" s="173"/>
      <c r="AG293" s="173"/>
      <c r="AH293" s="173"/>
      <c r="AI293" s="173"/>
      <c r="AJ293" s="173"/>
      <c r="AK293" s="173"/>
      <c r="AL293" s="173"/>
      <c r="AM293" s="173"/>
      <c r="AN293" s="173"/>
      <c r="AO293" s="173"/>
      <c r="AP293" s="173"/>
      <c r="AQ293" s="173"/>
      <c r="AR293" s="173"/>
      <c r="AS293" s="173"/>
      <c r="AT293" s="173"/>
      <c r="AU293" s="173"/>
      <c r="AV293" s="173"/>
      <c r="AW293" s="173"/>
      <c r="AX293" s="173"/>
      <c r="AY293" s="173"/>
      <c r="AZ293" s="173"/>
      <c r="BA293" s="173"/>
      <c r="BB293" s="173"/>
      <c r="BC293" s="173"/>
      <c r="BD293" s="173"/>
      <c r="BE293" s="173"/>
      <c r="BF293" s="173"/>
      <c r="BG293" s="173"/>
      <c r="BH293" s="173"/>
      <c r="BI293" s="173"/>
    </row>
    <row r="294">
      <c r="A294" s="173"/>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c r="AA294" s="173"/>
      <c r="AB294" s="173"/>
      <c r="AC294" s="173"/>
      <c r="AD294" s="173"/>
      <c r="AE294" s="173"/>
      <c r="AF294" s="173"/>
      <c r="AG294" s="173"/>
      <c r="AH294" s="173"/>
      <c r="AI294" s="173"/>
      <c r="AJ294" s="173"/>
      <c r="AK294" s="173"/>
      <c r="AL294" s="173"/>
      <c r="AM294" s="173"/>
      <c r="AN294" s="173"/>
      <c r="AO294" s="173"/>
      <c r="AP294" s="173"/>
      <c r="AQ294" s="173"/>
      <c r="AR294" s="173"/>
      <c r="AS294" s="173"/>
      <c r="AT294" s="173"/>
      <c r="AU294" s="173"/>
      <c r="AV294" s="173"/>
      <c r="AW294" s="173"/>
      <c r="AX294" s="173"/>
      <c r="AY294" s="173"/>
      <c r="AZ294" s="173"/>
      <c r="BA294" s="173"/>
      <c r="BB294" s="173"/>
      <c r="BC294" s="173"/>
      <c r="BD294" s="173"/>
      <c r="BE294" s="173"/>
      <c r="BF294" s="173"/>
      <c r="BG294" s="173"/>
      <c r="BH294" s="173"/>
      <c r="BI294" s="173"/>
    </row>
    <row r="295">
      <c r="A295" s="173"/>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c r="AA295" s="173"/>
      <c r="AB295" s="173"/>
      <c r="AC295" s="173"/>
      <c r="AD295" s="173"/>
      <c r="AE295" s="173"/>
      <c r="AF295" s="173"/>
      <c r="AG295" s="173"/>
      <c r="AH295" s="173"/>
      <c r="AI295" s="173"/>
      <c r="AJ295" s="173"/>
      <c r="AK295" s="173"/>
      <c r="AL295" s="173"/>
      <c r="AM295" s="173"/>
      <c r="AN295" s="173"/>
      <c r="AO295" s="173"/>
      <c r="AP295" s="173"/>
      <c r="AQ295" s="173"/>
      <c r="AR295" s="173"/>
      <c r="AS295" s="173"/>
      <c r="AT295" s="173"/>
      <c r="AU295" s="173"/>
      <c r="AV295" s="173"/>
      <c r="AW295" s="173"/>
      <c r="AX295" s="173"/>
      <c r="AY295" s="173"/>
      <c r="AZ295" s="173"/>
      <c r="BA295" s="173"/>
      <c r="BB295" s="173"/>
      <c r="BC295" s="173"/>
      <c r="BD295" s="173"/>
      <c r="BE295" s="173"/>
      <c r="BF295" s="173"/>
      <c r="BG295" s="173"/>
      <c r="BH295" s="173"/>
      <c r="BI295" s="173"/>
    </row>
    <row r="296">
      <c r="A296" s="173"/>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c r="AA296" s="173"/>
      <c r="AB296" s="173"/>
      <c r="AC296" s="173"/>
      <c r="AD296" s="173"/>
      <c r="AE296" s="173"/>
      <c r="AF296" s="173"/>
      <c r="AG296" s="173"/>
      <c r="AH296" s="173"/>
      <c r="AI296" s="173"/>
      <c r="AJ296" s="173"/>
      <c r="AK296" s="173"/>
      <c r="AL296" s="173"/>
      <c r="AM296" s="173"/>
      <c r="AN296" s="173"/>
      <c r="AO296" s="173"/>
      <c r="AP296" s="173"/>
      <c r="AQ296" s="173"/>
      <c r="AR296" s="173"/>
      <c r="AS296" s="173"/>
      <c r="AT296" s="173"/>
      <c r="AU296" s="173"/>
      <c r="AV296" s="173"/>
      <c r="AW296" s="173"/>
      <c r="AX296" s="173"/>
      <c r="AY296" s="173"/>
      <c r="AZ296" s="173"/>
      <c r="BA296" s="173"/>
      <c r="BB296" s="173"/>
      <c r="BC296" s="173"/>
      <c r="BD296" s="173"/>
      <c r="BE296" s="173"/>
      <c r="BF296" s="173"/>
      <c r="BG296" s="173"/>
      <c r="BH296" s="173"/>
      <c r="BI296" s="173"/>
    </row>
    <row r="297">
      <c r="A297" s="173"/>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3"/>
      <c r="AU297" s="173"/>
      <c r="AV297" s="173"/>
      <c r="AW297" s="173"/>
      <c r="AX297" s="173"/>
      <c r="AY297" s="173"/>
      <c r="AZ297" s="173"/>
      <c r="BA297" s="173"/>
      <c r="BB297" s="173"/>
      <c r="BC297" s="173"/>
      <c r="BD297" s="173"/>
      <c r="BE297" s="173"/>
      <c r="BF297" s="173"/>
      <c r="BG297" s="173"/>
      <c r="BH297" s="173"/>
      <c r="BI297" s="173"/>
    </row>
    <row r="298">
      <c r="A298" s="173"/>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c r="AA298" s="173"/>
      <c r="AB298" s="173"/>
      <c r="AC298" s="173"/>
      <c r="AD298" s="173"/>
      <c r="AE298" s="173"/>
      <c r="AF298" s="173"/>
      <c r="AG298" s="173"/>
      <c r="AH298" s="173"/>
      <c r="AI298" s="173"/>
      <c r="AJ298" s="173"/>
      <c r="AK298" s="173"/>
      <c r="AL298" s="173"/>
      <c r="AM298" s="173"/>
      <c r="AN298" s="173"/>
      <c r="AO298" s="173"/>
      <c r="AP298" s="173"/>
      <c r="AQ298" s="173"/>
      <c r="AR298" s="173"/>
      <c r="AS298" s="173"/>
      <c r="AT298" s="173"/>
      <c r="AU298" s="173"/>
      <c r="AV298" s="173"/>
      <c r="AW298" s="173"/>
      <c r="AX298" s="173"/>
      <c r="AY298" s="173"/>
      <c r="AZ298" s="173"/>
      <c r="BA298" s="173"/>
      <c r="BB298" s="173"/>
      <c r="BC298" s="173"/>
      <c r="BD298" s="173"/>
      <c r="BE298" s="173"/>
      <c r="BF298" s="173"/>
      <c r="BG298" s="173"/>
      <c r="BH298" s="173"/>
      <c r="BI298" s="173"/>
    </row>
    <row r="299">
      <c r="A299" s="173"/>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c r="AA299" s="173"/>
      <c r="AB299" s="173"/>
      <c r="AC299" s="173"/>
      <c r="AD299" s="173"/>
      <c r="AE299" s="173"/>
      <c r="AF299" s="173"/>
      <c r="AG299" s="173"/>
      <c r="AH299" s="173"/>
      <c r="AI299" s="173"/>
      <c r="AJ299" s="173"/>
      <c r="AK299" s="173"/>
      <c r="AL299" s="173"/>
      <c r="AM299" s="173"/>
      <c r="AN299" s="173"/>
      <c r="AO299" s="173"/>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row>
    <row r="300">
      <c r="A300" s="173"/>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row>
    <row r="301">
      <c r="A301" s="173"/>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c r="AA301" s="173"/>
      <c r="AB301" s="173"/>
      <c r="AC301" s="173"/>
      <c r="AD301" s="173"/>
      <c r="AE301" s="173"/>
      <c r="AF301" s="173"/>
      <c r="AG301" s="173"/>
      <c r="AH301" s="173"/>
      <c r="AI301" s="173"/>
      <c r="AJ301" s="173"/>
      <c r="AK301" s="173"/>
      <c r="AL301" s="173"/>
      <c r="AM301" s="173"/>
      <c r="AN301" s="173"/>
      <c r="AO301" s="173"/>
      <c r="AP301" s="173"/>
      <c r="AQ301" s="173"/>
      <c r="AR301" s="173"/>
      <c r="AS301" s="173"/>
      <c r="AT301" s="173"/>
      <c r="AU301" s="173"/>
      <c r="AV301" s="173"/>
      <c r="AW301" s="173"/>
      <c r="AX301" s="173"/>
      <c r="AY301" s="173"/>
      <c r="AZ301" s="173"/>
      <c r="BA301" s="173"/>
      <c r="BB301" s="173"/>
      <c r="BC301" s="173"/>
      <c r="BD301" s="173"/>
      <c r="BE301" s="173"/>
      <c r="BF301" s="173"/>
      <c r="BG301" s="173"/>
      <c r="BH301" s="173"/>
      <c r="BI301" s="173"/>
    </row>
    <row r="302">
      <c r="A302" s="173"/>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row>
    <row r="303">
      <c r="A303" s="173"/>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c r="AA303" s="173"/>
      <c r="AB303" s="173"/>
      <c r="AC303" s="173"/>
      <c r="AD303" s="173"/>
      <c r="AE303" s="173"/>
      <c r="AF303" s="173"/>
      <c r="AG303" s="173"/>
      <c r="AH303" s="173"/>
      <c r="AI303" s="173"/>
      <c r="AJ303" s="173"/>
      <c r="AK303" s="173"/>
      <c r="AL303" s="173"/>
      <c r="AM303" s="173"/>
      <c r="AN303" s="173"/>
      <c r="AO303" s="173"/>
      <c r="AP303" s="173"/>
      <c r="AQ303" s="173"/>
      <c r="AR303" s="173"/>
      <c r="AS303" s="173"/>
      <c r="AT303" s="173"/>
      <c r="AU303" s="173"/>
      <c r="AV303" s="173"/>
      <c r="AW303" s="173"/>
      <c r="AX303" s="173"/>
      <c r="AY303" s="173"/>
      <c r="AZ303" s="173"/>
      <c r="BA303" s="173"/>
      <c r="BB303" s="173"/>
      <c r="BC303" s="173"/>
      <c r="BD303" s="173"/>
      <c r="BE303" s="173"/>
      <c r="BF303" s="173"/>
      <c r="BG303" s="173"/>
      <c r="BH303" s="173"/>
      <c r="BI303" s="173"/>
    </row>
    <row r="304">
      <c r="A304" s="173"/>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row>
    <row r="305">
      <c r="A305" s="173"/>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P305" s="173"/>
      <c r="AQ305" s="173"/>
      <c r="AR305" s="173"/>
      <c r="AS305" s="173"/>
      <c r="AT305" s="173"/>
      <c r="AU305" s="173"/>
      <c r="AV305" s="173"/>
      <c r="AW305" s="173"/>
      <c r="AX305" s="173"/>
      <c r="AY305" s="173"/>
      <c r="AZ305" s="173"/>
      <c r="BA305" s="173"/>
      <c r="BB305" s="173"/>
      <c r="BC305" s="173"/>
      <c r="BD305" s="173"/>
      <c r="BE305" s="173"/>
      <c r="BF305" s="173"/>
      <c r="BG305" s="173"/>
      <c r="BH305" s="173"/>
      <c r="BI305" s="173"/>
    </row>
    <row r="306">
      <c r="A306" s="173"/>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row>
    <row r="307">
      <c r="A307" s="173"/>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c r="AA307" s="173"/>
      <c r="AB307" s="173"/>
      <c r="AC307" s="173"/>
      <c r="AD307" s="173"/>
      <c r="AE307" s="173"/>
      <c r="AF307" s="173"/>
      <c r="AG307" s="173"/>
      <c r="AH307" s="173"/>
      <c r="AI307" s="173"/>
      <c r="AJ307" s="173"/>
      <c r="AK307" s="173"/>
      <c r="AL307" s="173"/>
      <c r="AM307" s="173"/>
      <c r="AN307" s="173"/>
      <c r="AO307" s="173"/>
      <c r="AP307" s="173"/>
      <c r="AQ307" s="173"/>
      <c r="AR307" s="173"/>
      <c r="AS307" s="173"/>
      <c r="AT307" s="173"/>
      <c r="AU307" s="173"/>
      <c r="AV307" s="173"/>
      <c r="AW307" s="173"/>
      <c r="AX307" s="173"/>
      <c r="AY307" s="173"/>
      <c r="AZ307" s="173"/>
      <c r="BA307" s="173"/>
      <c r="BB307" s="173"/>
      <c r="BC307" s="173"/>
      <c r="BD307" s="173"/>
      <c r="BE307" s="173"/>
      <c r="BF307" s="173"/>
      <c r="BG307" s="173"/>
      <c r="BH307" s="173"/>
      <c r="BI307" s="173"/>
    </row>
    <row r="308">
      <c r="A308" s="173"/>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c r="AA308" s="173"/>
      <c r="AB308" s="173"/>
      <c r="AC308" s="173"/>
      <c r="AD308" s="173"/>
      <c r="AE308" s="173"/>
      <c r="AF308" s="173"/>
      <c r="AG308" s="173"/>
      <c r="AH308" s="173"/>
      <c r="AI308" s="173"/>
      <c r="AJ308" s="173"/>
      <c r="AK308" s="173"/>
      <c r="AL308" s="173"/>
      <c r="AM308" s="173"/>
      <c r="AN308" s="173"/>
      <c r="AO308" s="173"/>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row>
    <row r="309">
      <c r="A309" s="173"/>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row>
    <row r="310">
      <c r="A310" s="173"/>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row>
    <row r="311">
      <c r="A311" s="173"/>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row>
    <row r="312">
      <c r="A312" s="173"/>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c r="AA312" s="173"/>
      <c r="AB312" s="173"/>
      <c r="AC312" s="173"/>
      <c r="AD312" s="173"/>
      <c r="AE312" s="173"/>
      <c r="AF312" s="173"/>
      <c r="AG312" s="173"/>
      <c r="AH312" s="173"/>
      <c r="AI312" s="173"/>
      <c r="AJ312" s="173"/>
      <c r="AK312" s="173"/>
      <c r="AL312" s="173"/>
      <c r="AM312" s="173"/>
      <c r="AN312" s="173"/>
      <c r="AO312" s="173"/>
      <c r="AP312" s="173"/>
      <c r="AQ312" s="173"/>
      <c r="AR312" s="173"/>
      <c r="AS312" s="173"/>
      <c r="AT312" s="173"/>
      <c r="AU312" s="173"/>
      <c r="AV312" s="173"/>
      <c r="AW312" s="173"/>
      <c r="AX312" s="173"/>
      <c r="AY312" s="173"/>
      <c r="AZ312" s="173"/>
      <c r="BA312" s="173"/>
      <c r="BB312" s="173"/>
      <c r="BC312" s="173"/>
      <c r="BD312" s="173"/>
      <c r="BE312" s="173"/>
      <c r="BF312" s="173"/>
      <c r="BG312" s="173"/>
      <c r="BH312" s="173"/>
      <c r="BI312" s="173"/>
    </row>
    <row r="313">
      <c r="A313" s="173"/>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c r="AA313" s="173"/>
      <c r="AB313" s="173"/>
      <c r="AC313" s="173"/>
      <c r="AD313" s="173"/>
      <c r="AE313" s="173"/>
      <c r="AF313" s="173"/>
      <c r="AG313" s="173"/>
      <c r="AH313" s="173"/>
      <c r="AI313" s="173"/>
      <c r="AJ313" s="173"/>
      <c r="AK313" s="173"/>
      <c r="AL313" s="173"/>
      <c r="AM313" s="173"/>
      <c r="AN313" s="173"/>
      <c r="AO313" s="173"/>
      <c r="AP313" s="173"/>
      <c r="AQ313" s="173"/>
      <c r="AR313" s="173"/>
      <c r="AS313" s="173"/>
      <c r="AT313" s="173"/>
      <c r="AU313" s="173"/>
      <c r="AV313" s="173"/>
      <c r="AW313" s="173"/>
      <c r="AX313" s="173"/>
      <c r="AY313" s="173"/>
      <c r="AZ313" s="173"/>
      <c r="BA313" s="173"/>
      <c r="BB313" s="173"/>
      <c r="BC313" s="173"/>
      <c r="BD313" s="173"/>
      <c r="BE313" s="173"/>
      <c r="BF313" s="173"/>
      <c r="BG313" s="173"/>
      <c r="BH313" s="173"/>
      <c r="BI313" s="173"/>
    </row>
    <row r="314">
      <c r="A314" s="173"/>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c r="AA314" s="173"/>
      <c r="AB314" s="173"/>
      <c r="AC314" s="173"/>
      <c r="AD314" s="173"/>
      <c r="AE314" s="173"/>
      <c r="AF314" s="173"/>
      <c r="AG314" s="173"/>
      <c r="AH314" s="173"/>
      <c r="AI314" s="173"/>
      <c r="AJ314" s="173"/>
      <c r="AK314" s="173"/>
      <c r="AL314" s="173"/>
      <c r="AM314" s="173"/>
      <c r="AN314" s="173"/>
      <c r="AO314" s="173"/>
      <c r="AP314" s="173"/>
      <c r="AQ314" s="173"/>
      <c r="AR314" s="173"/>
      <c r="AS314" s="173"/>
      <c r="AT314" s="173"/>
      <c r="AU314" s="173"/>
      <c r="AV314" s="173"/>
      <c r="AW314" s="173"/>
      <c r="AX314" s="173"/>
      <c r="AY314" s="173"/>
      <c r="AZ314" s="173"/>
      <c r="BA314" s="173"/>
      <c r="BB314" s="173"/>
      <c r="BC314" s="173"/>
      <c r="BD314" s="173"/>
      <c r="BE314" s="173"/>
      <c r="BF314" s="173"/>
      <c r="BG314" s="173"/>
      <c r="BH314" s="173"/>
      <c r="BI314" s="173"/>
    </row>
    <row r="315">
      <c r="A315" s="173"/>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c r="AA315" s="173"/>
      <c r="AB315" s="173"/>
      <c r="AC315" s="173"/>
      <c r="AD315" s="173"/>
      <c r="AE315" s="173"/>
      <c r="AF315" s="173"/>
      <c r="AG315" s="173"/>
      <c r="AH315" s="173"/>
      <c r="AI315" s="173"/>
      <c r="AJ315" s="173"/>
      <c r="AK315" s="173"/>
      <c r="AL315" s="173"/>
      <c r="AM315" s="173"/>
      <c r="AN315" s="173"/>
      <c r="AO315" s="173"/>
      <c r="AP315" s="173"/>
      <c r="AQ315" s="173"/>
      <c r="AR315" s="173"/>
      <c r="AS315" s="173"/>
      <c r="AT315" s="173"/>
      <c r="AU315" s="173"/>
      <c r="AV315" s="173"/>
      <c r="AW315" s="173"/>
      <c r="AX315" s="173"/>
      <c r="AY315" s="173"/>
      <c r="AZ315" s="173"/>
      <c r="BA315" s="173"/>
      <c r="BB315" s="173"/>
      <c r="BC315" s="173"/>
      <c r="BD315" s="173"/>
      <c r="BE315" s="173"/>
      <c r="BF315" s="173"/>
      <c r="BG315" s="173"/>
      <c r="BH315" s="173"/>
      <c r="BI315" s="173"/>
    </row>
    <row r="316">
      <c r="A316" s="173"/>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c r="AA316" s="173"/>
      <c r="AB316" s="173"/>
      <c r="AC316" s="173"/>
      <c r="AD316" s="173"/>
      <c r="AE316" s="173"/>
      <c r="AF316" s="173"/>
      <c r="AG316" s="173"/>
      <c r="AH316" s="173"/>
      <c r="AI316" s="173"/>
      <c r="AJ316" s="173"/>
      <c r="AK316" s="173"/>
      <c r="AL316" s="173"/>
      <c r="AM316" s="173"/>
      <c r="AN316" s="173"/>
      <c r="AO316" s="173"/>
      <c r="AP316" s="173"/>
      <c r="AQ316" s="173"/>
      <c r="AR316" s="173"/>
      <c r="AS316" s="173"/>
      <c r="AT316" s="173"/>
      <c r="AU316" s="173"/>
      <c r="AV316" s="173"/>
      <c r="AW316" s="173"/>
      <c r="AX316" s="173"/>
      <c r="AY316" s="173"/>
      <c r="AZ316" s="173"/>
      <c r="BA316" s="173"/>
      <c r="BB316" s="173"/>
      <c r="BC316" s="173"/>
      <c r="BD316" s="173"/>
      <c r="BE316" s="173"/>
      <c r="BF316" s="173"/>
      <c r="BG316" s="173"/>
      <c r="BH316" s="173"/>
      <c r="BI316" s="173"/>
    </row>
    <row r="317">
      <c r="A317" s="173"/>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c r="AA317" s="173"/>
      <c r="AB317" s="173"/>
      <c r="AC317" s="173"/>
      <c r="AD317" s="173"/>
      <c r="AE317" s="173"/>
      <c r="AF317" s="173"/>
      <c r="AG317" s="173"/>
      <c r="AH317" s="173"/>
      <c r="AI317" s="173"/>
      <c r="AJ317" s="173"/>
      <c r="AK317" s="173"/>
      <c r="AL317" s="173"/>
      <c r="AM317" s="173"/>
      <c r="AN317" s="173"/>
      <c r="AO317" s="173"/>
      <c r="AP317" s="173"/>
      <c r="AQ317" s="173"/>
      <c r="AR317" s="173"/>
      <c r="AS317" s="173"/>
      <c r="AT317" s="173"/>
      <c r="AU317" s="173"/>
      <c r="AV317" s="173"/>
      <c r="AW317" s="173"/>
      <c r="AX317" s="173"/>
      <c r="AY317" s="173"/>
      <c r="AZ317" s="173"/>
      <c r="BA317" s="173"/>
      <c r="BB317" s="173"/>
      <c r="BC317" s="173"/>
      <c r="BD317" s="173"/>
      <c r="BE317" s="173"/>
      <c r="BF317" s="173"/>
      <c r="BG317" s="173"/>
      <c r="BH317" s="173"/>
      <c r="BI317" s="173"/>
    </row>
    <row r="318">
      <c r="A318" s="173"/>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c r="AA318" s="173"/>
      <c r="AB318" s="173"/>
      <c r="AC318" s="173"/>
      <c r="AD318" s="173"/>
      <c r="AE318" s="173"/>
      <c r="AF318" s="173"/>
      <c r="AG318" s="173"/>
      <c r="AH318" s="173"/>
      <c r="AI318" s="173"/>
      <c r="AJ318" s="173"/>
      <c r="AK318" s="173"/>
      <c r="AL318" s="173"/>
      <c r="AM318" s="173"/>
      <c r="AN318" s="173"/>
      <c r="AO318" s="173"/>
      <c r="AP318" s="173"/>
      <c r="AQ318" s="173"/>
      <c r="AR318" s="173"/>
      <c r="AS318" s="173"/>
      <c r="AT318" s="173"/>
      <c r="AU318" s="173"/>
      <c r="AV318" s="173"/>
      <c r="AW318" s="173"/>
      <c r="AX318" s="173"/>
      <c r="AY318" s="173"/>
      <c r="AZ318" s="173"/>
      <c r="BA318" s="173"/>
      <c r="BB318" s="173"/>
      <c r="BC318" s="173"/>
      <c r="BD318" s="173"/>
      <c r="BE318" s="173"/>
      <c r="BF318" s="173"/>
      <c r="BG318" s="173"/>
      <c r="BH318" s="173"/>
      <c r="BI318" s="173"/>
    </row>
    <row r="319">
      <c r="A319" s="173"/>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c r="AA319" s="173"/>
      <c r="AB319" s="173"/>
      <c r="AC319" s="173"/>
      <c r="AD319" s="173"/>
      <c r="AE319" s="173"/>
      <c r="AF319" s="173"/>
      <c r="AG319" s="173"/>
      <c r="AH319" s="173"/>
      <c r="AI319" s="173"/>
      <c r="AJ319" s="173"/>
      <c r="AK319" s="173"/>
      <c r="AL319" s="173"/>
      <c r="AM319" s="173"/>
      <c r="AN319" s="173"/>
      <c r="AO319" s="173"/>
      <c r="AP319" s="173"/>
      <c r="AQ319" s="173"/>
      <c r="AR319" s="173"/>
      <c r="AS319" s="173"/>
      <c r="AT319" s="173"/>
      <c r="AU319" s="173"/>
      <c r="AV319" s="173"/>
      <c r="AW319" s="173"/>
      <c r="AX319" s="173"/>
      <c r="AY319" s="173"/>
      <c r="AZ319" s="173"/>
      <c r="BA319" s="173"/>
      <c r="BB319" s="173"/>
      <c r="BC319" s="173"/>
      <c r="BD319" s="173"/>
      <c r="BE319" s="173"/>
      <c r="BF319" s="173"/>
      <c r="BG319" s="173"/>
      <c r="BH319" s="173"/>
      <c r="BI319" s="173"/>
    </row>
    <row r="320">
      <c r="A320" s="173"/>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c r="AV320" s="173"/>
      <c r="AW320" s="173"/>
      <c r="AX320" s="173"/>
      <c r="AY320" s="173"/>
      <c r="AZ320" s="173"/>
      <c r="BA320" s="173"/>
      <c r="BB320" s="173"/>
      <c r="BC320" s="173"/>
      <c r="BD320" s="173"/>
      <c r="BE320" s="173"/>
      <c r="BF320" s="173"/>
      <c r="BG320" s="173"/>
      <c r="BH320" s="173"/>
      <c r="BI320" s="173"/>
    </row>
    <row r="321">
      <c r="A321" s="173"/>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row>
    <row r="322">
      <c r="A322" s="173"/>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c r="AA322" s="173"/>
      <c r="AB322" s="173"/>
      <c r="AC322" s="173"/>
      <c r="AD322" s="173"/>
      <c r="AE322" s="173"/>
      <c r="AF322" s="173"/>
      <c r="AG322" s="173"/>
      <c r="AH322" s="173"/>
      <c r="AI322" s="173"/>
      <c r="AJ322" s="173"/>
      <c r="AK322" s="173"/>
      <c r="AL322" s="173"/>
      <c r="AM322" s="173"/>
      <c r="AN322" s="173"/>
      <c r="AO322" s="173"/>
      <c r="AP322" s="173"/>
      <c r="AQ322" s="173"/>
      <c r="AR322" s="173"/>
      <c r="AS322" s="173"/>
      <c r="AT322" s="173"/>
      <c r="AU322" s="173"/>
      <c r="AV322" s="173"/>
      <c r="AW322" s="173"/>
      <c r="AX322" s="173"/>
      <c r="AY322" s="173"/>
      <c r="AZ322" s="173"/>
      <c r="BA322" s="173"/>
      <c r="BB322" s="173"/>
      <c r="BC322" s="173"/>
      <c r="BD322" s="173"/>
      <c r="BE322" s="173"/>
      <c r="BF322" s="173"/>
      <c r="BG322" s="173"/>
      <c r="BH322" s="173"/>
      <c r="BI322" s="173"/>
    </row>
    <row r="323">
      <c r="A323" s="173"/>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c r="AA323" s="173"/>
      <c r="AB323" s="173"/>
      <c r="AC323" s="173"/>
      <c r="AD323" s="173"/>
      <c r="AE323" s="173"/>
      <c r="AF323" s="173"/>
      <c r="AG323" s="173"/>
      <c r="AH323" s="173"/>
      <c r="AI323" s="173"/>
      <c r="AJ323" s="173"/>
      <c r="AK323" s="173"/>
      <c r="AL323" s="173"/>
      <c r="AM323" s="173"/>
      <c r="AN323" s="173"/>
      <c r="AO323" s="173"/>
      <c r="AP323" s="173"/>
      <c r="AQ323" s="173"/>
      <c r="AR323" s="173"/>
      <c r="AS323" s="173"/>
      <c r="AT323" s="173"/>
      <c r="AU323" s="173"/>
      <c r="AV323" s="173"/>
      <c r="AW323" s="173"/>
      <c r="AX323" s="173"/>
      <c r="AY323" s="173"/>
      <c r="AZ323" s="173"/>
      <c r="BA323" s="173"/>
      <c r="BB323" s="173"/>
      <c r="BC323" s="173"/>
      <c r="BD323" s="173"/>
      <c r="BE323" s="173"/>
      <c r="BF323" s="173"/>
      <c r="BG323" s="173"/>
      <c r="BH323" s="173"/>
      <c r="BI323" s="173"/>
    </row>
    <row r="324">
      <c r="A324" s="173"/>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c r="AA324" s="173"/>
      <c r="AB324" s="173"/>
      <c r="AC324" s="173"/>
      <c r="AD324" s="173"/>
      <c r="AE324" s="173"/>
      <c r="AF324" s="173"/>
      <c r="AG324" s="173"/>
      <c r="AH324" s="173"/>
      <c r="AI324" s="173"/>
      <c r="AJ324" s="173"/>
      <c r="AK324" s="173"/>
      <c r="AL324" s="173"/>
      <c r="AM324" s="173"/>
      <c r="AN324" s="173"/>
      <c r="AO324" s="173"/>
      <c r="AP324" s="173"/>
      <c r="AQ324" s="173"/>
      <c r="AR324" s="173"/>
      <c r="AS324" s="173"/>
      <c r="AT324" s="173"/>
      <c r="AU324" s="173"/>
      <c r="AV324" s="173"/>
      <c r="AW324" s="173"/>
      <c r="AX324" s="173"/>
      <c r="AY324" s="173"/>
      <c r="AZ324" s="173"/>
      <c r="BA324" s="173"/>
      <c r="BB324" s="173"/>
      <c r="BC324" s="173"/>
      <c r="BD324" s="173"/>
      <c r="BE324" s="173"/>
      <c r="BF324" s="173"/>
      <c r="BG324" s="173"/>
      <c r="BH324" s="173"/>
      <c r="BI324" s="173"/>
    </row>
    <row r="325">
      <c r="A325" s="173"/>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c r="AA325" s="173"/>
      <c r="AB325" s="173"/>
      <c r="AC325" s="173"/>
      <c r="AD325" s="173"/>
      <c r="AE325" s="173"/>
      <c r="AF325" s="173"/>
      <c r="AG325" s="173"/>
      <c r="AH325" s="173"/>
      <c r="AI325" s="173"/>
      <c r="AJ325" s="173"/>
      <c r="AK325" s="173"/>
      <c r="AL325" s="173"/>
      <c r="AM325" s="173"/>
      <c r="AN325" s="173"/>
      <c r="AO325" s="173"/>
      <c r="AP325" s="173"/>
      <c r="AQ325" s="173"/>
      <c r="AR325" s="173"/>
      <c r="AS325" s="173"/>
      <c r="AT325" s="173"/>
      <c r="AU325" s="173"/>
      <c r="AV325" s="173"/>
      <c r="AW325" s="173"/>
      <c r="AX325" s="173"/>
      <c r="AY325" s="173"/>
      <c r="AZ325" s="173"/>
      <c r="BA325" s="173"/>
      <c r="BB325" s="173"/>
      <c r="BC325" s="173"/>
      <c r="BD325" s="173"/>
      <c r="BE325" s="173"/>
      <c r="BF325" s="173"/>
      <c r="BG325" s="173"/>
      <c r="BH325" s="173"/>
      <c r="BI325" s="173"/>
    </row>
    <row r="326">
      <c r="A326" s="173"/>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c r="AA326" s="173"/>
      <c r="AB326" s="173"/>
      <c r="AC326" s="173"/>
      <c r="AD326" s="173"/>
      <c r="AE326" s="173"/>
      <c r="AF326" s="173"/>
      <c r="AG326" s="173"/>
      <c r="AH326" s="173"/>
      <c r="AI326" s="173"/>
      <c r="AJ326" s="173"/>
      <c r="AK326" s="173"/>
      <c r="AL326" s="173"/>
      <c r="AM326" s="173"/>
      <c r="AN326" s="173"/>
      <c r="AO326" s="173"/>
      <c r="AP326" s="173"/>
      <c r="AQ326" s="173"/>
      <c r="AR326" s="173"/>
      <c r="AS326" s="173"/>
      <c r="AT326" s="173"/>
      <c r="AU326" s="173"/>
      <c r="AV326" s="173"/>
      <c r="AW326" s="173"/>
      <c r="AX326" s="173"/>
      <c r="AY326" s="173"/>
      <c r="AZ326" s="173"/>
      <c r="BA326" s="173"/>
      <c r="BB326" s="173"/>
      <c r="BC326" s="173"/>
      <c r="BD326" s="173"/>
      <c r="BE326" s="173"/>
      <c r="BF326" s="173"/>
      <c r="BG326" s="173"/>
      <c r="BH326" s="173"/>
      <c r="BI326" s="173"/>
    </row>
    <row r="327">
      <c r="A327" s="173"/>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row>
    <row r="328">
      <c r="A328" s="173"/>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row>
    <row r="329">
      <c r="A329" s="173"/>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row>
    <row r="330">
      <c r="A330" s="173"/>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c r="AV330" s="173"/>
      <c r="AW330" s="173"/>
      <c r="AX330" s="173"/>
      <c r="AY330" s="173"/>
      <c r="AZ330" s="173"/>
      <c r="BA330" s="173"/>
      <c r="BB330" s="173"/>
      <c r="BC330" s="173"/>
      <c r="BD330" s="173"/>
      <c r="BE330" s="173"/>
      <c r="BF330" s="173"/>
      <c r="BG330" s="173"/>
      <c r="BH330" s="173"/>
      <c r="BI330" s="173"/>
    </row>
    <row r="331">
      <c r="A331" s="173"/>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c r="AA331" s="173"/>
      <c r="AB331" s="173"/>
      <c r="AC331" s="173"/>
      <c r="AD331" s="173"/>
      <c r="AE331" s="173"/>
      <c r="AF331" s="173"/>
      <c r="AG331" s="173"/>
      <c r="AH331" s="173"/>
      <c r="AI331" s="173"/>
      <c r="AJ331" s="173"/>
      <c r="AK331" s="173"/>
      <c r="AL331" s="173"/>
      <c r="AM331" s="173"/>
      <c r="AN331" s="173"/>
      <c r="AO331" s="173"/>
      <c r="AP331" s="173"/>
      <c r="AQ331" s="173"/>
      <c r="AR331" s="173"/>
      <c r="AS331" s="173"/>
      <c r="AT331" s="173"/>
      <c r="AU331" s="173"/>
      <c r="AV331" s="173"/>
      <c r="AW331" s="173"/>
      <c r="AX331" s="173"/>
      <c r="AY331" s="173"/>
      <c r="AZ331" s="173"/>
      <c r="BA331" s="173"/>
      <c r="BB331" s="173"/>
      <c r="BC331" s="173"/>
      <c r="BD331" s="173"/>
      <c r="BE331" s="173"/>
      <c r="BF331" s="173"/>
      <c r="BG331" s="173"/>
      <c r="BH331" s="173"/>
      <c r="BI331" s="173"/>
    </row>
    <row r="332">
      <c r="A332" s="173"/>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c r="AV332" s="173"/>
      <c r="AW332" s="173"/>
      <c r="AX332" s="173"/>
      <c r="AY332" s="173"/>
      <c r="AZ332" s="173"/>
      <c r="BA332" s="173"/>
      <c r="BB332" s="173"/>
      <c r="BC332" s="173"/>
      <c r="BD332" s="173"/>
      <c r="BE332" s="173"/>
      <c r="BF332" s="173"/>
      <c r="BG332" s="173"/>
      <c r="BH332" s="173"/>
      <c r="BI332" s="173"/>
    </row>
    <row r="333">
      <c r="A333" s="173"/>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c r="AA333" s="173"/>
      <c r="AB333" s="173"/>
      <c r="AC333" s="173"/>
      <c r="AD333" s="173"/>
      <c r="AE333" s="173"/>
      <c r="AF333" s="173"/>
      <c r="AG333" s="173"/>
      <c r="AH333" s="173"/>
      <c r="AI333" s="173"/>
      <c r="AJ333" s="173"/>
      <c r="AK333" s="173"/>
      <c r="AL333" s="173"/>
      <c r="AM333" s="173"/>
      <c r="AN333" s="173"/>
      <c r="AO333" s="173"/>
      <c r="AP333" s="173"/>
      <c r="AQ333" s="173"/>
      <c r="AR333" s="173"/>
      <c r="AS333" s="173"/>
      <c r="AT333" s="173"/>
      <c r="AU333" s="173"/>
      <c r="AV333" s="173"/>
      <c r="AW333" s="173"/>
      <c r="AX333" s="173"/>
      <c r="AY333" s="173"/>
      <c r="AZ333" s="173"/>
      <c r="BA333" s="173"/>
      <c r="BB333" s="173"/>
      <c r="BC333" s="173"/>
      <c r="BD333" s="173"/>
      <c r="BE333" s="173"/>
      <c r="BF333" s="173"/>
      <c r="BG333" s="173"/>
      <c r="BH333" s="173"/>
      <c r="BI333" s="173"/>
    </row>
    <row r="334">
      <c r="A334" s="173"/>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c r="AA334" s="173"/>
      <c r="AB334" s="173"/>
      <c r="AC334" s="173"/>
      <c r="AD334" s="173"/>
      <c r="AE334" s="173"/>
      <c r="AF334" s="173"/>
      <c r="AG334" s="173"/>
      <c r="AH334" s="173"/>
      <c r="AI334" s="173"/>
      <c r="AJ334" s="173"/>
      <c r="AK334" s="173"/>
      <c r="AL334" s="173"/>
      <c r="AM334" s="173"/>
      <c r="AN334" s="173"/>
      <c r="AO334" s="173"/>
      <c r="AP334" s="173"/>
      <c r="AQ334" s="173"/>
      <c r="AR334" s="173"/>
      <c r="AS334" s="173"/>
      <c r="AT334" s="173"/>
      <c r="AU334" s="173"/>
      <c r="AV334" s="173"/>
      <c r="AW334" s="173"/>
      <c r="AX334" s="173"/>
      <c r="AY334" s="173"/>
      <c r="AZ334" s="173"/>
      <c r="BA334" s="173"/>
      <c r="BB334" s="173"/>
      <c r="BC334" s="173"/>
      <c r="BD334" s="173"/>
      <c r="BE334" s="173"/>
      <c r="BF334" s="173"/>
      <c r="BG334" s="173"/>
      <c r="BH334" s="173"/>
      <c r="BI334" s="173"/>
    </row>
    <row r="335">
      <c r="A335" s="173"/>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173"/>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row>
    <row r="336">
      <c r="A336" s="173"/>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row>
    <row r="337">
      <c r="A337" s="173"/>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c r="AA337" s="173"/>
      <c r="AB337" s="173"/>
      <c r="AC337" s="173"/>
      <c r="AD337" s="173"/>
      <c r="AE337" s="173"/>
      <c r="AF337" s="173"/>
      <c r="AG337" s="173"/>
      <c r="AH337" s="173"/>
      <c r="AI337" s="173"/>
      <c r="AJ337" s="173"/>
      <c r="AK337" s="173"/>
      <c r="AL337" s="173"/>
      <c r="AM337" s="173"/>
      <c r="AN337" s="173"/>
      <c r="AO337" s="173"/>
      <c r="AP337" s="173"/>
      <c r="AQ337" s="173"/>
      <c r="AR337" s="173"/>
      <c r="AS337" s="173"/>
      <c r="AT337" s="173"/>
      <c r="AU337" s="173"/>
      <c r="AV337" s="173"/>
      <c r="AW337" s="173"/>
      <c r="AX337" s="173"/>
      <c r="AY337" s="173"/>
      <c r="AZ337" s="173"/>
      <c r="BA337" s="173"/>
      <c r="BB337" s="173"/>
      <c r="BC337" s="173"/>
      <c r="BD337" s="173"/>
      <c r="BE337" s="173"/>
      <c r="BF337" s="173"/>
      <c r="BG337" s="173"/>
      <c r="BH337" s="173"/>
      <c r="BI337" s="173"/>
    </row>
    <row r="338">
      <c r="A338" s="173"/>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c r="AV338" s="173"/>
      <c r="AW338" s="173"/>
      <c r="AX338" s="173"/>
      <c r="AY338" s="173"/>
      <c r="AZ338" s="173"/>
      <c r="BA338" s="173"/>
      <c r="BB338" s="173"/>
      <c r="BC338" s="173"/>
      <c r="BD338" s="173"/>
      <c r="BE338" s="173"/>
      <c r="BF338" s="173"/>
      <c r="BG338" s="173"/>
      <c r="BH338" s="173"/>
      <c r="BI338" s="173"/>
    </row>
    <row r="339">
      <c r="A339" s="173"/>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c r="AV339" s="173"/>
      <c r="AW339" s="173"/>
      <c r="AX339" s="173"/>
      <c r="AY339" s="173"/>
      <c r="AZ339" s="173"/>
      <c r="BA339" s="173"/>
      <c r="BB339" s="173"/>
      <c r="BC339" s="173"/>
      <c r="BD339" s="173"/>
      <c r="BE339" s="173"/>
      <c r="BF339" s="173"/>
      <c r="BG339" s="173"/>
      <c r="BH339" s="173"/>
      <c r="BI339" s="173"/>
    </row>
    <row r="340">
      <c r="A340" s="173"/>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c r="AA340" s="173"/>
      <c r="AB340" s="173"/>
      <c r="AC340" s="173"/>
      <c r="AD340" s="173"/>
      <c r="AE340" s="173"/>
      <c r="AF340" s="173"/>
      <c r="AG340" s="173"/>
      <c r="AH340" s="173"/>
      <c r="AI340" s="173"/>
      <c r="AJ340" s="173"/>
      <c r="AK340" s="173"/>
      <c r="AL340" s="173"/>
      <c r="AM340" s="173"/>
      <c r="AN340" s="173"/>
      <c r="AO340" s="173"/>
      <c r="AP340" s="173"/>
      <c r="AQ340" s="173"/>
      <c r="AR340" s="173"/>
      <c r="AS340" s="173"/>
      <c r="AT340" s="173"/>
      <c r="AU340" s="173"/>
      <c r="AV340" s="173"/>
      <c r="AW340" s="173"/>
      <c r="AX340" s="173"/>
      <c r="AY340" s="173"/>
      <c r="AZ340" s="173"/>
      <c r="BA340" s="173"/>
      <c r="BB340" s="173"/>
      <c r="BC340" s="173"/>
      <c r="BD340" s="173"/>
      <c r="BE340" s="173"/>
      <c r="BF340" s="173"/>
      <c r="BG340" s="173"/>
      <c r="BH340" s="173"/>
      <c r="BI340" s="173"/>
    </row>
    <row r="341">
      <c r="A341" s="173"/>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c r="AL341" s="173"/>
      <c r="AM341" s="173"/>
      <c r="AN341" s="173"/>
      <c r="AO341" s="173"/>
      <c r="AP341" s="173"/>
      <c r="AQ341" s="173"/>
      <c r="AR341" s="173"/>
      <c r="AS341" s="173"/>
      <c r="AT341" s="173"/>
      <c r="AU341" s="173"/>
      <c r="AV341" s="173"/>
      <c r="AW341" s="173"/>
      <c r="AX341" s="173"/>
      <c r="AY341" s="173"/>
      <c r="AZ341" s="173"/>
      <c r="BA341" s="173"/>
      <c r="BB341" s="173"/>
      <c r="BC341" s="173"/>
      <c r="BD341" s="173"/>
      <c r="BE341" s="173"/>
      <c r="BF341" s="173"/>
      <c r="BG341" s="173"/>
      <c r="BH341" s="173"/>
      <c r="BI341" s="173"/>
    </row>
    <row r="342">
      <c r="A342" s="173"/>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c r="AV342" s="173"/>
      <c r="AW342" s="173"/>
      <c r="AX342" s="173"/>
      <c r="AY342" s="173"/>
      <c r="AZ342" s="173"/>
      <c r="BA342" s="173"/>
      <c r="BB342" s="173"/>
      <c r="BC342" s="173"/>
      <c r="BD342" s="173"/>
      <c r="BE342" s="173"/>
      <c r="BF342" s="173"/>
      <c r="BG342" s="173"/>
      <c r="BH342" s="173"/>
      <c r="BI342" s="173"/>
    </row>
    <row r="343">
      <c r="A343" s="173"/>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c r="AA343" s="173"/>
      <c r="AB343" s="173"/>
      <c r="AC343" s="173"/>
      <c r="AD343" s="173"/>
      <c r="AE343" s="173"/>
      <c r="AF343" s="173"/>
      <c r="AG343" s="173"/>
      <c r="AH343" s="173"/>
      <c r="AI343" s="173"/>
      <c r="AJ343" s="173"/>
      <c r="AK343" s="173"/>
      <c r="AL343" s="173"/>
      <c r="AM343" s="173"/>
      <c r="AN343" s="173"/>
      <c r="AO343" s="173"/>
      <c r="AP343" s="173"/>
      <c r="AQ343" s="173"/>
      <c r="AR343" s="173"/>
      <c r="AS343" s="173"/>
      <c r="AT343" s="173"/>
      <c r="AU343" s="173"/>
      <c r="AV343" s="173"/>
      <c r="AW343" s="173"/>
      <c r="AX343" s="173"/>
      <c r="AY343" s="173"/>
      <c r="AZ343" s="173"/>
      <c r="BA343" s="173"/>
      <c r="BB343" s="173"/>
      <c r="BC343" s="173"/>
      <c r="BD343" s="173"/>
      <c r="BE343" s="173"/>
      <c r="BF343" s="173"/>
      <c r="BG343" s="173"/>
      <c r="BH343" s="173"/>
      <c r="BI343" s="173"/>
    </row>
    <row r="344">
      <c r="A344" s="173"/>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row>
    <row r="345">
      <c r="A345" s="173"/>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c r="AV345" s="173"/>
      <c r="AW345" s="173"/>
      <c r="AX345" s="173"/>
      <c r="AY345" s="173"/>
      <c r="AZ345" s="173"/>
      <c r="BA345" s="173"/>
      <c r="BB345" s="173"/>
      <c r="BC345" s="173"/>
      <c r="BD345" s="173"/>
      <c r="BE345" s="173"/>
      <c r="BF345" s="173"/>
      <c r="BG345" s="173"/>
      <c r="BH345" s="173"/>
      <c r="BI345" s="173"/>
    </row>
    <row r="346">
      <c r="A346" s="173"/>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row>
    <row r="347">
      <c r="A347" s="173"/>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c r="AA347" s="173"/>
      <c r="AB347" s="173"/>
      <c r="AC347" s="173"/>
      <c r="AD347" s="173"/>
      <c r="AE347" s="173"/>
      <c r="AF347" s="173"/>
      <c r="AG347" s="173"/>
      <c r="AH347" s="173"/>
      <c r="AI347" s="173"/>
      <c r="AJ347" s="173"/>
      <c r="AK347" s="173"/>
      <c r="AL347" s="173"/>
      <c r="AM347" s="173"/>
      <c r="AN347" s="173"/>
      <c r="AO347" s="173"/>
      <c r="AP347" s="173"/>
      <c r="AQ347" s="173"/>
      <c r="AR347" s="173"/>
      <c r="AS347" s="173"/>
      <c r="AT347" s="173"/>
      <c r="AU347" s="173"/>
      <c r="AV347" s="173"/>
      <c r="AW347" s="173"/>
      <c r="AX347" s="173"/>
      <c r="AY347" s="173"/>
      <c r="AZ347" s="173"/>
      <c r="BA347" s="173"/>
      <c r="BB347" s="173"/>
      <c r="BC347" s="173"/>
      <c r="BD347" s="173"/>
      <c r="BE347" s="173"/>
      <c r="BF347" s="173"/>
      <c r="BG347" s="173"/>
      <c r="BH347" s="173"/>
      <c r="BI347" s="173"/>
    </row>
    <row r="348">
      <c r="A348" s="173"/>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c r="AA348" s="173"/>
      <c r="AB348" s="173"/>
      <c r="AC348" s="173"/>
      <c r="AD348" s="173"/>
      <c r="AE348" s="173"/>
      <c r="AF348" s="173"/>
      <c r="AG348" s="173"/>
      <c r="AH348" s="173"/>
      <c r="AI348" s="173"/>
      <c r="AJ348" s="173"/>
      <c r="AK348" s="173"/>
      <c r="AL348" s="173"/>
      <c r="AM348" s="173"/>
      <c r="AN348" s="173"/>
      <c r="AO348" s="173"/>
      <c r="AP348" s="173"/>
      <c r="AQ348" s="173"/>
      <c r="AR348" s="173"/>
      <c r="AS348" s="173"/>
      <c r="AT348" s="173"/>
      <c r="AU348" s="173"/>
      <c r="AV348" s="173"/>
      <c r="AW348" s="173"/>
      <c r="AX348" s="173"/>
      <c r="AY348" s="173"/>
      <c r="AZ348" s="173"/>
      <c r="BA348" s="173"/>
      <c r="BB348" s="173"/>
      <c r="BC348" s="173"/>
      <c r="BD348" s="173"/>
      <c r="BE348" s="173"/>
      <c r="BF348" s="173"/>
      <c r="BG348" s="173"/>
      <c r="BH348" s="173"/>
      <c r="BI348" s="173"/>
    </row>
    <row r="349">
      <c r="A349" s="173"/>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c r="AA349" s="173"/>
      <c r="AB349" s="173"/>
      <c r="AC349" s="173"/>
      <c r="AD349" s="173"/>
      <c r="AE349" s="173"/>
      <c r="AF349" s="173"/>
      <c r="AG349" s="173"/>
      <c r="AH349" s="173"/>
      <c r="AI349" s="173"/>
      <c r="AJ349" s="173"/>
      <c r="AK349" s="173"/>
      <c r="AL349" s="173"/>
      <c r="AM349" s="173"/>
      <c r="AN349" s="173"/>
      <c r="AO349" s="173"/>
      <c r="AP349" s="173"/>
      <c r="AQ349" s="173"/>
      <c r="AR349" s="173"/>
      <c r="AS349" s="173"/>
      <c r="AT349" s="173"/>
      <c r="AU349" s="173"/>
      <c r="AV349" s="173"/>
      <c r="AW349" s="173"/>
      <c r="AX349" s="173"/>
      <c r="AY349" s="173"/>
      <c r="AZ349" s="173"/>
      <c r="BA349" s="173"/>
      <c r="BB349" s="173"/>
      <c r="BC349" s="173"/>
      <c r="BD349" s="173"/>
      <c r="BE349" s="173"/>
      <c r="BF349" s="173"/>
      <c r="BG349" s="173"/>
      <c r="BH349" s="173"/>
      <c r="BI349" s="173"/>
    </row>
    <row r="350">
      <c r="A350" s="173"/>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c r="AA350" s="173"/>
      <c r="AB350" s="173"/>
      <c r="AC350" s="173"/>
      <c r="AD350" s="173"/>
      <c r="AE350" s="173"/>
      <c r="AF350" s="173"/>
      <c r="AG350" s="173"/>
      <c r="AH350" s="173"/>
      <c r="AI350" s="173"/>
      <c r="AJ350" s="173"/>
      <c r="AK350" s="173"/>
      <c r="AL350" s="173"/>
      <c r="AM350" s="173"/>
      <c r="AN350" s="173"/>
      <c r="AO350" s="173"/>
      <c r="AP350" s="173"/>
      <c r="AQ350" s="173"/>
      <c r="AR350" s="173"/>
      <c r="AS350" s="173"/>
      <c r="AT350" s="173"/>
      <c r="AU350" s="173"/>
      <c r="AV350" s="173"/>
      <c r="AW350" s="173"/>
      <c r="AX350" s="173"/>
      <c r="AY350" s="173"/>
      <c r="AZ350" s="173"/>
      <c r="BA350" s="173"/>
      <c r="BB350" s="173"/>
      <c r="BC350" s="173"/>
      <c r="BD350" s="173"/>
      <c r="BE350" s="173"/>
      <c r="BF350" s="173"/>
      <c r="BG350" s="173"/>
      <c r="BH350" s="173"/>
      <c r="BI350" s="173"/>
    </row>
    <row r="351">
      <c r="A351" s="173"/>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c r="AA351" s="173"/>
      <c r="AB351" s="173"/>
      <c r="AC351" s="173"/>
      <c r="AD351" s="173"/>
      <c r="AE351" s="173"/>
      <c r="AF351" s="173"/>
      <c r="AG351" s="173"/>
      <c r="AH351" s="173"/>
      <c r="AI351" s="173"/>
      <c r="AJ351" s="173"/>
      <c r="AK351" s="173"/>
      <c r="AL351" s="173"/>
      <c r="AM351" s="173"/>
      <c r="AN351" s="173"/>
      <c r="AO351" s="173"/>
      <c r="AP351" s="173"/>
      <c r="AQ351" s="173"/>
      <c r="AR351" s="173"/>
      <c r="AS351" s="173"/>
      <c r="AT351" s="173"/>
      <c r="AU351" s="173"/>
      <c r="AV351" s="173"/>
      <c r="AW351" s="173"/>
      <c r="AX351" s="173"/>
      <c r="AY351" s="173"/>
      <c r="AZ351" s="173"/>
      <c r="BA351" s="173"/>
      <c r="BB351" s="173"/>
      <c r="BC351" s="173"/>
      <c r="BD351" s="173"/>
      <c r="BE351" s="173"/>
      <c r="BF351" s="173"/>
      <c r="BG351" s="173"/>
      <c r="BH351" s="173"/>
      <c r="BI351" s="173"/>
    </row>
    <row r="352">
      <c r="A352" s="173"/>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c r="AA352" s="173"/>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c r="AV352" s="173"/>
      <c r="AW352" s="173"/>
      <c r="AX352" s="173"/>
      <c r="AY352" s="173"/>
      <c r="AZ352" s="173"/>
      <c r="BA352" s="173"/>
      <c r="BB352" s="173"/>
      <c r="BC352" s="173"/>
      <c r="BD352" s="173"/>
      <c r="BE352" s="173"/>
      <c r="BF352" s="173"/>
      <c r="BG352" s="173"/>
      <c r="BH352" s="173"/>
      <c r="BI352" s="173"/>
    </row>
    <row r="353">
      <c r="A353" s="173"/>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row>
    <row r="354">
      <c r="A354" s="173"/>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3"/>
      <c r="AU354" s="173"/>
      <c r="AV354" s="173"/>
      <c r="AW354" s="173"/>
      <c r="AX354" s="173"/>
      <c r="AY354" s="173"/>
      <c r="AZ354" s="173"/>
      <c r="BA354" s="173"/>
      <c r="BB354" s="173"/>
      <c r="BC354" s="173"/>
      <c r="BD354" s="173"/>
      <c r="BE354" s="173"/>
      <c r="BF354" s="173"/>
      <c r="BG354" s="173"/>
      <c r="BH354" s="173"/>
      <c r="BI354" s="173"/>
    </row>
    <row r="355">
      <c r="A355" s="173"/>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c r="AA355" s="173"/>
      <c r="AB355" s="173"/>
      <c r="AC355" s="173"/>
      <c r="AD355" s="173"/>
      <c r="AE355" s="173"/>
      <c r="AF355" s="173"/>
      <c r="AG355" s="173"/>
      <c r="AH355" s="173"/>
      <c r="AI355" s="173"/>
      <c r="AJ355" s="173"/>
      <c r="AK355" s="173"/>
      <c r="AL355" s="173"/>
      <c r="AM355" s="173"/>
      <c r="AN355" s="173"/>
      <c r="AO355" s="173"/>
      <c r="AP355" s="173"/>
      <c r="AQ355" s="173"/>
      <c r="AR355" s="173"/>
      <c r="AS355" s="173"/>
      <c r="AT355" s="173"/>
      <c r="AU355" s="173"/>
      <c r="AV355" s="173"/>
      <c r="AW355" s="173"/>
      <c r="AX355" s="173"/>
      <c r="AY355" s="173"/>
      <c r="AZ355" s="173"/>
      <c r="BA355" s="173"/>
      <c r="BB355" s="173"/>
      <c r="BC355" s="173"/>
      <c r="BD355" s="173"/>
      <c r="BE355" s="173"/>
      <c r="BF355" s="173"/>
      <c r="BG355" s="173"/>
      <c r="BH355" s="173"/>
      <c r="BI355" s="173"/>
    </row>
    <row r="356">
      <c r="A356" s="173"/>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O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row>
    <row r="357">
      <c r="A357" s="173"/>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c r="AA357" s="173"/>
      <c r="AB357" s="173"/>
      <c r="AC357" s="173"/>
      <c r="AD357" s="173"/>
      <c r="AE357" s="173"/>
      <c r="AF357" s="173"/>
      <c r="AG357" s="173"/>
      <c r="AH357" s="173"/>
      <c r="AI357" s="173"/>
      <c r="AJ357" s="173"/>
      <c r="AK357" s="173"/>
      <c r="AL357" s="173"/>
      <c r="AM357" s="173"/>
      <c r="AN357" s="173"/>
      <c r="AO357" s="173"/>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row>
    <row r="358">
      <c r="A358" s="173"/>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c r="AA358" s="173"/>
      <c r="AB358" s="173"/>
      <c r="AC358" s="173"/>
      <c r="AD358" s="173"/>
      <c r="AE358" s="173"/>
      <c r="AF358" s="173"/>
      <c r="AG358" s="173"/>
      <c r="AH358" s="173"/>
      <c r="AI358" s="173"/>
      <c r="AJ358" s="173"/>
      <c r="AK358" s="173"/>
      <c r="AL358" s="173"/>
      <c r="AM358" s="173"/>
      <c r="AN358" s="173"/>
      <c r="AO358" s="173"/>
      <c r="AP358" s="173"/>
      <c r="AQ358" s="173"/>
      <c r="AR358" s="173"/>
      <c r="AS358" s="173"/>
      <c r="AT358" s="173"/>
      <c r="AU358" s="173"/>
      <c r="AV358" s="173"/>
      <c r="AW358" s="173"/>
      <c r="AX358" s="173"/>
      <c r="AY358" s="173"/>
      <c r="AZ358" s="173"/>
      <c r="BA358" s="173"/>
      <c r="BB358" s="173"/>
      <c r="BC358" s="173"/>
      <c r="BD358" s="173"/>
      <c r="BE358" s="173"/>
      <c r="BF358" s="173"/>
      <c r="BG358" s="173"/>
      <c r="BH358" s="173"/>
      <c r="BI358" s="173"/>
    </row>
    <row r="359">
      <c r="A359" s="173"/>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c r="AA359" s="173"/>
      <c r="AB359" s="173"/>
      <c r="AC359" s="173"/>
      <c r="AD359" s="173"/>
      <c r="AE359" s="173"/>
      <c r="AF359" s="173"/>
      <c r="AG359" s="173"/>
      <c r="AH359" s="173"/>
      <c r="AI359" s="173"/>
      <c r="AJ359" s="173"/>
      <c r="AK359" s="173"/>
      <c r="AL359" s="173"/>
      <c r="AM359" s="173"/>
      <c r="AN359" s="173"/>
      <c r="AO359" s="173"/>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row>
    <row r="360">
      <c r="A360" s="173"/>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c r="AA360" s="173"/>
      <c r="AB360" s="173"/>
      <c r="AC360" s="173"/>
      <c r="AD360" s="173"/>
      <c r="AE360" s="173"/>
      <c r="AF360" s="173"/>
      <c r="AG360" s="173"/>
      <c r="AH360" s="173"/>
      <c r="AI360" s="173"/>
      <c r="AJ360" s="173"/>
      <c r="AK360" s="173"/>
      <c r="AL360" s="173"/>
      <c r="AM360" s="173"/>
      <c r="AN360" s="173"/>
      <c r="AO360" s="173"/>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row>
    <row r="361">
      <c r="A361" s="173"/>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c r="AA361" s="173"/>
      <c r="AB361" s="173"/>
      <c r="AC361" s="173"/>
      <c r="AD361" s="173"/>
      <c r="AE361" s="173"/>
      <c r="AF361" s="173"/>
      <c r="AG361" s="173"/>
      <c r="AH361" s="173"/>
      <c r="AI361" s="173"/>
      <c r="AJ361" s="173"/>
      <c r="AK361" s="173"/>
      <c r="AL361" s="173"/>
      <c r="AM361" s="173"/>
      <c r="AN361" s="173"/>
      <c r="AO361" s="173"/>
      <c r="AP361" s="173"/>
      <c r="AQ361" s="173"/>
      <c r="AR361" s="173"/>
      <c r="AS361" s="173"/>
      <c r="AT361" s="173"/>
      <c r="AU361" s="173"/>
      <c r="AV361" s="173"/>
      <c r="AW361" s="173"/>
      <c r="AX361" s="173"/>
      <c r="AY361" s="173"/>
      <c r="AZ361" s="173"/>
      <c r="BA361" s="173"/>
      <c r="BB361" s="173"/>
      <c r="BC361" s="173"/>
      <c r="BD361" s="173"/>
      <c r="BE361" s="173"/>
      <c r="BF361" s="173"/>
      <c r="BG361" s="173"/>
      <c r="BH361" s="173"/>
      <c r="BI361" s="173"/>
    </row>
  </sheetData>
  <mergeCells>
    <mergeCell ref="AB19:AE19"/>
    <mergeCell ref="AF18:BI18"/>
    <mergeCell ref="B18:AE18"/>
    <mergeCell ref="W11:AC11"/>
    <mergeCell ref="AY17:BE17"/>
    <mergeCell ref="AR17:AX17"/>
    <mergeCell ref="AK17:AQ17"/>
    <mergeCell ref="AK14:AQ14"/>
    <mergeCell ref="AR14:AX14"/>
    <mergeCell ref="AY14:BE14"/>
    <mergeCell ref="AU20:BI20"/>
    <mergeCell ref="AF20:AT20"/>
    <mergeCell ref="B4:AL4"/>
    <mergeCell ref="B5:AL5"/>
    <mergeCell ref="B6:AL6"/>
    <mergeCell ref="B7:AL7"/>
    <mergeCell ref="I1:O1"/>
    <mergeCell ref="P1:V1"/>
    <mergeCell ref="W1:AC1"/>
    <mergeCell ref="B9:O9"/>
    <mergeCell ref="P9:AC9"/>
    <mergeCell ref="AD9:AQ9"/>
    <mergeCell ref="B8:AE8"/>
    <mergeCell ref="B11:P11"/>
    <mergeCell ref="I14:O14"/>
    <mergeCell ref="P14:V14"/>
    <mergeCell ref="W14:AC14"/>
    <mergeCell ref="AD14:AJ14"/>
    <mergeCell ref="L15:O15"/>
    <mergeCell ref="AD17:AJ17"/>
    <mergeCell ref="W17:AC17"/>
    <mergeCell ref="P17:V17"/>
    <mergeCell ref="F15:I15"/>
    <mergeCell ref="I19:O19"/>
    <mergeCell ref="B10:H10"/>
    <mergeCell ref="I10:O10"/>
    <mergeCell ref="P10:V10"/>
    <mergeCell ref="W10:AC10"/>
    <mergeCell ref="AD10:AJ10"/>
    <mergeCell ref="AK10:AQ10"/>
    <mergeCell ref="B12:P12"/>
    <mergeCell ref="B13:O13"/>
    <mergeCell ref="BF14:BL14"/>
    <mergeCell ref="BF17:BL17"/>
    <mergeCell ref="P19:V19"/>
    <mergeCell ref="W20:AC20"/>
    <mergeCell ref="H143:I143"/>
    <mergeCell ref="H142:M142"/>
    <mergeCell ref="B141:M141"/>
    <mergeCell ref="F140:M140"/>
    <mergeCell ref="D140:E140"/>
    <mergeCell ref="I139:L139"/>
    <mergeCell ref="G139:H139"/>
    <mergeCell ref="E139:F139"/>
    <mergeCell ref="C139:D139"/>
    <mergeCell ref="B138:M138"/>
    <mergeCell ref="B137:M137"/>
    <mergeCell ref="B136:M136"/>
    <mergeCell ref="B135:M135"/>
    <mergeCell ref="B134:M134"/>
    <mergeCell ref="B133:M133"/>
    <mergeCell ref="H128:I128"/>
    <mergeCell ref="H127:M127"/>
    <mergeCell ref="B126:M126"/>
    <mergeCell ref="F125:M125"/>
    <mergeCell ref="D125:E125"/>
    <mergeCell ref="I124:L124"/>
    <mergeCell ref="G124:H124"/>
    <mergeCell ref="E124:F124"/>
    <mergeCell ref="C124:D124"/>
    <mergeCell ref="B123:M123"/>
    <mergeCell ref="B122:M122"/>
    <mergeCell ref="B121:M121"/>
    <mergeCell ref="B120:M120"/>
    <mergeCell ref="B119:M119"/>
    <mergeCell ref="B118:M118"/>
    <mergeCell ref="B88:AL88"/>
    <mergeCell ref="B89:AL89"/>
    <mergeCell ref="B90:AL90"/>
    <mergeCell ref="B91:AL91"/>
    <mergeCell ref="B92:AE92"/>
    <mergeCell ref="AD93:AQ93"/>
    <mergeCell ref="P93:AC93"/>
    <mergeCell ref="B93:O93"/>
    <mergeCell ref="AK94:AQ94"/>
    <mergeCell ref="AD94:AJ94"/>
    <mergeCell ref="W94:AC94"/>
    <mergeCell ref="P94:V94"/>
    <mergeCell ref="I94:O94"/>
    <mergeCell ref="B94:H94"/>
    <mergeCell ref="B95:P95"/>
    <mergeCell ref="W95:AC95"/>
    <mergeCell ref="B96:P96"/>
    <mergeCell ref="B97:O97"/>
    <mergeCell ref="AD98:AJ98"/>
    <mergeCell ref="W98:AC98"/>
    <mergeCell ref="P98:V98"/>
    <mergeCell ref="I98:O98"/>
    <mergeCell ref="C98:H98"/>
    <mergeCell ref="AY98:BE98"/>
    <mergeCell ref="AR98:AX98"/>
    <mergeCell ref="AK98:AQ98"/>
    <mergeCell ref="F99:I99"/>
    <mergeCell ref="L99:O99"/>
    <mergeCell ref="P101:V101"/>
    <mergeCell ref="W101:AC101"/>
    <mergeCell ref="AD101:AJ101"/>
    <mergeCell ref="AK101:AQ101"/>
    <mergeCell ref="AR101:AX101"/>
    <mergeCell ref="AY101:BE101"/>
    <mergeCell ref="B102:AE102"/>
    <mergeCell ref="AF102:BI102"/>
    <mergeCell ref="I103:O103"/>
    <mergeCell ref="AF104:AT104"/>
    <mergeCell ref="AU104:BI104"/>
    <mergeCell ref="AB103:AF103"/>
    <mergeCell ref="D16:F16"/>
    <mergeCell ref="B14:H14"/>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RowHeight="0"/>
  <cols>
    <col collapsed="false" customWidth="true" hidden="false" max="1" min="1" style="0" width="16.531187122736416"/>
    <col collapsed="false" customWidth="true" hidden="false" max="5" min="5" style="0" width="5.802816901408451"/>
    <col collapsed="false" customWidth="true" hidden="false" max="9" min="9" style="0" width="5.802816901408451"/>
    <col collapsed="false" customWidth="true" hidden="false" max="13" min="13" style="0" width="9.070422535211268"/>
    <col collapsed="false" customWidth="true" hidden="false" max="18" min="18" style="0" width="9.070422535211268"/>
    <col collapsed="false" customWidth="true" hidden="false" max="22" min="22" style="0" width="9.070422535211268"/>
    <col collapsed="false" customWidth="true" hidden="false" max="4" min="4" style="0" width="8.507042253521126"/>
    <col collapsed="false" customWidth="true" hidden="false" max="8" min="8" style="0" width="3.0985915492957745"/>
    <col collapsed="false" customWidth="true" hidden="false" max="12" min="12" style="0" width="9.070422535211268"/>
    <col collapsed="false" customWidth="true" hidden="false" max="16" min="16" style="0" width="9.070422535211268"/>
    <col collapsed="false" customWidth="true" hidden="false" max="17" min="17" style="0" width="9.070422535211268"/>
    <col collapsed="false" customWidth="true" hidden="false" max="21" min="21" style="0" width="9.070422535211268"/>
    <col collapsed="false" customWidth="true" hidden="false" max="3" min="3" style="0" width="9.859154929577464"/>
    <col collapsed="false" customWidth="true" hidden="false" max="7" min="7" style="0" width="5.802816901408451"/>
    <col collapsed="false" customWidth="true" hidden="false" max="11" min="11" style="0" width="9.070422535211268"/>
    <col collapsed="false" customWidth="true" hidden="false" max="15" min="15" style="0" width="9.070422535211268"/>
    <col collapsed="false" customWidth="true" hidden="false" max="20" min="20" style="0" width="9.070422535211268"/>
    <col collapsed="false" customWidth="true" hidden="false" max="2" min="2" style="0" width="16.619718309859156"/>
    <col collapsed="false" customWidth="true" hidden="false" max="6" min="6" style="0" width="17.971830985915492"/>
    <col collapsed="false" customWidth="true" hidden="false" max="10" min="10" style="0" width="52.33802816901409"/>
    <col collapsed="false" customWidth="true" hidden="false" max="14" min="14" style="0" width="9.070422535211268"/>
    <col collapsed="false" customWidth="true" hidden="false" max="19" min="19" style="0" width="9.070422535211268"/>
  </cols>
  <sheetData>
    <row r="1">
      <c r="A1" s="174" t="s">
        <v>350</v>
      </c>
      <c r="B1" s="174" t="s">
        <v>351</v>
      </c>
      <c r="C1" s="174" t="s">
        <v>352</v>
      </c>
      <c r="D1" s="174" t="s">
        <v>353</v>
      </c>
      <c r="E1" s="174" t="s">
        <v>354</v>
      </c>
      <c r="F1" s="174" t="s">
        <v>355</v>
      </c>
      <c r="G1" s="174" t="s">
        <v>356</v>
      </c>
      <c r="H1" s="174" t="s">
        <v>357</v>
      </c>
      <c r="I1" s="174" t="s">
        <v>358</v>
      </c>
      <c r="J1" s="174" t="s">
        <v>359</v>
      </c>
      <c r="K1" s="175" t="s">
        <v>360</v>
      </c>
      <c r="L1" s="176"/>
      <c r="M1" s="176"/>
      <c r="N1" s="176"/>
      <c r="O1" s="176"/>
      <c r="P1" s="176"/>
      <c r="Q1" s="176"/>
      <c r="R1" s="176"/>
      <c r="S1" s="176"/>
      <c r="T1" s="176"/>
      <c r="U1" s="176"/>
      <c r="V1" s="176"/>
    </row>
    <row r="2">
      <c r="A2" s="177">
        <v>1</v>
      </c>
      <c r="B2" s="177" t="s">
        <v>361</v>
      </c>
      <c r="C2" s="177">
        <v>0.1</v>
      </c>
      <c r="D2" s="177">
        <f t="shared" ref="D2:D3" si="0">C2*10</f>
      </c>
      <c r="E2" s="177" t="s">
        <v>362</v>
      </c>
      <c r="F2" s="177"/>
      <c r="G2" s="177" t="s">
        <v>363</v>
      </c>
      <c r="H2" s="177" t="s">
        <v>364</v>
      </c>
      <c r="I2" s="177"/>
      <c r="J2" s="177" t="s">
        <v>365</v>
      </c>
      <c r="K2" s="176"/>
      <c r="L2" s="176"/>
      <c r="M2" s="176"/>
      <c r="N2" s="176"/>
      <c r="O2" s="176"/>
      <c r="P2" s="176"/>
      <c r="Q2" s="176"/>
      <c r="R2" s="176"/>
      <c r="S2" s="176"/>
      <c r="T2" s="176"/>
      <c r="U2" s="176"/>
      <c r="V2" s="176"/>
    </row>
    <row r="3">
      <c r="A3" s="177">
        <v>2</v>
      </c>
      <c r="B3" s="177" t="s">
        <v>366</v>
      </c>
      <c r="C3" s="177">
        <v>0.005</v>
      </c>
      <c r="D3" s="177">
        <f t="shared" si="0"/>
      </c>
      <c r="E3" s="177" t="s">
        <v>362</v>
      </c>
      <c r="F3" s="177"/>
      <c r="G3" s="177" t="s">
        <v>363</v>
      </c>
      <c r="H3" s="177" t="s">
        <v>367</v>
      </c>
      <c r="I3" s="177"/>
      <c r="J3" s="177" t="s">
        <v>365</v>
      </c>
      <c r="K3" s="176"/>
      <c r="L3" s="176"/>
      <c r="M3" s="176"/>
      <c r="N3" s="176"/>
      <c r="O3" s="176"/>
      <c r="P3" s="176"/>
      <c r="Q3" s="176"/>
      <c r="R3" s="176"/>
      <c r="S3" s="176"/>
      <c r="T3" s="176"/>
      <c r="U3" s="176"/>
      <c r="V3" s="176"/>
    </row>
    <row customHeight="true" ht="16.071428571428573" r="4">
      <c r="A4" s="178">
        <v>9800301</v>
      </c>
      <c r="B4" s="179" t="s">
        <v>368</v>
      </c>
      <c r="C4" s="179">
        <v>5</v>
      </c>
      <c r="D4" s="180">
        <v>50</v>
      </c>
      <c r="E4" s="180"/>
      <c r="F4" s="180"/>
      <c r="G4" s="180"/>
      <c r="H4" s="180"/>
      <c r="I4" s="180"/>
      <c r="J4" s="180"/>
      <c r="K4" s="176"/>
      <c r="L4" s="176"/>
      <c r="M4" s="176"/>
      <c r="N4" s="176"/>
      <c r="O4" s="176"/>
      <c r="P4" s="176"/>
      <c r="Q4" s="176"/>
      <c r="R4" s="176"/>
      <c r="S4" s="176"/>
      <c r="T4" s="176"/>
      <c r="U4" s="176"/>
      <c r="V4" s="176"/>
    </row>
    <row r="5">
      <c r="A5" s="180">
        <v>44</v>
      </c>
      <c r="B5" s="180" t="s">
        <v>369</v>
      </c>
      <c r="C5" s="180">
        <v>1.4</v>
      </c>
      <c r="D5" s="180">
        <f t="shared" ref="D5:D7" si="1">C5*10</f>
      </c>
      <c r="E5" s="180" t="s">
        <v>370</v>
      </c>
      <c r="F5" s="180"/>
      <c r="G5" s="180" t="s">
        <v>371</v>
      </c>
      <c r="H5" s="180" t="s">
        <v>364</v>
      </c>
      <c r="I5" s="180"/>
      <c r="J5" s="180" t="s">
        <v>372</v>
      </c>
      <c r="K5" s="176"/>
      <c r="L5" s="176"/>
      <c r="M5" s="176"/>
      <c r="N5" s="176"/>
      <c r="O5" s="176"/>
      <c r="P5" s="176"/>
      <c r="Q5" s="176"/>
      <c r="R5" s="176"/>
      <c r="S5" s="176"/>
      <c r="T5" s="176"/>
      <c r="U5" s="176"/>
      <c r="V5" s="176"/>
    </row>
    <row r="6">
      <c r="A6" s="181">
        <v>13</v>
      </c>
      <c r="B6" s="181" t="s">
        <v>373</v>
      </c>
      <c r="C6" s="181">
        <v>0.2</v>
      </c>
      <c r="D6" s="181">
        <f t="shared" si="1"/>
      </c>
      <c r="E6" s="181" t="s">
        <v>362</v>
      </c>
      <c r="F6" s="181"/>
      <c r="G6" s="181" t="s">
        <v>374</v>
      </c>
      <c r="H6" s="181" t="s">
        <v>375</v>
      </c>
      <c r="I6" s="181"/>
      <c r="J6" s="181"/>
      <c r="K6" s="176"/>
      <c r="L6" s="176"/>
      <c r="M6" s="176"/>
      <c r="N6" s="176"/>
      <c r="O6" s="176"/>
      <c r="P6" s="176"/>
      <c r="Q6" s="176"/>
      <c r="R6" s="176"/>
      <c r="S6" s="176"/>
      <c r="T6" s="176"/>
      <c r="U6" s="176"/>
      <c r="V6" s="176"/>
    </row>
    <row r="7">
      <c r="A7" s="181">
        <v>20002</v>
      </c>
      <c r="B7" s="181" t="s">
        <v>376</v>
      </c>
      <c r="C7" s="181">
        <v>1</v>
      </c>
      <c r="D7" s="181">
        <f t="shared" si="1"/>
      </c>
      <c r="E7" s="181" t="s">
        <v>370</v>
      </c>
      <c r="F7" s="181"/>
      <c r="G7" s="181" t="s">
        <v>374</v>
      </c>
      <c r="H7" s="181" t="s">
        <v>375</v>
      </c>
      <c r="I7" s="181"/>
      <c r="J7" s="181" t="s">
        <v>377</v>
      </c>
      <c r="K7" s="176"/>
      <c r="L7" s="176"/>
      <c r="M7" s="176"/>
      <c r="N7" s="176"/>
      <c r="O7" s="176"/>
      <c r="P7" s="176"/>
      <c r="Q7" s="176"/>
      <c r="R7" s="176"/>
      <c r="S7" s="176"/>
      <c r="T7" s="176"/>
      <c r="U7" s="176"/>
      <c r="V7" s="176"/>
    </row>
    <row r="8">
      <c r="A8" s="181">
        <v>20038</v>
      </c>
      <c r="B8" s="181" t="s">
        <v>378</v>
      </c>
      <c r="C8" s="181">
        <v>8</v>
      </c>
      <c r="D8" s="181">
        <v>80</v>
      </c>
      <c r="E8" s="181" t="s">
        <v>370</v>
      </c>
      <c r="F8" s="181"/>
      <c r="G8" s="181"/>
      <c r="H8" s="181"/>
      <c r="I8" s="181"/>
      <c r="J8" s="181" t="s">
        <v>377</v>
      </c>
      <c r="K8" s="176"/>
      <c r="L8" s="176"/>
      <c r="M8" s="176"/>
      <c r="N8" s="176"/>
      <c r="O8" s="176"/>
      <c r="P8" s="176"/>
      <c r="Q8" s="176"/>
      <c r="R8" s="176"/>
      <c r="S8" s="176"/>
      <c r="T8" s="176"/>
      <c r="U8" s="176"/>
      <c r="V8" s="176"/>
    </row>
    <row r="9">
      <c r="A9" s="181">
        <v>5600208</v>
      </c>
      <c r="B9" s="181" t="s">
        <v>379</v>
      </c>
      <c r="C9" s="181">
        <v>0.3</v>
      </c>
      <c r="D9" s="181">
        <v>3</v>
      </c>
      <c r="E9" s="181" t="s">
        <v>370</v>
      </c>
      <c r="F9" s="181"/>
      <c r="G9" s="181"/>
      <c r="H9" s="181" t="s">
        <v>364</v>
      </c>
      <c r="I9" s="181"/>
      <c r="J9" s="181" t="s">
        <v>380</v>
      </c>
      <c r="K9" s="176"/>
      <c r="L9" s="176"/>
      <c r="M9" s="176"/>
      <c r="N9" s="176"/>
      <c r="O9" s="176"/>
      <c r="P9" s="176"/>
      <c r="Q9" s="176"/>
      <c r="R9" s="176"/>
      <c r="S9" s="176"/>
      <c r="T9" s="176"/>
      <c r="U9" s="176"/>
      <c r="V9" s="176"/>
    </row>
    <row r="10">
      <c r="A10" s="182">
        <v>5203001</v>
      </c>
      <c r="B10" s="182" t="s">
        <v>381</v>
      </c>
      <c r="C10" s="182">
        <v>0.3</v>
      </c>
      <c r="D10" s="182">
        <f t="shared" ref="D10:D33" si="2">C10*10</f>
      </c>
      <c r="E10" s="182" t="s">
        <v>370</v>
      </c>
      <c r="F10" s="182"/>
      <c r="G10" s="182" t="s">
        <v>382</v>
      </c>
      <c r="H10" s="182" t="s">
        <v>367</v>
      </c>
      <c r="I10" s="182"/>
      <c r="J10" s="182" t="s">
        <v>365</v>
      </c>
      <c r="K10" s="176"/>
      <c r="L10" s="176"/>
      <c r="M10" s="176"/>
      <c r="N10" s="176"/>
      <c r="O10" s="176"/>
      <c r="P10" s="176"/>
      <c r="Q10" s="176"/>
      <c r="R10" s="176"/>
      <c r="S10" s="176"/>
      <c r="T10" s="176"/>
      <c r="U10" s="176"/>
      <c r="V10" s="176"/>
    </row>
    <row r="11">
      <c r="A11" s="183">
        <v>5103001</v>
      </c>
      <c r="B11" s="183" t="s">
        <v>383</v>
      </c>
      <c r="C11" s="183">
        <v>0.1</v>
      </c>
      <c r="D11" s="183">
        <f t="shared" si="2"/>
      </c>
      <c r="E11" s="183" t="s">
        <v>362</v>
      </c>
      <c r="F11" s="183"/>
      <c r="G11" s="183" t="s">
        <v>384</v>
      </c>
      <c r="H11" s="183" t="s">
        <v>367</v>
      </c>
      <c r="I11" s="183"/>
      <c r="J11" s="183" t="s">
        <v>365</v>
      </c>
      <c r="K11" s="176"/>
      <c r="L11" s="176"/>
      <c r="M11" s="176"/>
      <c r="N11" s="176"/>
      <c r="O11" s="176"/>
      <c r="P11" s="176"/>
      <c r="Q11" s="176"/>
      <c r="R11" s="176"/>
      <c r="S11" s="176"/>
      <c r="T11" s="176"/>
      <c r="U11" s="176"/>
      <c r="V11" s="176"/>
    </row>
    <row r="12">
      <c r="A12" s="183">
        <v>5104001</v>
      </c>
      <c r="B12" s="183" t="s">
        <v>385</v>
      </c>
      <c r="C12" s="183">
        <v>0.2</v>
      </c>
      <c r="D12" s="183">
        <f t="shared" si="2"/>
      </c>
      <c r="E12" s="183" t="s">
        <v>362</v>
      </c>
      <c r="F12" s="183"/>
      <c r="G12" s="183" t="s">
        <v>384</v>
      </c>
      <c r="H12" s="183" t="s">
        <v>375</v>
      </c>
      <c r="I12" s="183"/>
      <c r="J12" s="183" t="s">
        <v>365</v>
      </c>
      <c r="K12" s="176"/>
      <c r="L12" s="176"/>
      <c r="M12" s="176"/>
      <c r="N12" s="176"/>
      <c r="O12" s="176"/>
      <c r="P12" s="176"/>
      <c r="Q12" s="176"/>
      <c r="R12" s="176"/>
      <c r="S12" s="176"/>
      <c r="T12" s="176"/>
      <c r="U12" s="176"/>
      <c r="V12" s="176"/>
    </row>
    <row r="13">
      <c r="A13" s="183">
        <v>5600014</v>
      </c>
      <c r="B13" s="183" t="s">
        <v>386</v>
      </c>
      <c r="C13" s="183">
        <v>1.2</v>
      </c>
      <c r="D13" s="183">
        <f t="shared" si="2"/>
      </c>
      <c r="E13" s="183" t="s">
        <v>362</v>
      </c>
      <c r="F13" s="183"/>
      <c r="G13" s="183" t="s">
        <v>387</v>
      </c>
      <c r="H13" s="183" t="s">
        <v>375</v>
      </c>
      <c r="I13" s="183"/>
      <c r="J13" s="183" t="s">
        <v>365</v>
      </c>
      <c r="K13" s="176"/>
      <c r="L13" s="176"/>
      <c r="M13" s="176"/>
      <c r="N13" s="176"/>
      <c r="O13" s="176"/>
      <c r="P13" s="176"/>
      <c r="Q13" s="176"/>
      <c r="R13" s="176"/>
      <c r="S13" s="176"/>
      <c r="T13" s="176"/>
      <c r="U13" s="176"/>
      <c r="V13" s="176"/>
    </row>
    <row r="14">
      <c r="A14" s="183">
        <v>5600015</v>
      </c>
      <c r="B14" s="183" t="s">
        <v>388</v>
      </c>
      <c r="C14" s="183">
        <v>2.4</v>
      </c>
      <c r="D14" s="183">
        <f t="shared" si="2"/>
      </c>
      <c r="E14" s="183" t="s">
        <v>370</v>
      </c>
      <c r="F14" s="183"/>
      <c r="G14" s="183" t="s">
        <v>387</v>
      </c>
      <c r="H14" s="183" t="s">
        <v>364</v>
      </c>
      <c r="I14" s="183"/>
      <c r="J14" s="183"/>
      <c r="K14" s="176"/>
      <c r="L14" s="176"/>
      <c r="M14" s="176"/>
      <c r="N14" s="176"/>
      <c r="O14" s="176"/>
      <c r="P14" s="176"/>
      <c r="Q14" s="176"/>
      <c r="R14" s="176"/>
      <c r="S14" s="176"/>
      <c r="T14" s="176"/>
      <c r="U14" s="176"/>
      <c r="V14" s="176"/>
    </row>
    <row r="15">
      <c r="A15" s="183"/>
      <c r="B15" s="183" t="s">
        <v>389</v>
      </c>
      <c r="C15" s="183">
        <v>4.8</v>
      </c>
      <c r="D15" s="183">
        <f t="shared" si="2"/>
      </c>
      <c r="E15" s="183" t="s">
        <v>390</v>
      </c>
      <c r="F15" s="183"/>
      <c r="G15" s="183" t="s">
        <v>387</v>
      </c>
      <c r="H15" s="183" t="s">
        <v>391</v>
      </c>
      <c r="I15" s="183"/>
      <c r="J15" s="183"/>
      <c r="K15" s="176"/>
      <c r="L15" s="176"/>
      <c r="M15" s="176"/>
      <c r="N15" s="176"/>
      <c r="O15" s="176"/>
      <c r="P15" s="176"/>
      <c r="Q15" s="176"/>
      <c r="R15" s="176"/>
      <c r="S15" s="176"/>
      <c r="T15" s="176"/>
      <c r="U15" s="176"/>
      <c r="V15" s="176"/>
    </row>
    <row r="16">
      <c r="A16" s="183"/>
      <c r="B16" s="183" t="s">
        <v>392</v>
      </c>
      <c r="C16" s="183">
        <v>9.6</v>
      </c>
      <c r="D16" s="183">
        <f t="shared" si="2"/>
      </c>
      <c r="E16" s="183" t="s">
        <v>390</v>
      </c>
      <c r="F16" s="183"/>
      <c r="G16" s="183" t="s">
        <v>387</v>
      </c>
      <c r="H16" s="183"/>
      <c r="I16" s="183"/>
      <c r="J16" s="183"/>
      <c r="K16" s="176"/>
      <c r="L16" s="176"/>
      <c r="M16" s="176"/>
      <c r="N16" s="176"/>
      <c r="O16" s="176"/>
      <c r="P16" s="176"/>
      <c r="Q16" s="176"/>
      <c r="R16" s="176"/>
      <c r="S16" s="176"/>
      <c r="T16" s="176"/>
      <c r="U16" s="176"/>
      <c r="V16" s="176"/>
    </row>
    <row r="17">
      <c r="A17" s="183"/>
      <c r="B17" s="183" t="s">
        <v>393</v>
      </c>
      <c r="C17" s="183">
        <v>1.2</v>
      </c>
      <c r="D17" s="183">
        <f t="shared" si="2"/>
      </c>
      <c r="E17" s="183" t="s">
        <v>370</v>
      </c>
      <c r="F17" s="183"/>
      <c r="G17" s="183" t="s">
        <v>387</v>
      </c>
      <c r="H17" s="183"/>
      <c r="I17" s="183"/>
      <c r="J17" s="183" t="s">
        <v>365</v>
      </c>
      <c r="K17" s="176"/>
      <c r="L17" s="176"/>
      <c r="M17" s="176"/>
      <c r="N17" s="176"/>
      <c r="O17" s="176"/>
      <c r="P17" s="176"/>
      <c r="Q17" s="176"/>
      <c r="R17" s="176"/>
      <c r="S17" s="176"/>
      <c r="T17" s="176"/>
      <c r="U17" s="176"/>
      <c r="V17" s="176"/>
    </row>
    <row r="18">
      <c r="A18" s="183"/>
      <c r="B18" s="183" t="s">
        <v>394</v>
      </c>
      <c r="C18" s="183">
        <v>2.4</v>
      </c>
      <c r="D18" s="183">
        <f t="shared" si="2"/>
      </c>
      <c r="E18" s="183" t="s">
        <v>370</v>
      </c>
      <c r="F18" s="183"/>
      <c r="G18" s="183" t="s">
        <v>387</v>
      </c>
      <c r="H18" s="183"/>
      <c r="I18" s="183"/>
      <c r="J18" s="183"/>
      <c r="K18" s="176"/>
      <c r="L18" s="176"/>
      <c r="M18" s="176"/>
      <c r="N18" s="176"/>
      <c r="O18" s="176"/>
      <c r="P18" s="176"/>
      <c r="Q18" s="176"/>
      <c r="R18" s="176"/>
      <c r="S18" s="176"/>
      <c r="T18" s="176"/>
      <c r="U18" s="176"/>
      <c r="V18" s="176"/>
    </row>
    <row r="19">
      <c r="A19" s="183"/>
      <c r="B19" s="183" t="s">
        <v>395</v>
      </c>
      <c r="C19" s="183">
        <v>4.8</v>
      </c>
      <c r="D19" s="183">
        <f t="shared" si="2"/>
      </c>
      <c r="E19" s="183" t="s">
        <v>390</v>
      </c>
      <c r="F19" s="183"/>
      <c r="G19" s="183" t="s">
        <v>387</v>
      </c>
      <c r="H19" s="183"/>
      <c r="I19" s="183"/>
      <c r="J19" s="183"/>
      <c r="K19" s="176"/>
      <c r="L19" s="176"/>
      <c r="M19" s="176"/>
      <c r="N19" s="176"/>
      <c r="O19" s="176"/>
      <c r="P19" s="176"/>
      <c r="Q19" s="176"/>
      <c r="R19" s="176"/>
      <c r="S19" s="176"/>
      <c r="T19" s="176"/>
      <c r="U19" s="176"/>
      <c r="V19" s="176"/>
    </row>
    <row r="20">
      <c r="A20" s="183"/>
      <c r="B20" s="183" t="s">
        <v>396</v>
      </c>
      <c r="C20" s="183">
        <v>9.6</v>
      </c>
      <c r="D20" s="183">
        <f t="shared" si="2"/>
      </c>
      <c r="E20" s="183" t="s">
        <v>390</v>
      </c>
      <c r="F20" s="183"/>
      <c r="G20" s="183" t="s">
        <v>387</v>
      </c>
      <c r="H20" s="183"/>
      <c r="I20" s="183"/>
      <c r="J20" s="183"/>
      <c r="K20" s="176"/>
      <c r="L20" s="176"/>
      <c r="M20" s="176"/>
      <c r="N20" s="176"/>
      <c r="O20" s="176"/>
      <c r="P20" s="176"/>
      <c r="Q20" s="176"/>
      <c r="R20" s="176"/>
      <c r="S20" s="176"/>
      <c r="T20" s="176"/>
      <c r="U20" s="176"/>
      <c r="V20" s="176"/>
    </row>
    <row r="21">
      <c r="A21" s="183"/>
      <c r="B21" s="183" t="s">
        <v>397</v>
      </c>
      <c r="C21" s="183">
        <v>12</v>
      </c>
      <c r="D21" s="183">
        <f t="shared" si="2"/>
      </c>
      <c r="E21" s="183" t="s">
        <v>370</v>
      </c>
      <c r="F21" s="183"/>
      <c r="G21" s="183" t="s">
        <v>387</v>
      </c>
      <c r="H21" s="183"/>
      <c r="I21" s="183"/>
      <c r="J21" s="183">
        <f t="shared" ref="J21:J24" si="12">D21*0.4</f>
      </c>
      <c r="K21" s="176"/>
      <c r="L21" s="176"/>
      <c r="M21" s="176"/>
      <c r="N21" s="176"/>
      <c r="O21" s="176"/>
      <c r="P21" s="176"/>
      <c r="Q21" s="176"/>
      <c r="R21" s="176"/>
      <c r="S21" s="176"/>
      <c r="T21" s="176"/>
      <c r="U21" s="176"/>
      <c r="V21" s="176"/>
    </row>
    <row r="22">
      <c r="A22" s="183"/>
      <c r="B22" s="183" t="s">
        <v>398</v>
      </c>
      <c r="C22" s="183">
        <v>24</v>
      </c>
      <c r="D22" s="183">
        <f t="shared" si="2"/>
      </c>
      <c r="E22" s="183" t="s">
        <v>370</v>
      </c>
      <c r="F22" s="183"/>
      <c r="G22" s="183" t="s">
        <v>387</v>
      </c>
      <c r="H22" s="183"/>
      <c r="I22" s="183"/>
      <c r="J22" s="183">
        <f t="shared" si="12"/>
      </c>
      <c r="K22" s="176"/>
      <c r="L22" s="176"/>
      <c r="M22" s="176"/>
      <c r="N22" s="176"/>
      <c r="O22" s="176"/>
      <c r="P22" s="176"/>
      <c r="Q22" s="176"/>
      <c r="R22" s="176"/>
      <c r="S22" s="176"/>
      <c r="T22" s="176"/>
      <c r="U22" s="176"/>
      <c r="V22" s="176"/>
    </row>
    <row r="23">
      <c r="A23" s="183"/>
      <c r="B23" s="183" t="s">
        <v>399</v>
      </c>
      <c r="C23" s="183">
        <v>48</v>
      </c>
      <c r="D23" s="183">
        <f t="shared" si="2"/>
      </c>
      <c r="E23" s="183" t="s">
        <v>390</v>
      </c>
      <c r="F23" s="183"/>
      <c r="G23" s="183" t="s">
        <v>387</v>
      </c>
      <c r="H23" s="183"/>
      <c r="I23" s="183"/>
      <c r="J23" s="183">
        <f t="shared" si="12"/>
      </c>
      <c r="K23" s="176"/>
      <c r="L23" s="176"/>
      <c r="M23" s="176"/>
      <c r="N23" s="176"/>
      <c r="O23" s="176"/>
      <c r="P23" s="176"/>
      <c r="Q23" s="176"/>
      <c r="R23" s="176"/>
      <c r="S23" s="176"/>
      <c r="T23" s="176"/>
      <c r="U23" s="176"/>
      <c r="V23" s="176"/>
    </row>
    <row r="24">
      <c r="A24" s="183"/>
      <c r="B24" s="183" t="s">
        <v>400</v>
      </c>
      <c r="C24" s="183">
        <v>96</v>
      </c>
      <c r="D24" s="183">
        <f t="shared" si="2"/>
      </c>
      <c r="E24" s="183" t="s">
        <v>390</v>
      </c>
      <c r="F24" s="183"/>
      <c r="G24" s="183" t="s">
        <v>387</v>
      </c>
      <c r="H24" s="183"/>
      <c r="I24" s="183"/>
      <c r="J24" s="183">
        <f t="shared" si="12"/>
      </c>
      <c r="K24" s="176"/>
      <c r="L24" s="176"/>
      <c r="M24" s="176"/>
      <c r="N24" s="176"/>
      <c r="O24" s="176"/>
      <c r="P24" s="176"/>
      <c r="Q24" s="176"/>
      <c r="R24" s="176"/>
      <c r="S24" s="176"/>
      <c r="T24" s="176"/>
      <c r="U24" s="176"/>
      <c r="V24" s="176"/>
    </row>
    <row r="25">
      <c r="A25" s="183"/>
      <c r="B25" s="183" t="s">
        <v>401</v>
      </c>
      <c r="C25" s="183">
        <v>12</v>
      </c>
      <c r="D25" s="183">
        <f t="shared" si="2"/>
      </c>
      <c r="E25" s="183" t="s">
        <v>370</v>
      </c>
      <c r="F25" s="183"/>
      <c r="G25" s="183" t="s">
        <v>387</v>
      </c>
      <c r="H25" s="183"/>
      <c r="I25" s="183"/>
      <c r="J25" s="183"/>
      <c r="K25" s="176"/>
      <c r="L25" s="176"/>
      <c r="M25" s="176"/>
      <c r="N25" s="176"/>
      <c r="O25" s="176"/>
      <c r="P25" s="176"/>
      <c r="Q25" s="176"/>
      <c r="R25" s="176"/>
      <c r="S25" s="176"/>
      <c r="T25" s="176"/>
      <c r="U25" s="176"/>
      <c r="V25" s="176"/>
    </row>
    <row r="26">
      <c r="A26" s="183"/>
      <c r="B26" s="183" t="s">
        <v>402</v>
      </c>
      <c r="C26" s="183">
        <v>24</v>
      </c>
      <c r="D26" s="183">
        <f t="shared" si="2"/>
      </c>
      <c r="E26" s="183" t="s">
        <v>370</v>
      </c>
      <c r="F26" s="183"/>
      <c r="G26" s="183" t="s">
        <v>387</v>
      </c>
      <c r="H26" s="183"/>
      <c r="I26" s="183"/>
      <c r="J26" s="183"/>
      <c r="K26" s="176"/>
      <c r="L26" s="176"/>
      <c r="M26" s="176"/>
      <c r="N26" s="176"/>
      <c r="O26" s="176"/>
      <c r="P26" s="176"/>
      <c r="Q26" s="176"/>
      <c r="R26" s="176"/>
      <c r="S26" s="176"/>
      <c r="T26" s="176"/>
      <c r="U26" s="176"/>
      <c r="V26" s="176"/>
    </row>
    <row r="27">
      <c r="A27" s="183"/>
      <c r="B27" s="183" t="s">
        <v>403</v>
      </c>
      <c r="C27" s="183">
        <v>48</v>
      </c>
      <c r="D27" s="183">
        <f t="shared" si="2"/>
      </c>
      <c r="E27" s="183" t="s">
        <v>390</v>
      </c>
      <c r="F27" s="183"/>
      <c r="G27" s="183" t="s">
        <v>387</v>
      </c>
      <c r="H27" s="183"/>
      <c r="I27" s="183"/>
      <c r="J27" s="183" t="s">
        <v>365</v>
      </c>
      <c r="K27" s="176"/>
      <c r="L27" s="176"/>
      <c r="M27" s="176"/>
      <c r="N27" s="176"/>
      <c r="O27" s="176"/>
      <c r="P27" s="176"/>
      <c r="Q27" s="176"/>
      <c r="R27" s="176"/>
      <c r="S27" s="176"/>
      <c r="T27" s="176"/>
      <c r="U27" s="176"/>
      <c r="V27" s="176"/>
    </row>
    <row r="28">
      <c r="A28" s="183"/>
      <c r="B28" s="183" t="s">
        <v>404</v>
      </c>
      <c r="C28" s="183">
        <v>96</v>
      </c>
      <c r="D28" s="183">
        <f t="shared" si="2"/>
      </c>
      <c r="E28" s="183" t="s">
        <v>390</v>
      </c>
      <c r="F28" s="183"/>
      <c r="G28" s="183" t="s">
        <v>387</v>
      </c>
      <c r="H28" s="183"/>
      <c r="I28" s="183"/>
      <c r="J28" s="183"/>
      <c r="K28" s="176"/>
      <c r="L28" s="176"/>
      <c r="M28" s="176"/>
      <c r="N28" s="176"/>
      <c r="O28" s="176"/>
      <c r="P28" s="176"/>
      <c r="Q28" s="176"/>
      <c r="R28" s="176"/>
      <c r="S28" s="176"/>
      <c r="T28" s="176"/>
      <c r="U28" s="176"/>
      <c r="V28" s="176"/>
    </row>
    <row r="29">
      <c r="A29" s="180">
        <v>50002</v>
      </c>
      <c r="B29" s="180" t="s">
        <v>405</v>
      </c>
      <c r="C29" s="180">
        <v>0.3</v>
      </c>
      <c r="D29" s="180">
        <f t="shared" si="2"/>
      </c>
      <c r="E29" s="180" t="s">
        <v>362</v>
      </c>
      <c r="F29" s="180"/>
      <c r="G29" s="180" t="s">
        <v>406</v>
      </c>
      <c r="H29" s="180" t="s">
        <v>367</v>
      </c>
      <c r="I29" s="180"/>
      <c r="J29" s="180" t="s">
        <v>365</v>
      </c>
      <c r="K29" s="176"/>
      <c r="L29" s="176"/>
      <c r="M29" s="176"/>
      <c r="N29" s="176"/>
      <c r="O29" s="176"/>
      <c r="P29" s="176"/>
      <c r="Q29" s="176"/>
      <c r="R29" s="176"/>
      <c r="S29" s="176"/>
      <c r="T29" s="176"/>
      <c r="U29" s="176"/>
      <c r="V29" s="176"/>
    </row>
    <row r="30">
      <c r="A30" s="180"/>
      <c r="B30" s="180" t="s">
        <v>407</v>
      </c>
      <c r="C30" s="180">
        <v>0.5</v>
      </c>
      <c r="D30" s="180">
        <f t="shared" si="2"/>
      </c>
      <c r="E30" s="180" t="s">
        <v>370</v>
      </c>
      <c r="F30" s="180"/>
      <c r="G30" s="180" t="s">
        <v>406</v>
      </c>
      <c r="H30" s="180"/>
      <c r="I30" s="180"/>
      <c r="J30" s="180" t="s">
        <v>365</v>
      </c>
      <c r="K30" s="176"/>
      <c r="L30" s="176"/>
      <c r="M30" s="176"/>
      <c r="N30" s="176"/>
      <c r="O30" s="176"/>
      <c r="P30" s="176"/>
      <c r="Q30" s="176"/>
      <c r="R30" s="176"/>
      <c r="S30" s="176"/>
      <c r="T30" s="176"/>
      <c r="U30" s="176"/>
      <c r="V30" s="176"/>
    </row>
    <row r="31">
      <c r="A31" s="180">
        <v>50001</v>
      </c>
      <c r="B31" s="180" t="s">
        <v>408</v>
      </c>
      <c r="C31" s="180">
        <v>0.01</v>
      </c>
      <c r="D31" s="180">
        <f t="shared" si="2"/>
      </c>
      <c r="E31" s="180" t="s">
        <v>362</v>
      </c>
      <c r="F31" s="180"/>
      <c r="G31" s="180" t="s">
        <v>406</v>
      </c>
      <c r="H31" s="180" t="s">
        <v>367</v>
      </c>
      <c r="I31" s="180"/>
      <c r="J31" s="180" t="s">
        <v>365</v>
      </c>
      <c r="K31" s="176"/>
      <c r="L31" s="176"/>
      <c r="M31" s="176"/>
      <c r="N31" s="176"/>
      <c r="O31" s="176"/>
      <c r="P31" s="176"/>
      <c r="Q31" s="176"/>
      <c r="R31" s="176"/>
      <c r="S31" s="176"/>
      <c r="T31" s="176"/>
      <c r="U31" s="176"/>
      <c r="V31" s="176"/>
    </row>
    <row r="32">
      <c r="A32" s="180">
        <v>5303001</v>
      </c>
      <c r="B32" s="180" t="s">
        <v>409</v>
      </c>
      <c r="C32" s="180">
        <v>0.5</v>
      </c>
      <c r="D32" s="180">
        <f t="shared" si="2"/>
      </c>
      <c r="E32" s="180" t="s">
        <v>362</v>
      </c>
      <c r="F32" s="180"/>
      <c r="G32" s="180" t="s">
        <v>410</v>
      </c>
      <c r="H32" s="180" t="s">
        <v>367</v>
      </c>
      <c r="I32" s="180"/>
      <c r="J32" s="180" t="s">
        <v>411</v>
      </c>
      <c r="K32" s="176"/>
      <c r="L32" s="176"/>
      <c r="M32" s="176"/>
      <c r="N32" s="176"/>
      <c r="O32" s="176"/>
      <c r="P32" s="176"/>
      <c r="Q32" s="176"/>
      <c r="R32" s="176"/>
      <c r="S32" s="176"/>
      <c r="T32" s="176"/>
      <c r="U32" s="176"/>
      <c r="V32" s="176"/>
    </row>
    <row r="33">
      <c r="A33" s="180">
        <v>5305001</v>
      </c>
      <c r="B33" s="180" t="s">
        <v>412</v>
      </c>
      <c r="C33" s="180">
        <v>6</v>
      </c>
      <c r="D33" s="180">
        <f t="shared" si="2"/>
      </c>
      <c r="E33" s="180" t="s">
        <v>370</v>
      </c>
      <c r="F33" s="180"/>
      <c r="G33" s="180" t="s">
        <v>410</v>
      </c>
      <c r="H33" s="180" t="s">
        <v>364</v>
      </c>
      <c r="I33" s="180"/>
      <c r="J33" s="180" t="s">
        <v>365</v>
      </c>
      <c r="K33" s="176"/>
      <c r="L33" s="176"/>
      <c r="M33" s="176"/>
      <c r="N33" s="176"/>
      <c r="O33" s="176"/>
      <c r="P33" s="176"/>
      <c r="Q33" s="176"/>
      <c r="R33" s="176"/>
      <c r="S33" s="176"/>
      <c r="T33" s="176"/>
      <c r="U33" s="176"/>
      <c r="V33" s="176"/>
    </row>
    <row customHeight="true" ht="16.666666666666668" r="34">
      <c r="A34" s="180">
        <v>5305010</v>
      </c>
      <c r="B34" s="180" t="s">
        <v>413</v>
      </c>
      <c r="C34" s="180">
        <v>150</v>
      </c>
      <c r="D34" s="180">
        <v>1500</v>
      </c>
      <c r="E34" s="180" t="s">
        <v>390</v>
      </c>
      <c r="F34" s="180"/>
      <c r="G34" s="180" t="s">
        <v>410</v>
      </c>
      <c r="H34" s="180" t="s">
        <v>364</v>
      </c>
      <c r="I34" s="180"/>
      <c r="J34" s="180"/>
      <c r="K34" s="176"/>
      <c r="L34" s="176"/>
      <c r="M34" s="176"/>
      <c r="N34" s="176"/>
      <c r="O34" s="176"/>
      <c r="P34" s="176"/>
      <c r="Q34" s="176"/>
      <c r="R34" s="176"/>
      <c r="S34" s="176"/>
      <c r="T34" s="176"/>
      <c r="U34" s="176"/>
      <c r="V34" s="176"/>
    </row>
    <row customHeight="true" ht="16.071428571428573" r="35">
      <c r="A35" s="180">
        <v>5305008</v>
      </c>
      <c r="B35" s="180" t="s">
        <v>414</v>
      </c>
      <c r="C35" s="180">
        <v>500</v>
      </c>
      <c r="D35" s="180">
        <v>5000</v>
      </c>
      <c r="E35" s="180" t="s">
        <v>390</v>
      </c>
      <c r="F35" s="180"/>
      <c r="G35" s="180" t="s">
        <v>410</v>
      </c>
      <c r="H35" s="180" t="s">
        <v>391</v>
      </c>
      <c r="I35" s="180"/>
      <c r="J35" s="180"/>
      <c r="K35" s="176"/>
      <c r="L35" s="176"/>
      <c r="M35" s="176"/>
      <c r="N35" s="176"/>
      <c r="O35" s="176"/>
      <c r="P35" s="176"/>
      <c r="Q35" s="176"/>
      <c r="R35" s="176"/>
      <c r="S35" s="176"/>
      <c r="T35" s="176"/>
      <c r="U35" s="176"/>
      <c r="V35" s="176"/>
    </row>
    <row r="36">
      <c r="A36" s="180">
        <v>5305009</v>
      </c>
      <c r="B36" s="180" t="s">
        <v>415</v>
      </c>
      <c r="C36" s="180">
        <v>1600</v>
      </c>
      <c r="D36" s="180">
        <v>16000</v>
      </c>
      <c r="E36" s="180" t="s">
        <v>390</v>
      </c>
      <c r="F36" s="180"/>
      <c r="G36" s="180" t="s">
        <v>410</v>
      </c>
      <c r="H36" s="180" t="s">
        <v>416</v>
      </c>
      <c r="I36" s="180"/>
      <c r="J36" s="180"/>
      <c r="K36" s="176"/>
      <c r="L36" s="176"/>
      <c r="M36" s="176"/>
      <c r="N36" s="176"/>
      <c r="O36" s="176"/>
      <c r="P36" s="176"/>
      <c r="Q36" s="176"/>
      <c r="R36" s="176"/>
      <c r="S36" s="176"/>
      <c r="T36" s="176"/>
      <c r="U36" s="176"/>
      <c r="V36" s="176"/>
    </row>
    <row r="37">
      <c r="A37" s="180">
        <v>5301000</v>
      </c>
      <c r="B37" s="180" t="s">
        <v>417</v>
      </c>
      <c r="C37" s="180">
        <v>1.6</v>
      </c>
      <c r="D37" s="180">
        <f t="shared" ref="D37:D50" si="3">C37*10</f>
      </c>
      <c r="E37" s="180" t="s">
        <v>362</v>
      </c>
      <c r="F37" s="180"/>
      <c r="G37" s="180" t="s">
        <v>410</v>
      </c>
      <c r="H37" s="180"/>
      <c r="I37" s="180"/>
      <c r="J37" s="180"/>
      <c r="K37" s="176"/>
      <c r="L37" s="176"/>
      <c r="M37" s="176"/>
      <c r="N37" s="176"/>
      <c r="O37" s="176"/>
      <c r="P37" s="176"/>
      <c r="Q37" s="176"/>
      <c r="R37" s="176"/>
      <c r="S37" s="176"/>
      <c r="T37" s="176"/>
      <c r="U37" s="176"/>
      <c r="V37" s="176"/>
    </row>
    <row r="38">
      <c r="A38" s="180">
        <v>5302000</v>
      </c>
      <c r="B38" s="180" t="s">
        <v>418</v>
      </c>
      <c r="C38" s="180">
        <v>6.4</v>
      </c>
      <c r="D38" s="180">
        <f t="shared" si="3"/>
      </c>
      <c r="E38" s="180" t="s">
        <v>362</v>
      </c>
      <c r="F38" s="180"/>
      <c r="G38" s="180" t="s">
        <v>410</v>
      </c>
      <c r="H38" s="180"/>
      <c r="I38" s="180"/>
      <c r="J38" s="180"/>
      <c r="K38" s="176"/>
      <c r="L38" s="176"/>
      <c r="M38" s="176"/>
      <c r="N38" s="176"/>
      <c r="O38" s="176"/>
      <c r="P38" s="176"/>
      <c r="Q38" s="176"/>
      <c r="R38" s="176"/>
      <c r="S38" s="176"/>
      <c r="T38" s="176"/>
      <c r="U38" s="176"/>
      <c r="V38" s="176"/>
    </row>
    <row r="39">
      <c r="A39" s="180">
        <v>5303000</v>
      </c>
      <c r="B39" s="180" t="s">
        <v>419</v>
      </c>
      <c r="C39" s="180">
        <v>25.6</v>
      </c>
      <c r="D39" s="180">
        <f t="shared" si="3"/>
      </c>
      <c r="E39" s="180" t="s">
        <v>362</v>
      </c>
      <c r="F39" s="180"/>
      <c r="G39" s="180" t="s">
        <v>410</v>
      </c>
      <c r="H39" s="180"/>
      <c r="I39" s="180"/>
      <c r="J39" s="180"/>
      <c r="K39" s="176"/>
      <c r="L39" s="176"/>
      <c r="M39" s="176"/>
      <c r="N39" s="176"/>
      <c r="O39" s="176"/>
      <c r="P39" s="176"/>
      <c r="Q39" s="176"/>
      <c r="R39" s="176"/>
      <c r="S39" s="176"/>
      <c r="T39" s="176"/>
      <c r="U39" s="176"/>
      <c r="V39" s="176"/>
    </row>
    <row r="40">
      <c r="A40" s="180">
        <v>5304000</v>
      </c>
      <c r="B40" s="180" t="s">
        <v>420</v>
      </c>
      <c r="C40" s="180">
        <v>102.4</v>
      </c>
      <c r="D40" s="180">
        <f t="shared" si="3"/>
      </c>
      <c r="E40" s="180" t="s">
        <v>370</v>
      </c>
      <c r="F40" s="180"/>
      <c r="G40" s="180" t="s">
        <v>410</v>
      </c>
      <c r="H40" s="180"/>
      <c r="I40" s="180"/>
      <c r="J40" s="180" t="s">
        <v>421</v>
      </c>
      <c r="K40" s="176"/>
      <c r="L40" s="176"/>
      <c r="M40" s="176"/>
      <c r="N40" s="176"/>
      <c r="O40" s="176"/>
      <c r="P40" s="176"/>
      <c r="Q40" s="176"/>
      <c r="R40" s="176"/>
      <c r="S40" s="176"/>
      <c r="T40" s="176"/>
      <c r="U40" s="176"/>
      <c r="V40" s="176"/>
    </row>
    <row r="41">
      <c r="A41" s="180">
        <v>5305000</v>
      </c>
      <c r="B41" s="180" t="s">
        <v>422</v>
      </c>
      <c r="C41" s="180">
        <v>409.6</v>
      </c>
      <c r="D41" s="180">
        <f t="shared" si="3"/>
      </c>
      <c r="E41" s="184" t="s">
        <v>390</v>
      </c>
      <c r="F41" s="184"/>
      <c r="G41" s="180" t="s">
        <v>410</v>
      </c>
      <c r="H41" s="180"/>
      <c r="I41" s="180"/>
      <c r="J41" s="180">
        <v>1638.4</v>
      </c>
      <c r="K41" s="176">
        <f t="shared" ref="K41:K43" si="8">D41/2</f>
      </c>
      <c r="L41" s="176"/>
      <c r="M41" s="176"/>
      <c r="N41" s="176"/>
      <c r="O41" s="176"/>
      <c r="P41" s="176"/>
      <c r="Q41" s="176"/>
      <c r="R41" s="176"/>
      <c r="S41" s="176"/>
      <c r="T41" s="176"/>
      <c r="U41" s="176"/>
      <c r="V41" s="176"/>
    </row>
    <row r="42">
      <c r="A42" s="180">
        <v>5306000</v>
      </c>
      <c r="B42" s="180" t="s">
        <v>423</v>
      </c>
      <c r="C42" s="180">
        <v>1638.4</v>
      </c>
      <c r="D42" s="180">
        <f t="shared" si="3"/>
      </c>
      <c r="E42" s="184" t="s">
        <v>390</v>
      </c>
      <c r="F42" s="184"/>
      <c r="G42" s="180" t="s">
        <v>410</v>
      </c>
      <c r="H42" s="180"/>
      <c r="I42" s="180"/>
      <c r="J42" s="180">
        <v>6553.6</v>
      </c>
      <c r="K42" s="176">
        <f t="shared" si="8"/>
      </c>
      <c r="L42" s="176"/>
      <c r="M42" s="176"/>
      <c r="N42" s="176"/>
      <c r="O42" s="176"/>
      <c r="P42" s="176"/>
      <c r="Q42" s="176"/>
      <c r="R42" s="176"/>
      <c r="S42" s="176"/>
      <c r="T42" s="176"/>
      <c r="U42" s="176"/>
      <c r="V42" s="176"/>
    </row>
    <row r="43">
      <c r="A43" s="180">
        <v>5307000</v>
      </c>
      <c r="B43" s="180" t="s">
        <v>424</v>
      </c>
      <c r="C43" s="180">
        <v>6553.6</v>
      </c>
      <c r="D43" s="180">
        <f t="shared" si="3"/>
      </c>
      <c r="E43" s="184" t="s">
        <v>390</v>
      </c>
      <c r="F43" s="184"/>
      <c r="G43" s="180" t="s">
        <v>410</v>
      </c>
      <c r="H43" s="180"/>
      <c r="I43" s="180"/>
      <c r="J43" s="180">
        <v>26214.4</v>
      </c>
      <c r="K43" s="176">
        <f t="shared" si="8"/>
      </c>
      <c r="L43" s="176"/>
      <c r="M43" s="176"/>
      <c r="N43" s="176"/>
      <c r="O43" s="176"/>
      <c r="P43" s="176"/>
      <c r="Q43" s="176"/>
      <c r="R43" s="176"/>
      <c r="S43" s="176"/>
      <c r="T43" s="176"/>
      <c r="U43" s="176"/>
      <c r="V43" s="176"/>
    </row>
    <row r="44">
      <c r="A44" s="180"/>
      <c r="B44" s="180" t="s">
        <v>425</v>
      </c>
      <c r="C44" s="180">
        <v>1.6</v>
      </c>
      <c r="D44" s="180">
        <f t="shared" si="3"/>
      </c>
      <c r="E44" s="180" t="s">
        <v>370</v>
      </c>
      <c r="F44" s="180"/>
      <c r="G44" s="180" t="s">
        <v>410</v>
      </c>
      <c r="H44" s="180"/>
      <c r="I44" s="180"/>
      <c r="J44" s="180"/>
      <c r="K44" s="176"/>
      <c r="L44" s="176"/>
      <c r="M44" s="176"/>
      <c r="N44" s="176"/>
      <c r="O44" s="176"/>
      <c r="P44" s="176"/>
      <c r="Q44" s="176"/>
      <c r="R44" s="176"/>
      <c r="S44" s="176"/>
      <c r="T44" s="176"/>
      <c r="U44" s="176"/>
      <c r="V44" s="176"/>
    </row>
    <row r="45">
      <c r="A45" s="180"/>
      <c r="B45" s="180" t="s">
        <v>426</v>
      </c>
      <c r="C45" s="180">
        <v>6.4</v>
      </c>
      <c r="D45" s="180">
        <f t="shared" si="3"/>
      </c>
      <c r="E45" s="180" t="s">
        <v>370</v>
      </c>
      <c r="F45" s="180"/>
      <c r="G45" s="180" t="s">
        <v>410</v>
      </c>
      <c r="H45" s="180"/>
      <c r="I45" s="180"/>
      <c r="J45" s="180"/>
      <c r="K45" s="176"/>
      <c r="L45" s="176"/>
      <c r="M45" s="176"/>
      <c r="N45" s="176"/>
      <c r="O45" s="176"/>
      <c r="P45" s="176"/>
      <c r="Q45" s="176"/>
      <c r="R45" s="176"/>
      <c r="S45" s="176"/>
      <c r="T45" s="176"/>
      <c r="U45" s="176"/>
      <c r="V45" s="176"/>
    </row>
    <row r="46">
      <c r="A46" s="180"/>
      <c r="B46" s="180" t="s">
        <v>427</v>
      </c>
      <c r="C46" s="180">
        <v>25.6</v>
      </c>
      <c r="D46" s="180">
        <f t="shared" si="3"/>
      </c>
      <c r="E46" s="180" t="s">
        <v>370</v>
      </c>
      <c r="F46" s="180"/>
      <c r="G46" s="180" t="s">
        <v>410</v>
      </c>
      <c r="H46" s="180"/>
      <c r="I46" s="180"/>
      <c r="J46" s="180"/>
      <c r="K46" s="176"/>
      <c r="L46" s="176"/>
      <c r="M46" s="176"/>
      <c r="N46" s="176"/>
      <c r="O46" s="176"/>
      <c r="P46" s="176"/>
      <c r="Q46" s="176"/>
      <c r="R46" s="176"/>
      <c r="S46" s="176"/>
      <c r="T46" s="176"/>
      <c r="U46" s="176"/>
      <c r="V46" s="176"/>
    </row>
    <row r="47">
      <c r="A47" s="180"/>
      <c r="B47" s="180" t="s">
        <v>428</v>
      </c>
      <c r="C47" s="180">
        <v>102.4</v>
      </c>
      <c r="D47" s="180">
        <f t="shared" si="3"/>
      </c>
      <c r="E47" s="180" t="s">
        <v>370</v>
      </c>
      <c r="F47" s="180"/>
      <c r="G47" s="180" t="s">
        <v>410</v>
      </c>
      <c r="H47" s="180"/>
      <c r="I47" s="180"/>
      <c r="J47" s="180"/>
      <c r="K47" s="176"/>
      <c r="L47" s="176"/>
      <c r="M47" s="176"/>
      <c r="N47" s="176"/>
      <c r="O47" s="176"/>
      <c r="P47" s="176"/>
      <c r="Q47" s="176"/>
      <c r="R47" s="176"/>
      <c r="S47" s="176"/>
      <c r="T47" s="176"/>
      <c r="U47" s="176"/>
      <c r="V47" s="176"/>
    </row>
    <row r="48">
      <c r="A48" s="180"/>
      <c r="B48" s="180" t="s">
        <v>429</v>
      </c>
      <c r="C48" s="180">
        <v>409.6</v>
      </c>
      <c r="D48" s="180">
        <f t="shared" si="3"/>
      </c>
      <c r="E48" s="180" t="s">
        <v>390</v>
      </c>
      <c r="F48" s="180"/>
      <c r="G48" s="180" t="s">
        <v>410</v>
      </c>
      <c r="H48" s="180"/>
      <c r="I48" s="180"/>
      <c r="J48" s="180"/>
      <c r="K48" s="176"/>
      <c r="L48" s="176"/>
      <c r="M48" s="176"/>
      <c r="N48" s="176"/>
      <c r="O48" s="176"/>
      <c r="P48" s="176"/>
      <c r="Q48" s="176"/>
      <c r="R48" s="176"/>
      <c r="S48" s="176"/>
      <c r="T48" s="176"/>
      <c r="U48" s="176"/>
      <c r="V48" s="176"/>
    </row>
    <row r="49">
      <c r="A49" s="180"/>
      <c r="B49" s="180" t="s">
        <v>430</v>
      </c>
      <c r="C49" s="180">
        <v>1638.4</v>
      </c>
      <c r="D49" s="185">
        <f t="shared" si="3"/>
      </c>
      <c r="E49" s="180" t="s">
        <v>390</v>
      </c>
      <c r="F49" s="180"/>
      <c r="G49" s="180" t="s">
        <v>410</v>
      </c>
      <c r="H49" s="180"/>
      <c r="I49" s="180"/>
      <c r="J49" s="180"/>
      <c r="K49" s="176"/>
      <c r="L49" s="176"/>
      <c r="M49" s="176"/>
      <c r="N49" s="176"/>
      <c r="O49" s="176"/>
      <c r="P49" s="176"/>
      <c r="Q49" s="176"/>
      <c r="R49" s="176"/>
      <c r="S49" s="176"/>
      <c r="T49" s="176"/>
      <c r="U49" s="176"/>
      <c r="V49" s="176"/>
    </row>
    <row r="50">
      <c r="A50" s="180"/>
      <c r="B50" s="180" t="s">
        <v>431</v>
      </c>
      <c r="C50" s="180">
        <v>6553.6</v>
      </c>
      <c r="D50" s="185">
        <f t="shared" si="3"/>
      </c>
      <c r="E50" s="180" t="s">
        <v>390</v>
      </c>
      <c r="F50" s="180"/>
      <c r="G50" s="180" t="s">
        <v>410</v>
      </c>
      <c r="H50" s="180"/>
      <c r="I50" s="180"/>
      <c r="J50" s="180">
        <v>0.3</v>
      </c>
      <c r="K50" s="176"/>
      <c r="L50" s="176"/>
      <c r="M50" s="176"/>
      <c r="N50" s="176"/>
      <c r="O50" s="176"/>
      <c r="P50" s="176"/>
      <c r="Q50" s="176"/>
      <c r="R50" s="176"/>
      <c r="S50" s="176"/>
      <c r="T50" s="176"/>
      <c r="U50" s="176"/>
      <c r="V50" s="176"/>
    </row>
    <row r="51">
      <c r="A51" s="180"/>
      <c r="B51" s="180" t="s">
        <v>432</v>
      </c>
      <c r="C51" s="180"/>
      <c r="D51" s="185">
        <v>319.488817891374</v>
      </c>
      <c r="E51" s="180" t="s">
        <v>362</v>
      </c>
      <c r="F51" s="180"/>
      <c r="G51" s="180" t="s">
        <v>410</v>
      </c>
      <c r="H51" s="186" t="s">
        <v>375</v>
      </c>
      <c r="I51" s="180"/>
      <c r="J51" s="180">
        <v>1</v>
      </c>
      <c r="K51" s="176"/>
      <c r="L51" s="176"/>
      <c r="M51" s="176"/>
      <c r="N51" s="176"/>
      <c r="O51" s="176"/>
      <c r="P51" s="176"/>
      <c r="Q51" s="176"/>
      <c r="R51" s="176"/>
      <c r="S51" s="176"/>
      <c r="T51" s="176"/>
      <c r="U51" s="176"/>
      <c r="V51" s="176"/>
    </row>
    <row r="52">
      <c r="A52" s="180"/>
      <c r="B52" s="180" t="s">
        <v>433</v>
      </c>
      <c r="C52" s="180"/>
      <c r="D52" s="185">
        <v>319.488817891374</v>
      </c>
      <c r="E52" s="180" t="s">
        <v>362</v>
      </c>
      <c r="F52" s="180"/>
      <c r="G52" s="180" t="s">
        <v>410</v>
      </c>
      <c r="H52" s="186" t="s">
        <v>375</v>
      </c>
      <c r="I52" s="180"/>
      <c r="J52" s="180">
        <v>10</v>
      </c>
      <c r="K52" s="176"/>
      <c r="L52" s="176"/>
      <c r="M52" s="176"/>
      <c r="N52" s="176"/>
      <c r="O52" s="176"/>
      <c r="P52" s="176"/>
      <c r="Q52" s="176"/>
      <c r="R52" s="176"/>
      <c r="S52" s="176"/>
      <c r="T52" s="176"/>
      <c r="U52" s="176"/>
      <c r="V52" s="176"/>
    </row>
    <row r="53">
      <c r="A53" s="180"/>
      <c r="B53" s="180" t="s">
        <v>434</v>
      </c>
      <c r="C53" s="180"/>
      <c r="D53" s="185">
        <v>324.726339496151</v>
      </c>
      <c r="E53" s="180" t="s">
        <v>362</v>
      </c>
      <c r="F53" s="180"/>
      <c r="G53" s="180" t="s">
        <v>410</v>
      </c>
      <c r="H53" s="186" t="s">
        <v>375</v>
      </c>
      <c r="I53" s="180"/>
      <c r="J53" s="180"/>
      <c r="K53" s="176"/>
      <c r="L53" s="176"/>
      <c r="M53" s="176"/>
      <c r="N53" s="176"/>
      <c r="O53" s="176"/>
      <c r="P53" s="176"/>
      <c r="Q53" s="176"/>
      <c r="R53" s="176"/>
      <c r="S53" s="176"/>
      <c r="T53" s="176"/>
      <c r="U53" s="176"/>
      <c r="V53" s="176"/>
    </row>
    <row r="54">
      <c r="A54" s="180"/>
      <c r="B54" s="180" t="s">
        <v>435</v>
      </c>
      <c r="C54" s="180"/>
      <c r="D54" s="185">
        <v>1735.53719008264</v>
      </c>
      <c r="E54" s="180" t="s">
        <v>370</v>
      </c>
      <c r="F54" s="180"/>
      <c r="G54" s="180" t="s">
        <v>410</v>
      </c>
      <c r="H54" s="186" t="s">
        <v>375</v>
      </c>
      <c r="I54" s="180"/>
      <c r="J54" s="180"/>
      <c r="K54" s="176"/>
      <c r="L54" s="176"/>
      <c r="M54" s="176"/>
      <c r="N54" s="176"/>
      <c r="O54" s="176"/>
      <c r="P54" s="176"/>
      <c r="Q54" s="176"/>
      <c r="R54" s="176"/>
      <c r="S54" s="176"/>
      <c r="T54" s="176"/>
      <c r="U54" s="176"/>
      <c r="V54" s="176"/>
    </row>
    <row r="55">
      <c r="A55" s="180"/>
      <c r="B55" s="180" t="s">
        <v>436</v>
      </c>
      <c r="C55" s="180"/>
      <c r="D55" s="185"/>
      <c r="E55" s="180" t="s">
        <v>390</v>
      </c>
      <c r="F55" s="180"/>
      <c r="G55" s="180" t="s">
        <v>410</v>
      </c>
      <c r="H55" s="186" t="s">
        <v>375</v>
      </c>
      <c r="I55" s="180"/>
      <c r="J55" s="180"/>
      <c r="K55" s="176"/>
      <c r="L55" s="176"/>
      <c r="M55" s="176"/>
      <c r="N55" s="176"/>
      <c r="O55" s="176"/>
      <c r="P55" s="176"/>
      <c r="Q55" s="176"/>
      <c r="R55" s="176"/>
      <c r="S55" s="176"/>
      <c r="T55" s="176"/>
      <c r="U55" s="176"/>
      <c r="V55" s="176"/>
    </row>
    <row r="56">
      <c r="A56" s="187"/>
      <c r="B56" s="187" t="s">
        <v>437</v>
      </c>
      <c r="C56" s="187"/>
      <c r="D56" s="188">
        <v>29577.4647887324</v>
      </c>
      <c r="E56" s="187" t="s">
        <v>390</v>
      </c>
      <c r="F56" s="187"/>
      <c r="G56" s="187" t="s">
        <v>410</v>
      </c>
      <c r="H56" s="186" t="s">
        <v>375</v>
      </c>
      <c r="I56" s="180"/>
      <c r="J56" s="180" t="s">
        <v>438</v>
      </c>
      <c r="K56" s="176"/>
      <c r="L56" s="176"/>
      <c r="M56" s="176"/>
      <c r="N56" s="176"/>
      <c r="O56" s="176"/>
      <c r="P56" s="176"/>
      <c r="Q56" s="176"/>
      <c r="R56" s="176"/>
      <c r="S56" s="176"/>
      <c r="T56" s="176"/>
      <c r="U56" s="176"/>
      <c r="V56" s="176"/>
    </row>
    <row r="57">
      <c r="A57" s="180"/>
      <c r="B57" s="180" t="s">
        <v>439</v>
      </c>
      <c r="C57" s="180"/>
      <c r="D57" s="185"/>
      <c r="E57" s="180" t="s">
        <v>370</v>
      </c>
      <c r="F57" s="180"/>
      <c r="G57" s="180" t="s">
        <v>410</v>
      </c>
      <c r="H57" s="186" t="s">
        <v>375</v>
      </c>
      <c r="I57" s="180"/>
      <c r="J57" s="180"/>
      <c r="K57" s="176"/>
      <c r="L57" s="176"/>
      <c r="M57" s="176"/>
      <c r="N57" s="176"/>
      <c r="O57" s="176"/>
      <c r="P57" s="176"/>
      <c r="Q57" s="176"/>
      <c r="R57" s="176"/>
      <c r="S57" s="176"/>
      <c r="T57" s="176"/>
      <c r="U57" s="176"/>
      <c r="V57" s="176"/>
    </row>
    <row r="58">
      <c r="A58" s="180"/>
      <c r="B58" s="180" t="s">
        <v>432</v>
      </c>
      <c r="C58" s="180"/>
      <c r="D58" s="185">
        <v>305.084745762712</v>
      </c>
      <c r="E58" s="180" t="s">
        <v>370</v>
      </c>
      <c r="F58" s="180"/>
      <c r="G58" s="180" t="s">
        <v>410</v>
      </c>
      <c r="H58" s="189" t="s">
        <v>364</v>
      </c>
      <c r="I58" s="180"/>
      <c r="J58" s="180"/>
      <c r="K58" s="176"/>
      <c r="L58" s="176"/>
      <c r="M58" s="176"/>
      <c r="N58" s="176"/>
      <c r="O58" s="176"/>
      <c r="P58" s="176"/>
      <c r="Q58" s="176"/>
      <c r="R58" s="176"/>
      <c r="S58" s="176"/>
      <c r="T58" s="176"/>
      <c r="U58" s="176"/>
      <c r="V58" s="176"/>
    </row>
    <row r="59">
      <c r="A59" s="180"/>
      <c r="B59" s="180" t="s">
        <v>433</v>
      </c>
      <c r="C59" s="180"/>
      <c r="D59" s="185">
        <v>305.084745762712</v>
      </c>
      <c r="E59" s="180" t="s">
        <v>370</v>
      </c>
      <c r="F59" s="180"/>
      <c r="G59" s="180" t="s">
        <v>410</v>
      </c>
      <c r="H59" s="189" t="s">
        <v>364</v>
      </c>
      <c r="I59" s="180"/>
      <c r="J59" s="180"/>
      <c r="K59" s="176"/>
      <c r="L59" s="176"/>
      <c r="M59" s="176"/>
      <c r="N59" s="176"/>
      <c r="O59" s="176"/>
      <c r="P59" s="176"/>
      <c r="Q59" s="176"/>
      <c r="R59" s="176"/>
      <c r="S59" s="176"/>
      <c r="T59" s="176"/>
      <c r="U59" s="176"/>
      <c r="V59" s="176"/>
    </row>
    <row r="60">
      <c r="A60" s="180"/>
      <c r="B60" s="180" t="s">
        <v>434</v>
      </c>
      <c r="C60" s="180"/>
      <c r="D60" s="185">
        <v>268.348623853211</v>
      </c>
      <c r="E60" s="180" t="s">
        <v>370</v>
      </c>
      <c r="F60" s="180"/>
      <c r="G60" s="180" t="s">
        <v>410</v>
      </c>
      <c r="H60" s="189" t="s">
        <v>364</v>
      </c>
      <c r="I60" s="180"/>
      <c r="J60" s="180"/>
      <c r="K60" s="176"/>
      <c r="L60" s="176"/>
      <c r="M60" s="176"/>
      <c r="N60" s="176"/>
      <c r="O60" s="176"/>
      <c r="P60" s="176"/>
      <c r="Q60" s="176"/>
      <c r="R60" s="176"/>
      <c r="S60" s="176"/>
      <c r="T60" s="176"/>
      <c r="U60" s="176"/>
      <c r="V60" s="176"/>
    </row>
    <row r="61">
      <c r="A61" s="180"/>
      <c r="B61" s="180" t="s">
        <v>435</v>
      </c>
      <c r="C61" s="180"/>
      <c r="D61" s="185">
        <v>2600</v>
      </c>
      <c r="E61" s="180" t="s">
        <v>390</v>
      </c>
      <c r="F61" s="180"/>
      <c r="G61" s="180" t="s">
        <v>410</v>
      </c>
      <c r="H61" s="189" t="s">
        <v>364</v>
      </c>
      <c r="I61" s="180"/>
      <c r="J61" s="180"/>
      <c r="K61" s="176"/>
      <c r="L61" s="176"/>
      <c r="M61" s="176"/>
      <c r="N61" s="176"/>
      <c r="O61" s="176"/>
      <c r="P61" s="176"/>
      <c r="Q61" s="176"/>
      <c r="R61" s="176"/>
      <c r="S61" s="176"/>
      <c r="T61" s="176"/>
      <c r="U61" s="176"/>
      <c r="V61" s="176"/>
    </row>
    <row r="62">
      <c r="A62" s="180"/>
      <c r="B62" s="180" t="s">
        <v>436</v>
      </c>
      <c r="C62" s="180"/>
      <c r="D62" s="185">
        <v>4000</v>
      </c>
      <c r="E62" s="180" t="s">
        <v>390</v>
      </c>
      <c r="F62" s="180"/>
      <c r="G62" s="180" t="s">
        <v>410</v>
      </c>
      <c r="H62" s="189" t="s">
        <v>364</v>
      </c>
      <c r="I62" s="180"/>
      <c r="J62" s="180"/>
      <c r="K62" s="176"/>
      <c r="L62" s="176"/>
      <c r="M62" s="176"/>
      <c r="N62" s="176"/>
      <c r="O62" s="176"/>
      <c r="P62" s="176"/>
      <c r="Q62" s="176"/>
      <c r="R62" s="176"/>
      <c r="S62" s="176"/>
      <c r="T62" s="176"/>
      <c r="U62" s="176"/>
      <c r="V62" s="176"/>
    </row>
    <row r="63">
      <c r="A63" s="180"/>
      <c r="B63" s="180" t="s">
        <v>437</v>
      </c>
      <c r="C63" s="180"/>
      <c r="D63" s="185">
        <v>12857.1428571429</v>
      </c>
      <c r="E63" s="180" t="s">
        <v>390</v>
      </c>
      <c r="F63" s="180"/>
      <c r="G63" s="180" t="s">
        <v>410</v>
      </c>
      <c r="H63" s="189" t="s">
        <v>364</v>
      </c>
      <c r="I63" s="180"/>
      <c r="J63" s="180" t="s">
        <v>440</v>
      </c>
      <c r="K63" s="176"/>
      <c r="L63" s="176"/>
      <c r="M63" s="176"/>
      <c r="N63" s="176"/>
      <c r="O63" s="176"/>
      <c r="P63" s="176"/>
      <c r="Q63" s="176"/>
      <c r="R63" s="176"/>
      <c r="S63" s="176"/>
      <c r="T63" s="176"/>
      <c r="U63" s="176"/>
      <c r="V63" s="176"/>
    </row>
    <row r="64">
      <c r="A64" s="180"/>
      <c r="B64" s="180" t="s">
        <v>439</v>
      </c>
      <c r="C64" s="180"/>
      <c r="D64" s="185">
        <v>8571.42857142857</v>
      </c>
      <c r="E64" s="180" t="s">
        <v>390</v>
      </c>
      <c r="F64" s="180"/>
      <c r="G64" s="180" t="s">
        <v>410</v>
      </c>
      <c r="H64" s="189" t="s">
        <v>364</v>
      </c>
      <c r="I64" s="180"/>
      <c r="J64" s="180"/>
      <c r="K64" s="176"/>
      <c r="L64" s="176"/>
      <c r="M64" s="176"/>
      <c r="N64" s="176"/>
      <c r="O64" s="176"/>
      <c r="P64" s="176"/>
      <c r="Q64" s="176"/>
      <c r="R64" s="176"/>
      <c r="S64" s="176"/>
      <c r="T64" s="176"/>
      <c r="U64" s="176"/>
      <c r="V64" s="176"/>
    </row>
    <row r="65">
      <c r="A65" s="180"/>
      <c r="B65" s="180" t="s">
        <v>432</v>
      </c>
      <c r="C65" s="180"/>
      <c r="D65" s="185">
        <v>610.169491525424</v>
      </c>
      <c r="E65" s="180" t="s">
        <v>370</v>
      </c>
      <c r="F65" s="180"/>
      <c r="G65" s="180" t="s">
        <v>410</v>
      </c>
      <c r="H65" s="190" t="s">
        <v>391</v>
      </c>
      <c r="I65" s="180"/>
      <c r="J65" s="180"/>
      <c r="K65" s="176"/>
      <c r="L65" s="176"/>
      <c r="M65" s="176"/>
      <c r="N65" s="176"/>
      <c r="O65" s="176"/>
      <c r="P65" s="176"/>
      <c r="Q65" s="176"/>
      <c r="R65" s="176"/>
      <c r="S65" s="176"/>
      <c r="T65" s="176"/>
      <c r="U65" s="176"/>
      <c r="V65" s="176"/>
    </row>
    <row r="66">
      <c r="A66" s="180"/>
      <c r="B66" s="180" t="s">
        <v>433</v>
      </c>
      <c r="C66" s="180"/>
      <c r="D66" s="185">
        <v>610.169491525424</v>
      </c>
      <c r="E66" s="180" t="s">
        <v>370</v>
      </c>
      <c r="F66" s="180"/>
      <c r="G66" s="180" t="s">
        <v>410</v>
      </c>
      <c r="H66" s="190" t="s">
        <v>391</v>
      </c>
      <c r="I66" s="180"/>
      <c r="J66" s="180"/>
      <c r="K66" s="176"/>
      <c r="L66" s="176"/>
      <c r="M66" s="176"/>
      <c r="N66" s="176"/>
      <c r="O66" s="176"/>
      <c r="P66" s="176"/>
      <c r="Q66" s="176"/>
      <c r="R66" s="176"/>
      <c r="S66" s="176"/>
      <c r="T66" s="176"/>
      <c r="U66" s="176"/>
      <c r="V66" s="176"/>
    </row>
    <row r="67">
      <c r="A67" s="180"/>
      <c r="B67" s="180" t="s">
        <v>434</v>
      </c>
      <c r="C67" s="180"/>
      <c r="D67" s="185">
        <v>536.697247706422</v>
      </c>
      <c r="E67" s="180" t="s">
        <v>370</v>
      </c>
      <c r="F67" s="180"/>
      <c r="G67" s="180" t="s">
        <v>410</v>
      </c>
      <c r="H67" s="190" t="s">
        <v>391</v>
      </c>
      <c r="I67" s="180"/>
      <c r="J67" s="180"/>
      <c r="K67" s="176"/>
      <c r="L67" s="176"/>
      <c r="M67" s="176"/>
      <c r="N67" s="176"/>
      <c r="O67" s="176"/>
      <c r="P67" s="176"/>
      <c r="Q67" s="176"/>
      <c r="R67" s="176"/>
      <c r="S67" s="176"/>
      <c r="T67" s="176"/>
      <c r="U67" s="176"/>
      <c r="V67" s="176"/>
    </row>
    <row r="68">
      <c r="A68" s="180"/>
      <c r="B68" s="180" t="s">
        <v>435</v>
      </c>
      <c r="C68" s="180"/>
      <c r="D68" s="185">
        <v>5200</v>
      </c>
      <c r="E68" s="180" t="s">
        <v>390</v>
      </c>
      <c r="F68" s="180"/>
      <c r="G68" s="180" t="s">
        <v>410</v>
      </c>
      <c r="H68" s="190" t="s">
        <v>391</v>
      </c>
      <c r="I68" s="180"/>
      <c r="J68" s="180"/>
      <c r="K68" s="176"/>
      <c r="L68" s="176"/>
      <c r="M68" s="176"/>
      <c r="N68" s="176"/>
      <c r="O68" s="176"/>
      <c r="P68" s="176"/>
      <c r="Q68" s="176"/>
      <c r="R68" s="176"/>
      <c r="S68" s="176"/>
      <c r="T68" s="176"/>
      <c r="U68" s="176"/>
      <c r="V68" s="176"/>
    </row>
    <row r="69">
      <c r="A69" s="180"/>
      <c r="B69" s="180" t="s">
        <v>436</v>
      </c>
      <c r="C69" s="180"/>
      <c r="D69" s="185">
        <v>8000</v>
      </c>
      <c r="E69" s="180" t="s">
        <v>390</v>
      </c>
      <c r="F69" s="180"/>
      <c r="G69" s="180" t="s">
        <v>410</v>
      </c>
      <c r="H69" s="190" t="s">
        <v>391</v>
      </c>
      <c r="I69" s="180"/>
      <c r="J69" s="180"/>
      <c r="K69" s="176"/>
      <c r="L69" s="176"/>
      <c r="M69" s="176"/>
      <c r="N69" s="176"/>
      <c r="O69" s="176"/>
      <c r="P69" s="176"/>
      <c r="Q69" s="176"/>
      <c r="R69" s="176"/>
      <c r="S69" s="176"/>
      <c r="T69" s="176"/>
      <c r="U69" s="176"/>
      <c r="V69" s="176"/>
    </row>
    <row r="70">
      <c r="A70" s="180"/>
      <c r="B70" s="180" t="s">
        <v>437</v>
      </c>
      <c r="C70" s="180"/>
      <c r="D70" s="185">
        <v>25714.2857142857</v>
      </c>
      <c r="E70" s="180" t="s">
        <v>390</v>
      </c>
      <c r="F70" s="180"/>
      <c r="G70" s="180" t="s">
        <v>410</v>
      </c>
      <c r="H70" s="190" t="s">
        <v>391</v>
      </c>
      <c r="I70" s="180"/>
      <c r="J70" s="180" t="s">
        <v>440</v>
      </c>
      <c r="K70" s="176"/>
      <c r="L70" s="176"/>
      <c r="M70" s="176"/>
      <c r="N70" s="176"/>
      <c r="O70" s="176"/>
      <c r="P70" s="176"/>
      <c r="Q70" s="176"/>
      <c r="R70" s="176"/>
      <c r="S70" s="176"/>
      <c r="T70" s="176"/>
      <c r="U70" s="176"/>
      <c r="V70" s="176"/>
    </row>
    <row r="71">
      <c r="A71" s="180"/>
      <c r="B71" s="180" t="s">
        <v>439</v>
      </c>
      <c r="C71" s="180"/>
      <c r="D71" s="185">
        <v>17142.8571428571</v>
      </c>
      <c r="E71" s="180" t="s">
        <v>390</v>
      </c>
      <c r="F71" s="180"/>
      <c r="G71" s="180" t="s">
        <v>410</v>
      </c>
      <c r="H71" s="190" t="s">
        <v>391</v>
      </c>
      <c r="I71" s="180"/>
      <c r="J71" s="180"/>
      <c r="K71" s="176"/>
      <c r="L71" s="176"/>
      <c r="M71" s="176"/>
      <c r="N71" s="176"/>
      <c r="O71" s="176"/>
      <c r="P71" s="176"/>
      <c r="Q71" s="176"/>
      <c r="R71" s="176"/>
      <c r="S71" s="176"/>
      <c r="T71" s="176"/>
      <c r="U71" s="176"/>
      <c r="V71" s="176"/>
    </row>
    <row r="72">
      <c r="A72" s="180"/>
      <c r="B72" s="180" t="s">
        <v>432</v>
      </c>
      <c r="C72" s="180"/>
      <c r="D72" s="185">
        <v>1016.94915254237</v>
      </c>
      <c r="E72" s="180" t="s">
        <v>390</v>
      </c>
      <c r="F72" s="180"/>
      <c r="G72" s="180" t="s">
        <v>410</v>
      </c>
      <c r="H72" s="191" t="s">
        <v>416</v>
      </c>
      <c r="I72" s="180"/>
      <c r="J72" s="180"/>
      <c r="K72" s="176"/>
      <c r="L72" s="176"/>
      <c r="M72" s="176"/>
      <c r="N72" s="176"/>
      <c r="O72" s="176"/>
      <c r="P72" s="176"/>
      <c r="Q72" s="176"/>
      <c r="R72" s="176"/>
      <c r="S72" s="176"/>
      <c r="T72" s="176"/>
      <c r="U72" s="176"/>
      <c r="V72" s="176"/>
    </row>
    <row r="73">
      <c r="A73" s="180"/>
      <c r="B73" s="180" t="s">
        <v>433</v>
      </c>
      <c r="C73" s="180"/>
      <c r="D73" s="185">
        <v>1016.94915254237</v>
      </c>
      <c r="E73" s="180" t="s">
        <v>390</v>
      </c>
      <c r="F73" s="180"/>
      <c r="G73" s="180" t="s">
        <v>410</v>
      </c>
      <c r="H73" s="191" t="s">
        <v>416</v>
      </c>
      <c r="I73" s="180"/>
      <c r="J73" s="180"/>
      <c r="K73" s="176"/>
      <c r="L73" s="176"/>
      <c r="M73" s="176"/>
      <c r="N73" s="176"/>
      <c r="O73" s="176"/>
      <c r="P73" s="176"/>
      <c r="Q73" s="176"/>
      <c r="R73" s="176"/>
      <c r="S73" s="176"/>
      <c r="T73" s="176"/>
      <c r="U73" s="176"/>
      <c r="V73" s="176"/>
    </row>
    <row r="74">
      <c r="A74" s="180"/>
      <c r="B74" s="180" t="s">
        <v>434</v>
      </c>
      <c r="C74" s="180"/>
      <c r="D74" s="185">
        <v>894.495412844037</v>
      </c>
      <c r="E74" s="180" t="s">
        <v>390</v>
      </c>
      <c r="F74" s="180"/>
      <c r="G74" s="180" t="s">
        <v>410</v>
      </c>
      <c r="H74" s="191" t="s">
        <v>416</v>
      </c>
      <c r="I74" s="180"/>
      <c r="J74" s="180"/>
      <c r="K74" s="176"/>
      <c r="L74" s="176"/>
      <c r="M74" s="176"/>
      <c r="N74" s="176"/>
      <c r="O74" s="176"/>
      <c r="P74" s="176"/>
      <c r="Q74" s="176"/>
      <c r="R74" s="176"/>
      <c r="S74" s="176"/>
      <c r="T74" s="176"/>
      <c r="U74" s="176"/>
      <c r="V74" s="176"/>
    </row>
    <row r="75">
      <c r="A75" s="180"/>
      <c r="B75" s="180" t="s">
        <v>435</v>
      </c>
      <c r="C75" s="180"/>
      <c r="D75" s="185">
        <v>8666.66666666667</v>
      </c>
      <c r="E75" s="180" t="s">
        <v>390</v>
      </c>
      <c r="F75" s="180"/>
      <c r="G75" s="180" t="s">
        <v>410</v>
      </c>
      <c r="H75" s="191" t="s">
        <v>416</v>
      </c>
      <c r="I75" s="180"/>
      <c r="J75" s="180"/>
      <c r="K75" s="176"/>
      <c r="L75" s="176"/>
      <c r="M75" s="176"/>
      <c r="N75" s="176"/>
      <c r="O75" s="176"/>
      <c r="P75" s="176"/>
      <c r="Q75" s="176"/>
      <c r="R75" s="176"/>
      <c r="S75" s="176"/>
      <c r="T75" s="176"/>
      <c r="U75" s="176"/>
      <c r="V75" s="176"/>
    </row>
    <row r="76">
      <c r="A76" s="180"/>
      <c r="B76" s="180" t="s">
        <v>436</v>
      </c>
      <c r="C76" s="180"/>
      <c r="D76" s="185">
        <v>13333.3333333333</v>
      </c>
      <c r="E76" s="180" t="s">
        <v>390</v>
      </c>
      <c r="F76" s="180"/>
      <c r="G76" s="180" t="s">
        <v>410</v>
      </c>
      <c r="H76" s="191" t="s">
        <v>416</v>
      </c>
      <c r="I76" s="180"/>
      <c r="J76" s="180"/>
      <c r="K76" s="176"/>
      <c r="L76" s="176"/>
      <c r="M76" s="176"/>
      <c r="N76" s="176"/>
      <c r="O76" s="176"/>
      <c r="P76" s="176"/>
      <c r="Q76" s="176"/>
      <c r="R76" s="176"/>
      <c r="S76" s="176"/>
      <c r="T76" s="176"/>
      <c r="U76" s="176"/>
      <c r="V76" s="176"/>
    </row>
    <row r="77">
      <c r="A77" s="180"/>
      <c r="B77" s="180" t="s">
        <v>437</v>
      </c>
      <c r="C77" s="180"/>
      <c r="D77" s="185">
        <v>42857.1428571429</v>
      </c>
      <c r="E77" s="180" t="s">
        <v>390</v>
      </c>
      <c r="F77" s="180"/>
      <c r="G77" s="180" t="s">
        <v>410</v>
      </c>
      <c r="H77" s="191" t="s">
        <v>416</v>
      </c>
      <c r="I77" s="180"/>
      <c r="J77" s="180" t="s">
        <v>440</v>
      </c>
      <c r="K77" s="176"/>
      <c r="L77" s="176"/>
      <c r="M77" s="176"/>
      <c r="N77" s="176"/>
      <c r="O77" s="176"/>
      <c r="P77" s="176"/>
      <c r="Q77" s="176"/>
      <c r="R77" s="176"/>
      <c r="S77" s="176"/>
      <c r="T77" s="176"/>
      <c r="U77" s="176"/>
      <c r="V77" s="176"/>
    </row>
    <row r="78">
      <c r="A78" s="180"/>
      <c r="B78" s="180" t="s">
        <v>439</v>
      </c>
      <c r="C78" s="180"/>
      <c r="D78" s="185">
        <v>28571.4285714286</v>
      </c>
      <c r="E78" s="180" t="s">
        <v>390</v>
      </c>
      <c r="F78" s="180"/>
      <c r="G78" s="180" t="s">
        <v>410</v>
      </c>
      <c r="H78" s="191" t="s">
        <v>416</v>
      </c>
      <c r="I78" s="180"/>
      <c r="J78" s="180"/>
      <c r="K78" s="176"/>
      <c r="L78" s="176"/>
      <c r="M78" s="176"/>
      <c r="N78" s="176"/>
      <c r="O78" s="176"/>
      <c r="P78" s="176"/>
      <c r="Q78" s="176"/>
      <c r="R78" s="176"/>
      <c r="S78" s="176"/>
      <c r="T78" s="176"/>
      <c r="U78" s="176"/>
      <c r="V78" s="176"/>
    </row>
    <row r="79">
      <c r="A79" s="180"/>
      <c r="B79" s="180" t="s">
        <v>441</v>
      </c>
      <c r="C79" s="180">
        <v>70</v>
      </c>
      <c r="D79" s="180">
        <f t="shared" ref="D79:D105" si="4">C79*10</f>
      </c>
      <c r="E79" s="180" t="s">
        <v>390</v>
      </c>
      <c r="F79" s="180"/>
      <c r="G79" s="180" t="s">
        <v>410</v>
      </c>
      <c r="H79" s="180"/>
      <c r="I79" s="180"/>
      <c r="J79" s="180" t="s">
        <v>442</v>
      </c>
      <c r="K79" s="192">
        <f>D41+D61</f>
      </c>
      <c r="L79" s="176"/>
      <c r="M79" s="176"/>
      <c r="N79" s="176"/>
      <c r="O79" s="176"/>
      <c r="P79" s="176"/>
      <c r="Q79" s="176"/>
      <c r="R79" s="176"/>
      <c r="S79" s="176"/>
      <c r="T79" s="176"/>
      <c r="U79" s="176"/>
      <c r="V79" s="176"/>
    </row>
    <row r="80">
      <c r="A80" s="180"/>
      <c r="B80" s="180" t="s">
        <v>443</v>
      </c>
      <c r="C80" s="180">
        <v>250</v>
      </c>
      <c r="D80" s="180">
        <f t="shared" si="4"/>
      </c>
      <c r="E80" s="180" t="s">
        <v>390</v>
      </c>
      <c r="F80" s="180"/>
      <c r="G80" s="180" t="s">
        <v>410</v>
      </c>
      <c r="H80" s="180"/>
      <c r="I80" s="180"/>
      <c r="J80" s="180" t="s">
        <v>444</v>
      </c>
      <c r="K80" s="176"/>
      <c r="L80" s="176"/>
      <c r="M80" s="176"/>
      <c r="N80" s="176"/>
      <c r="O80" s="176"/>
      <c r="P80" s="176"/>
      <c r="Q80" s="176"/>
      <c r="R80" s="176"/>
      <c r="S80" s="176"/>
      <c r="T80" s="176"/>
      <c r="U80" s="176"/>
      <c r="V80" s="176"/>
    </row>
    <row r="81">
      <c r="A81" s="193"/>
      <c r="B81" s="194" t="s">
        <v>445</v>
      </c>
      <c r="C81" s="180">
        <v>300</v>
      </c>
      <c r="D81" s="180">
        <f t="shared" si="4"/>
      </c>
      <c r="E81" s="180" t="s">
        <v>390</v>
      </c>
      <c r="F81" s="180"/>
      <c r="G81" s="180" t="s">
        <v>410</v>
      </c>
      <c r="H81" s="180"/>
      <c r="I81" s="180"/>
      <c r="J81" s="180"/>
      <c r="K81" s="176"/>
      <c r="L81" s="176"/>
      <c r="M81" s="176"/>
      <c r="N81" s="176"/>
      <c r="O81" s="176"/>
      <c r="P81" s="176"/>
      <c r="Q81" s="176"/>
      <c r="R81" s="176"/>
      <c r="S81" s="176"/>
      <c r="T81" s="176"/>
      <c r="U81" s="176"/>
      <c r="V81" s="176"/>
    </row>
    <row r="82">
      <c r="A82" s="193"/>
      <c r="B82" s="194" t="s">
        <v>446</v>
      </c>
      <c r="C82" s="180">
        <v>600</v>
      </c>
      <c r="D82" s="180">
        <f t="shared" si="4"/>
      </c>
      <c r="E82" s="180" t="s">
        <v>390</v>
      </c>
      <c r="F82" s="180"/>
      <c r="G82" s="180" t="s">
        <v>410</v>
      </c>
      <c r="H82" s="180"/>
      <c r="I82" s="180"/>
      <c r="J82" s="180"/>
      <c r="K82" s="176"/>
      <c r="L82" s="176"/>
      <c r="M82" s="176"/>
      <c r="N82" s="176"/>
      <c r="O82" s="176"/>
      <c r="P82" s="176"/>
      <c r="Q82" s="176"/>
      <c r="R82" s="176"/>
      <c r="S82" s="176"/>
      <c r="T82" s="176"/>
      <c r="U82" s="176"/>
      <c r="V82" s="176"/>
    </row>
    <row r="83">
      <c r="A83" s="180">
        <v>5304000</v>
      </c>
      <c r="B83" s="180" t="s">
        <v>420</v>
      </c>
      <c r="C83" s="180">
        <v>102.4</v>
      </c>
      <c r="D83" s="180">
        <f t="shared" si="4"/>
      </c>
      <c r="E83" s="180" t="s">
        <v>370</v>
      </c>
      <c r="F83" s="180"/>
      <c r="G83" s="180" t="s">
        <v>410</v>
      </c>
      <c r="H83" s="180" t="s">
        <v>375</v>
      </c>
      <c r="I83" s="180"/>
      <c r="J83" s="180" t="s">
        <v>447</v>
      </c>
      <c r="K83" s="176"/>
      <c r="L83" s="176"/>
      <c r="M83" s="176"/>
      <c r="N83" s="176"/>
      <c r="O83" s="176"/>
      <c r="P83" s="176"/>
      <c r="Q83" s="176"/>
      <c r="R83" s="176"/>
      <c r="S83" s="176"/>
      <c r="T83" s="176"/>
      <c r="U83" s="176"/>
      <c r="V83" s="176"/>
    </row>
    <row r="84">
      <c r="A84" s="195">
        <v>62</v>
      </c>
      <c r="B84" s="195" t="s">
        <v>448</v>
      </c>
      <c r="C84" s="195">
        <v>15</v>
      </c>
      <c r="D84" s="195">
        <f t="shared" si="4"/>
      </c>
      <c r="E84" s="195" t="s">
        <v>370</v>
      </c>
      <c r="F84" s="195"/>
      <c r="G84" s="195" t="s">
        <v>449</v>
      </c>
      <c r="H84" s="195" t="s">
        <v>364</v>
      </c>
      <c r="I84" s="195"/>
      <c r="J84" s="195"/>
      <c r="K84" s="176"/>
      <c r="L84" s="176"/>
      <c r="M84" s="176"/>
      <c r="N84" s="176"/>
      <c r="O84" s="176"/>
      <c r="P84" s="176"/>
      <c r="Q84" s="176"/>
      <c r="R84" s="176"/>
      <c r="S84" s="176"/>
      <c r="T84" s="176"/>
      <c r="U84" s="176"/>
      <c r="V84" s="176"/>
    </row>
    <row r="85">
      <c r="A85" s="195">
        <v>63</v>
      </c>
      <c r="B85" s="195" t="s">
        <v>450</v>
      </c>
      <c r="C85" s="195">
        <v>0.1</v>
      </c>
      <c r="D85" s="195">
        <f t="shared" si="4"/>
      </c>
      <c r="E85" s="195" t="s">
        <v>370</v>
      </c>
      <c r="F85" s="195"/>
      <c r="G85" s="195" t="s">
        <v>451</v>
      </c>
      <c r="H85" s="195" t="s">
        <v>375</v>
      </c>
      <c r="I85" s="195"/>
      <c r="J85" s="195"/>
      <c r="K85" s="176"/>
      <c r="L85" s="176"/>
      <c r="M85" s="176"/>
      <c r="N85" s="176"/>
      <c r="O85" s="176"/>
      <c r="P85" s="176"/>
      <c r="Q85" s="176"/>
      <c r="R85" s="176"/>
      <c r="S85" s="176"/>
      <c r="T85" s="176"/>
      <c r="U85" s="176"/>
      <c r="V85" s="176"/>
    </row>
    <row r="86">
      <c r="A86" s="195">
        <v>6030001</v>
      </c>
      <c r="B86" s="195" t="s">
        <v>452</v>
      </c>
      <c r="C86" s="195">
        <f t="shared" ref="C86:C89" si="10">C90/10</f>
      </c>
      <c r="D86" s="195">
        <f t="shared" si="4"/>
      </c>
      <c r="E86" s="195" t="s">
        <v>370</v>
      </c>
      <c r="F86" s="195"/>
      <c r="G86" s="195" t="s">
        <v>451</v>
      </c>
      <c r="H86" s="195" t="s">
        <v>375</v>
      </c>
      <c r="I86" s="195"/>
      <c r="J86" s="195"/>
      <c r="K86" s="176"/>
      <c r="L86" s="176"/>
      <c r="M86" s="176"/>
      <c r="N86" s="176"/>
      <c r="O86" s="176"/>
      <c r="P86" s="176"/>
      <c r="Q86" s="176"/>
      <c r="R86" s="176"/>
      <c r="S86" s="176"/>
      <c r="T86" s="176"/>
      <c r="U86" s="176"/>
      <c r="V86" s="176"/>
    </row>
    <row r="87">
      <c r="A87" s="195">
        <v>6030002</v>
      </c>
      <c r="B87" s="195" t="s">
        <v>453</v>
      </c>
      <c r="C87" s="195">
        <f t="shared" si="10"/>
      </c>
      <c r="D87" s="195">
        <f t="shared" si="4"/>
      </c>
      <c r="E87" s="195" t="s">
        <v>390</v>
      </c>
      <c r="F87" s="195"/>
      <c r="G87" s="195" t="s">
        <v>451</v>
      </c>
      <c r="H87" s="195" t="s">
        <v>364</v>
      </c>
      <c r="I87" s="195"/>
      <c r="J87" s="195"/>
      <c r="K87" s="176"/>
      <c r="L87" s="176"/>
      <c r="M87" s="176"/>
      <c r="N87" s="176"/>
      <c r="O87" s="176"/>
      <c r="P87" s="176"/>
      <c r="Q87" s="176"/>
      <c r="R87" s="176"/>
      <c r="S87" s="176"/>
      <c r="T87" s="176"/>
      <c r="U87" s="176"/>
      <c r="V87" s="176"/>
    </row>
    <row r="88">
      <c r="A88" s="195">
        <v>6030003</v>
      </c>
      <c r="B88" s="195" t="s">
        <v>454</v>
      </c>
      <c r="C88" s="195">
        <f t="shared" si="10"/>
      </c>
      <c r="D88" s="195">
        <f t="shared" si="4"/>
      </c>
      <c r="E88" s="195" t="s">
        <v>390</v>
      </c>
      <c r="F88" s="195"/>
      <c r="G88" s="195" t="s">
        <v>451</v>
      </c>
      <c r="H88" s="195" t="s">
        <v>391</v>
      </c>
      <c r="I88" s="195"/>
      <c r="J88" s="195"/>
      <c r="K88" s="176"/>
      <c r="L88" s="176"/>
      <c r="M88" s="176"/>
      <c r="N88" s="176"/>
      <c r="O88" s="176"/>
      <c r="P88" s="176"/>
      <c r="Q88" s="176"/>
      <c r="R88" s="176"/>
      <c r="S88" s="176"/>
      <c r="T88" s="176"/>
      <c r="U88" s="176"/>
      <c r="V88" s="176"/>
    </row>
    <row r="89">
      <c r="A89" s="195">
        <v>6030004</v>
      </c>
      <c r="B89" s="195" t="s">
        <v>455</v>
      </c>
      <c r="C89" s="195">
        <f t="shared" si="10"/>
      </c>
      <c r="D89" s="195">
        <f t="shared" si="4"/>
      </c>
      <c r="E89" s="195" t="s">
        <v>390</v>
      </c>
      <c r="F89" s="195"/>
      <c r="G89" s="195" t="s">
        <v>451</v>
      </c>
      <c r="H89" s="195" t="s">
        <v>416</v>
      </c>
      <c r="I89" s="195"/>
      <c r="J89" s="195"/>
      <c r="K89" s="176"/>
      <c r="L89" s="176"/>
      <c r="M89" s="176"/>
      <c r="N89" s="176"/>
      <c r="O89" s="176"/>
      <c r="P89" s="176"/>
      <c r="Q89" s="176"/>
      <c r="R89" s="176"/>
      <c r="S89" s="176"/>
      <c r="T89" s="176"/>
      <c r="U89" s="176"/>
      <c r="V89" s="176"/>
    </row>
    <row r="90">
      <c r="A90" s="196">
        <v>6040001</v>
      </c>
      <c r="B90" s="195" t="s">
        <v>456</v>
      </c>
      <c r="C90" s="195">
        <v>200</v>
      </c>
      <c r="D90" s="195">
        <f t="shared" si="4"/>
      </c>
      <c r="E90" s="195" t="s">
        <v>370</v>
      </c>
      <c r="F90" s="195"/>
      <c r="G90" s="195" t="s">
        <v>451</v>
      </c>
      <c r="H90" s="195"/>
      <c r="I90" s="195"/>
      <c r="J90" s="195"/>
      <c r="K90" s="176">
        <f t="shared" ref="K90:K93" si="9">D90/2</f>
      </c>
      <c r="L90" s="176"/>
      <c r="M90" s="176"/>
      <c r="N90" s="176"/>
      <c r="O90" s="176"/>
      <c r="P90" s="176"/>
      <c r="Q90" s="176"/>
      <c r="R90" s="176"/>
      <c r="S90" s="176"/>
      <c r="T90" s="176"/>
      <c r="U90" s="176"/>
      <c r="V90" s="176"/>
    </row>
    <row r="91">
      <c r="A91" s="196">
        <v>6040002</v>
      </c>
      <c r="B91" s="195" t="s">
        <v>457</v>
      </c>
      <c r="C91" s="195">
        <v>400</v>
      </c>
      <c r="D91" s="195">
        <f t="shared" si="4"/>
      </c>
      <c r="E91" s="195" t="s">
        <v>390</v>
      </c>
      <c r="F91" s="195"/>
      <c r="G91" s="195" t="s">
        <v>451</v>
      </c>
      <c r="H91" s="195"/>
      <c r="I91" s="195"/>
      <c r="J91" s="195"/>
      <c r="K91" s="176">
        <f t="shared" si="9"/>
      </c>
      <c r="L91" s="176"/>
      <c r="M91" s="176"/>
      <c r="N91" s="176"/>
      <c r="O91" s="176"/>
      <c r="P91" s="176"/>
      <c r="Q91" s="176"/>
      <c r="R91" s="176"/>
      <c r="S91" s="176"/>
      <c r="T91" s="176"/>
      <c r="U91" s="176"/>
      <c r="V91" s="176"/>
    </row>
    <row customHeight="true" ht="16.071428571428573" r="92">
      <c r="A92" s="196">
        <v>6040003</v>
      </c>
      <c r="B92" s="195" t="s">
        <v>458</v>
      </c>
      <c r="C92" s="195">
        <v>800</v>
      </c>
      <c r="D92" s="195">
        <f t="shared" si="4"/>
      </c>
      <c r="E92" s="195" t="s">
        <v>390</v>
      </c>
      <c r="F92" s="195"/>
      <c r="G92" s="195" t="s">
        <v>451</v>
      </c>
      <c r="H92" s="195"/>
      <c r="I92" s="195"/>
      <c r="J92" s="195"/>
      <c r="K92" s="176">
        <f t="shared" si="9"/>
      </c>
      <c r="L92" s="176"/>
      <c r="M92" s="176"/>
      <c r="N92" s="176"/>
      <c r="O92" s="176"/>
      <c r="P92" s="176"/>
      <c r="Q92" s="176"/>
      <c r="R92" s="176"/>
      <c r="S92" s="176"/>
      <c r="T92" s="176"/>
      <c r="U92" s="176"/>
      <c r="V92" s="176"/>
    </row>
    <row r="93">
      <c r="A93" s="196">
        <v>6040004</v>
      </c>
      <c r="B93" s="195" t="s">
        <v>459</v>
      </c>
      <c r="C93" s="195">
        <v>1600</v>
      </c>
      <c r="D93" s="195">
        <f t="shared" si="4"/>
      </c>
      <c r="E93" s="195" t="s">
        <v>390</v>
      </c>
      <c r="F93" s="195"/>
      <c r="G93" s="195" t="s">
        <v>451</v>
      </c>
      <c r="H93" s="195"/>
      <c r="I93" s="195"/>
      <c r="J93" s="195"/>
      <c r="K93" s="176">
        <f t="shared" si="9"/>
      </c>
      <c r="L93" s="176"/>
      <c r="M93" s="176"/>
      <c r="N93" s="176"/>
      <c r="O93" s="176"/>
      <c r="P93" s="176"/>
      <c r="Q93" s="176"/>
      <c r="R93" s="176"/>
      <c r="S93" s="176"/>
      <c r="T93" s="176"/>
      <c r="U93" s="176"/>
      <c r="V93" s="176"/>
    </row>
    <row r="94">
      <c r="A94" s="195">
        <v>6110030</v>
      </c>
      <c r="B94" s="195" t="s">
        <v>460</v>
      </c>
      <c r="C94" s="195">
        <v>1200</v>
      </c>
      <c r="D94" s="195">
        <f t="shared" si="4"/>
      </c>
      <c r="E94" s="195" t="s">
        <v>390</v>
      </c>
      <c r="F94" s="195"/>
      <c r="G94" s="195" t="s">
        <v>451</v>
      </c>
      <c r="H94" s="195" t="s">
        <v>391</v>
      </c>
      <c r="I94" s="195"/>
      <c r="J94" s="195"/>
      <c r="K94" s="176"/>
      <c r="L94" s="176"/>
      <c r="M94" s="176"/>
      <c r="N94" s="176"/>
      <c r="O94" s="176"/>
      <c r="P94" s="176"/>
      <c r="Q94" s="176"/>
      <c r="R94" s="176"/>
      <c r="S94" s="176"/>
      <c r="T94" s="176"/>
      <c r="U94" s="176"/>
      <c r="V94" s="176"/>
    </row>
    <row r="95">
      <c r="A95" s="182">
        <v>5523002</v>
      </c>
      <c r="B95" s="182" t="s">
        <v>461</v>
      </c>
      <c r="C95" s="182">
        <v>0.033</v>
      </c>
      <c r="D95" s="182">
        <f t="shared" si="4"/>
      </c>
      <c r="E95" s="182" t="s">
        <v>362</v>
      </c>
      <c r="F95" s="182"/>
      <c r="G95" s="182" t="s">
        <v>462</v>
      </c>
      <c r="H95" s="182" t="s">
        <v>375</v>
      </c>
      <c r="I95" s="182"/>
      <c r="J95" s="182" t="s">
        <v>365</v>
      </c>
      <c r="K95" s="176">
        <v>100112</v>
      </c>
      <c r="L95" s="176"/>
      <c r="M95" s="176"/>
      <c r="N95" s="176"/>
      <c r="O95" s="176"/>
      <c r="P95" s="176"/>
      <c r="Q95" s="176"/>
      <c r="R95" s="176"/>
      <c r="S95" s="176"/>
      <c r="T95" s="176"/>
      <c r="U95" s="176"/>
      <c r="V95" s="176"/>
    </row>
    <row r="96">
      <c r="A96" s="182">
        <v>100086</v>
      </c>
      <c r="B96" s="182" t="s">
        <v>463</v>
      </c>
      <c r="C96" s="182">
        <v>600</v>
      </c>
      <c r="D96" s="182">
        <f t="shared" si="4"/>
      </c>
      <c r="E96" s="182" t="s">
        <v>390</v>
      </c>
      <c r="F96" s="182"/>
      <c r="G96" s="182" t="s">
        <v>462</v>
      </c>
      <c r="H96" s="182"/>
      <c r="I96" s="182"/>
      <c r="J96" s="182"/>
      <c r="K96" s="176"/>
      <c r="L96" s="176"/>
      <c r="M96" s="176"/>
      <c r="N96" s="176"/>
      <c r="O96" s="176"/>
      <c r="P96" s="176"/>
      <c r="Q96" s="176"/>
      <c r="R96" s="176"/>
      <c r="S96" s="176"/>
      <c r="T96" s="176"/>
      <c r="U96" s="176"/>
      <c r="V96" s="176"/>
    </row>
    <row r="97">
      <c r="A97" s="182"/>
      <c r="B97" s="182" t="s">
        <v>464</v>
      </c>
      <c r="C97" s="182">
        <v>1200</v>
      </c>
      <c r="D97" s="182">
        <f t="shared" si="4"/>
      </c>
      <c r="E97" s="182" t="s">
        <v>390</v>
      </c>
      <c r="F97" s="182"/>
      <c r="G97" s="182" t="s">
        <v>462</v>
      </c>
      <c r="H97" s="182"/>
      <c r="I97" s="182"/>
      <c r="J97" s="182"/>
      <c r="K97" s="176"/>
      <c r="L97" s="176"/>
      <c r="M97" s="176"/>
      <c r="N97" s="176"/>
      <c r="O97" s="176"/>
      <c r="P97" s="176"/>
      <c r="Q97" s="176"/>
      <c r="R97" s="176"/>
      <c r="S97" s="176"/>
      <c r="T97" s="176"/>
      <c r="U97" s="176"/>
      <c r="V97" s="176"/>
    </row>
    <row r="98">
      <c r="A98" s="197">
        <v>11</v>
      </c>
      <c r="B98" s="198" t="s">
        <v>465</v>
      </c>
      <c r="C98" s="198">
        <v>3</v>
      </c>
      <c r="D98" s="198">
        <f t="shared" si="4"/>
      </c>
      <c r="E98" s="198" t="s">
        <v>362</v>
      </c>
      <c r="F98" s="198"/>
      <c r="G98" s="198" t="s">
        <v>449</v>
      </c>
      <c r="H98" s="198" t="s">
        <v>375</v>
      </c>
      <c r="I98" s="198"/>
      <c r="J98" s="198" t="s">
        <v>365</v>
      </c>
      <c r="K98" s="176"/>
      <c r="L98" s="176"/>
      <c r="M98" s="176"/>
      <c r="N98" s="176"/>
      <c r="O98" s="176"/>
      <c r="P98" s="176"/>
      <c r="Q98" s="176"/>
      <c r="R98" s="176"/>
      <c r="S98" s="176"/>
      <c r="T98" s="176"/>
      <c r="U98" s="176"/>
      <c r="V98" s="176"/>
    </row>
    <row r="99">
      <c r="A99" s="197">
        <v>35</v>
      </c>
      <c r="B99" s="198" t="s">
        <v>466</v>
      </c>
      <c r="C99" s="198">
        <v>60</v>
      </c>
      <c r="D99" s="198">
        <f t="shared" si="4"/>
      </c>
      <c r="E99" s="198" t="s">
        <v>370</v>
      </c>
      <c r="F99" s="198"/>
      <c r="G99" s="198" t="s">
        <v>449</v>
      </c>
      <c r="H99" s="198" t="s">
        <v>364</v>
      </c>
      <c r="I99" s="198"/>
      <c r="J99" s="198" t="s">
        <v>467</v>
      </c>
      <c r="K99" s="176"/>
      <c r="L99" s="176"/>
      <c r="M99" s="176"/>
      <c r="N99" s="176"/>
      <c r="O99" s="176"/>
      <c r="P99" s="176"/>
      <c r="Q99" s="176"/>
      <c r="R99" s="176"/>
      <c r="S99" s="176"/>
      <c r="T99" s="176"/>
      <c r="U99" s="176"/>
      <c r="V99" s="176"/>
    </row>
    <row r="100">
      <c r="A100" s="198">
        <v>9</v>
      </c>
      <c r="B100" s="198" t="s">
        <v>468</v>
      </c>
      <c r="C100" s="198">
        <v>5</v>
      </c>
      <c r="D100" s="198">
        <f t="shared" si="4"/>
      </c>
      <c r="E100" s="198" t="s">
        <v>362</v>
      </c>
      <c r="F100" s="198"/>
      <c r="G100" s="198" t="s">
        <v>449</v>
      </c>
      <c r="H100" s="198" t="s">
        <v>375</v>
      </c>
      <c r="I100" s="198"/>
      <c r="J100" s="198" t="s">
        <v>365</v>
      </c>
      <c r="K100" s="176"/>
      <c r="L100" s="176"/>
      <c r="M100" s="176"/>
      <c r="N100" s="176"/>
      <c r="O100" s="176"/>
      <c r="P100" s="176"/>
      <c r="Q100" s="176"/>
      <c r="R100" s="176"/>
      <c r="S100" s="176"/>
      <c r="T100" s="176"/>
      <c r="U100" s="176"/>
      <c r="V100" s="176"/>
    </row>
    <row r="101">
      <c r="A101" s="198">
        <v>30</v>
      </c>
      <c r="B101" s="198" t="s">
        <v>469</v>
      </c>
      <c r="C101" s="198">
        <v>28</v>
      </c>
      <c r="D101" s="198">
        <f t="shared" si="4"/>
      </c>
      <c r="E101" s="198" t="s">
        <v>370</v>
      </c>
      <c r="F101" s="198"/>
      <c r="G101" s="198" t="s">
        <v>449</v>
      </c>
      <c r="H101" s="198" t="s">
        <v>364</v>
      </c>
      <c r="I101" s="198"/>
      <c r="J101" s="198" t="s">
        <v>365</v>
      </c>
      <c r="K101" s="176"/>
      <c r="L101" s="176"/>
      <c r="M101" s="176"/>
      <c r="N101" s="176"/>
      <c r="O101" s="176"/>
      <c r="P101" s="176"/>
      <c r="Q101" s="176"/>
      <c r="R101" s="176"/>
      <c r="S101" s="176"/>
      <c r="T101" s="176"/>
      <c r="U101" s="176"/>
      <c r="V101" s="176"/>
    </row>
    <row r="102">
      <c r="A102" s="198"/>
      <c r="B102" s="198" t="s">
        <v>470</v>
      </c>
      <c r="C102" s="198">
        <v>10</v>
      </c>
      <c r="D102" s="198">
        <f t="shared" si="4"/>
      </c>
      <c r="E102" s="198" t="s">
        <v>471</v>
      </c>
      <c r="F102" s="198"/>
      <c r="G102" s="198" t="s">
        <v>449</v>
      </c>
      <c r="H102" s="198"/>
      <c r="I102" s="198"/>
      <c r="J102" s="199"/>
      <c r="K102" s="176"/>
      <c r="L102" s="176"/>
      <c r="M102" s="176"/>
      <c r="N102" s="176"/>
      <c r="O102" s="176"/>
      <c r="P102" s="176"/>
      <c r="Q102" s="176"/>
      <c r="R102" s="176"/>
      <c r="S102" s="176"/>
      <c r="T102" s="176"/>
      <c r="U102" s="176"/>
      <c r="V102" s="176"/>
    </row>
    <row r="103">
      <c r="A103" s="200"/>
      <c r="B103" s="200" t="s">
        <v>472</v>
      </c>
      <c r="C103" s="200">
        <v>150</v>
      </c>
      <c r="D103" s="200">
        <f t="shared" si="4"/>
      </c>
      <c r="E103" s="200" t="s">
        <v>390</v>
      </c>
      <c r="F103" s="200"/>
      <c r="G103" s="200" t="s">
        <v>473</v>
      </c>
      <c r="H103" s="200"/>
      <c r="I103" s="200"/>
      <c r="J103" s="201"/>
      <c r="K103" s="176"/>
      <c r="L103" s="176"/>
      <c r="M103" s="176"/>
      <c r="N103" s="176"/>
      <c r="O103" s="176"/>
      <c r="P103" s="176"/>
      <c r="Q103" s="176"/>
      <c r="R103" s="176"/>
      <c r="S103" s="176"/>
      <c r="T103" s="176"/>
      <c r="U103" s="176"/>
      <c r="V103" s="176"/>
    </row>
    <row r="104">
      <c r="A104" s="200"/>
      <c r="B104" s="200" t="s">
        <v>474</v>
      </c>
      <c r="C104" s="200">
        <v>400</v>
      </c>
      <c r="D104" s="200">
        <f t="shared" si="4"/>
      </c>
      <c r="E104" s="200" t="s">
        <v>390</v>
      </c>
      <c r="F104" s="200"/>
      <c r="G104" s="200" t="s">
        <v>473</v>
      </c>
      <c r="H104" s="200"/>
      <c r="I104" s="200"/>
      <c r="J104" s="201"/>
      <c r="K104" s="176"/>
      <c r="L104" s="176"/>
      <c r="M104" s="176"/>
      <c r="N104" s="176"/>
      <c r="O104" s="176"/>
      <c r="P104" s="176"/>
      <c r="Q104" s="176"/>
      <c r="R104" s="176"/>
      <c r="S104" s="176"/>
      <c r="T104" s="176"/>
      <c r="U104" s="176"/>
      <c r="V104" s="176"/>
    </row>
    <row r="105">
      <c r="A105" s="200"/>
      <c r="B105" s="200" t="s">
        <v>475</v>
      </c>
      <c r="C105" s="200">
        <v>800</v>
      </c>
      <c r="D105" s="200">
        <f t="shared" si="4"/>
      </c>
      <c r="E105" s="200" t="s">
        <v>390</v>
      </c>
      <c r="F105" s="200"/>
      <c r="G105" s="200" t="s">
        <v>473</v>
      </c>
      <c r="H105" s="200"/>
      <c r="I105" s="200"/>
      <c r="J105" s="201"/>
      <c r="K105" s="176"/>
      <c r="L105" s="176"/>
      <c r="M105" s="176"/>
      <c r="N105" s="176"/>
      <c r="O105" s="176"/>
      <c r="P105" s="176"/>
      <c r="Q105" s="176"/>
      <c r="R105" s="176"/>
      <c r="S105" s="176"/>
      <c r="T105" s="176"/>
      <c r="U105" s="176"/>
      <c r="V105" s="176"/>
    </row>
    <row r="106">
      <c r="A106" s="200"/>
      <c r="B106" s="200" t="s">
        <v>476</v>
      </c>
      <c r="C106" s="200">
        <v>1600</v>
      </c>
      <c r="D106" s="200">
        <v>16000</v>
      </c>
      <c r="E106" s="200" t="s">
        <v>390</v>
      </c>
      <c r="F106" s="200"/>
      <c r="G106" s="200" t="s">
        <v>473</v>
      </c>
      <c r="H106" s="200"/>
      <c r="I106" s="200"/>
      <c r="J106" s="201"/>
      <c r="K106" s="176"/>
      <c r="L106" s="176"/>
      <c r="M106" s="176"/>
      <c r="N106" s="176"/>
      <c r="O106" s="176"/>
      <c r="P106" s="176"/>
      <c r="Q106" s="176"/>
      <c r="R106" s="176"/>
      <c r="S106" s="176"/>
      <c r="T106" s="176"/>
      <c r="U106" s="176"/>
      <c r="V106" s="176"/>
    </row>
    <row r="107">
      <c r="A107" s="200"/>
      <c r="B107" s="200" t="s">
        <v>477</v>
      </c>
      <c r="C107" s="200">
        <v>150</v>
      </c>
      <c r="D107" s="200">
        <f t="shared" ref="D107:D109" si="5">C107*10</f>
      </c>
      <c r="E107" s="200" t="s">
        <v>390</v>
      </c>
      <c r="F107" s="200"/>
      <c r="G107" s="200" t="s">
        <v>473</v>
      </c>
      <c r="H107" s="200"/>
      <c r="I107" s="200"/>
      <c r="J107" s="201"/>
      <c r="K107" s="176"/>
      <c r="L107" s="176"/>
      <c r="M107" s="176"/>
      <c r="N107" s="176"/>
      <c r="O107" s="176"/>
      <c r="P107" s="176"/>
      <c r="Q107" s="176"/>
      <c r="R107" s="176"/>
      <c r="S107" s="176"/>
      <c r="T107" s="176"/>
      <c r="U107" s="176"/>
      <c r="V107" s="176"/>
    </row>
    <row r="108">
      <c r="A108" s="200"/>
      <c r="B108" s="200" t="s">
        <v>478</v>
      </c>
      <c r="C108" s="200">
        <v>400</v>
      </c>
      <c r="D108" s="200">
        <f t="shared" si="5"/>
      </c>
      <c r="E108" s="200" t="s">
        <v>390</v>
      </c>
      <c r="F108" s="200"/>
      <c r="G108" s="200" t="s">
        <v>473</v>
      </c>
      <c r="H108" s="200"/>
      <c r="I108" s="200"/>
      <c r="J108" s="201"/>
      <c r="K108" s="176"/>
      <c r="L108" s="176"/>
      <c r="M108" s="176"/>
      <c r="N108" s="176"/>
      <c r="O108" s="176"/>
      <c r="P108" s="176"/>
      <c r="Q108" s="176"/>
      <c r="R108" s="176"/>
      <c r="S108" s="176"/>
      <c r="T108" s="176"/>
      <c r="U108" s="176"/>
      <c r="V108" s="176"/>
    </row>
    <row r="109">
      <c r="A109" s="200"/>
      <c r="B109" s="200" t="s">
        <v>479</v>
      </c>
      <c r="C109" s="200">
        <v>800</v>
      </c>
      <c r="D109" s="200">
        <f t="shared" si="5"/>
      </c>
      <c r="E109" s="200" t="s">
        <v>390</v>
      </c>
      <c r="F109" s="200"/>
      <c r="G109" s="200" t="s">
        <v>473</v>
      </c>
      <c r="H109" s="200"/>
      <c r="I109" s="200"/>
      <c r="J109" s="201"/>
      <c r="K109" s="176"/>
      <c r="L109" s="176"/>
      <c r="M109" s="176"/>
      <c r="N109" s="176"/>
      <c r="O109" s="176"/>
      <c r="P109" s="176"/>
      <c r="Q109" s="176"/>
      <c r="R109" s="176"/>
      <c r="S109" s="176"/>
      <c r="T109" s="176"/>
      <c r="U109" s="176"/>
      <c r="V109" s="176"/>
    </row>
    <row r="110">
      <c r="A110" s="200"/>
      <c r="B110" s="200" t="s">
        <v>480</v>
      </c>
      <c r="C110" s="200">
        <v>1600</v>
      </c>
      <c r="D110" s="200">
        <v>16000</v>
      </c>
      <c r="E110" s="200" t="s">
        <v>390</v>
      </c>
      <c r="F110" s="200"/>
      <c r="G110" s="200" t="s">
        <v>473</v>
      </c>
      <c r="H110" s="200"/>
      <c r="I110" s="200"/>
      <c r="J110" s="201"/>
      <c r="K110" s="176"/>
      <c r="L110" s="176"/>
      <c r="M110" s="176"/>
      <c r="N110" s="176"/>
      <c r="O110" s="176"/>
      <c r="P110" s="176"/>
      <c r="Q110" s="176"/>
      <c r="R110" s="176"/>
      <c r="S110" s="176"/>
      <c r="T110" s="176"/>
      <c r="U110" s="176"/>
      <c r="V110" s="176"/>
    </row>
    <row r="111">
      <c r="A111" s="200"/>
      <c r="B111" s="200" t="s">
        <v>481</v>
      </c>
      <c r="C111" s="200">
        <v>400</v>
      </c>
      <c r="D111" s="200">
        <f t="shared" ref="D111:D113" si="6">C111*10</f>
      </c>
      <c r="E111" s="200" t="s">
        <v>390</v>
      </c>
      <c r="F111" s="200"/>
      <c r="G111" s="200" t="s">
        <v>473</v>
      </c>
      <c r="H111" s="200"/>
      <c r="I111" s="200"/>
      <c r="J111" s="201"/>
      <c r="K111" s="176"/>
      <c r="L111" s="176"/>
      <c r="M111" s="176"/>
      <c r="N111" s="176"/>
      <c r="O111" s="176"/>
      <c r="P111" s="176"/>
      <c r="Q111" s="176"/>
      <c r="R111" s="176"/>
      <c r="S111" s="176"/>
      <c r="T111" s="176"/>
      <c r="U111" s="176"/>
      <c r="V111" s="176"/>
    </row>
    <row r="112">
      <c r="A112" s="200"/>
      <c r="B112" s="200" t="s">
        <v>482</v>
      </c>
      <c r="C112" s="200">
        <v>800</v>
      </c>
      <c r="D112" s="200">
        <f t="shared" si="6"/>
      </c>
      <c r="E112" s="200" t="s">
        <v>390</v>
      </c>
      <c r="F112" s="200"/>
      <c r="G112" s="200" t="s">
        <v>473</v>
      </c>
      <c r="H112" s="200"/>
      <c r="I112" s="200"/>
      <c r="J112" s="201"/>
      <c r="K112" s="176"/>
      <c r="L112" s="176"/>
      <c r="M112" s="176"/>
      <c r="N112" s="176"/>
      <c r="O112" s="176"/>
      <c r="P112" s="176"/>
      <c r="Q112" s="176"/>
      <c r="R112" s="176"/>
      <c r="S112" s="176"/>
      <c r="T112" s="176"/>
      <c r="U112" s="176"/>
      <c r="V112" s="176"/>
    </row>
    <row r="113">
      <c r="A113" s="200"/>
      <c r="B113" s="200" t="s">
        <v>483</v>
      </c>
      <c r="C113" s="200">
        <v>250</v>
      </c>
      <c r="D113" s="200">
        <f t="shared" si="6"/>
      </c>
      <c r="E113" s="200" t="s">
        <v>390</v>
      </c>
      <c r="F113" s="200"/>
      <c r="G113" s="200" t="s">
        <v>473</v>
      </c>
      <c r="H113" s="200"/>
      <c r="I113" s="200"/>
      <c r="J113" s="201"/>
      <c r="K113" s="176"/>
      <c r="L113" s="176"/>
      <c r="M113" s="176"/>
      <c r="N113" s="176"/>
      <c r="O113" s="176"/>
      <c r="P113" s="176"/>
      <c r="Q113" s="176"/>
      <c r="R113" s="176"/>
      <c r="S113" s="176"/>
      <c r="T113" s="176"/>
      <c r="U113" s="176"/>
      <c r="V113" s="176"/>
    </row>
    <row r="114">
      <c r="A114" s="200"/>
      <c r="B114" s="200" t="s">
        <v>484</v>
      </c>
      <c r="C114" s="200">
        <v>700</v>
      </c>
      <c r="D114" s="200">
        <v>8000</v>
      </c>
      <c r="E114" s="200" t="s">
        <v>390</v>
      </c>
      <c r="F114" s="200"/>
      <c r="G114" s="200"/>
      <c r="H114" s="200"/>
      <c r="I114" s="200"/>
      <c r="J114" s="201"/>
      <c r="K114" s="176"/>
      <c r="L114" s="176"/>
      <c r="M114" s="176"/>
      <c r="N114" s="176"/>
      <c r="O114" s="176"/>
      <c r="P114" s="176"/>
      <c r="Q114" s="176"/>
      <c r="R114" s="176"/>
      <c r="S114" s="176"/>
      <c r="T114" s="176"/>
      <c r="U114" s="176"/>
      <c r="V114" s="176"/>
    </row>
    <row r="115">
      <c r="A115" s="200"/>
      <c r="B115" s="200" t="s">
        <v>485</v>
      </c>
      <c r="C115" s="200">
        <v>1200</v>
      </c>
      <c r="D115" s="200">
        <f>C115*10</f>
      </c>
      <c r="E115" s="200" t="s">
        <v>390</v>
      </c>
      <c r="F115" s="200"/>
      <c r="G115" s="200" t="s">
        <v>473</v>
      </c>
      <c r="H115" s="200"/>
      <c r="I115" s="200"/>
      <c r="J115" s="201"/>
      <c r="K115" s="176"/>
      <c r="L115" s="176"/>
      <c r="M115" s="176"/>
      <c r="N115" s="176"/>
      <c r="O115" s="176"/>
      <c r="P115" s="176"/>
      <c r="Q115" s="176"/>
      <c r="R115" s="176"/>
      <c r="S115" s="176"/>
      <c r="T115" s="176"/>
      <c r="U115" s="176"/>
      <c r="V115" s="176"/>
    </row>
    <row r="116">
      <c r="A116" s="195"/>
      <c r="B116" s="195" t="s">
        <v>486</v>
      </c>
      <c r="C116" s="195"/>
      <c r="D116" s="195"/>
      <c r="E116" s="195" t="s">
        <v>390</v>
      </c>
      <c r="F116" s="195"/>
      <c r="G116" s="195" t="s">
        <v>473</v>
      </c>
      <c r="H116" s="195"/>
      <c r="I116" s="195"/>
      <c r="J116" s="202" t="s">
        <v>487</v>
      </c>
      <c r="K116" s="176"/>
      <c r="L116" s="176"/>
      <c r="M116" s="176"/>
      <c r="N116" s="176"/>
      <c r="O116" s="176"/>
      <c r="P116" s="176"/>
      <c r="Q116" s="176"/>
      <c r="R116" s="176"/>
      <c r="S116" s="176"/>
      <c r="T116" s="176"/>
      <c r="U116" s="176"/>
      <c r="V116" s="176"/>
    </row>
    <row r="117">
      <c r="A117" s="195"/>
      <c r="B117" s="195" t="s">
        <v>488</v>
      </c>
      <c r="C117" s="195"/>
      <c r="D117" s="195"/>
      <c r="E117" s="195" t="s">
        <v>390</v>
      </c>
      <c r="F117" s="195"/>
      <c r="G117" s="195" t="s">
        <v>473</v>
      </c>
      <c r="H117" s="195"/>
      <c r="I117" s="195"/>
      <c r="J117" s="202" t="s">
        <v>487</v>
      </c>
      <c r="K117" s="176"/>
      <c r="L117" s="176"/>
      <c r="M117" s="176"/>
      <c r="N117" s="176"/>
      <c r="O117" s="176"/>
      <c r="P117" s="176"/>
      <c r="Q117" s="176"/>
      <c r="R117" s="176"/>
      <c r="S117" s="176"/>
      <c r="T117" s="176"/>
      <c r="U117" s="176"/>
      <c r="V117" s="176"/>
    </row>
    <row r="118">
      <c r="A118" s="195"/>
      <c r="B118" s="195" t="s">
        <v>489</v>
      </c>
      <c r="C118" s="195"/>
      <c r="D118" s="195"/>
      <c r="E118" s="195" t="s">
        <v>390</v>
      </c>
      <c r="F118" s="195"/>
      <c r="G118" s="195" t="s">
        <v>473</v>
      </c>
      <c r="H118" s="195" t="s">
        <v>367</v>
      </c>
      <c r="I118" s="195"/>
      <c r="J118" s="202" t="s">
        <v>487</v>
      </c>
      <c r="K118" s="203"/>
      <c r="L118" s="203"/>
      <c r="M118" s="176"/>
      <c r="N118" s="176"/>
      <c r="O118" s="176"/>
      <c r="P118" s="176"/>
      <c r="Q118" s="176"/>
      <c r="R118" s="176"/>
      <c r="S118" s="176"/>
      <c r="T118" s="176"/>
      <c r="U118" s="176"/>
      <c r="V118" s="176"/>
    </row>
    <row r="119">
      <c r="A119" s="204"/>
      <c r="B119" s="195" t="s">
        <v>490</v>
      </c>
      <c r="C119" s="195"/>
      <c r="D119" s="195"/>
      <c r="E119" s="195" t="s">
        <v>390</v>
      </c>
      <c r="F119" s="195"/>
      <c r="G119" s="195" t="s">
        <v>473</v>
      </c>
      <c r="H119" s="195"/>
      <c r="I119" s="195"/>
      <c r="J119" s="202" t="s">
        <v>487</v>
      </c>
      <c r="K119" s="203"/>
      <c r="L119" s="203"/>
      <c r="M119" s="176"/>
      <c r="N119" s="176"/>
      <c r="O119" s="176"/>
      <c r="P119" s="176"/>
      <c r="Q119" s="176"/>
      <c r="R119" s="176"/>
      <c r="S119" s="176"/>
      <c r="T119" s="176"/>
      <c r="U119" s="176"/>
      <c r="V119" s="176"/>
    </row>
    <row r="120">
      <c r="A120" s="204"/>
      <c r="B120" s="195" t="s">
        <v>491</v>
      </c>
      <c r="C120" s="195"/>
      <c r="D120" s="195"/>
      <c r="E120" s="195" t="s">
        <v>390</v>
      </c>
      <c r="F120" s="195"/>
      <c r="G120" s="195" t="s">
        <v>473</v>
      </c>
      <c r="H120" s="195"/>
      <c r="I120" s="195"/>
      <c r="J120" s="202" t="s">
        <v>487</v>
      </c>
      <c r="K120" s="203"/>
      <c r="L120" s="203"/>
      <c r="M120" s="176"/>
      <c r="N120" s="176"/>
      <c r="O120" s="176"/>
      <c r="P120" s="176"/>
      <c r="Q120" s="176"/>
      <c r="R120" s="176"/>
      <c r="S120" s="176"/>
      <c r="T120" s="176"/>
      <c r="U120" s="176"/>
      <c r="V120" s="176"/>
    </row>
    <row r="121">
      <c r="A121" s="205">
        <v>5800004</v>
      </c>
      <c r="B121" s="205" t="s">
        <v>492</v>
      </c>
      <c r="C121" s="205">
        <v>3</v>
      </c>
      <c r="D121" s="205">
        <f t="shared" ref="D121:D129" si="7">C121*10</f>
      </c>
      <c r="E121" s="176" t="s">
        <v>370</v>
      </c>
      <c r="F121" s="176"/>
      <c r="G121" s="176"/>
      <c r="H121" s="176" t="s">
        <v>364</v>
      </c>
      <c r="I121" s="176"/>
      <c r="J121" s="205" t="s">
        <v>493</v>
      </c>
      <c r="K121" s="176"/>
      <c r="L121" s="176"/>
      <c r="M121" s="176"/>
      <c r="N121" s="176"/>
      <c r="O121" s="176"/>
      <c r="P121" s="176"/>
      <c r="Q121" s="176"/>
      <c r="R121" s="176"/>
      <c r="S121" s="176"/>
      <c r="T121" s="176"/>
      <c r="U121" s="176"/>
      <c r="V121" s="176"/>
    </row>
    <row r="122">
      <c r="A122" s="206"/>
      <c r="B122" s="205" t="s">
        <v>494</v>
      </c>
      <c r="C122" s="205">
        <v>0.002</v>
      </c>
      <c r="D122" s="205">
        <f t="shared" si="7"/>
      </c>
      <c r="E122" s="176" t="s">
        <v>362</v>
      </c>
      <c r="F122" s="176"/>
      <c r="G122" s="176"/>
      <c r="H122" s="176"/>
      <c r="I122" s="176"/>
      <c r="J122" s="176"/>
      <c r="K122" s="176"/>
      <c r="L122" s="176"/>
      <c r="M122" s="176"/>
      <c r="N122" s="176"/>
      <c r="O122" s="176"/>
      <c r="P122" s="176"/>
      <c r="Q122" s="176"/>
      <c r="R122" s="176"/>
      <c r="S122" s="176"/>
      <c r="T122" s="176"/>
      <c r="U122" s="176"/>
      <c r="V122" s="176"/>
    </row>
    <row r="123">
      <c r="A123" s="206"/>
      <c r="B123" s="205" t="s">
        <v>495</v>
      </c>
      <c r="C123" s="205">
        <v>0.01</v>
      </c>
      <c r="D123" s="205">
        <f t="shared" si="7"/>
      </c>
      <c r="E123" s="176" t="s">
        <v>362</v>
      </c>
      <c r="F123" s="176"/>
      <c r="G123" s="176"/>
      <c r="H123" s="176"/>
      <c r="I123" s="176"/>
      <c r="J123" s="176"/>
      <c r="K123" s="176"/>
      <c r="L123" s="176"/>
      <c r="M123" s="176"/>
      <c r="N123" s="176"/>
      <c r="O123" s="176"/>
      <c r="P123" s="176"/>
      <c r="Q123" s="176"/>
      <c r="R123" s="176"/>
      <c r="S123" s="176"/>
      <c r="T123" s="176"/>
      <c r="U123" s="176"/>
      <c r="V123" s="176"/>
    </row>
    <row r="124">
      <c r="A124" s="206">
        <v>5205001</v>
      </c>
      <c r="B124" s="205" t="s">
        <v>496</v>
      </c>
      <c r="C124" s="205">
        <v>50</v>
      </c>
      <c r="D124" s="205">
        <f t="shared" si="7"/>
      </c>
      <c r="E124" s="176" t="s">
        <v>390</v>
      </c>
      <c r="F124" s="176"/>
      <c r="G124" s="176"/>
      <c r="H124" s="176" t="s">
        <v>364</v>
      </c>
      <c r="I124" s="176"/>
      <c r="J124" s="205" t="s">
        <v>497</v>
      </c>
      <c r="K124" s="176"/>
      <c r="L124" s="176"/>
      <c r="M124" s="176"/>
      <c r="N124" s="176"/>
      <c r="O124" s="176"/>
      <c r="P124" s="176"/>
      <c r="Q124" s="176"/>
      <c r="R124" s="176"/>
      <c r="S124" s="176"/>
      <c r="T124" s="176"/>
      <c r="U124" s="176"/>
      <c r="V124" s="176"/>
    </row>
    <row r="125">
      <c r="A125" s="206"/>
      <c r="B125" s="205" t="s">
        <v>498</v>
      </c>
      <c r="C125" s="205">
        <v>0.5</v>
      </c>
      <c r="D125" s="205">
        <f t="shared" si="7"/>
      </c>
      <c r="E125" s="176" t="s">
        <v>370</v>
      </c>
      <c r="F125" s="176"/>
      <c r="G125" s="176"/>
      <c r="H125" s="176" t="s">
        <v>375</v>
      </c>
      <c r="I125" s="176"/>
      <c r="J125" s="205" t="s">
        <v>499</v>
      </c>
      <c r="K125" s="176"/>
      <c r="L125" s="176"/>
      <c r="M125" s="176"/>
      <c r="N125" s="176"/>
      <c r="O125" s="176"/>
      <c r="P125" s="176"/>
      <c r="Q125" s="176"/>
      <c r="R125" s="176"/>
      <c r="S125" s="176"/>
      <c r="T125" s="176"/>
      <c r="U125" s="176"/>
      <c r="V125" s="176"/>
    </row>
    <row r="126">
      <c r="A126" s="206">
        <v>50</v>
      </c>
      <c r="B126" s="205" t="s">
        <v>500</v>
      </c>
      <c r="C126" s="205">
        <v>0.01</v>
      </c>
      <c r="D126" s="205">
        <f t="shared" si="7"/>
      </c>
      <c r="E126" s="176" t="s">
        <v>362</v>
      </c>
      <c r="F126" s="176"/>
      <c r="G126" s="176"/>
      <c r="H126" s="176" t="s">
        <v>375</v>
      </c>
      <c r="I126" s="176"/>
      <c r="J126" s="205" t="s">
        <v>501</v>
      </c>
      <c r="K126" s="176"/>
      <c r="L126" s="176"/>
      <c r="M126" s="176"/>
      <c r="N126" s="176"/>
      <c r="O126" s="176"/>
      <c r="P126" s="176"/>
      <c r="Q126" s="176"/>
      <c r="R126" s="176"/>
      <c r="S126" s="176"/>
      <c r="T126" s="176"/>
      <c r="U126" s="176"/>
      <c r="V126" s="176"/>
    </row>
    <row r="127">
      <c r="A127" s="206"/>
      <c r="B127" s="205" t="s">
        <v>502</v>
      </c>
      <c r="C127" s="205">
        <v>0.0688</v>
      </c>
      <c r="D127" s="205">
        <f t="shared" si="7"/>
      </c>
      <c r="E127" s="176" t="s">
        <v>362</v>
      </c>
      <c r="F127" s="176"/>
      <c r="G127" s="176"/>
      <c r="H127" s="176"/>
      <c r="I127" s="176"/>
      <c r="J127" s="176"/>
      <c r="K127" s="176"/>
      <c r="L127" s="176"/>
      <c r="M127" s="176"/>
      <c r="N127" s="176"/>
      <c r="O127" s="176"/>
      <c r="P127" s="176"/>
      <c r="Q127" s="176"/>
      <c r="R127" s="176"/>
      <c r="S127" s="176"/>
      <c r="T127" s="176"/>
      <c r="U127" s="176"/>
      <c r="V127" s="176"/>
    </row>
    <row r="128">
      <c r="A128" s="205">
        <v>28</v>
      </c>
      <c r="B128" s="205" t="s">
        <v>503</v>
      </c>
      <c r="C128" s="205">
        <v>20</v>
      </c>
      <c r="D128" s="205">
        <f t="shared" si="7"/>
      </c>
      <c r="E128" s="176" t="s">
        <v>370</v>
      </c>
      <c r="F128" s="176"/>
      <c r="G128" s="176"/>
      <c r="H128" s="176" t="s">
        <v>375</v>
      </c>
      <c r="I128" s="176"/>
      <c r="J128" s="205" t="s">
        <v>504</v>
      </c>
      <c r="K128" s="176"/>
      <c r="L128" s="176"/>
      <c r="M128" s="176"/>
      <c r="N128" s="176"/>
      <c r="O128" s="176"/>
      <c r="P128" s="176"/>
      <c r="Q128" s="176"/>
      <c r="R128" s="176"/>
      <c r="S128" s="176"/>
      <c r="T128" s="176"/>
      <c r="U128" s="176"/>
      <c r="V128" s="176"/>
    </row>
    <row r="129">
      <c r="A129" s="205">
        <v>5523004</v>
      </c>
      <c r="B129" s="205" t="s">
        <v>505</v>
      </c>
      <c r="C129" s="205">
        <v>30</v>
      </c>
      <c r="D129" s="205">
        <f t="shared" si="7"/>
      </c>
      <c r="E129" s="176" t="s">
        <v>471</v>
      </c>
      <c r="F129" s="176"/>
      <c r="G129" s="176"/>
      <c r="H129" s="176" t="s">
        <v>364</v>
      </c>
      <c r="I129" s="176"/>
      <c r="J129" s="205" t="s">
        <v>506</v>
      </c>
      <c r="K129" s="176"/>
      <c r="L129" s="176"/>
      <c r="M129" s="176"/>
      <c r="N129" s="176"/>
      <c r="O129" s="176"/>
      <c r="P129" s="176"/>
      <c r="Q129" s="176"/>
      <c r="R129" s="176"/>
      <c r="S129" s="176"/>
      <c r="T129" s="176"/>
      <c r="U129" s="176"/>
      <c r="V129" s="176"/>
    </row>
    <row r="130">
      <c r="A130" s="205">
        <v>5523003</v>
      </c>
      <c r="B130" s="205" t="s">
        <v>507</v>
      </c>
      <c r="C130" s="205">
        <v>9</v>
      </c>
      <c r="D130" s="205">
        <v>90</v>
      </c>
      <c r="E130" s="176" t="s">
        <v>471</v>
      </c>
      <c r="F130" s="176"/>
      <c r="G130" s="176"/>
      <c r="H130" s="176" t="s">
        <v>375</v>
      </c>
      <c r="I130" s="176"/>
      <c r="J130" s="205" t="s">
        <v>506</v>
      </c>
      <c r="K130" s="176"/>
      <c r="L130" s="176"/>
      <c r="M130" s="176"/>
      <c r="N130" s="176"/>
      <c r="O130" s="176"/>
      <c r="P130" s="176"/>
      <c r="Q130" s="176"/>
      <c r="R130" s="176"/>
      <c r="S130" s="176"/>
      <c r="T130" s="176"/>
      <c r="U130" s="176"/>
      <c r="V130" s="176"/>
    </row>
    <row r="131">
      <c r="A131" s="176"/>
      <c r="B131" s="176" t="s">
        <v>508</v>
      </c>
      <c r="C131" s="176">
        <f t="shared" ref="C131:C151" si="13">D131/10</f>
      </c>
      <c r="D131" s="176">
        <v>2400</v>
      </c>
      <c r="E131" s="176"/>
      <c r="F131" s="176"/>
      <c r="G131" s="176"/>
      <c r="H131" s="176"/>
      <c r="I131" s="176"/>
      <c r="J131" s="176"/>
      <c r="K131" s="176">
        <v>600</v>
      </c>
      <c r="L131" s="176" t="s">
        <v>509</v>
      </c>
      <c r="M131" s="176">
        <v>1400</v>
      </c>
      <c r="N131" s="176" t="s">
        <v>510</v>
      </c>
      <c r="O131" s="176">
        <v>2333</v>
      </c>
      <c r="P131" s="176"/>
      <c r="Q131" s="176"/>
      <c r="R131" s="176"/>
      <c r="S131" s="176"/>
      <c r="T131" s="176"/>
      <c r="U131" s="176"/>
      <c r="V131" s="176"/>
    </row>
    <row r="132">
      <c r="A132" s="176"/>
      <c r="B132" s="176" t="s">
        <v>511</v>
      </c>
      <c r="C132" s="176">
        <f t="shared" si="13"/>
      </c>
      <c r="D132" s="176">
        <v>4800</v>
      </c>
      <c r="E132" s="176"/>
      <c r="F132" s="176"/>
      <c r="G132" s="176"/>
      <c r="H132" s="176"/>
      <c r="I132" s="176"/>
      <c r="J132" s="176"/>
      <c r="K132" s="176" t="s">
        <v>512</v>
      </c>
      <c r="L132" s="176">
        <v>380</v>
      </c>
      <c r="M132" s="176">
        <f t="shared" ref="M132:M133" si="11">L132*14</f>
      </c>
      <c r="N132" s="176">
        <v>2400</v>
      </c>
      <c r="O132" s="176" t="s">
        <v>513</v>
      </c>
      <c r="P132" s="176"/>
      <c r="Q132" s="176"/>
      <c r="R132" s="176"/>
      <c r="S132" s="176"/>
      <c r="T132" s="176"/>
      <c r="U132" s="176"/>
      <c r="V132" s="176"/>
    </row>
    <row r="133">
      <c r="A133" s="176"/>
      <c r="B133" s="176" t="s">
        <v>514</v>
      </c>
      <c r="C133" s="176">
        <f t="shared" si="13"/>
      </c>
      <c r="D133" s="176">
        <v>9600</v>
      </c>
      <c r="E133" s="176"/>
      <c r="F133" s="176"/>
      <c r="G133" s="176"/>
      <c r="H133" s="176"/>
      <c r="I133" s="176"/>
      <c r="J133" s="176"/>
      <c r="K133" s="176" t="s">
        <v>515</v>
      </c>
      <c r="L133" s="176">
        <v>600</v>
      </c>
      <c r="M133" s="176">
        <f t="shared" si="11"/>
      </c>
      <c r="N133" s="176"/>
      <c r="O133" s="176"/>
      <c r="P133" s="176"/>
      <c r="Q133" s="176"/>
      <c r="R133" s="176"/>
      <c r="S133" s="176"/>
      <c r="T133" s="176"/>
      <c r="U133" s="176"/>
      <c r="V133" s="176"/>
    </row>
    <row r="134">
      <c r="A134" s="176">
        <v>6200001</v>
      </c>
      <c r="B134" s="176" t="s">
        <v>516</v>
      </c>
      <c r="C134" s="176">
        <f t="shared" si="13"/>
      </c>
      <c r="D134" s="176">
        <v>2400</v>
      </c>
      <c r="E134" s="176"/>
      <c r="F134" s="176"/>
      <c r="G134" s="176"/>
      <c r="H134" s="176" t="s">
        <v>375</v>
      </c>
      <c r="I134" s="176"/>
      <c r="J134" s="176"/>
      <c r="K134" s="176"/>
      <c r="L134" s="176"/>
      <c r="M134" s="176"/>
      <c r="N134" s="176"/>
      <c r="O134" s="176"/>
      <c r="P134" s="176"/>
      <c r="Q134" s="176"/>
      <c r="R134" s="176"/>
      <c r="S134" s="176"/>
      <c r="T134" s="176"/>
      <c r="U134" s="176"/>
      <c r="V134" s="176"/>
    </row>
    <row r="135">
      <c r="A135" s="176">
        <v>6200002</v>
      </c>
      <c r="B135" s="176" t="s">
        <v>517</v>
      </c>
      <c r="C135" s="176">
        <f t="shared" si="13"/>
      </c>
      <c r="D135" s="176">
        <v>2400</v>
      </c>
      <c r="E135" s="176"/>
      <c r="F135" s="176"/>
      <c r="G135" s="176"/>
      <c r="H135" s="176" t="s">
        <v>375</v>
      </c>
      <c r="I135" s="176"/>
      <c r="J135" s="176"/>
      <c r="K135" s="176"/>
      <c r="L135" s="176"/>
      <c r="M135" s="176"/>
      <c r="N135" s="176"/>
      <c r="O135" s="176"/>
      <c r="P135" s="176"/>
      <c r="Q135" s="176"/>
      <c r="R135" s="176"/>
      <c r="S135" s="176"/>
      <c r="T135" s="176"/>
      <c r="U135" s="176"/>
      <c r="V135" s="176"/>
    </row>
    <row r="136">
      <c r="A136" s="176">
        <v>6200003</v>
      </c>
      <c r="B136" s="176" t="s">
        <v>518</v>
      </c>
      <c r="C136" s="176">
        <f t="shared" si="13"/>
      </c>
      <c r="D136" s="176">
        <v>2400</v>
      </c>
      <c r="E136" s="176"/>
      <c r="F136" s="176"/>
      <c r="G136" s="176"/>
      <c r="H136" s="176" t="s">
        <v>375</v>
      </c>
      <c r="I136" s="176"/>
      <c r="J136" s="176"/>
      <c r="K136" s="176"/>
      <c r="L136" s="176"/>
      <c r="M136" s="176"/>
      <c r="N136" s="176"/>
      <c r="O136" s="176"/>
      <c r="P136" s="176"/>
      <c r="Q136" s="176"/>
      <c r="R136" s="176"/>
      <c r="S136" s="176"/>
      <c r="T136" s="176"/>
      <c r="U136" s="176"/>
      <c r="V136" s="176"/>
    </row>
    <row r="137">
      <c r="A137" s="176">
        <v>6200004</v>
      </c>
      <c r="B137" s="176" t="s">
        <v>519</v>
      </c>
      <c r="C137" s="176">
        <f t="shared" si="13"/>
      </c>
      <c r="D137" s="176">
        <v>2400</v>
      </c>
      <c r="E137" s="176"/>
      <c r="F137" s="176"/>
      <c r="G137" s="176"/>
      <c r="H137" s="176" t="s">
        <v>375</v>
      </c>
      <c r="I137" s="176"/>
      <c r="J137" s="176"/>
      <c r="K137" s="176"/>
      <c r="L137" s="176"/>
      <c r="M137" s="176"/>
      <c r="N137" s="176"/>
      <c r="O137" s="176"/>
      <c r="P137" s="176"/>
      <c r="Q137" s="176"/>
      <c r="R137" s="176"/>
      <c r="S137" s="176"/>
      <c r="T137" s="176"/>
      <c r="U137" s="176"/>
      <c r="V137" s="176"/>
    </row>
    <row r="138">
      <c r="A138" s="176">
        <v>6200005</v>
      </c>
      <c r="B138" s="176" t="s">
        <v>520</v>
      </c>
      <c r="C138" s="176">
        <f t="shared" si="13"/>
      </c>
      <c r="D138" s="176">
        <v>2400</v>
      </c>
      <c r="E138" s="176"/>
      <c r="F138" s="176"/>
      <c r="G138" s="176"/>
      <c r="H138" s="176" t="s">
        <v>375</v>
      </c>
      <c r="I138" s="176"/>
      <c r="J138" s="176"/>
      <c r="K138" s="176"/>
      <c r="L138" s="176"/>
      <c r="M138" s="176"/>
      <c r="N138" s="176"/>
      <c r="O138" s="176"/>
      <c r="P138" s="176"/>
      <c r="Q138" s="176"/>
      <c r="R138" s="176"/>
      <c r="S138" s="176"/>
      <c r="T138" s="176"/>
      <c r="U138" s="176"/>
      <c r="V138" s="176"/>
    </row>
    <row r="139">
      <c r="A139" s="176">
        <v>6200006</v>
      </c>
      <c r="B139" s="176" t="s">
        <v>521</v>
      </c>
      <c r="C139" s="176">
        <f t="shared" si="13"/>
      </c>
      <c r="D139" s="176">
        <v>4800</v>
      </c>
      <c r="E139" s="176"/>
      <c r="F139" s="176"/>
      <c r="G139" s="176"/>
      <c r="H139" s="176" t="s">
        <v>364</v>
      </c>
      <c r="I139" s="176"/>
      <c r="J139" s="176"/>
      <c r="K139" s="176"/>
      <c r="L139" s="176"/>
      <c r="M139" s="176"/>
      <c r="N139" s="176"/>
      <c r="O139" s="176"/>
      <c r="P139" s="176"/>
      <c r="Q139" s="176"/>
      <c r="R139" s="176"/>
      <c r="S139" s="176"/>
      <c r="T139" s="176"/>
      <c r="U139" s="176"/>
      <c r="V139" s="176"/>
    </row>
    <row r="140">
      <c r="A140" s="176">
        <v>6200007</v>
      </c>
      <c r="B140" s="176" t="s">
        <v>522</v>
      </c>
      <c r="C140" s="176">
        <f t="shared" si="13"/>
      </c>
      <c r="D140" s="176">
        <v>4800</v>
      </c>
      <c r="E140" s="176"/>
      <c r="F140" s="176"/>
      <c r="G140" s="176"/>
      <c r="H140" s="176" t="s">
        <v>364</v>
      </c>
      <c r="I140" s="176"/>
      <c r="J140" s="176"/>
      <c r="K140" s="176"/>
      <c r="L140" s="176"/>
      <c r="M140" s="176"/>
      <c r="N140" s="176"/>
      <c r="O140" s="176"/>
      <c r="P140" s="176"/>
      <c r="Q140" s="176"/>
      <c r="R140" s="176"/>
      <c r="S140" s="176"/>
      <c r="T140" s="176"/>
      <c r="U140" s="176"/>
      <c r="V140" s="176"/>
    </row>
    <row r="141">
      <c r="A141" s="176">
        <v>6200008</v>
      </c>
      <c r="B141" s="176" t="s">
        <v>523</v>
      </c>
      <c r="C141" s="176">
        <f t="shared" si="13"/>
      </c>
      <c r="D141" s="176">
        <v>4800</v>
      </c>
      <c r="E141" s="176"/>
      <c r="F141" s="176"/>
      <c r="G141" s="176"/>
      <c r="H141" s="176" t="s">
        <v>364</v>
      </c>
      <c r="I141" s="176"/>
      <c r="J141" s="176"/>
      <c r="K141" s="176"/>
      <c r="L141" s="176"/>
      <c r="M141" s="176"/>
      <c r="N141" s="176"/>
      <c r="O141" s="176"/>
      <c r="P141" s="176"/>
      <c r="Q141" s="176"/>
      <c r="R141" s="176"/>
      <c r="S141" s="176"/>
      <c r="T141" s="176"/>
      <c r="U141" s="176"/>
      <c r="V141" s="176"/>
    </row>
    <row r="142">
      <c r="A142" s="176">
        <v>6200009</v>
      </c>
      <c r="B142" s="176" t="s">
        <v>524</v>
      </c>
      <c r="C142" s="176">
        <f t="shared" si="13"/>
      </c>
      <c r="D142" s="176">
        <v>4800</v>
      </c>
      <c r="E142" s="176"/>
      <c r="F142" s="176"/>
      <c r="G142" s="176"/>
      <c r="H142" s="176" t="s">
        <v>364</v>
      </c>
      <c r="I142" s="176"/>
      <c r="J142" s="176"/>
      <c r="K142" s="176"/>
      <c r="L142" s="176"/>
      <c r="M142" s="176"/>
      <c r="N142" s="176"/>
      <c r="O142" s="176"/>
      <c r="P142" s="176"/>
      <c r="Q142" s="176"/>
      <c r="R142" s="176"/>
      <c r="S142" s="176"/>
      <c r="T142" s="176"/>
      <c r="U142" s="176"/>
      <c r="V142" s="176"/>
    </row>
    <row r="143">
      <c r="A143" s="176">
        <v>6200010</v>
      </c>
      <c r="B143" s="176" t="s">
        <v>525</v>
      </c>
      <c r="C143" s="176">
        <f t="shared" si="13"/>
      </c>
      <c r="D143" s="176">
        <v>4800</v>
      </c>
      <c r="E143" s="176"/>
      <c r="F143" s="176"/>
      <c r="G143" s="176"/>
      <c r="H143" s="176" t="s">
        <v>364</v>
      </c>
      <c r="I143" s="176"/>
      <c r="J143" s="176"/>
      <c r="K143" s="176"/>
      <c r="L143" s="176"/>
      <c r="M143" s="176"/>
      <c r="N143" s="176"/>
      <c r="O143" s="176"/>
      <c r="P143" s="176"/>
      <c r="Q143" s="176"/>
      <c r="R143" s="176"/>
      <c r="S143" s="176"/>
      <c r="T143" s="176"/>
      <c r="U143" s="176"/>
      <c r="V143" s="176"/>
    </row>
    <row r="144">
      <c r="A144" s="176">
        <v>6200011</v>
      </c>
      <c r="B144" s="176" t="s">
        <v>526</v>
      </c>
      <c r="C144" s="176">
        <f t="shared" si="13"/>
      </c>
      <c r="D144" s="176">
        <v>4800</v>
      </c>
      <c r="E144" s="176"/>
      <c r="F144" s="176"/>
      <c r="G144" s="176"/>
      <c r="H144" s="176" t="s">
        <v>364</v>
      </c>
      <c r="I144" s="176"/>
      <c r="J144" s="176"/>
      <c r="K144" s="176"/>
      <c r="L144" s="176"/>
      <c r="M144" s="176"/>
      <c r="N144" s="176"/>
      <c r="O144" s="176"/>
      <c r="P144" s="176"/>
      <c r="Q144" s="176"/>
      <c r="R144" s="176"/>
      <c r="S144" s="176"/>
      <c r="T144" s="176"/>
      <c r="U144" s="176"/>
      <c r="V144" s="176"/>
    </row>
    <row r="145">
      <c r="A145" s="176">
        <v>6200012</v>
      </c>
      <c r="B145" s="176" t="s">
        <v>527</v>
      </c>
      <c r="C145" s="176">
        <f t="shared" si="13"/>
      </c>
      <c r="D145" s="176">
        <v>4800</v>
      </c>
      <c r="E145" s="176"/>
      <c r="F145" s="176"/>
      <c r="G145" s="176"/>
      <c r="H145" s="176" t="s">
        <v>364</v>
      </c>
      <c r="I145" s="176"/>
      <c r="J145" s="176"/>
      <c r="K145" s="176"/>
      <c r="L145" s="176"/>
      <c r="M145" s="176"/>
      <c r="N145" s="176"/>
      <c r="O145" s="176"/>
      <c r="P145" s="176"/>
      <c r="Q145" s="176"/>
      <c r="R145" s="176"/>
      <c r="S145" s="176"/>
      <c r="T145" s="176"/>
      <c r="U145" s="176"/>
      <c r="V145" s="176"/>
    </row>
    <row r="146">
      <c r="A146" s="176">
        <v>6200013</v>
      </c>
      <c r="B146" s="176" t="s">
        <v>528</v>
      </c>
      <c r="C146" s="176">
        <f t="shared" si="13"/>
      </c>
      <c r="D146" s="176">
        <v>4800</v>
      </c>
      <c r="E146" s="176"/>
      <c r="F146" s="176"/>
      <c r="G146" s="176"/>
      <c r="H146" s="176" t="s">
        <v>364</v>
      </c>
      <c r="I146" s="176"/>
      <c r="J146" s="176"/>
      <c r="K146" s="176"/>
      <c r="L146" s="176"/>
      <c r="M146" s="176"/>
      <c r="N146" s="176"/>
      <c r="O146" s="176"/>
      <c r="P146" s="176"/>
      <c r="Q146" s="176"/>
      <c r="R146" s="176"/>
      <c r="S146" s="176"/>
      <c r="T146" s="176"/>
      <c r="U146" s="176"/>
      <c r="V146" s="176"/>
    </row>
    <row r="147">
      <c r="A147" s="176">
        <v>6200014</v>
      </c>
      <c r="B147" s="176" t="s">
        <v>529</v>
      </c>
      <c r="C147" s="176">
        <f t="shared" si="13"/>
      </c>
      <c r="D147" s="176">
        <v>4800</v>
      </c>
      <c r="E147" s="176"/>
      <c r="F147" s="176"/>
      <c r="G147" s="176"/>
      <c r="H147" s="176" t="s">
        <v>364</v>
      </c>
      <c r="I147" s="176"/>
      <c r="J147" s="176"/>
      <c r="K147" s="176"/>
      <c r="L147" s="176"/>
      <c r="M147" s="176"/>
      <c r="N147" s="176"/>
      <c r="O147" s="176"/>
      <c r="P147" s="176"/>
      <c r="Q147" s="176"/>
      <c r="R147" s="176"/>
      <c r="S147" s="176"/>
      <c r="T147" s="176"/>
      <c r="U147" s="176"/>
      <c r="V147" s="176"/>
    </row>
    <row r="148">
      <c r="A148" s="176">
        <v>6200015</v>
      </c>
      <c r="B148" s="176" t="s">
        <v>530</v>
      </c>
      <c r="C148" s="176">
        <f t="shared" si="13"/>
      </c>
      <c r="D148" s="176">
        <v>4800</v>
      </c>
      <c r="E148" s="176"/>
      <c r="F148" s="176"/>
      <c r="G148" s="176"/>
      <c r="H148" s="176" t="s">
        <v>364</v>
      </c>
      <c r="I148" s="176"/>
      <c r="J148" s="176"/>
      <c r="K148" s="176"/>
      <c r="L148" s="176"/>
      <c r="M148" s="176"/>
      <c r="N148" s="176"/>
      <c r="O148" s="176"/>
      <c r="P148" s="176"/>
      <c r="Q148" s="176"/>
      <c r="R148" s="176"/>
      <c r="S148" s="176"/>
      <c r="T148" s="176"/>
      <c r="U148" s="176"/>
      <c r="V148" s="176"/>
    </row>
    <row r="149">
      <c r="A149" s="207">
        <v>6200016</v>
      </c>
      <c r="B149" s="207" t="s">
        <v>531</v>
      </c>
      <c r="C149" s="207">
        <f t="shared" si="13"/>
      </c>
      <c r="D149" s="207">
        <v>9600</v>
      </c>
      <c r="E149" s="207"/>
      <c r="F149" s="207"/>
      <c r="G149" s="207"/>
      <c r="H149" s="207" t="s">
        <v>391</v>
      </c>
      <c r="I149" s="176"/>
      <c r="J149" s="176"/>
      <c r="K149" s="176"/>
      <c r="L149" s="176"/>
      <c r="M149" s="176"/>
      <c r="N149" s="176"/>
      <c r="O149" s="176"/>
      <c r="P149" s="176"/>
      <c r="Q149" s="176"/>
      <c r="R149" s="176"/>
      <c r="S149" s="176"/>
      <c r="T149" s="176"/>
      <c r="U149" s="176"/>
      <c r="V149" s="176"/>
    </row>
    <row r="150">
      <c r="A150" s="207">
        <v>6200017</v>
      </c>
      <c r="B150" s="207" t="s">
        <v>532</v>
      </c>
      <c r="C150" s="207">
        <f t="shared" si="13"/>
      </c>
      <c r="D150" s="207">
        <v>9600</v>
      </c>
      <c r="E150" s="207"/>
      <c r="F150" s="207"/>
      <c r="G150" s="207"/>
      <c r="H150" s="207" t="s">
        <v>391</v>
      </c>
      <c r="I150" s="176"/>
      <c r="J150" s="176"/>
      <c r="K150" s="176"/>
      <c r="L150" s="176"/>
      <c r="M150" s="176"/>
      <c r="N150" s="176"/>
      <c r="O150" s="176"/>
      <c r="P150" s="176"/>
      <c r="Q150" s="176"/>
      <c r="R150" s="176"/>
      <c r="S150" s="176"/>
      <c r="T150" s="176"/>
      <c r="U150" s="176"/>
      <c r="V150" s="176"/>
    </row>
    <row r="151">
      <c r="A151" s="207">
        <v>6200018</v>
      </c>
      <c r="B151" s="207" t="s">
        <v>533</v>
      </c>
      <c r="C151" s="207">
        <f t="shared" si="13"/>
      </c>
      <c r="D151" s="207">
        <v>9600</v>
      </c>
      <c r="E151" s="207"/>
      <c r="F151" s="207"/>
      <c r="G151" s="207"/>
      <c r="H151" s="207" t="s">
        <v>391</v>
      </c>
      <c r="I151" s="176"/>
      <c r="J151" s="176"/>
      <c r="K151" s="176"/>
      <c r="L151" s="176"/>
      <c r="M151" s="176"/>
      <c r="N151" s="176"/>
      <c r="O151" s="176"/>
      <c r="P151" s="176"/>
      <c r="Q151" s="176"/>
      <c r="R151" s="176"/>
      <c r="S151" s="176"/>
      <c r="T151" s="176"/>
      <c r="U151" s="176"/>
      <c r="V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row>
    <row r="153">
      <c r="A153" s="176">
        <v>6210001</v>
      </c>
      <c r="B153" s="176" t="s">
        <v>534</v>
      </c>
      <c r="C153" s="176">
        <f t="shared" ref="C153:C183" si="14">D153/10</f>
      </c>
      <c r="D153" s="176">
        <f t="shared" ref="D153:D170" si="15">D134/10</f>
      </c>
      <c r="E153" s="176"/>
      <c r="F153" s="176"/>
      <c r="G153" s="176"/>
      <c r="H153" s="176" t="s">
        <v>375</v>
      </c>
      <c r="I153" s="176"/>
      <c r="J153" s="176"/>
      <c r="K153" s="176"/>
      <c r="L153" s="176"/>
      <c r="M153" s="176"/>
      <c r="N153" s="176"/>
      <c r="O153" s="176"/>
      <c r="P153" s="176"/>
      <c r="Q153" s="176"/>
      <c r="R153" s="176"/>
      <c r="S153" s="176"/>
      <c r="T153" s="176"/>
      <c r="U153" s="176"/>
      <c r="V153" s="176"/>
    </row>
    <row r="154">
      <c r="A154" s="176">
        <v>6210002</v>
      </c>
      <c r="B154" s="176" t="s">
        <v>535</v>
      </c>
      <c r="C154" s="176">
        <f t="shared" si="14"/>
      </c>
      <c r="D154" s="176">
        <f t="shared" si="15"/>
      </c>
      <c r="E154" s="176"/>
      <c r="F154" s="176"/>
      <c r="G154" s="176"/>
      <c r="H154" s="176" t="s">
        <v>375</v>
      </c>
      <c r="I154" s="176"/>
      <c r="J154" s="176"/>
      <c r="K154" s="176"/>
      <c r="L154" s="176"/>
      <c r="M154" s="176"/>
      <c r="N154" s="176"/>
      <c r="O154" s="176"/>
      <c r="P154" s="176"/>
      <c r="Q154" s="176"/>
      <c r="R154" s="176"/>
      <c r="S154" s="176"/>
      <c r="T154" s="176"/>
      <c r="U154" s="176"/>
      <c r="V154" s="176"/>
    </row>
    <row r="155">
      <c r="A155" s="176">
        <v>6210003</v>
      </c>
      <c r="B155" s="176" t="s">
        <v>536</v>
      </c>
      <c r="C155" s="176">
        <f t="shared" si="14"/>
      </c>
      <c r="D155" s="176">
        <f t="shared" si="15"/>
      </c>
      <c r="E155" s="176"/>
      <c r="F155" s="176"/>
      <c r="G155" s="176"/>
      <c r="H155" s="176" t="s">
        <v>375</v>
      </c>
      <c r="I155" s="176"/>
      <c r="J155" s="176"/>
      <c r="K155" s="176"/>
      <c r="L155" s="176"/>
      <c r="M155" s="176"/>
      <c r="N155" s="176"/>
      <c r="O155" s="176"/>
      <c r="P155" s="176"/>
      <c r="Q155" s="176"/>
      <c r="R155" s="176"/>
      <c r="S155" s="176"/>
      <c r="T155" s="176"/>
      <c r="U155" s="176"/>
      <c r="V155" s="176"/>
    </row>
    <row r="156">
      <c r="A156" s="176">
        <v>6210004</v>
      </c>
      <c r="B156" s="176" t="s">
        <v>537</v>
      </c>
      <c r="C156" s="176">
        <f t="shared" si="14"/>
      </c>
      <c r="D156" s="176">
        <f t="shared" si="15"/>
      </c>
      <c r="E156" s="176"/>
      <c r="F156" s="176"/>
      <c r="G156" s="176"/>
      <c r="H156" s="176" t="s">
        <v>375</v>
      </c>
      <c r="I156" s="176"/>
      <c r="J156" s="176"/>
      <c r="K156" s="176"/>
      <c r="L156" s="176"/>
      <c r="M156" s="176"/>
      <c r="N156" s="176"/>
      <c r="O156" s="176"/>
      <c r="P156" s="176"/>
      <c r="Q156" s="176"/>
      <c r="R156" s="176"/>
      <c r="S156" s="176"/>
      <c r="T156" s="176"/>
      <c r="U156" s="176"/>
      <c r="V156" s="176"/>
    </row>
    <row r="157">
      <c r="A157" s="176">
        <v>6210005</v>
      </c>
      <c r="B157" s="176" t="s">
        <v>538</v>
      </c>
      <c r="C157" s="176">
        <f t="shared" si="14"/>
      </c>
      <c r="D157" s="176">
        <f t="shared" si="15"/>
      </c>
      <c r="E157" s="176"/>
      <c r="F157" s="176"/>
      <c r="G157" s="176"/>
      <c r="H157" s="176" t="s">
        <v>375</v>
      </c>
      <c r="I157" s="176"/>
      <c r="J157" s="176"/>
      <c r="K157" s="176"/>
      <c r="L157" s="176"/>
      <c r="M157" s="176"/>
      <c r="N157" s="176"/>
      <c r="O157" s="176"/>
      <c r="P157" s="176"/>
      <c r="Q157" s="176"/>
      <c r="R157" s="176"/>
      <c r="S157" s="176"/>
      <c r="T157" s="176"/>
      <c r="U157" s="176"/>
      <c r="V157" s="176"/>
    </row>
    <row r="158">
      <c r="A158" s="176">
        <v>6210006</v>
      </c>
      <c r="B158" s="176" t="s">
        <v>539</v>
      </c>
      <c r="C158" s="176">
        <f t="shared" si="14"/>
      </c>
      <c r="D158" s="176">
        <f t="shared" si="15"/>
      </c>
      <c r="E158" s="176"/>
      <c r="F158" s="176"/>
      <c r="G158" s="176"/>
      <c r="H158" s="176" t="s">
        <v>364</v>
      </c>
      <c r="I158" s="176"/>
      <c r="J158" s="176"/>
      <c r="K158" s="176"/>
      <c r="L158" s="176"/>
      <c r="M158" s="176"/>
      <c r="N158" s="176"/>
      <c r="O158" s="176"/>
      <c r="P158" s="176"/>
      <c r="Q158" s="176"/>
      <c r="R158" s="176"/>
      <c r="S158" s="176"/>
      <c r="T158" s="176"/>
      <c r="U158" s="176"/>
      <c r="V158" s="176"/>
    </row>
    <row r="159">
      <c r="A159" s="176">
        <v>6210007</v>
      </c>
      <c r="B159" s="176" t="s">
        <v>540</v>
      </c>
      <c r="C159" s="176">
        <f t="shared" si="14"/>
      </c>
      <c r="D159" s="176">
        <f t="shared" si="15"/>
      </c>
      <c r="E159" s="176"/>
      <c r="F159" s="176"/>
      <c r="G159" s="176"/>
      <c r="H159" s="176" t="s">
        <v>364</v>
      </c>
      <c r="I159" s="176"/>
      <c r="J159" s="176"/>
      <c r="K159" s="176"/>
      <c r="L159" s="176"/>
      <c r="M159" s="176"/>
      <c r="N159" s="176"/>
      <c r="O159" s="176"/>
      <c r="P159" s="176"/>
      <c r="Q159" s="176"/>
      <c r="R159" s="176"/>
      <c r="S159" s="176"/>
      <c r="T159" s="176"/>
      <c r="U159" s="176"/>
      <c r="V159" s="176"/>
    </row>
    <row r="160">
      <c r="A160" s="176">
        <v>6210008</v>
      </c>
      <c r="B160" s="176" t="s">
        <v>541</v>
      </c>
      <c r="C160" s="176">
        <f t="shared" si="14"/>
      </c>
      <c r="D160" s="176">
        <f t="shared" si="15"/>
      </c>
      <c r="E160" s="176"/>
      <c r="F160" s="176"/>
      <c r="G160" s="176"/>
      <c r="H160" s="176" t="s">
        <v>364</v>
      </c>
      <c r="I160" s="176"/>
      <c r="J160" s="176"/>
      <c r="K160" s="176"/>
      <c r="L160" s="176"/>
      <c r="M160" s="176"/>
      <c r="N160" s="176"/>
      <c r="O160" s="176"/>
      <c r="P160" s="176"/>
      <c r="Q160" s="176"/>
      <c r="R160" s="176"/>
      <c r="S160" s="176"/>
      <c r="T160" s="176"/>
      <c r="U160" s="176"/>
      <c r="V160" s="176"/>
    </row>
    <row r="161">
      <c r="A161" s="176">
        <v>6210009</v>
      </c>
      <c r="B161" s="176" t="s">
        <v>542</v>
      </c>
      <c r="C161" s="176">
        <f t="shared" si="14"/>
      </c>
      <c r="D161" s="176">
        <f t="shared" si="15"/>
      </c>
      <c r="E161" s="176"/>
      <c r="F161" s="176"/>
      <c r="G161" s="176"/>
      <c r="H161" s="176" t="s">
        <v>364</v>
      </c>
      <c r="I161" s="176"/>
      <c r="J161" s="176"/>
      <c r="K161" s="176"/>
      <c r="L161" s="176"/>
      <c r="M161" s="176"/>
      <c r="N161" s="176"/>
      <c r="O161" s="176"/>
      <c r="P161" s="176"/>
      <c r="Q161" s="176"/>
      <c r="R161" s="176"/>
      <c r="S161" s="176"/>
      <c r="T161" s="176"/>
      <c r="U161" s="176"/>
      <c r="V161" s="176"/>
    </row>
    <row r="162">
      <c r="A162" s="176">
        <v>6210010</v>
      </c>
      <c r="B162" s="176" t="s">
        <v>543</v>
      </c>
      <c r="C162" s="176">
        <f t="shared" si="14"/>
      </c>
      <c r="D162" s="176">
        <f t="shared" si="15"/>
      </c>
      <c r="E162" s="176"/>
      <c r="F162" s="176"/>
      <c r="G162" s="176"/>
      <c r="H162" s="176" t="s">
        <v>364</v>
      </c>
      <c r="I162" s="176"/>
      <c r="J162" s="176"/>
      <c r="K162" s="176"/>
      <c r="L162" s="176"/>
      <c r="M162" s="176"/>
      <c r="N162" s="176"/>
      <c r="O162" s="176"/>
      <c r="P162" s="176"/>
      <c r="Q162" s="176"/>
      <c r="R162" s="176"/>
      <c r="S162" s="176"/>
      <c r="T162" s="176"/>
      <c r="U162" s="176"/>
      <c r="V162" s="176"/>
    </row>
    <row r="163">
      <c r="A163" s="176">
        <v>6210011</v>
      </c>
      <c r="B163" s="176" t="s">
        <v>544</v>
      </c>
      <c r="C163" s="176">
        <f t="shared" si="14"/>
      </c>
      <c r="D163" s="176">
        <f t="shared" si="15"/>
      </c>
      <c r="E163" s="176"/>
      <c r="F163" s="176"/>
      <c r="G163" s="176"/>
      <c r="H163" s="176" t="s">
        <v>364</v>
      </c>
      <c r="I163" s="176"/>
      <c r="J163" s="176"/>
      <c r="K163" s="176"/>
      <c r="L163" s="176"/>
      <c r="M163" s="176"/>
      <c r="N163" s="176"/>
      <c r="O163" s="176"/>
      <c r="P163" s="176"/>
      <c r="Q163" s="176"/>
      <c r="R163" s="176"/>
      <c r="S163" s="176"/>
      <c r="T163" s="176"/>
      <c r="U163" s="176"/>
      <c r="V163" s="176"/>
    </row>
    <row r="164">
      <c r="A164" s="176">
        <v>6210012</v>
      </c>
      <c r="B164" s="176" t="s">
        <v>545</v>
      </c>
      <c r="C164" s="176">
        <f t="shared" si="14"/>
      </c>
      <c r="D164" s="176">
        <f t="shared" si="15"/>
      </c>
      <c r="E164" s="176"/>
      <c r="F164" s="176"/>
      <c r="G164" s="176"/>
      <c r="H164" s="176" t="s">
        <v>364</v>
      </c>
      <c r="I164" s="176"/>
      <c r="J164" s="176"/>
      <c r="K164" s="176"/>
      <c r="L164" s="176"/>
      <c r="M164" s="176"/>
      <c r="N164" s="176"/>
      <c r="O164" s="176"/>
      <c r="P164" s="176"/>
      <c r="Q164" s="176"/>
      <c r="R164" s="176"/>
      <c r="S164" s="176"/>
      <c r="T164" s="176"/>
      <c r="U164" s="176"/>
      <c r="V164" s="176"/>
    </row>
    <row r="165">
      <c r="A165" s="176">
        <v>6210013</v>
      </c>
      <c r="B165" s="176" t="s">
        <v>546</v>
      </c>
      <c r="C165" s="176">
        <f t="shared" si="14"/>
      </c>
      <c r="D165" s="176">
        <f t="shared" si="15"/>
      </c>
      <c r="E165" s="176"/>
      <c r="F165" s="176"/>
      <c r="G165" s="176"/>
      <c r="H165" s="176" t="s">
        <v>364</v>
      </c>
      <c r="I165" s="176"/>
      <c r="J165" s="176"/>
      <c r="K165" s="176"/>
      <c r="L165" s="176"/>
      <c r="M165" s="176"/>
      <c r="N165" s="176"/>
      <c r="O165" s="176"/>
      <c r="P165" s="176"/>
      <c r="Q165" s="176"/>
      <c r="R165" s="176"/>
      <c r="S165" s="176"/>
      <c r="T165" s="176"/>
      <c r="U165" s="176"/>
      <c r="V165" s="176"/>
    </row>
    <row r="166">
      <c r="A166" s="176">
        <v>6210014</v>
      </c>
      <c r="B166" s="176" t="s">
        <v>547</v>
      </c>
      <c r="C166" s="176">
        <f t="shared" si="14"/>
      </c>
      <c r="D166" s="176">
        <f t="shared" si="15"/>
      </c>
      <c r="E166" s="176"/>
      <c r="F166" s="176"/>
      <c r="G166" s="176"/>
      <c r="H166" s="176" t="s">
        <v>364</v>
      </c>
      <c r="I166" s="176"/>
      <c r="J166" s="176"/>
      <c r="K166" s="176"/>
      <c r="L166" s="176"/>
      <c r="M166" s="176"/>
      <c r="N166" s="176"/>
      <c r="O166" s="176"/>
      <c r="P166" s="176"/>
      <c r="Q166" s="176"/>
      <c r="R166" s="176"/>
      <c r="S166" s="176"/>
      <c r="T166" s="176"/>
      <c r="U166" s="176"/>
      <c r="V166" s="176"/>
    </row>
    <row r="167">
      <c r="A167" s="176">
        <v>6210015</v>
      </c>
      <c r="B167" s="176" t="s">
        <v>548</v>
      </c>
      <c r="C167" s="176">
        <f t="shared" si="14"/>
      </c>
      <c r="D167" s="176">
        <f t="shared" si="15"/>
      </c>
      <c r="E167" s="176"/>
      <c r="F167" s="176"/>
      <c r="G167" s="176"/>
      <c r="H167" s="176" t="s">
        <v>364</v>
      </c>
      <c r="I167" s="176"/>
      <c r="J167" s="176"/>
      <c r="K167" s="176"/>
      <c r="L167" s="176"/>
      <c r="M167" s="176"/>
      <c r="N167" s="176"/>
      <c r="O167" s="176"/>
      <c r="P167" s="176"/>
      <c r="Q167" s="176"/>
      <c r="R167" s="176"/>
      <c r="S167" s="176"/>
      <c r="T167" s="176"/>
      <c r="U167" s="176"/>
      <c r="V167" s="176"/>
    </row>
    <row r="168">
      <c r="A168" s="176">
        <v>6210016</v>
      </c>
      <c r="B168" s="176" t="s">
        <v>549</v>
      </c>
      <c r="C168" s="176">
        <f t="shared" si="14"/>
      </c>
      <c r="D168" s="176">
        <f t="shared" si="15"/>
      </c>
      <c r="E168" s="176"/>
      <c r="F168" s="176"/>
      <c r="G168" s="176"/>
      <c r="H168" s="176" t="s">
        <v>391</v>
      </c>
      <c r="I168" s="176"/>
      <c r="J168" s="176"/>
      <c r="K168" s="176"/>
      <c r="L168" s="176"/>
      <c r="M168" s="176"/>
      <c r="N168" s="176"/>
      <c r="O168" s="176"/>
      <c r="P168" s="176"/>
      <c r="Q168" s="176"/>
      <c r="R168" s="176"/>
      <c r="S168" s="176"/>
      <c r="T168" s="176"/>
      <c r="U168" s="176"/>
      <c r="V168" s="176"/>
    </row>
    <row r="169">
      <c r="A169" s="176">
        <v>6210017</v>
      </c>
      <c r="B169" s="176" t="s">
        <v>550</v>
      </c>
      <c r="C169" s="176">
        <f t="shared" si="14"/>
      </c>
      <c r="D169" s="176">
        <f t="shared" si="15"/>
      </c>
      <c r="E169" s="176"/>
      <c r="F169" s="176"/>
      <c r="G169" s="176"/>
      <c r="H169" s="176" t="s">
        <v>391</v>
      </c>
      <c r="I169" s="176"/>
      <c r="J169" s="176"/>
      <c r="K169" s="176"/>
      <c r="L169" s="176"/>
      <c r="M169" s="176"/>
      <c r="N169" s="176"/>
      <c r="O169" s="176"/>
      <c r="P169" s="176"/>
      <c r="Q169" s="176"/>
      <c r="R169" s="176"/>
      <c r="S169" s="176"/>
      <c r="T169" s="176"/>
      <c r="U169" s="176"/>
      <c r="V169" s="176"/>
    </row>
    <row r="170">
      <c r="A170" s="176">
        <v>6210018</v>
      </c>
      <c r="B170" s="176" t="s">
        <v>551</v>
      </c>
      <c r="C170" s="176">
        <f t="shared" si="14"/>
      </c>
      <c r="D170" s="176">
        <f t="shared" si="15"/>
      </c>
      <c r="E170" s="176"/>
      <c r="F170" s="176"/>
      <c r="G170" s="176"/>
      <c r="H170" s="176" t="s">
        <v>391</v>
      </c>
      <c r="I170" s="176"/>
      <c r="J170" s="176"/>
      <c r="K170" s="176"/>
      <c r="L170" s="176"/>
      <c r="M170" s="176"/>
      <c r="N170" s="176"/>
      <c r="O170" s="176"/>
      <c r="P170" s="176"/>
      <c r="Q170" s="176"/>
      <c r="R170" s="176"/>
      <c r="S170" s="176"/>
      <c r="T170" s="176"/>
      <c r="U170" s="176"/>
      <c r="V170" s="176"/>
    </row>
    <row r="171">
      <c r="A171" s="176">
        <v>6220001</v>
      </c>
      <c r="B171" s="176" t="s">
        <v>552</v>
      </c>
      <c r="C171" s="176">
        <f t="shared" si="14"/>
      </c>
      <c r="D171" s="176">
        <v>2400</v>
      </c>
      <c r="E171" s="176"/>
      <c r="F171" s="176"/>
      <c r="G171" s="176"/>
      <c r="H171" s="176" t="s">
        <v>375</v>
      </c>
      <c r="I171" s="176"/>
      <c r="J171" s="176"/>
      <c r="K171" s="176"/>
      <c r="L171" s="176"/>
      <c r="M171" s="176"/>
      <c r="N171" s="176"/>
      <c r="O171" s="176"/>
      <c r="P171" s="176"/>
      <c r="Q171" s="176"/>
      <c r="R171" s="176"/>
      <c r="S171" s="176"/>
      <c r="T171" s="176"/>
      <c r="U171" s="176"/>
      <c r="V171" s="176"/>
    </row>
    <row r="172">
      <c r="A172" s="176">
        <v>6220002</v>
      </c>
      <c r="B172" s="176" t="s">
        <v>553</v>
      </c>
      <c r="C172" s="176">
        <f t="shared" si="14"/>
      </c>
      <c r="D172" s="176">
        <v>4800</v>
      </c>
      <c r="E172" s="176"/>
      <c r="F172" s="176"/>
      <c r="G172" s="176"/>
      <c r="H172" s="176" t="s">
        <v>364</v>
      </c>
      <c r="I172" s="176"/>
      <c r="J172" s="176"/>
      <c r="K172" s="176"/>
      <c r="L172" s="176"/>
      <c r="M172" s="176"/>
      <c r="N172" s="176"/>
      <c r="O172" s="176"/>
      <c r="P172" s="176"/>
      <c r="Q172" s="176"/>
      <c r="R172" s="176"/>
      <c r="S172" s="176"/>
      <c r="T172" s="176"/>
      <c r="U172" s="176"/>
      <c r="V172" s="176"/>
    </row>
    <row r="173">
      <c r="A173" s="176">
        <v>6220003</v>
      </c>
      <c r="B173" s="176" t="s">
        <v>554</v>
      </c>
      <c r="C173" s="176">
        <f t="shared" si="14"/>
      </c>
      <c r="D173" s="176">
        <v>9600</v>
      </c>
      <c r="E173" s="176"/>
      <c r="F173" s="176"/>
      <c r="G173" s="176"/>
      <c r="H173" s="176" t="s">
        <v>391</v>
      </c>
      <c r="I173" s="176"/>
      <c r="J173" s="176"/>
      <c r="K173" s="176"/>
      <c r="L173" s="176"/>
      <c r="M173" s="176"/>
      <c r="N173" s="176"/>
      <c r="O173" s="176"/>
      <c r="P173" s="176"/>
      <c r="Q173" s="176"/>
      <c r="R173" s="176"/>
      <c r="S173" s="176"/>
      <c r="T173" s="176"/>
      <c r="U173" s="176"/>
      <c r="V173" s="176"/>
    </row>
    <row r="174">
      <c r="A174" s="176">
        <v>6220011</v>
      </c>
      <c r="B174" s="176" t="s">
        <v>555</v>
      </c>
      <c r="C174" s="176">
        <f t="shared" si="14"/>
      </c>
      <c r="D174" s="176">
        <v>2400</v>
      </c>
      <c r="E174" s="176"/>
      <c r="F174" s="176"/>
      <c r="G174" s="176"/>
      <c r="H174" s="176" t="s">
        <v>375</v>
      </c>
      <c r="I174" s="176"/>
      <c r="J174" s="176"/>
      <c r="K174" s="176"/>
      <c r="L174" s="176"/>
      <c r="M174" s="176"/>
      <c r="N174" s="176"/>
      <c r="O174" s="176"/>
      <c r="P174" s="176"/>
      <c r="Q174" s="176"/>
      <c r="R174" s="176"/>
      <c r="S174" s="176"/>
      <c r="T174" s="176"/>
      <c r="U174" s="176"/>
      <c r="V174" s="176"/>
    </row>
    <row r="175">
      <c r="A175" s="176">
        <v>6220012</v>
      </c>
      <c r="B175" s="176" t="s">
        <v>556</v>
      </c>
      <c r="C175" s="176">
        <f t="shared" si="14"/>
      </c>
      <c r="D175" s="176">
        <v>4800</v>
      </c>
      <c r="E175" s="176"/>
      <c r="F175" s="176"/>
      <c r="G175" s="176"/>
      <c r="H175" s="176" t="s">
        <v>364</v>
      </c>
      <c r="I175" s="176"/>
      <c r="J175" s="176"/>
      <c r="K175" s="176"/>
      <c r="L175" s="176"/>
      <c r="M175" s="176"/>
      <c r="N175" s="176"/>
      <c r="O175" s="176"/>
      <c r="P175" s="176"/>
      <c r="Q175" s="176"/>
      <c r="R175" s="176"/>
      <c r="S175" s="176"/>
      <c r="T175" s="176"/>
      <c r="U175" s="176"/>
      <c r="V175" s="176"/>
    </row>
    <row r="176">
      <c r="A176" s="176">
        <v>6220013</v>
      </c>
      <c r="B176" s="176" t="s">
        <v>557</v>
      </c>
      <c r="C176" s="176">
        <f t="shared" si="14"/>
      </c>
      <c r="D176" s="176">
        <v>9600</v>
      </c>
      <c r="E176" s="176"/>
      <c r="F176" s="176"/>
      <c r="G176" s="176"/>
      <c r="H176" s="176" t="s">
        <v>391</v>
      </c>
      <c r="I176" s="176"/>
      <c r="J176" s="176"/>
      <c r="K176" s="176"/>
      <c r="L176" s="176"/>
      <c r="M176" s="176"/>
      <c r="N176" s="176"/>
      <c r="O176" s="176"/>
      <c r="P176" s="176"/>
      <c r="Q176" s="176"/>
      <c r="R176" s="176"/>
      <c r="S176" s="176"/>
      <c r="T176" s="176"/>
      <c r="U176" s="176"/>
      <c r="V176" s="176"/>
    </row>
    <row r="177">
      <c r="A177" s="176">
        <v>6220021</v>
      </c>
      <c r="B177" s="176" t="s">
        <v>552</v>
      </c>
      <c r="C177" s="176">
        <f t="shared" si="14"/>
      </c>
      <c r="D177" s="176">
        <v>2400</v>
      </c>
      <c r="E177" s="176"/>
      <c r="F177" s="176"/>
      <c r="G177" s="176"/>
      <c r="H177" s="176" t="s">
        <v>375</v>
      </c>
      <c r="I177" s="176"/>
      <c r="J177" s="176"/>
      <c r="K177" s="176"/>
      <c r="L177" s="176"/>
      <c r="M177" s="176"/>
      <c r="N177" s="176"/>
      <c r="O177" s="176"/>
      <c r="P177" s="176"/>
      <c r="Q177" s="176"/>
      <c r="R177" s="176"/>
      <c r="S177" s="176"/>
      <c r="T177" s="176"/>
      <c r="U177" s="176"/>
      <c r="V177" s="176"/>
    </row>
    <row r="178">
      <c r="A178" s="176">
        <v>6220031</v>
      </c>
      <c r="B178" s="176" t="s">
        <v>558</v>
      </c>
      <c r="C178" s="176">
        <f t="shared" si="14"/>
      </c>
      <c r="D178" s="176">
        <v>240</v>
      </c>
      <c r="E178" s="176"/>
      <c r="F178" s="176"/>
      <c r="G178" s="176"/>
      <c r="H178" s="176" t="s">
        <v>375</v>
      </c>
      <c r="I178" s="176"/>
      <c r="J178" s="176"/>
      <c r="K178" s="176"/>
      <c r="L178" s="176"/>
      <c r="M178" s="176"/>
      <c r="N178" s="176"/>
      <c r="O178" s="176"/>
      <c r="P178" s="176"/>
      <c r="Q178" s="176"/>
      <c r="R178" s="176"/>
      <c r="S178" s="176"/>
      <c r="T178" s="176"/>
      <c r="U178" s="176"/>
      <c r="V178" s="176"/>
    </row>
    <row r="179">
      <c r="A179" s="176">
        <v>6220032</v>
      </c>
      <c r="B179" s="176" t="s">
        <v>559</v>
      </c>
      <c r="C179" s="176">
        <f t="shared" si="14"/>
      </c>
      <c r="D179" s="176">
        <v>480</v>
      </c>
      <c r="E179" s="176"/>
      <c r="F179" s="176"/>
      <c r="G179" s="176"/>
      <c r="H179" s="176" t="s">
        <v>364</v>
      </c>
      <c r="I179" s="176"/>
      <c r="J179" s="176"/>
      <c r="K179" s="176"/>
      <c r="L179" s="176"/>
      <c r="M179" s="176"/>
      <c r="N179" s="176"/>
      <c r="O179" s="176"/>
      <c r="P179" s="176"/>
      <c r="Q179" s="176"/>
      <c r="R179" s="176"/>
      <c r="S179" s="176"/>
      <c r="T179" s="176"/>
      <c r="U179" s="176"/>
      <c r="V179" s="176"/>
    </row>
    <row r="180">
      <c r="A180" s="176">
        <v>6220033</v>
      </c>
      <c r="B180" s="176" t="s">
        <v>560</v>
      </c>
      <c r="C180" s="176">
        <f t="shared" si="14"/>
      </c>
      <c r="D180" s="176">
        <v>960</v>
      </c>
      <c r="E180" s="176"/>
      <c r="F180" s="176"/>
      <c r="G180" s="176"/>
      <c r="H180" s="176" t="s">
        <v>391</v>
      </c>
      <c r="I180" s="176"/>
      <c r="J180" s="176"/>
      <c r="K180" s="176"/>
      <c r="L180" s="176"/>
      <c r="M180" s="176"/>
      <c r="N180" s="176"/>
      <c r="O180" s="176"/>
      <c r="P180" s="176"/>
      <c r="Q180" s="176"/>
      <c r="R180" s="176"/>
      <c r="S180" s="176"/>
      <c r="T180" s="176"/>
      <c r="U180" s="176"/>
      <c r="V180" s="176"/>
    </row>
    <row r="181">
      <c r="A181" s="176">
        <v>6220041</v>
      </c>
      <c r="B181" s="176" t="s">
        <v>561</v>
      </c>
      <c r="C181" s="176">
        <f t="shared" si="14"/>
      </c>
      <c r="D181" s="176">
        <v>240</v>
      </c>
      <c r="E181" s="176"/>
      <c r="F181" s="176"/>
      <c r="G181" s="176"/>
      <c r="H181" s="176" t="s">
        <v>375</v>
      </c>
      <c r="I181" s="176"/>
      <c r="J181" s="176"/>
      <c r="K181" s="176"/>
      <c r="L181" s="176"/>
      <c r="M181" s="176"/>
      <c r="N181" s="176"/>
      <c r="O181" s="176"/>
      <c r="P181" s="176"/>
      <c r="Q181" s="176"/>
      <c r="R181" s="176"/>
      <c r="S181" s="176"/>
      <c r="T181" s="176"/>
      <c r="U181" s="176"/>
      <c r="V181" s="176"/>
    </row>
    <row r="182">
      <c r="A182" s="176">
        <v>6220042</v>
      </c>
      <c r="B182" s="176" t="s">
        <v>562</v>
      </c>
      <c r="C182" s="176">
        <f t="shared" si="14"/>
      </c>
      <c r="D182" s="176">
        <v>480</v>
      </c>
      <c r="E182" s="176"/>
      <c r="F182" s="176"/>
      <c r="G182" s="176"/>
      <c r="H182" s="176" t="s">
        <v>364</v>
      </c>
      <c r="I182" s="176"/>
      <c r="J182" s="176"/>
      <c r="K182" s="176"/>
      <c r="L182" s="176"/>
      <c r="M182" s="176"/>
      <c r="N182" s="176"/>
      <c r="O182" s="176"/>
      <c r="P182" s="176"/>
      <c r="Q182" s="176"/>
      <c r="R182" s="176"/>
      <c r="S182" s="176"/>
      <c r="T182" s="176"/>
      <c r="U182" s="176"/>
      <c r="V182" s="176"/>
    </row>
    <row r="183">
      <c r="A183" s="176">
        <v>6220043</v>
      </c>
      <c r="B183" s="176" t="s">
        <v>563</v>
      </c>
      <c r="C183" s="176">
        <f t="shared" si="14"/>
      </c>
      <c r="D183" s="176">
        <v>960</v>
      </c>
      <c r="E183" s="176"/>
      <c r="F183" s="176"/>
      <c r="G183" s="176"/>
      <c r="H183" s="176" t="s">
        <v>391</v>
      </c>
      <c r="I183" s="176"/>
      <c r="J183" s="176"/>
      <c r="K183" s="176"/>
      <c r="L183" s="176"/>
      <c r="M183" s="176"/>
      <c r="N183" s="176"/>
      <c r="O183" s="176"/>
      <c r="P183" s="176"/>
      <c r="Q183" s="176"/>
      <c r="R183" s="176"/>
      <c r="S183" s="176"/>
      <c r="T183" s="176"/>
      <c r="U183" s="176"/>
      <c r="V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row>
  </sheetData>
  <dataValidations count="1">
    <dataValidation allowBlank="true" errorStyle="stop" operator="between" showErrorMessage="true" sqref="A89:A91" type="whole">
      <formula1>0</formula1>
      <formula2>9999999999</formula2>
    </dataValidation>
  </dataValidation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19" min="19" style="0" width="35.54929577464789"/>
    <col collapsed="false" customWidth="true" hidden="false" max="3" min="3" style="0" width="78.92957746478874"/>
    <col collapsed="false" customWidth="true" hidden="false" max="7" min="7" style="0" width="35.54929577464789"/>
    <col collapsed="false" customWidth="true" hidden="false" max="11" min="11" style="0" width="35.54929577464789"/>
    <col collapsed="false" customWidth="true" hidden="false" max="15" min="15" style="0" width="35.54929577464789"/>
    <col collapsed="false" customWidth="true" hidden="false" max="20" min="20" style="0" width="35.54929577464789"/>
    <col collapsed="false" customWidth="true" hidden="false" max="4" min="4" style="0" width="35.54929577464789"/>
    <col collapsed="false" customWidth="true" hidden="false" max="8" min="8" style="0" width="35.54929577464789"/>
    <col collapsed="false" customWidth="true" hidden="false" max="12" min="12" style="0" width="35.54929577464789"/>
    <col collapsed="false" customWidth="true" hidden="false" max="16" min="16" style="0" width="35.54929577464789"/>
    <col collapsed="false" customWidth="true" hidden="false" max="17" min="17" style="0" width="35.54929577464789"/>
    <col collapsed="false" customWidth="true" hidden="false" max="1" min="1" style="0" width="10.873239436619718"/>
    <col collapsed="false" customWidth="true" hidden="false" max="5" min="5" style="0" width="35.54929577464789"/>
    <col collapsed="false" customWidth="true" hidden="false" max="9" min="9" style="0" width="35.54929577464789"/>
    <col collapsed="false" customWidth="true" hidden="false" max="13" min="13" style="0" width="35.54929577464789"/>
    <col collapsed="false" customWidth="true" hidden="false" max="18" min="18" style="0" width="35.54929577464789"/>
    <col collapsed="false" customWidth="true" hidden="false" max="2" min="2" style="0" width="14.816901408450704"/>
    <col collapsed="false" customWidth="true" hidden="false" max="6" min="6" style="0" width="35.54929577464789"/>
    <col collapsed="false" customWidth="true" hidden="false" max="10" min="10" style="0" width="35.54929577464789"/>
    <col collapsed="false" customWidth="true" hidden="false" max="14" min="14" style="0" width="35.54929577464789"/>
  </cols>
  <sheetData>
    <row r="1">
      <c r="A1" s="208" t="s">
        <v>564</v>
      </c>
      <c r="B1" s="208" t="s">
        <v>565</v>
      </c>
      <c r="C1" s="209" t="s">
        <v>566</v>
      </c>
      <c r="D1" s="210"/>
      <c r="E1" s="210"/>
      <c r="F1" s="210"/>
      <c r="G1" s="210"/>
      <c r="H1" s="210"/>
      <c r="I1" s="210"/>
      <c r="J1" s="210"/>
      <c r="K1" s="210"/>
      <c r="L1" s="210"/>
      <c r="M1" s="210"/>
      <c r="N1" s="210"/>
      <c r="O1" s="210"/>
      <c r="P1" s="210"/>
      <c r="Q1" s="210"/>
      <c r="R1" s="210"/>
      <c r="S1" s="210"/>
      <c r="T1" s="210"/>
    </row>
    <row r="2">
      <c r="A2" s="208" t="s">
        <v>567</v>
      </c>
      <c r="B2" s="208" t="s">
        <v>568</v>
      </c>
      <c r="C2" s="209" t="s">
        <v>569</v>
      </c>
      <c r="D2" s="210"/>
      <c r="E2" s="210"/>
      <c r="F2" s="210"/>
      <c r="G2" s="210"/>
      <c r="H2" s="210"/>
      <c r="I2" s="210"/>
      <c r="J2" s="210"/>
      <c r="K2" s="210"/>
      <c r="L2" s="210"/>
      <c r="M2" s="210"/>
      <c r="N2" s="210"/>
      <c r="O2" s="210"/>
      <c r="P2" s="210"/>
      <c r="Q2" s="210"/>
      <c r="R2" s="210"/>
      <c r="S2" s="210"/>
      <c r="T2" s="210"/>
    </row>
    <row r="3">
      <c r="A3" s="211"/>
      <c r="B3" s="211"/>
      <c r="C3" s="212"/>
      <c r="D3" s="210"/>
      <c r="E3" s="210"/>
      <c r="F3" s="210"/>
      <c r="G3" s="210"/>
      <c r="H3" s="210"/>
      <c r="I3" s="210"/>
      <c r="J3" s="210"/>
      <c r="K3" s="210"/>
      <c r="L3" s="210"/>
      <c r="M3" s="210"/>
      <c r="N3" s="210"/>
      <c r="O3" s="210"/>
      <c r="P3" s="210"/>
      <c r="Q3" s="210"/>
      <c r="R3" s="210"/>
      <c r="S3" s="210"/>
      <c r="T3" s="210"/>
    </row>
    <row r="4">
      <c r="A4" s="211"/>
      <c r="B4" s="211"/>
      <c r="C4" s="212"/>
      <c r="D4" s="210"/>
      <c r="E4" s="210"/>
      <c r="F4" s="210"/>
      <c r="G4" s="210"/>
      <c r="H4" s="210"/>
      <c r="I4" s="210"/>
      <c r="J4" s="210"/>
      <c r="K4" s="210"/>
      <c r="L4" s="210"/>
      <c r="M4" s="210"/>
      <c r="N4" s="210"/>
      <c r="O4" s="210"/>
      <c r="P4" s="210"/>
      <c r="Q4" s="210"/>
      <c r="R4" s="210"/>
      <c r="S4" s="210"/>
      <c r="T4" s="210"/>
    </row>
    <row r="5">
      <c r="A5" s="213"/>
      <c r="B5" s="214" t="s">
        <v>570</v>
      </c>
      <c r="C5" s="215" t="s">
        <v>571</v>
      </c>
      <c r="D5" s="210"/>
      <c r="E5" s="210"/>
      <c r="F5" s="210"/>
      <c r="G5" s="210"/>
      <c r="H5" s="210"/>
      <c r="I5" s="210"/>
      <c r="J5" s="210"/>
      <c r="K5" s="210"/>
      <c r="L5" s="210"/>
      <c r="M5" s="210"/>
      <c r="N5" s="210"/>
      <c r="O5" s="210"/>
      <c r="P5" s="210"/>
      <c r="Q5" s="210"/>
      <c r="R5" s="210"/>
      <c r="S5" s="210"/>
      <c r="T5" s="210"/>
    </row>
    <row r="6">
      <c r="A6" s="211"/>
      <c r="B6" s="211"/>
      <c r="C6" s="212"/>
      <c r="D6" s="210"/>
      <c r="E6" s="210"/>
      <c r="F6" s="210"/>
      <c r="G6" s="210"/>
      <c r="H6" s="210"/>
      <c r="I6" s="210"/>
      <c r="J6" s="210"/>
      <c r="K6" s="210"/>
      <c r="L6" s="210"/>
      <c r="M6" s="210"/>
      <c r="N6" s="210"/>
      <c r="O6" s="210"/>
      <c r="P6" s="210"/>
      <c r="Q6" s="210"/>
      <c r="R6" s="210"/>
      <c r="S6" s="210"/>
      <c r="T6" s="210"/>
    </row>
    <row r="7">
      <c r="A7" s="211"/>
      <c r="B7" s="211"/>
      <c r="C7" s="212"/>
      <c r="D7" s="210"/>
      <c r="E7" s="210"/>
      <c r="F7" s="210"/>
      <c r="G7" s="210"/>
      <c r="H7" s="210"/>
      <c r="I7" s="210"/>
      <c r="J7" s="210"/>
      <c r="K7" s="210"/>
      <c r="L7" s="210"/>
      <c r="M7" s="210"/>
      <c r="N7" s="210"/>
      <c r="O7" s="210"/>
      <c r="P7" s="210"/>
      <c r="Q7" s="210"/>
      <c r="R7" s="210"/>
      <c r="S7" s="210"/>
      <c r="T7" s="210"/>
    </row>
    <row r="8">
      <c r="A8" s="211">
        <v>1</v>
      </c>
      <c r="B8" s="211" t="s">
        <v>572</v>
      </c>
      <c r="C8" s="212" t="s">
        <v>573</v>
      </c>
      <c r="D8" s="210"/>
      <c r="E8" s="210"/>
      <c r="F8" s="210"/>
      <c r="G8" s="210"/>
      <c r="H8" s="210"/>
      <c r="I8" s="210"/>
      <c r="J8" s="210"/>
      <c r="K8" s="210"/>
      <c r="L8" s="210"/>
      <c r="M8" s="210"/>
      <c r="N8" s="210"/>
      <c r="O8" s="210"/>
      <c r="P8" s="210"/>
      <c r="Q8" s="210"/>
      <c r="R8" s="210"/>
      <c r="S8" s="210"/>
      <c r="T8" s="210"/>
    </row>
    <row r="9">
      <c r="A9" s="211">
        <v>2</v>
      </c>
      <c r="B9" s="211" t="s">
        <v>574</v>
      </c>
      <c r="C9" s="212" t="s">
        <v>575</v>
      </c>
      <c r="D9" s="210"/>
      <c r="E9" s="210"/>
      <c r="F9" s="210"/>
      <c r="G9" s="210"/>
      <c r="H9" s="210"/>
      <c r="I9" s="210"/>
      <c r="J9" s="210"/>
      <c r="K9" s="210"/>
      <c r="L9" s="210"/>
      <c r="M9" s="210"/>
      <c r="N9" s="210"/>
      <c r="O9" s="210"/>
      <c r="P9" s="210"/>
      <c r="Q9" s="210"/>
      <c r="R9" s="210"/>
      <c r="S9" s="210"/>
      <c r="T9" s="210"/>
    </row>
    <row r="10">
      <c r="A10" s="211">
        <v>5</v>
      </c>
      <c r="B10" s="211" t="s">
        <v>576</v>
      </c>
      <c r="C10" s="212" t="s">
        <v>577</v>
      </c>
      <c r="D10" s="210"/>
      <c r="E10" s="210"/>
      <c r="F10" s="210"/>
      <c r="G10" s="210"/>
      <c r="H10" s="210"/>
      <c r="I10" s="210"/>
      <c r="J10" s="210"/>
      <c r="K10" s="210"/>
      <c r="L10" s="210"/>
      <c r="M10" s="210"/>
      <c r="N10" s="210"/>
      <c r="O10" s="210"/>
      <c r="P10" s="210"/>
      <c r="Q10" s="210"/>
      <c r="R10" s="210"/>
      <c r="S10" s="210"/>
      <c r="T10" s="210"/>
    </row>
    <row r="11">
      <c r="A11" s="211">
        <v>6</v>
      </c>
      <c r="B11" s="211" t="s">
        <v>578</v>
      </c>
      <c r="C11" s="212" t="s">
        <v>579</v>
      </c>
      <c r="D11" s="210"/>
      <c r="E11" s="210"/>
      <c r="F11" s="210"/>
      <c r="G11" s="210"/>
      <c r="H11" s="210"/>
      <c r="I11" s="210"/>
      <c r="J11" s="210"/>
      <c r="K11" s="210"/>
      <c r="L11" s="210"/>
      <c r="M11" s="210"/>
      <c r="N11" s="210"/>
      <c r="O11" s="210"/>
      <c r="P11" s="210"/>
      <c r="Q11" s="210"/>
      <c r="R11" s="210"/>
      <c r="S11" s="210"/>
      <c r="T11" s="210"/>
    </row>
    <row r="12">
      <c r="A12" s="211">
        <v>7</v>
      </c>
      <c r="B12" s="211" t="s">
        <v>580</v>
      </c>
      <c r="C12" s="212" t="s">
        <v>581</v>
      </c>
      <c r="D12" s="210"/>
      <c r="E12" s="210"/>
      <c r="F12" s="210"/>
      <c r="G12" s="210"/>
      <c r="H12" s="210"/>
      <c r="I12" s="210"/>
      <c r="J12" s="210"/>
      <c r="K12" s="210"/>
      <c r="L12" s="210"/>
      <c r="M12" s="210"/>
      <c r="N12" s="210"/>
      <c r="O12" s="210"/>
      <c r="P12" s="210"/>
      <c r="Q12" s="210"/>
      <c r="R12" s="210"/>
      <c r="S12" s="210"/>
      <c r="T12" s="210"/>
    </row>
    <row r="13">
      <c r="A13" s="211">
        <v>9</v>
      </c>
      <c r="B13" s="211" t="s">
        <v>582</v>
      </c>
      <c r="C13" s="212" t="s">
        <v>583</v>
      </c>
      <c r="D13" s="210"/>
      <c r="E13" s="210"/>
      <c r="F13" s="210"/>
      <c r="G13" s="210"/>
      <c r="H13" s="210"/>
      <c r="I13" s="210"/>
      <c r="J13" s="210"/>
      <c r="K13" s="210"/>
      <c r="L13" s="210"/>
      <c r="M13" s="210"/>
      <c r="N13" s="210"/>
      <c r="O13" s="210"/>
      <c r="P13" s="210"/>
      <c r="Q13" s="210"/>
      <c r="R13" s="210"/>
      <c r="S13" s="210"/>
      <c r="T13" s="210"/>
    </row>
    <row r="14">
      <c r="A14" s="211">
        <v>10</v>
      </c>
      <c r="B14" s="211" t="s">
        <v>584</v>
      </c>
      <c r="C14" s="212" t="s">
        <v>585</v>
      </c>
      <c r="D14" s="210"/>
      <c r="E14" s="210"/>
      <c r="F14" s="210"/>
      <c r="G14" s="210"/>
      <c r="H14" s="210"/>
      <c r="I14" s="210"/>
      <c r="J14" s="210"/>
      <c r="K14" s="210"/>
      <c r="L14" s="210"/>
      <c r="M14" s="210"/>
      <c r="N14" s="210"/>
      <c r="O14" s="210"/>
      <c r="P14" s="210"/>
      <c r="Q14" s="210"/>
      <c r="R14" s="210"/>
      <c r="S14" s="210"/>
      <c r="T14" s="210"/>
    </row>
    <row r="15">
      <c r="A15" s="211">
        <v>11</v>
      </c>
      <c r="B15" s="211" t="s">
        <v>586</v>
      </c>
      <c r="C15" s="216" t="s">
        <v>587</v>
      </c>
      <c r="D15" s="210"/>
      <c r="E15" s="210"/>
      <c r="F15" s="210"/>
      <c r="G15" s="210"/>
      <c r="H15" s="210"/>
      <c r="I15" s="210"/>
      <c r="J15" s="210"/>
      <c r="K15" s="210"/>
      <c r="L15" s="210"/>
      <c r="M15" s="210"/>
      <c r="N15" s="210"/>
      <c r="O15" s="210"/>
      <c r="P15" s="210"/>
      <c r="Q15" s="210"/>
      <c r="R15" s="210"/>
      <c r="S15" s="210"/>
      <c r="T15" s="210"/>
    </row>
    <row r="16">
      <c r="A16" s="211">
        <v>12</v>
      </c>
      <c r="B16" s="211" t="s">
        <v>588</v>
      </c>
      <c r="C16" s="212" t="s">
        <v>589</v>
      </c>
      <c r="D16" s="210"/>
      <c r="E16" s="210"/>
      <c r="F16" s="210"/>
      <c r="G16" s="210"/>
      <c r="H16" s="210"/>
      <c r="I16" s="210"/>
      <c r="J16" s="210"/>
      <c r="K16" s="210"/>
      <c r="L16" s="210"/>
      <c r="M16" s="210"/>
      <c r="N16" s="210"/>
      <c r="O16" s="210"/>
      <c r="P16" s="210"/>
      <c r="Q16" s="210"/>
      <c r="R16" s="210"/>
      <c r="S16" s="210"/>
      <c r="T16" s="210"/>
    </row>
    <row r="17">
      <c r="A17" s="211">
        <v>13</v>
      </c>
      <c r="B17" s="211" t="s">
        <v>590</v>
      </c>
      <c r="C17" s="212" t="s">
        <v>591</v>
      </c>
      <c r="D17" s="210"/>
      <c r="E17" s="210"/>
      <c r="F17" s="210"/>
      <c r="G17" s="210"/>
      <c r="H17" s="210"/>
      <c r="I17" s="210"/>
      <c r="J17" s="210"/>
      <c r="K17" s="210"/>
      <c r="L17" s="210"/>
      <c r="M17" s="210"/>
      <c r="N17" s="210"/>
      <c r="O17" s="210"/>
      <c r="P17" s="210"/>
      <c r="Q17" s="210"/>
      <c r="R17" s="210"/>
      <c r="S17" s="210"/>
      <c r="T17" s="210"/>
    </row>
    <row r="18">
      <c r="A18" s="211">
        <v>14</v>
      </c>
      <c r="B18" s="211" t="s">
        <v>592</v>
      </c>
      <c r="C18" s="212" t="s">
        <v>593</v>
      </c>
      <c r="D18" s="210"/>
      <c r="E18" s="210"/>
      <c r="F18" s="210"/>
      <c r="G18" s="210"/>
      <c r="H18" s="210"/>
      <c r="I18" s="210"/>
      <c r="J18" s="210"/>
      <c r="K18" s="210"/>
      <c r="L18" s="210"/>
      <c r="M18" s="210"/>
      <c r="N18" s="210"/>
      <c r="O18" s="210"/>
      <c r="P18" s="210"/>
      <c r="Q18" s="210"/>
      <c r="R18" s="210"/>
      <c r="S18" s="210"/>
      <c r="T18" s="210"/>
    </row>
    <row r="19">
      <c r="A19" s="211">
        <v>15</v>
      </c>
      <c r="B19" s="211" t="s">
        <v>594</v>
      </c>
      <c r="C19" s="212" t="s">
        <v>595</v>
      </c>
      <c r="D19" s="210"/>
      <c r="E19" s="210"/>
      <c r="F19" s="210"/>
      <c r="G19" s="210"/>
      <c r="H19" s="210"/>
      <c r="I19" s="210"/>
      <c r="J19" s="210"/>
      <c r="K19" s="210"/>
      <c r="L19" s="210"/>
      <c r="M19" s="210"/>
      <c r="N19" s="210"/>
      <c r="O19" s="210"/>
      <c r="P19" s="210"/>
      <c r="Q19" s="210"/>
      <c r="R19" s="210"/>
      <c r="S19" s="210"/>
      <c r="T19" s="210"/>
    </row>
    <row r="20">
      <c r="A20" s="211">
        <v>17</v>
      </c>
      <c r="B20" s="211" t="s">
        <v>596</v>
      </c>
      <c r="C20" s="212" t="s">
        <v>597</v>
      </c>
      <c r="D20" s="210"/>
      <c r="E20" s="210"/>
      <c r="F20" s="210"/>
      <c r="G20" s="210"/>
      <c r="H20" s="210"/>
      <c r="I20" s="210"/>
      <c r="J20" s="210"/>
      <c r="K20" s="210"/>
      <c r="L20" s="210"/>
      <c r="M20" s="210"/>
      <c r="N20" s="210"/>
      <c r="O20" s="210"/>
      <c r="P20" s="210"/>
      <c r="Q20" s="210"/>
      <c r="R20" s="210"/>
      <c r="S20" s="210"/>
      <c r="T20" s="210"/>
    </row>
    <row r="21">
      <c r="A21" s="211">
        <v>20</v>
      </c>
      <c r="B21" s="211" t="s">
        <v>598</v>
      </c>
      <c r="C21" s="212" t="s">
        <v>599</v>
      </c>
      <c r="D21" s="210"/>
      <c r="E21" s="210"/>
      <c r="F21" s="210"/>
      <c r="G21" s="210"/>
      <c r="H21" s="210"/>
      <c r="I21" s="210"/>
      <c r="J21" s="210"/>
      <c r="K21" s="210"/>
      <c r="L21" s="210"/>
      <c r="M21" s="210"/>
      <c r="N21" s="210"/>
      <c r="O21" s="210"/>
      <c r="P21" s="210"/>
      <c r="Q21" s="210"/>
      <c r="R21" s="210"/>
      <c r="S21" s="210"/>
      <c r="T21" s="210"/>
    </row>
    <row r="22">
      <c r="A22" s="211">
        <v>21</v>
      </c>
      <c r="B22" s="211" t="s">
        <v>600</v>
      </c>
      <c r="C22" s="212" t="s">
        <v>601</v>
      </c>
      <c r="D22" s="210"/>
      <c r="E22" s="210"/>
      <c r="F22" s="210"/>
      <c r="G22" s="210"/>
      <c r="H22" s="210"/>
      <c r="I22" s="210"/>
      <c r="J22" s="210"/>
      <c r="K22" s="210"/>
      <c r="L22" s="210"/>
      <c r="M22" s="210"/>
      <c r="N22" s="210"/>
      <c r="O22" s="210"/>
      <c r="P22" s="210"/>
      <c r="Q22" s="210"/>
      <c r="R22" s="210"/>
      <c r="S22" s="210"/>
      <c r="T22" s="210"/>
    </row>
    <row r="23">
      <c r="A23" s="211">
        <v>22</v>
      </c>
      <c r="B23" s="211" t="s">
        <v>602</v>
      </c>
      <c r="C23" s="212" t="s">
        <v>603</v>
      </c>
      <c r="D23" s="210"/>
      <c r="E23" s="210"/>
      <c r="F23" s="210"/>
      <c r="G23" s="210"/>
      <c r="H23" s="210"/>
      <c r="I23" s="210"/>
      <c r="J23" s="210"/>
      <c r="K23" s="210"/>
      <c r="L23" s="210"/>
      <c r="M23" s="210"/>
      <c r="N23" s="210"/>
      <c r="O23" s="210"/>
      <c r="P23" s="210"/>
      <c r="Q23" s="210"/>
      <c r="R23" s="210"/>
      <c r="S23" s="210"/>
      <c r="T23" s="210"/>
    </row>
    <row r="24">
      <c r="A24" s="211">
        <v>24</v>
      </c>
      <c r="B24" s="211" t="s">
        <v>604</v>
      </c>
      <c r="C24" s="212" t="s">
        <v>605</v>
      </c>
      <c r="D24" s="210"/>
      <c r="E24" s="210"/>
      <c r="F24" s="210"/>
      <c r="G24" s="210"/>
      <c r="H24" s="210"/>
      <c r="I24" s="210"/>
      <c r="J24" s="210"/>
      <c r="K24" s="210"/>
      <c r="L24" s="210"/>
      <c r="M24" s="210"/>
      <c r="N24" s="210"/>
      <c r="O24" s="210"/>
      <c r="P24" s="210"/>
      <c r="Q24" s="210"/>
      <c r="R24" s="210"/>
      <c r="S24" s="210"/>
      <c r="T24" s="210"/>
    </row>
    <row r="25">
      <c r="A25" s="211">
        <v>25</v>
      </c>
      <c r="B25" s="211" t="s">
        <v>606</v>
      </c>
      <c r="C25" s="212" t="s">
        <v>607</v>
      </c>
      <c r="D25" s="210"/>
      <c r="E25" s="210"/>
      <c r="F25" s="210"/>
      <c r="G25" s="210"/>
      <c r="H25" s="210"/>
      <c r="I25" s="210"/>
      <c r="J25" s="210"/>
      <c r="K25" s="210"/>
      <c r="L25" s="210"/>
      <c r="M25" s="210"/>
      <c r="N25" s="210"/>
      <c r="O25" s="210"/>
      <c r="P25" s="210"/>
      <c r="Q25" s="210"/>
      <c r="R25" s="210"/>
      <c r="S25" s="210"/>
      <c r="T25" s="210"/>
    </row>
    <row r="26">
      <c r="A26" s="211">
        <v>26</v>
      </c>
      <c r="B26" s="211" t="s">
        <v>608</v>
      </c>
      <c r="C26" s="212" t="s">
        <v>608</v>
      </c>
      <c r="D26" s="210"/>
      <c r="E26" s="210"/>
      <c r="F26" s="210"/>
      <c r="G26" s="210"/>
      <c r="H26" s="210"/>
      <c r="I26" s="210"/>
      <c r="J26" s="210"/>
      <c r="K26" s="210"/>
      <c r="L26" s="210"/>
      <c r="M26" s="210"/>
      <c r="N26" s="210"/>
      <c r="O26" s="210"/>
      <c r="P26" s="210"/>
      <c r="Q26" s="210"/>
      <c r="R26" s="210"/>
      <c r="S26" s="210"/>
      <c r="T26" s="210"/>
    </row>
    <row r="27">
      <c r="A27" s="211">
        <v>27</v>
      </c>
      <c r="B27" s="211" t="s">
        <v>609</v>
      </c>
      <c r="C27" s="212" t="s">
        <v>609</v>
      </c>
      <c r="D27" s="210"/>
      <c r="E27" s="210"/>
      <c r="F27" s="210"/>
      <c r="G27" s="210"/>
      <c r="H27" s="210"/>
      <c r="I27" s="210"/>
      <c r="J27" s="210"/>
      <c r="K27" s="210"/>
      <c r="L27" s="210"/>
      <c r="M27" s="210"/>
      <c r="N27" s="210"/>
      <c r="O27" s="210"/>
      <c r="P27" s="210"/>
      <c r="Q27" s="210"/>
      <c r="R27" s="210"/>
      <c r="S27" s="210"/>
      <c r="T27" s="210"/>
    </row>
    <row r="28">
      <c r="A28" s="211">
        <v>28</v>
      </c>
      <c r="B28" s="211" t="s">
        <v>610</v>
      </c>
      <c r="C28" s="212" t="s">
        <v>611</v>
      </c>
      <c r="D28" s="210"/>
      <c r="E28" s="210"/>
      <c r="F28" s="210"/>
      <c r="G28" s="210"/>
      <c r="H28" s="210"/>
      <c r="I28" s="210"/>
      <c r="J28" s="210"/>
      <c r="K28" s="210"/>
      <c r="L28" s="210"/>
      <c r="M28" s="210"/>
      <c r="N28" s="210"/>
      <c r="O28" s="210"/>
      <c r="P28" s="210"/>
      <c r="Q28" s="210"/>
      <c r="R28" s="210"/>
      <c r="S28" s="210"/>
      <c r="T28" s="210"/>
    </row>
    <row r="29">
      <c r="A29" s="211">
        <v>29</v>
      </c>
      <c r="B29" s="211" t="s">
        <v>612</v>
      </c>
      <c r="C29" s="212" t="s">
        <v>612</v>
      </c>
      <c r="D29" s="210"/>
      <c r="E29" s="210"/>
      <c r="F29" s="210"/>
      <c r="G29" s="210"/>
      <c r="H29" s="210"/>
      <c r="I29" s="210"/>
      <c r="J29" s="210"/>
      <c r="K29" s="210"/>
      <c r="L29" s="210"/>
      <c r="M29" s="210"/>
      <c r="N29" s="210"/>
      <c r="O29" s="210"/>
      <c r="P29" s="210"/>
      <c r="Q29" s="210"/>
      <c r="R29" s="210"/>
      <c r="S29" s="210"/>
      <c r="T29" s="210"/>
    </row>
    <row r="30">
      <c r="A30" s="211">
        <v>30</v>
      </c>
      <c r="B30" s="211" t="s">
        <v>613</v>
      </c>
      <c r="C30" s="212" t="s">
        <v>614</v>
      </c>
      <c r="D30" s="210"/>
      <c r="E30" s="210"/>
      <c r="F30" s="210"/>
      <c r="G30" s="210"/>
      <c r="H30" s="210"/>
      <c r="I30" s="210"/>
      <c r="J30" s="210"/>
      <c r="K30" s="210"/>
      <c r="L30" s="210"/>
      <c r="M30" s="210"/>
      <c r="N30" s="210"/>
      <c r="O30" s="210"/>
      <c r="P30" s="210"/>
      <c r="Q30" s="210"/>
      <c r="R30" s="210"/>
      <c r="S30" s="210"/>
      <c r="T30" s="210"/>
    </row>
    <row r="31">
      <c r="A31" s="211">
        <v>31</v>
      </c>
      <c r="B31" s="211" t="s">
        <v>615</v>
      </c>
      <c r="C31" s="212" t="s">
        <v>616</v>
      </c>
      <c r="D31" s="210"/>
      <c r="E31" s="210"/>
      <c r="F31" s="210"/>
      <c r="G31" s="210"/>
      <c r="H31" s="210"/>
      <c r="I31" s="210"/>
      <c r="J31" s="210"/>
      <c r="K31" s="210"/>
      <c r="L31" s="210"/>
      <c r="M31" s="210"/>
      <c r="N31" s="210"/>
      <c r="O31" s="210"/>
      <c r="P31" s="210"/>
      <c r="Q31" s="210"/>
      <c r="R31" s="210"/>
      <c r="S31" s="210"/>
      <c r="T31" s="210"/>
    </row>
    <row r="32">
      <c r="A32" s="211">
        <v>32</v>
      </c>
      <c r="B32" s="211" t="s">
        <v>617</v>
      </c>
      <c r="C32" s="212" t="s">
        <v>618</v>
      </c>
      <c r="D32" s="210"/>
      <c r="E32" s="210"/>
      <c r="F32" s="210"/>
      <c r="G32" s="210"/>
      <c r="H32" s="210"/>
      <c r="I32" s="210"/>
      <c r="J32" s="210"/>
      <c r="K32" s="210"/>
      <c r="L32" s="210"/>
      <c r="M32" s="210"/>
      <c r="N32" s="210"/>
      <c r="O32" s="210"/>
      <c r="P32" s="210"/>
      <c r="Q32" s="210"/>
      <c r="R32" s="210"/>
      <c r="S32" s="210"/>
      <c r="T32" s="210"/>
    </row>
    <row r="33">
      <c r="A33" s="211">
        <v>33</v>
      </c>
      <c r="B33" s="211" t="s">
        <v>619</v>
      </c>
      <c r="C33" s="212" t="s">
        <v>620</v>
      </c>
      <c r="D33" s="210"/>
      <c r="E33" s="210"/>
      <c r="F33" s="210"/>
      <c r="G33" s="210"/>
      <c r="H33" s="210"/>
      <c r="I33" s="210"/>
      <c r="J33" s="210"/>
      <c r="K33" s="210"/>
      <c r="L33" s="210"/>
      <c r="M33" s="210"/>
      <c r="N33" s="210"/>
      <c r="O33" s="210"/>
      <c r="P33" s="210"/>
      <c r="Q33" s="210"/>
      <c r="R33" s="210"/>
      <c r="S33" s="210"/>
      <c r="T33" s="210"/>
    </row>
    <row r="34">
      <c r="A34" s="211">
        <v>34</v>
      </c>
      <c r="B34" s="211" t="s">
        <v>621</v>
      </c>
      <c r="C34" s="212" t="s">
        <v>622</v>
      </c>
      <c r="D34" s="210"/>
      <c r="E34" s="210"/>
      <c r="F34" s="210"/>
      <c r="G34" s="210"/>
      <c r="H34" s="210"/>
      <c r="I34" s="210"/>
      <c r="J34" s="210"/>
      <c r="K34" s="210"/>
      <c r="L34" s="210"/>
      <c r="M34" s="210"/>
      <c r="N34" s="210"/>
      <c r="O34" s="210"/>
      <c r="P34" s="210"/>
      <c r="Q34" s="210"/>
      <c r="R34" s="210"/>
      <c r="S34" s="210"/>
      <c r="T34" s="210"/>
    </row>
    <row r="35">
      <c r="A35" s="211">
        <v>35</v>
      </c>
      <c r="B35" s="211" t="s">
        <v>623</v>
      </c>
      <c r="C35" s="212" t="s">
        <v>624</v>
      </c>
      <c r="D35" s="210"/>
      <c r="E35" s="210"/>
      <c r="F35" s="210"/>
      <c r="G35" s="210"/>
      <c r="H35" s="210"/>
      <c r="I35" s="210"/>
      <c r="J35" s="210"/>
      <c r="K35" s="210"/>
      <c r="L35" s="210"/>
      <c r="M35" s="210"/>
      <c r="N35" s="210"/>
      <c r="O35" s="210"/>
      <c r="P35" s="210"/>
      <c r="Q35" s="210"/>
      <c r="R35" s="210"/>
      <c r="S35" s="210"/>
      <c r="T35" s="210"/>
    </row>
    <row r="36">
      <c r="A36" s="211">
        <v>36</v>
      </c>
      <c r="B36" s="211" t="s">
        <v>625</v>
      </c>
      <c r="C36" s="212" t="s">
        <v>626</v>
      </c>
      <c r="D36" s="210"/>
      <c r="E36" s="210"/>
      <c r="F36" s="210"/>
      <c r="G36" s="210"/>
      <c r="H36" s="210"/>
      <c r="I36" s="210"/>
      <c r="J36" s="210"/>
      <c r="K36" s="210"/>
      <c r="L36" s="210"/>
      <c r="M36" s="210"/>
      <c r="N36" s="210"/>
      <c r="O36" s="210"/>
      <c r="P36" s="210"/>
      <c r="Q36" s="210"/>
      <c r="R36" s="210"/>
      <c r="S36" s="210"/>
      <c r="T36" s="210"/>
    </row>
    <row r="37">
      <c r="A37" s="211">
        <v>37</v>
      </c>
      <c r="B37" s="211" t="s">
        <v>627</v>
      </c>
      <c r="C37" s="212" t="s">
        <v>628</v>
      </c>
      <c r="D37" s="210"/>
      <c r="E37" s="210"/>
      <c r="F37" s="210"/>
      <c r="G37" s="210"/>
      <c r="H37" s="210"/>
      <c r="I37" s="210"/>
      <c r="J37" s="210"/>
      <c r="K37" s="210"/>
      <c r="L37" s="210"/>
      <c r="M37" s="210"/>
      <c r="N37" s="210"/>
      <c r="O37" s="210"/>
      <c r="P37" s="210"/>
      <c r="Q37" s="210"/>
      <c r="R37" s="210"/>
      <c r="S37" s="210"/>
      <c r="T37" s="210"/>
    </row>
    <row r="38">
      <c r="A38" s="211">
        <v>38</v>
      </c>
      <c r="B38" s="211" t="s">
        <v>629</v>
      </c>
      <c r="C38" s="212" t="s">
        <v>630</v>
      </c>
      <c r="D38" s="210"/>
      <c r="E38" s="210"/>
      <c r="F38" s="210"/>
      <c r="G38" s="210"/>
      <c r="H38" s="210"/>
      <c r="I38" s="210"/>
      <c r="J38" s="210"/>
      <c r="K38" s="210"/>
      <c r="L38" s="210"/>
      <c r="M38" s="210"/>
      <c r="N38" s="210"/>
      <c r="O38" s="210"/>
      <c r="P38" s="210"/>
      <c r="Q38" s="210"/>
      <c r="R38" s="210"/>
      <c r="S38" s="210"/>
      <c r="T38" s="210"/>
    </row>
    <row r="39">
      <c r="A39" s="211">
        <v>39</v>
      </c>
      <c r="B39" s="211" t="s">
        <v>631</v>
      </c>
      <c r="C39" s="212" t="s">
        <v>632</v>
      </c>
      <c r="D39" s="210"/>
      <c r="E39" s="210"/>
      <c r="F39" s="210"/>
      <c r="G39" s="210"/>
      <c r="H39" s="210"/>
      <c r="I39" s="210"/>
      <c r="J39" s="210"/>
      <c r="K39" s="210"/>
      <c r="L39" s="210"/>
      <c r="M39" s="210"/>
      <c r="N39" s="210"/>
      <c r="O39" s="210"/>
      <c r="P39" s="210"/>
      <c r="Q39" s="210"/>
      <c r="R39" s="210"/>
      <c r="S39" s="210"/>
      <c r="T39" s="210"/>
    </row>
    <row r="40">
      <c r="A40" s="211">
        <v>40</v>
      </c>
      <c r="B40" s="211" t="s">
        <v>633</v>
      </c>
      <c r="C40" s="212" t="s">
        <v>634</v>
      </c>
      <c r="D40" s="210"/>
      <c r="E40" s="210"/>
      <c r="F40" s="210"/>
      <c r="G40" s="210"/>
      <c r="H40" s="210"/>
      <c r="I40" s="210"/>
      <c r="J40" s="210"/>
      <c r="K40" s="210"/>
      <c r="L40" s="210"/>
      <c r="M40" s="210"/>
      <c r="N40" s="210"/>
      <c r="O40" s="210"/>
      <c r="P40" s="210"/>
      <c r="Q40" s="210"/>
      <c r="R40" s="210"/>
      <c r="S40" s="210"/>
      <c r="T40" s="210"/>
    </row>
    <row r="41">
      <c r="A41" s="211">
        <v>41</v>
      </c>
      <c r="B41" s="211" t="s">
        <v>635</v>
      </c>
      <c r="C41" s="212" t="s">
        <v>636</v>
      </c>
      <c r="D41" s="210"/>
      <c r="E41" s="210"/>
      <c r="F41" s="210"/>
      <c r="G41" s="210"/>
      <c r="H41" s="210"/>
      <c r="I41" s="210"/>
      <c r="J41" s="210"/>
      <c r="K41" s="210"/>
      <c r="L41" s="210"/>
      <c r="M41" s="210"/>
      <c r="N41" s="210"/>
      <c r="O41" s="210"/>
      <c r="P41" s="210"/>
      <c r="Q41" s="210"/>
      <c r="R41" s="210"/>
      <c r="S41" s="210"/>
      <c r="T41" s="210"/>
    </row>
    <row r="42">
      <c r="A42" s="211">
        <v>42</v>
      </c>
      <c r="B42" s="211" t="s">
        <v>637</v>
      </c>
      <c r="C42" s="212" t="s">
        <v>638</v>
      </c>
      <c r="D42" s="210"/>
      <c r="E42" s="210"/>
      <c r="F42" s="210"/>
      <c r="G42" s="210"/>
      <c r="H42" s="210"/>
      <c r="I42" s="210"/>
      <c r="J42" s="210"/>
      <c r="K42" s="210"/>
      <c r="L42" s="210"/>
      <c r="M42" s="210"/>
      <c r="N42" s="210"/>
      <c r="O42" s="210"/>
      <c r="P42" s="210"/>
      <c r="Q42" s="210"/>
      <c r="R42" s="210"/>
      <c r="S42" s="210"/>
      <c r="T42" s="210"/>
    </row>
    <row r="43">
      <c r="A43" s="211">
        <v>43</v>
      </c>
      <c r="B43" s="211" t="s">
        <v>639</v>
      </c>
      <c r="C43" s="212" t="s">
        <v>640</v>
      </c>
      <c r="D43" s="210"/>
      <c r="E43" s="210"/>
      <c r="F43" s="210"/>
      <c r="G43" s="210"/>
      <c r="H43" s="210"/>
      <c r="I43" s="210"/>
      <c r="J43" s="210"/>
      <c r="K43" s="210"/>
      <c r="L43" s="210"/>
      <c r="M43" s="210"/>
      <c r="N43" s="210"/>
      <c r="O43" s="210"/>
      <c r="P43" s="210"/>
      <c r="Q43" s="210"/>
      <c r="R43" s="210"/>
      <c r="S43" s="210"/>
      <c r="T43" s="210"/>
    </row>
    <row r="44">
      <c r="A44" s="211">
        <v>44</v>
      </c>
      <c r="B44" s="211" t="s">
        <v>641</v>
      </c>
      <c r="C44" s="212" t="s">
        <v>642</v>
      </c>
      <c r="D44" s="210"/>
      <c r="E44" s="210"/>
      <c r="F44" s="210"/>
      <c r="G44" s="210"/>
      <c r="H44" s="210"/>
      <c r="I44" s="210"/>
      <c r="J44" s="210"/>
      <c r="K44" s="210"/>
      <c r="L44" s="210"/>
      <c r="M44" s="210"/>
      <c r="N44" s="210"/>
      <c r="O44" s="210"/>
      <c r="P44" s="210"/>
      <c r="Q44" s="210"/>
      <c r="R44" s="210"/>
      <c r="S44" s="210"/>
      <c r="T44" s="210"/>
    </row>
    <row r="45">
      <c r="A45" s="211">
        <v>45</v>
      </c>
      <c r="B45" s="211" t="s">
        <v>643</v>
      </c>
      <c r="C45" s="212" t="s">
        <v>644</v>
      </c>
      <c r="D45" s="210"/>
      <c r="E45" s="210"/>
      <c r="F45" s="210"/>
      <c r="G45" s="210"/>
      <c r="H45" s="210"/>
      <c r="I45" s="210"/>
      <c r="J45" s="210"/>
      <c r="K45" s="210"/>
      <c r="L45" s="210"/>
      <c r="M45" s="210"/>
      <c r="N45" s="210"/>
      <c r="O45" s="210"/>
      <c r="P45" s="210"/>
      <c r="Q45" s="210"/>
      <c r="R45" s="210"/>
      <c r="S45" s="210"/>
      <c r="T45" s="210"/>
    </row>
    <row r="46">
      <c r="A46" s="211">
        <v>46</v>
      </c>
      <c r="B46" s="211" t="s">
        <v>645</v>
      </c>
      <c r="C46" s="212" t="s">
        <v>646</v>
      </c>
      <c r="D46" s="210"/>
      <c r="E46" s="210"/>
      <c r="F46" s="210"/>
      <c r="G46" s="210"/>
      <c r="H46" s="210"/>
      <c r="I46" s="210"/>
      <c r="J46" s="210"/>
      <c r="K46" s="210"/>
      <c r="L46" s="210"/>
      <c r="M46" s="210"/>
      <c r="N46" s="210"/>
      <c r="O46" s="210"/>
      <c r="P46" s="210"/>
      <c r="Q46" s="210"/>
      <c r="R46" s="210"/>
      <c r="S46" s="210"/>
      <c r="T46" s="210"/>
    </row>
    <row r="47">
      <c r="A47" s="211">
        <v>47</v>
      </c>
      <c r="B47" s="211" t="s">
        <v>647</v>
      </c>
      <c r="C47" s="212" t="s">
        <v>648</v>
      </c>
      <c r="D47" s="210"/>
      <c r="E47" s="210"/>
      <c r="F47" s="210"/>
      <c r="G47" s="210"/>
      <c r="H47" s="210"/>
      <c r="I47" s="210"/>
      <c r="J47" s="210"/>
      <c r="K47" s="210"/>
      <c r="L47" s="210"/>
      <c r="M47" s="210"/>
      <c r="N47" s="210"/>
      <c r="O47" s="210"/>
      <c r="P47" s="210"/>
      <c r="Q47" s="210"/>
      <c r="R47" s="210"/>
      <c r="S47" s="210"/>
      <c r="T47" s="210"/>
    </row>
    <row r="48">
      <c r="A48" s="211">
        <v>48</v>
      </c>
      <c r="B48" s="211" t="s">
        <v>649</v>
      </c>
      <c r="C48" s="212" t="s">
        <v>650</v>
      </c>
      <c r="D48" s="210"/>
      <c r="E48" s="210"/>
      <c r="F48" s="210"/>
      <c r="G48" s="210"/>
      <c r="H48" s="210"/>
      <c r="I48" s="210"/>
      <c r="J48" s="210"/>
      <c r="K48" s="210"/>
      <c r="L48" s="210"/>
      <c r="M48" s="210"/>
      <c r="N48" s="210"/>
      <c r="O48" s="210"/>
      <c r="P48" s="210"/>
      <c r="Q48" s="210"/>
      <c r="R48" s="210"/>
      <c r="S48" s="210"/>
      <c r="T48" s="210"/>
    </row>
    <row r="49">
      <c r="A49" s="211">
        <v>50</v>
      </c>
      <c r="B49" s="211" t="s">
        <v>651</v>
      </c>
      <c r="C49" s="212" t="s">
        <v>652</v>
      </c>
      <c r="D49" s="210"/>
      <c r="E49" s="210"/>
      <c r="F49" s="210"/>
      <c r="G49" s="210"/>
      <c r="H49" s="210"/>
      <c r="I49" s="210"/>
      <c r="J49" s="210"/>
      <c r="K49" s="210"/>
      <c r="L49" s="210"/>
      <c r="M49" s="210"/>
      <c r="N49" s="210"/>
      <c r="O49" s="210"/>
      <c r="P49" s="210"/>
      <c r="Q49" s="210"/>
      <c r="R49" s="210"/>
      <c r="S49" s="210"/>
      <c r="T49" s="210"/>
    </row>
    <row r="50">
      <c r="A50" s="211">
        <v>51</v>
      </c>
      <c r="B50" s="211" t="s">
        <v>653</v>
      </c>
      <c r="C50" s="212" t="s">
        <v>654</v>
      </c>
      <c r="D50" s="210"/>
      <c r="E50" s="210"/>
      <c r="F50" s="210"/>
      <c r="G50" s="210"/>
      <c r="H50" s="210"/>
      <c r="I50" s="210"/>
      <c r="J50" s="210"/>
      <c r="K50" s="210"/>
      <c r="L50" s="210"/>
      <c r="M50" s="210"/>
      <c r="N50" s="210"/>
      <c r="O50" s="210"/>
      <c r="P50" s="210"/>
      <c r="Q50" s="210"/>
      <c r="R50" s="210"/>
      <c r="S50" s="210"/>
      <c r="T50" s="210"/>
    </row>
    <row r="51">
      <c r="A51" s="211">
        <v>52</v>
      </c>
      <c r="B51" s="211" t="s">
        <v>655</v>
      </c>
      <c r="C51" s="212" t="s">
        <v>656</v>
      </c>
      <c r="D51" s="210"/>
      <c r="E51" s="210"/>
      <c r="F51" s="210"/>
      <c r="G51" s="210"/>
      <c r="H51" s="210"/>
      <c r="I51" s="210"/>
      <c r="J51" s="210"/>
      <c r="K51" s="210"/>
      <c r="L51" s="210"/>
      <c r="M51" s="210"/>
      <c r="N51" s="210"/>
      <c r="O51" s="210"/>
      <c r="P51" s="210"/>
      <c r="Q51" s="210"/>
      <c r="R51" s="210"/>
      <c r="S51" s="210"/>
      <c r="T51" s="210"/>
    </row>
    <row r="52">
      <c r="A52" s="211">
        <v>53</v>
      </c>
      <c r="B52" s="211" t="s">
        <v>657</v>
      </c>
      <c r="C52" s="212" t="s">
        <v>658</v>
      </c>
      <c r="D52" s="210"/>
      <c r="E52" s="210"/>
      <c r="F52" s="210"/>
      <c r="G52" s="210"/>
      <c r="H52" s="210"/>
      <c r="I52" s="210"/>
      <c r="J52" s="210"/>
      <c r="K52" s="210"/>
      <c r="L52" s="210"/>
      <c r="M52" s="210"/>
      <c r="N52" s="210"/>
      <c r="O52" s="210"/>
      <c r="P52" s="210"/>
      <c r="Q52" s="210"/>
      <c r="R52" s="210"/>
      <c r="S52" s="210"/>
      <c r="T52" s="210"/>
    </row>
    <row r="53">
      <c r="A53" s="211">
        <v>54</v>
      </c>
      <c r="B53" s="211" t="s">
        <v>659</v>
      </c>
      <c r="C53" s="212" t="s">
        <v>660</v>
      </c>
      <c r="D53" s="210"/>
      <c r="E53" s="210"/>
      <c r="F53" s="210"/>
      <c r="G53" s="210"/>
      <c r="H53" s="210"/>
      <c r="I53" s="210"/>
      <c r="J53" s="210"/>
      <c r="K53" s="210"/>
      <c r="L53" s="210"/>
      <c r="M53" s="210"/>
      <c r="N53" s="210"/>
      <c r="O53" s="210"/>
      <c r="P53" s="210"/>
      <c r="Q53" s="210"/>
      <c r="R53" s="210"/>
      <c r="S53" s="210"/>
      <c r="T53" s="210"/>
    </row>
    <row r="54">
      <c r="A54" s="211">
        <v>55</v>
      </c>
      <c r="B54" s="211" t="s">
        <v>661</v>
      </c>
      <c r="C54" s="212" t="s">
        <v>662</v>
      </c>
      <c r="D54" s="210"/>
      <c r="E54" s="210"/>
      <c r="F54" s="210"/>
      <c r="G54" s="210"/>
      <c r="H54" s="210"/>
      <c r="I54" s="210"/>
      <c r="J54" s="210"/>
      <c r="K54" s="210"/>
      <c r="L54" s="210"/>
      <c r="M54" s="210"/>
      <c r="N54" s="210"/>
      <c r="O54" s="210"/>
      <c r="P54" s="210"/>
      <c r="Q54" s="210"/>
      <c r="R54" s="210"/>
      <c r="S54" s="210"/>
      <c r="T54" s="210"/>
    </row>
    <row r="55">
      <c r="A55" s="211">
        <v>56</v>
      </c>
      <c r="B55" s="211" t="s">
        <v>663</v>
      </c>
      <c r="C55" s="212" t="s">
        <v>664</v>
      </c>
      <c r="D55" s="210"/>
      <c r="E55" s="210"/>
      <c r="F55" s="210"/>
      <c r="G55" s="210"/>
      <c r="H55" s="210"/>
      <c r="I55" s="210"/>
      <c r="J55" s="210"/>
      <c r="K55" s="210"/>
      <c r="L55" s="210"/>
      <c r="M55" s="210"/>
      <c r="N55" s="210"/>
      <c r="O55" s="210"/>
      <c r="P55" s="210"/>
      <c r="Q55" s="210"/>
      <c r="R55" s="210"/>
      <c r="S55" s="210"/>
      <c r="T55" s="210"/>
    </row>
    <row r="56">
      <c r="A56" s="211">
        <v>57</v>
      </c>
      <c r="B56" s="211" t="s">
        <v>665</v>
      </c>
      <c r="C56" s="212" t="s">
        <v>666</v>
      </c>
      <c r="D56" s="210"/>
      <c r="E56" s="210"/>
      <c r="F56" s="210"/>
      <c r="G56" s="210"/>
      <c r="H56" s="210"/>
      <c r="I56" s="210"/>
      <c r="J56" s="210"/>
      <c r="K56" s="210"/>
      <c r="L56" s="210"/>
      <c r="M56" s="210"/>
      <c r="N56" s="210"/>
      <c r="O56" s="210"/>
      <c r="P56" s="210"/>
      <c r="Q56" s="210"/>
      <c r="R56" s="210"/>
      <c r="S56" s="210"/>
      <c r="T56" s="210"/>
    </row>
    <row r="57">
      <c r="A57" s="211">
        <v>58</v>
      </c>
      <c r="B57" s="211" t="s">
        <v>667</v>
      </c>
      <c r="C57" s="212" t="s">
        <v>668</v>
      </c>
      <c r="D57" s="210"/>
      <c r="E57" s="210"/>
      <c r="F57" s="210"/>
      <c r="G57" s="210"/>
      <c r="H57" s="210"/>
      <c r="I57" s="210"/>
      <c r="J57" s="210"/>
      <c r="K57" s="210"/>
      <c r="L57" s="210"/>
      <c r="M57" s="210"/>
      <c r="N57" s="210"/>
      <c r="O57" s="210"/>
      <c r="P57" s="210"/>
      <c r="Q57" s="210"/>
      <c r="R57" s="210"/>
      <c r="S57" s="210"/>
      <c r="T57" s="210"/>
    </row>
    <row r="58">
      <c r="A58" s="211">
        <v>59</v>
      </c>
      <c r="B58" s="211" t="s">
        <v>669</v>
      </c>
      <c r="C58" s="212" t="s">
        <v>670</v>
      </c>
      <c r="D58" s="210"/>
      <c r="E58" s="210"/>
      <c r="F58" s="210"/>
      <c r="G58" s="210"/>
      <c r="H58" s="210"/>
      <c r="I58" s="210"/>
      <c r="J58" s="210"/>
      <c r="K58" s="210"/>
      <c r="L58" s="210"/>
      <c r="M58" s="210"/>
      <c r="N58" s="210"/>
      <c r="O58" s="210"/>
      <c r="P58" s="210"/>
      <c r="Q58" s="210"/>
      <c r="R58" s="210"/>
      <c r="S58" s="210"/>
      <c r="T58" s="210"/>
    </row>
    <row r="59">
      <c r="A59" s="217">
        <v>60</v>
      </c>
      <c r="B59" s="217" t="s">
        <v>671</v>
      </c>
      <c r="C59" s="218" t="s">
        <v>672</v>
      </c>
      <c r="D59" s="210"/>
      <c r="E59" s="210"/>
      <c r="F59" s="210"/>
      <c r="G59" s="210"/>
      <c r="H59" s="210"/>
      <c r="I59" s="210"/>
      <c r="J59" s="210"/>
      <c r="K59" s="210"/>
      <c r="L59" s="210"/>
      <c r="M59" s="210"/>
      <c r="N59" s="210"/>
      <c r="O59" s="210"/>
      <c r="P59" s="210"/>
      <c r="Q59" s="210"/>
      <c r="R59" s="210"/>
      <c r="S59" s="210"/>
      <c r="T59" s="210"/>
    </row>
    <row r="60">
      <c r="A60" s="217">
        <v>61</v>
      </c>
      <c r="B60" s="217" t="s">
        <v>673</v>
      </c>
      <c r="C60" s="218" t="s">
        <v>674</v>
      </c>
      <c r="D60" s="210"/>
      <c r="E60" s="210"/>
      <c r="F60" s="210"/>
      <c r="G60" s="210"/>
      <c r="H60" s="210"/>
      <c r="I60" s="210"/>
      <c r="J60" s="210"/>
      <c r="K60" s="210"/>
      <c r="L60" s="210"/>
      <c r="M60" s="210"/>
      <c r="N60" s="210"/>
      <c r="O60" s="210"/>
      <c r="P60" s="210"/>
      <c r="Q60" s="210"/>
      <c r="R60" s="210"/>
      <c r="S60" s="210"/>
      <c r="T60" s="210"/>
    </row>
    <row r="61">
      <c r="A61" s="217">
        <v>62</v>
      </c>
      <c r="B61" s="217" t="s">
        <v>675</v>
      </c>
      <c r="C61" s="219" t="s">
        <v>676</v>
      </c>
      <c r="D61" s="210"/>
      <c r="E61" s="210"/>
      <c r="F61" s="210"/>
      <c r="G61" s="210"/>
      <c r="H61" s="210"/>
      <c r="I61" s="210"/>
      <c r="J61" s="210"/>
      <c r="K61" s="210"/>
      <c r="L61" s="210"/>
      <c r="M61" s="210"/>
      <c r="N61" s="210"/>
      <c r="O61" s="210"/>
      <c r="P61" s="210"/>
      <c r="Q61" s="210"/>
      <c r="R61" s="210"/>
      <c r="S61" s="210"/>
      <c r="T61" s="210"/>
    </row>
    <row r="62">
      <c r="A62" s="217">
        <v>63</v>
      </c>
      <c r="B62" s="217" t="s">
        <v>677</v>
      </c>
      <c r="C62" s="219" t="s">
        <v>678</v>
      </c>
      <c r="D62" s="210"/>
      <c r="E62" s="210"/>
      <c r="F62" s="210"/>
      <c r="G62" s="210"/>
      <c r="H62" s="210"/>
      <c r="I62" s="210"/>
      <c r="J62" s="210"/>
      <c r="K62" s="210"/>
      <c r="L62" s="210"/>
      <c r="M62" s="210"/>
      <c r="N62" s="210"/>
      <c r="O62" s="210"/>
      <c r="P62" s="210"/>
      <c r="Q62" s="210"/>
      <c r="R62" s="210"/>
      <c r="S62" s="210"/>
      <c r="T62" s="210"/>
    </row>
    <row r="63">
      <c r="A63" s="211">
        <v>64</v>
      </c>
      <c r="B63" s="211" t="s">
        <v>679</v>
      </c>
      <c r="C63" s="212" t="s">
        <v>680</v>
      </c>
      <c r="D63" s="210"/>
      <c r="E63" s="210"/>
      <c r="F63" s="210"/>
      <c r="G63" s="210"/>
      <c r="H63" s="210"/>
      <c r="I63" s="210"/>
      <c r="J63" s="210"/>
      <c r="K63" s="210"/>
      <c r="L63" s="210"/>
      <c r="M63" s="210"/>
      <c r="N63" s="210"/>
      <c r="O63" s="210"/>
      <c r="P63" s="210"/>
      <c r="Q63" s="210"/>
      <c r="R63" s="210"/>
      <c r="S63" s="210"/>
      <c r="T63" s="210"/>
    </row>
    <row r="64">
      <c r="A64" s="211">
        <v>65</v>
      </c>
      <c r="B64" s="211" t="s">
        <v>681</v>
      </c>
      <c r="C64" s="212" t="s">
        <v>682</v>
      </c>
      <c r="D64" s="210"/>
      <c r="E64" s="210"/>
      <c r="F64" s="210"/>
      <c r="G64" s="210"/>
      <c r="H64" s="210"/>
      <c r="I64" s="210"/>
      <c r="J64" s="210"/>
      <c r="K64" s="210"/>
      <c r="L64" s="210"/>
      <c r="M64" s="210"/>
      <c r="N64" s="210"/>
      <c r="O64" s="210"/>
      <c r="P64" s="210"/>
      <c r="Q64" s="210"/>
      <c r="R64" s="210"/>
      <c r="S64" s="210"/>
      <c r="T64" s="210"/>
    </row>
    <row r="65">
      <c r="A65" s="211"/>
      <c r="B65" s="211"/>
      <c r="C65" s="212"/>
      <c r="D65" s="210"/>
      <c r="E65" s="210"/>
      <c r="F65" s="210"/>
      <c r="G65" s="210"/>
      <c r="H65" s="210"/>
      <c r="I65" s="210"/>
      <c r="J65" s="210"/>
      <c r="K65" s="210"/>
      <c r="L65" s="210"/>
      <c r="M65" s="210"/>
      <c r="N65" s="210"/>
      <c r="O65" s="210"/>
      <c r="P65" s="210"/>
      <c r="Q65" s="210"/>
      <c r="R65" s="210"/>
      <c r="S65" s="210"/>
      <c r="T65" s="210"/>
    </row>
    <row r="66">
      <c r="A66" s="213"/>
      <c r="B66" s="214" t="s">
        <v>683</v>
      </c>
      <c r="C66" s="215"/>
      <c r="D66" s="210"/>
      <c r="E66" s="210"/>
      <c r="F66" s="210"/>
      <c r="G66" s="210"/>
      <c r="H66" s="210"/>
      <c r="I66" s="210"/>
      <c r="J66" s="210"/>
      <c r="K66" s="210"/>
      <c r="L66" s="210"/>
      <c r="M66" s="210"/>
      <c r="N66" s="210"/>
      <c r="O66" s="210"/>
      <c r="P66" s="210"/>
      <c r="Q66" s="210"/>
      <c r="R66" s="210"/>
      <c r="S66" s="210"/>
      <c r="T66" s="210"/>
    </row>
    <row r="67">
      <c r="A67" s="211">
        <v>1001</v>
      </c>
      <c r="B67" s="211" t="s">
        <v>684</v>
      </c>
      <c r="C67" s="212" t="s">
        <v>685</v>
      </c>
      <c r="D67" s="210"/>
      <c r="E67" s="210"/>
      <c r="F67" s="210"/>
      <c r="G67" s="210"/>
      <c r="H67" s="210"/>
      <c r="I67" s="210"/>
      <c r="J67" s="210"/>
      <c r="K67" s="210"/>
      <c r="L67" s="210"/>
      <c r="M67" s="210"/>
      <c r="N67" s="210"/>
      <c r="O67" s="210"/>
      <c r="P67" s="210"/>
      <c r="Q67" s="210"/>
      <c r="R67" s="210"/>
      <c r="S67" s="210"/>
      <c r="T67" s="210"/>
    </row>
    <row r="68">
      <c r="A68" s="211">
        <v>1002</v>
      </c>
      <c r="B68" s="211" t="s">
        <v>686</v>
      </c>
      <c r="C68" s="212" t="s">
        <v>687</v>
      </c>
      <c r="D68" s="210"/>
      <c r="E68" s="210"/>
      <c r="F68" s="210"/>
      <c r="G68" s="210"/>
      <c r="H68" s="210"/>
      <c r="I68" s="210"/>
      <c r="J68" s="210"/>
      <c r="K68" s="210"/>
      <c r="L68" s="210"/>
      <c r="M68" s="210"/>
      <c r="N68" s="210"/>
      <c r="O68" s="210"/>
      <c r="P68" s="210"/>
      <c r="Q68" s="210"/>
      <c r="R68" s="210"/>
      <c r="S68" s="210"/>
      <c r="T68" s="210"/>
    </row>
    <row r="69">
      <c r="A69" s="211">
        <v>1003</v>
      </c>
      <c r="B69" s="211" t="s">
        <v>688</v>
      </c>
      <c r="C69" s="212" t="s">
        <v>689</v>
      </c>
      <c r="D69" s="210"/>
      <c r="E69" s="210"/>
      <c r="F69" s="210"/>
      <c r="G69" s="210"/>
      <c r="H69" s="210"/>
      <c r="I69" s="210"/>
      <c r="J69" s="210"/>
      <c r="K69" s="210"/>
      <c r="L69" s="210"/>
      <c r="M69" s="210"/>
      <c r="N69" s="210"/>
      <c r="O69" s="210"/>
      <c r="P69" s="210"/>
      <c r="Q69" s="210"/>
      <c r="R69" s="210"/>
      <c r="S69" s="210"/>
      <c r="T69" s="210"/>
    </row>
    <row r="70">
      <c r="A70" s="211">
        <v>1004</v>
      </c>
      <c r="B70" s="211" t="s">
        <v>690</v>
      </c>
      <c r="C70" s="212" t="s">
        <v>691</v>
      </c>
      <c r="D70" s="210"/>
      <c r="E70" s="210"/>
      <c r="F70" s="210"/>
      <c r="G70" s="210"/>
      <c r="H70" s="210"/>
      <c r="I70" s="210"/>
      <c r="J70" s="210"/>
      <c r="K70" s="210"/>
      <c r="L70" s="210"/>
      <c r="M70" s="210"/>
      <c r="N70" s="210"/>
      <c r="O70" s="210"/>
      <c r="P70" s="210"/>
      <c r="Q70" s="210"/>
      <c r="R70" s="210"/>
      <c r="S70" s="210"/>
      <c r="T70" s="210"/>
    </row>
    <row r="71">
      <c r="A71" s="211">
        <v>1005</v>
      </c>
      <c r="B71" s="211" t="s">
        <v>692</v>
      </c>
      <c r="C71" s="212" t="s">
        <v>693</v>
      </c>
      <c r="D71" s="210"/>
      <c r="E71" s="210"/>
      <c r="F71" s="210"/>
      <c r="G71" s="210"/>
      <c r="H71" s="210"/>
      <c r="I71" s="210"/>
      <c r="J71" s="210"/>
      <c r="K71" s="210"/>
      <c r="L71" s="210"/>
      <c r="M71" s="210"/>
      <c r="N71" s="210"/>
      <c r="O71" s="210"/>
      <c r="P71" s="210"/>
      <c r="Q71" s="210"/>
      <c r="R71" s="210"/>
      <c r="S71" s="210"/>
      <c r="T71" s="210"/>
    </row>
    <row r="72">
      <c r="A72" s="211">
        <v>1006</v>
      </c>
      <c r="B72" s="211" t="s">
        <v>694</v>
      </c>
      <c r="C72" s="212" t="s">
        <v>695</v>
      </c>
      <c r="D72" s="210"/>
      <c r="E72" s="210"/>
      <c r="F72" s="210"/>
      <c r="G72" s="210"/>
      <c r="H72" s="210"/>
      <c r="I72" s="210"/>
      <c r="J72" s="210"/>
      <c r="K72" s="210"/>
      <c r="L72" s="210"/>
      <c r="M72" s="210"/>
      <c r="N72" s="210"/>
      <c r="O72" s="210"/>
      <c r="P72" s="210"/>
      <c r="Q72" s="210"/>
      <c r="R72" s="210"/>
      <c r="S72" s="210"/>
      <c r="T72" s="210"/>
    </row>
    <row r="73">
      <c r="A73" s="211">
        <v>1007</v>
      </c>
      <c r="B73" s="211" t="s">
        <v>696</v>
      </c>
      <c r="C73" s="212" t="s">
        <v>697</v>
      </c>
      <c r="D73" s="210"/>
      <c r="E73" s="210"/>
      <c r="F73" s="210"/>
      <c r="G73" s="210"/>
      <c r="H73" s="210"/>
      <c r="I73" s="210"/>
      <c r="J73" s="210"/>
      <c r="K73" s="210"/>
      <c r="L73" s="210"/>
      <c r="M73" s="210"/>
      <c r="N73" s="210"/>
      <c r="O73" s="210"/>
      <c r="P73" s="210"/>
      <c r="Q73" s="210"/>
      <c r="R73" s="210"/>
      <c r="S73" s="210"/>
      <c r="T73" s="210"/>
    </row>
    <row r="74">
      <c r="A74" s="211">
        <v>1008</v>
      </c>
      <c r="B74" s="211" t="s">
        <v>698</v>
      </c>
      <c r="C74" s="212" t="s">
        <v>699</v>
      </c>
      <c r="D74" s="210"/>
      <c r="E74" s="210"/>
      <c r="F74" s="210"/>
      <c r="G74" s="210"/>
      <c r="H74" s="210"/>
      <c r="I74" s="210"/>
      <c r="J74" s="210"/>
      <c r="K74" s="210"/>
      <c r="L74" s="210"/>
      <c r="M74" s="210"/>
      <c r="N74" s="210"/>
      <c r="O74" s="210"/>
      <c r="P74" s="210"/>
      <c r="Q74" s="210"/>
      <c r="R74" s="210"/>
      <c r="S74" s="210"/>
      <c r="T74" s="210"/>
    </row>
    <row r="75">
      <c r="A75" s="211">
        <v>1009</v>
      </c>
      <c r="B75" s="211" t="s">
        <v>700</v>
      </c>
      <c r="C75" s="212" t="s">
        <v>701</v>
      </c>
      <c r="D75" s="210"/>
      <c r="E75" s="210"/>
      <c r="F75" s="210"/>
      <c r="G75" s="210"/>
      <c r="H75" s="210"/>
      <c r="I75" s="210"/>
      <c r="J75" s="210"/>
      <c r="K75" s="210"/>
      <c r="L75" s="210"/>
      <c r="M75" s="210"/>
      <c r="N75" s="210"/>
      <c r="O75" s="210"/>
      <c r="P75" s="210"/>
      <c r="Q75" s="210"/>
      <c r="R75" s="210"/>
      <c r="S75" s="210"/>
      <c r="T75" s="210"/>
    </row>
    <row r="76">
      <c r="A76" s="220">
        <v>1010</v>
      </c>
      <c r="B76" s="211" t="s">
        <v>686</v>
      </c>
      <c r="C76" s="212" t="s">
        <v>687</v>
      </c>
      <c r="D76" s="210"/>
      <c r="E76" s="210"/>
      <c r="F76" s="210"/>
      <c r="G76" s="210"/>
      <c r="H76" s="210"/>
      <c r="I76" s="210"/>
      <c r="J76" s="210"/>
      <c r="K76" s="210"/>
      <c r="L76" s="210"/>
      <c r="M76" s="210"/>
      <c r="N76" s="210"/>
      <c r="O76" s="210"/>
      <c r="P76" s="210"/>
      <c r="Q76" s="210"/>
      <c r="R76" s="210"/>
      <c r="S76" s="210"/>
      <c r="T76" s="210"/>
    </row>
    <row r="77">
      <c r="A77" s="220">
        <v>1011</v>
      </c>
      <c r="B77" s="211" t="s">
        <v>688</v>
      </c>
      <c r="C77" s="212" t="s">
        <v>689</v>
      </c>
      <c r="D77" s="210"/>
      <c r="E77" s="210"/>
      <c r="F77" s="210"/>
      <c r="G77" s="210"/>
      <c r="H77" s="210"/>
      <c r="I77" s="210"/>
      <c r="J77" s="210"/>
      <c r="K77" s="210"/>
      <c r="L77" s="210"/>
      <c r="M77" s="210"/>
      <c r="N77" s="210"/>
      <c r="O77" s="210"/>
      <c r="P77" s="210"/>
      <c r="Q77" s="210"/>
      <c r="R77" s="210"/>
      <c r="S77" s="210"/>
      <c r="T77" s="210"/>
    </row>
    <row r="78">
      <c r="A78" s="220">
        <v>1012</v>
      </c>
      <c r="B78" s="211" t="s">
        <v>690</v>
      </c>
      <c r="C78" s="212" t="s">
        <v>691</v>
      </c>
      <c r="D78" s="210"/>
      <c r="E78" s="210"/>
      <c r="F78" s="210"/>
      <c r="G78" s="210"/>
      <c r="H78" s="210"/>
      <c r="I78" s="210"/>
      <c r="J78" s="210"/>
      <c r="K78" s="210"/>
      <c r="L78" s="210"/>
      <c r="M78" s="210"/>
      <c r="N78" s="210"/>
      <c r="O78" s="210"/>
      <c r="P78" s="210"/>
      <c r="Q78" s="210"/>
      <c r="R78" s="210"/>
      <c r="S78" s="210"/>
      <c r="T78" s="210"/>
    </row>
    <row r="79">
      <c r="A79" s="220">
        <v>1013</v>
      </c>
      <c r="B79" s="211" t="s">
        <v>694</v>
      </c>
      <c r="C79" s="212" t="s">
        <v>695</v>
      </c>
      <c r="D79" s="210"/>
      <c r="E79" s="210"/>
      <c r="F79" s="210"/>
      <c r="G79" s="210"/>
      <c r="H79" s="210"/>
      <c r="I79" s="210"/>
      <c r="J79" s="210"/>
      <c r="K79" s="210"/>
      <c r="L79" s="210"/>
      <c r="M79" s="210"/>
      <c r="N79" s="210"/>
      <c r="O79" s="210"/>
      <c r="P79" s="210"/>
      <c r="Q79" s="210"/>
      <c r="R79" s="210"/>
      <c r="S79" s="210"/>
      <c r="T79" s="210"/>
    </row>
    <row r="80">
      <c r="A80" s="220">
        <v>1014</v>
      </c>
      <c r="B80" s="211" t="s">
        <v>698</v>
      </c>
      <c r="C80" s="212" t="s">
        <v>699</v>
      </c>
      <c r="D80" s="210"/>
      <c r="E80" s="210"/>
      <c r="F80" s="210"/>
      <c r="G80" s="210"/>
      <c r="H80" s="210"/>
      <c r="I80" s="210"/>
      <c r="J80" s="210"/>
      <c r="K80" s="210"/>
      <c r="L80" s="210"/>
      <c r="M80" s="210"/>
      <c r="N80" s="210"/>
      <c r="O80" s="210"/>
      <c r="P80" s="210"/>
      <c r="Q80" s="210"/>
      <c r="R80" s="210"/>
      <c r="S80" s="210"/>
      <c r="T80" s="210"/>
    </row>
    <row r="81">
      <c r="A81" s="220">
        <v>1015</v>
      </c>
      <c r="B81" s="211" t="s">
        <v>700</v>
      </c>
      <c r="C81" s="212" t="s">
        <v>701</v>
      </c>
      <c r="D81" s="210"/>
      <c r="E81" s="210"/>
      <c r="F81" s="210"/>
      <c r="G81" s="210"/>
      <c r="H81" s="210"/>
      <c r="I81" s="210"/>
      <c r="J81" s="210"/>
      <c r="K81" s="210"/>
      <c r="L81" s="210"/>
      <c r="M81" s="210"/>
      <c r="N81" s="210"/>
      <c r="O81" s="210"/>
      <c r="P81" s="210"/>
      <c r="Q81" s="210"/>
      <c r="R81" s="210"/>
      <c r="S81" s="210"/>
      <c r="T81" s="210"/>
    </row>
    <row r="82">
      <c r="A82" s="220">
        <v>1016</v>
      </c>
      <c r="B82" s="211" t="s">
        <v>686</v>
      </c>
      <c r="C82" s="212" t="s">
        <v>687</v>
      </c>
      <c r="D82" s="210"/>
      <c r="E82" s="210"/>
      <c r="F82" s="210"/>
      <c r="G82" s="210"/>
      <c r="H82" s="210"/>
      <c r="I82" s="210"/>
      <c r="J82" s="210"/>
      <c r="K82" s="210"/>
      <c r="L82" s="210"/>
      <c r="M82" s="210"/>
      <c r="N82" s="210"/>
      <c r="O82" s="210"/>
      <c r="P82" s="210"/>
      <c r="Q82" s="210"/>
      <c r="R82" s="210"/>
      <c r="S82" s="210"/>
      <c r="T82" s="210"/>
    </row>
    <row r="83">
      <c r="A83" s="220">
        <v>1017</v>
      </c>
      <c r="B83" s="211" t="s">
        <v>688</v>
      </c>
      <c r="C83" s="212" t="s">
        <v>689</v>
      </c>
      <c r="D83" s="210"/>
      <c r="E83" s="210"/>
      <c r="F83" s="210"/>
      <c r="G83" s="210"/>
      <c r="H83" s="210"/>
      <c r="I83" s="210"/>
      <c r="J83" s="210"/>
      <c r="K83" s="210"/>
      <c r="L83" s="210"/>
      <c r="M83" s="210"/>
      <c r="N83" s="210"/>
      <c r="O83" s="210"/>
      <c r="P83" s="210"/>
      <c r="Q83" s="210"/>
      <c r="R83" s="210"/>
      <c r="S83" s="210"/>
      <c r="T83" s="210"/>
    </row>
    <row r="84">
      <c r="A84" s="220">
        <v>1018</v>
      </c>
      <c r="B84" s="211" t="s">
        <v>690</v>
      </c>
      <c r="C84" s="212" t="s">
        <v>691</v>
      </c>
      <c r="D84" s="210"/>
      <c r="E84" s="210"/>
      <c r="F84" s="210"/>
      <c r="G84" s="210"/>
      <c r="H84" s="210"/>
      <c r="I84" s="210"/>
      <c r="J84" s="210"/>
      <c r="K84" s="210"/>
      <c r="L84" s="210"/>
      <c r="M84" s="210"/>
      <c r="N84" s="210"/>
      <c r="O84" s="210"/>
      <c r="P84" s="210"/>
      <c r="Q84" s="210"/>
      <c r="R84" s="210"/>
      <c r="S84" s="210"/>
      <c r="T84" s="210"/>
    </row>
    <row r="85">
      <c r="A85" s="220">
        <v>1019</v>
      </c>
      <c r="B85" s="211" t="s">
        <v>694</v>
      </c>
      <c r="C85" s="212" t="s">
        <v>695</v>
      </c>
      <c r="D85" s="210"/>
      <c r="E85" s="210"/>
      <c r="F85" s="210"/>
      <c r="G85" s="210"/>
      <c r="H85" s="210"/>
      <c r="I85" s="210"/>
      <c r="J85" s="210"/>
      <c r="K85" s="210"/>
      <c r="L85" s="210"/>
      <c r="M85" s="210"/>
      <c r="N85" s="210"/>
      <c r="O85" s="210"/>
      <c r="P85" s="210"/>
      <c r="Q85" s="210"/>
      <c r="R85" s="210"/>
      <c r="S85" s="210"/>
      <c r="T85" s="210"/>
    </row>
    <row r="86">
      <c r="A86" s="211"/>
      <c r="B86" s="211"/>
      <c r="C86" s="212"/>
      <c r="D86" s="210"/>
      <c r="E86" s="210"/>
      <c r="F86" s="210"/>
      <c r="G86" s="210"/>
      <c r="H86" s="210"/>
      <c r="I86" s="210"/>
      <c r="J86" s="210"/>
      <c r="K86" s="210"/>
      <c r="L86" s="210"/>
      <c r="M86" s="210"/>
      <c r="N86" s="210"/>
      <c r="O86" s="210"/>
      <c r="P86" s="210"/>
      <c r="Q86" s="210"/>
      <c r="R86" s="210"/>
      <c r="S86" s="210"/>
      <c r="T86" s="210"/>
    </row>
    <row r="87">
      <c r="A87" s="211"/>
      <c r="B87" s="211"/>
      <c r="C87" s="212"/>
      <c r="D87" s="210"/>
      <c r="E87" s="210"/>
      <c r="F87" s="210"/>
      <c r="G87" s="210"/>
      <c r="H87" s="210"/>
      <c r="I87" s="210"/>
      <c r="J87" s="210"/>
      <c r="K87" s="210"/>
      <c r="L87" s="210"/>
      <c r="M87" s="210"/>
      <c r="N87" s="210"/>
      <c r="O87" s="210"/>
      <c r="P87" s="210"/>
      <c r="Q87" s="210"/>
      <c r="R87" s="210"/>
      <c r="S87" s="210"/>
      <c r="T87" s="210"/>
    </row>
    <row r="88">
      <c r="A88" s="211"/>
      <c r="B88" s="211"/>
      <c r="C88" s="212"/>
      <c r="D88" s="210"/>
      <c r="E88" s="210"/>
      <c r="F88" s="210"/>
      <c r="G88" s="210"/>
      <c r="H88" s="210"/>
      <c r="I88" s="210"/>
      <c r="J88" s="210"/>
      <c r="K88" s="210"/>
      <c r="L88" s="210"/>
      <c r="M88" s="210"/>
      <c r="N88" s="210"/>
      <c r="O88" s="210"/>
      <c r="P88" s="210"/>
      <c r="Q88" s="210"/>
      <c r="R88" s="210"/>
      <c r="S88" s="210"/>
      <c r="T88" s="210"/>
    </row>
    <row r="89">
      <c r="A89" s="213"/>
      <c r="B89" s="214" t="s">
        <v>702</v>
      </c>
      <c r="C89" s="215" t="s">
        <v>703</v>
      </c>
      <c r="D89" s="210"/>
      <c r="E89" s="210"/>
      <c r="F89" s="210"/>
      <c r="G89" s="210"/>
      <c r="H89" s="210"/>
      <c r="I89" s="210"/>
      <c r="J89" s="210"/>
      <c r="K89" s="210"/>
      <c r="L89" s="210"/>
      <c r="M89" s="210"/>
      <c r="N89" s="210"/>
      <c r="O89" s="210"/>
      <c r="P89" s="210"/>
      <c r="Q89" s="210"/>
      <c r="R89" s="210"/>
      <c r="S89" s="210"/>
      <c r="T89" s="210"/>
    </row>
    <row r="90">
      <c r="A90" s="211"/>
      <c r="B90" s="211"/>
      <c r="C90" s="212"/>
      <c r="D90" s="210"/>
      <c r="E90" s="210"/>
      <c r="F90" s="210"/>
      <c r="G90" s="210"/>
      <c r="H90" s="210"/>
      <c r="I90" s="210"/>
      <c r="J90" s="210"/>
      <c r="K90" s="210"/>
      <c r="L90" s="210"/>
      <c r="M90" s="210"/>
      <c r="N90" s="210"/>
      <c r="O90" s="210"/>
      <c r="P90" s="210"/>
      <c r="Q90" s="210"/>
      <c r="R90" s="210"/>
      <c r="S90" s="210"/>
      <c r="T90" s="210"/>
    </row>
    <row r="91">
      <c r="A91" s="211">
        <v>5103001</v>
      </c>
      <c r="B91" s="211" t="s">
        <v>704</v>
      </c>
      <c r="C91" s="212" t="s">
        <v>705</v>
      </c>
      <c r="D91" s="210"/>
      <c r="E91" s="210"/>
      <c r="F91" s="210"/>
      <c r="G91" s="210"/>
      <c r="H91" s="210"/>
      <c r="I91" s="210"/>
      <c r="J91" s="210"/>
      <c r="K91" s="210"/>
      <c r="L91" s="210"/>
      <c r="M91" s="210"/>
      <c r="N91" s="210"/>
      <c r="O91" s="210"/>
      <c r="P91" s="210"/>
      <c r="Q91" s="210"/>
      <c r="R91" s="210"/>
      <c r="S91" s="210"/>
      <c r="T91" s="210"/>
    </row>
    <row r="92">
      <c r="A92" s="211">
        <v>5103002</v>
      </c>
      <c r="B92" s="211" t="s">
        <v>704</v>
      </c>
      <c r="C92" s="212" t="s">
        <v>705</v>
      </c>
      <c r="D92" s="210"/>
      <c r="E92" s="210"/>
      <c r="F92" s="210"/>
      <c r="G92" s="210"/>
      <c r="H92" s="210"/>
      <c r="I92" s="210"/>
      <c r="J92" s="210"/>
      <c r="K92" s="210"/>
      <c r="L92" s="210"/>
      <c r="M92" s="210"/>
      <c r="N92" s="210"/>
      <c r="O92" s="210"/>
      <c r="P92" s="210"/>
      <c r="Q92" s="210"/>
      <c r="R92" s="210"/>
      <c r="S92" s="210"/>
      <c r="T92" s="210"/>
    </row>
    <row r="93">
      <c r="A93" s="211">
        <v>5103003</v>
      </c>
      <c r="B93" s="211" t="s">
        <v>704</v>
      </c>
      <c r="C93" s="212" t="s">
        <v>705</v>
      </c>
      <c r="D93" s="210"/>
      <c r="E93" s="210"/>
      <c r="F93" s="210"/>
      <c r="G93" s="210"/>
      <c r="H93" s="210"/>
      <c r="I93" s="210"/>
      <c r="J93" s="210"/>
      <c r="K93" s="210"/>
      <c r="L93" s="210"/>
      <c r="M93" s="210"/>
      <c r="N93" s="210"/>
      <c r="O93" s="210"/>
      <c r="P93" s="210"/>
      <c r="Q93" s="210"/>
      <c r="R93" s="210"/>
      <c r="S93" s="210"/>
      <c r="T93" s="210"/>
    </row>
    <row r="94">
      <c r="A94" s="211">
        <v>5104001</v>
      </c>
      <c r="B94" s="211" t="s">
        <v>706</v>
      </c>
      <c r="C94" s="212" t="s">
        <v>707</v>
      </c>
      <c r="D94" s="210"/>
      <c r="E94" s="210"/>
      <c r="F94" s="210"/>
      <c r="G94" s="210"/>
      <c r="H94" s="210"/>
      <c r="I94" s="210"/>
      <c r="J94" s="210"/>
      <c r="K94" s="210"/>
      <c r="L94" s="210"/>
      <c r="M94" s="210"/>
      <c r="N94" s="210"/>
      <c r="O94" s="210"/>
      <c r="P94" s="210"/>
      <c r="Q94" s="210"/>
      <c r="R94" s="210"/>
      <c r="S94" s="210"/>
      <c r="T94" s="210"/>
    </row>
    <row r="95">
      <c r="A95" s="211">
        <v>5113001</v>
      </c>
      <c r="B95" s="221" t="s">
        <v>708</v>
      </c>
      <c r="C95" s="212" t="s">
        <v>709</v>
      </c>
      <c r="D95" s="210"/>
      <c r="E95" s="210"/>
      <c r="F95" s="210"/>
      <c r="G95" s="210"/>
      <c r="H95" s="210"/>
      <c r="I95" s="210"/>
      <c r="J95" s="210"/>
      <c r="K95" s="210"/>
      <c r="L95" s="210"/>
      <c r="M95" s="210"/>
      <c r="N95" s="210"/>
      <c r="O95" s="210"/>
      <c r="P95" s="210"/>
      <c r="Q95" s="210"/>
      <c r="R95" s="210"/>
      <c r="S95" s="210"/>
      <c r="T95" s="210"/>
    </row>
    <row r="96">
      <c r="A96" s="211">
        <v>5123001</v>
      </c>
      <c r="B96" s="211" t="s">
        <v>710</v>
      </c>
      <c r="C96" s="212" t="s">
        <v>711</v>
      </c>
      <c r="D96" s="210"/>
      <c r="E96" s="210"/>
      <c r="F96" s="210"/>
      <c r="G96" s="210"/>
      <c r="H96" s="210"/>
      <c r="I96" s="210"/>
      <c r="J96" s="210"/>
      <c r="K96" s="210"/>
      <c r="L96" s="210"/>
      <c r="M96" s="210"/>
      <c r="N96" s="210"/>
      <c r="O96" s="210"/>
      <c r="P96" s="210"/>
      <c r="Q96" s="210"/>
      <c r="R96" s="210"/>
      <c r="S96" s="210"/>
      <c r="T96" s="210"/>
    </row>
    <row r="97">
      <c r="A97" s="211">
        <v>5133001</v>
      </c>
      <c r="B97" s="211" t="s">
        <v>712</v>
      </c>
      <c r="C97" s="212" t="s">
        <v>713</v>
      </c>
      <c r="D97" s="210"/>
      <c r="E97" s="210"/>
      <c r="F97" s="210"/>
      <c r="G97" s="210"/>
      <c r="H97" s="210"/>
      <c r="I97" s="210"/>
      <c r="J97" s="210"/>
      <c r="K97" s="210"/>
      <c r="L97" s="210"/>
      <c r="M97" s="210"/>
      <c r="N97" s="210"/>
      <c r="O97" s="210"/>
      <c r="P97" s="210"/>
      <c r="Q97" s="210"/>
      <c r="R97" s="210"/>
      <c r="S97" s="210"/>
      <c r="T97" s="210"/>
    </row>
    <row r="98">
      <c r="A98" s="211">
        <v>5143001</v>
      </c>
      <c r="B98" s="211" t="s">
        <v>714</v>
      </c>
      <c r="C98" s="212" t="s">
        <v>715</v>
      </c>
      <c r="D98" s="210"/>
      <c r="E98" s="210"/>
      <c r="F98" s="210"/>
      <c r="G98" s="210"/>
      <c r="H98" s="210"/>
      <c r="I98" s="210"/>
      <c r="J98" s="210"/>
      <c r="K98" s="210"/>
      <c r="L98" s="210"/>
      <c r="M98" s="210"/>
      <c r="N98" s="210"/>
      <c r="O98" s="210"/>
      <c r="P98" s="210"/>
      <c r="Q98" s="210"/>
      <c r="R98" s="210"/>
      <c r="S98" s="210"/>
      <c r="T98" s="210"/>
    </row>
    <row r="99">
      <c r="A99" s="211">
        <v>5153001</v>
      </c>
      <c r="B99" s="211" t="s">
        <v>716</v>
      </c>
      <c r="C99" s="212" t="s">
        <v>717</v>
      </c>
      <c r="D99" s="210"/>
      <c r="E99" s="210"/>
      <c r="F99" s="210"/>
      <c r="G99" s="210"/>
      <c r="H99" s="210"/>
      <c r="I99" s="210"/>
      <c r="J99" s="210"/>
      <c r="K99" s="210"/>
      <c r="L99" s="210"/>
      <c r="M99" s="210"/>
      <c r="N99" s="210"/>
      <c r="O99" s="210"/>
      <c r="P99" s="210"/>
      <c r="Q99" s="210"/>
      <c r="R99" s="210"/>
      <c r="S99" s="210"/>
      <c r="T99" s="210"/>
    </row>
    <row r="100">
      <c r="A100" s="211">
        <v>5163001</v>
      </c>
      <c r="B100" s="211" t="s">
        <v>718</v>
      </c>
      <c r="C100" s="212" t="s">
        <v>719</v>
      </c>
      <c r="D100" s="210"/>
      <c r="E100" s="210"/>
      <c r="F100" s="210"/>
      <c r="G100" s="210"/>
      <c r="H100" s="210"/>
      <c r="I100" s="210"/>
      <c r="J100" s="210"/>
      <c r="K100" s="210"/>
      <c r="L100" s="210"/>
      <c r="M100" s="210"/>
      <c r="N100" s="210"/>
      <c r="O100" s="210"/>
      <c r="P100" s="210"/>
      <c r="Q100" s="210"/>
      <c r="R100" s="210"/>
      <c r="S100" s="210"/>
      <c r="T100" s="210"/>
    </row>
    <row r="101">
      <c r="A101" s="211">
        <v>5173001</v>
      </c>
      <c r="B101" s="211" t="s">
        <v>720</v>
      </c>
      <c r="C101" s="212" t="s">
        <v>721</v>
      </c>
      <c r="D101" s="210"/>
      <c r="E101" s="210"/>
      <c r="F101" s="210"/>
      <c r="G101" s="210"/>
      <c r="H101" s="210"/>
      <c r="I101" s="210"/>
      <c r="J101" s="210"/>
      <c r="K101" s="210"/>
      <c r="L101" s="210"/>
      <c r="M101" s="210"/>
      <c r="N101" s="210"/>
      <c r="O101" s="210"/>
      <c r="P101" s="210"/>
      <c r="Q101" s="210"/>
      <c r="R101" s="210"/>
      <c r="S101" s="210"/>
      <c r="T101" s="210"/>
    </row>
    <row r="102">
      <c r="A102" s="211">
        <v>5182001</v>
      </c>
      <c r="B102" s="211" t="s">
        <v>722</v>
      </c>
      <c r="C102" s="212" t="s">
        <v>723</v>
      </c>
      <c r="D102" s="210"/>
      <c r="E102" s="210"/>
      <c r="F102" s="210"/>
      <c r="G102" s="210"/>
      <c r="H102" s="210"/>
      <c r="I102" s="210"/>
      <c r="J102" s="210"/>
      <c r="K102" s="210"/>
      <c r="L102" s="210"/>
      <c r="M102" s="210"/>
      <c r="N102" s="210"/>
      <c r="O102" s="210"/>
      <c r="P102" s="210"/>
      <c r="Q102" s="210"/>
      <c r="R102" s="210"/>
      <c r="S102" s="210"/>
      <c r="T102" s="210"/>
    </row>
    <row r="103">
      <c r="A103" s="211">
        <v>5183001</v>
      </c>
      <c r="B103" s="211" t="s">
        <v>724</v>
      </c>
      <c r="C103" s="212" t="s">
        <v>725</v>
      </c>
      <c r="D103" s="210"/>
      <c r="E103" s="210"/>
      <c r="F103" s="210"/>
      <c r="G103" s="210"/>
      <c r="H103" s="210"/>
      <c r="I103" s="210"/>
      <c r="J103" s="210"/>
      <c r="K103" s="210"/>
      <c r="L103" s="210"/>
      <c r="M103" s="210"/>
      <c r="N103" s="210"/>
      <c r="O103" s="210"/>
      <c r="P103" s="210"/>
      <c r="Q103" s="210"/>
      <c r="R103" s="210"/>
      <c r="S103" s="210"/>
      <c r="T103" s="210"/>
    </row>
    <row r="104">
      <c r="A104" s="211">
        <v>5184001</v>
      </c>
      <c r="B104" s="211" t="s">
        <v>726</v>
      </c>
      <c r="C104" s="212" t="s">
        <v>727</v>
      </c>
      <c r="D104" s="210"/>
      <c r="E104" s="210"/>
      <c r="F104" s="210"/>
      <c r="G104" s="210"/>
      <c r="H104" s="210"/>
      <c r="I104" s="210"/>
      <c r="J104" s="210"/>
      <c r="K104" s="210"/>
      <c r="L104" s="210"/>
      <c r="M104" s="210"/>
      <c r="N104" s="210"/>
      <c r="O104" s="210"/>
      <c r="P104" s="210"/>
      <c r="Q104" s="210"/>
      <c r="R104" s="210"/>
      <c r="S104" s="210"/>
      <c r="T104" s="210"/>
    </row>
    <row r="105">
      <c r="A105" s="211">
        <v>5185001</v>
      </c>
      <c r="B105" s="211" t="s">
        <v>728</v>
      </c>
      <c r="C105" s="212" t="s">
        <v>729</v>
      </c>
      <c r="D105" s="210"/>
      <c r="E105" s="210"/>
      <c r="F105" s="210"/>
      <c r="G105" s="210"/>
      <c r="H105" s="210"/>
      <c r="I105" s="210"/>
      <c r="J105" s="210"/>
      <c r="K105" s="210"/>
      <c r="L105" s="210"/>
      <c r="M105" s="210"/>
      <c r="N105" s="210"/>
      <c r="O105" s="210"/>
      <c r="P105" s="210"/>
      <c r="Q105" s="210"/>
      <c r="R105" s="210"/>
      <c r="S105" s="210"/>
      <c r="T105" s="210"/>
    </row>
    <row r="106">
      <c r="A106" s="211">
        <v>5186001</v>
      </c>
      <c r="B106" s="211" t="s">
        <v>730</v>
      </c>
      <c r="C106" s="212" t="s">
        <v>731</v>
      </c>
      <c r="D106" s="210"/>
      <c r="E106" s="210"/>
      <c r="F106" s="210"/>
      <c r="G106" s="210"/>
      <c r="H106" s="210"/>
      <c r="I106" s="210"/>
      <c r="J106" s="210"/>
      <c r="K106" s="210"/>
      <c r="L106" s="210"/>
      <c r="M106" s="210"/>
      <c r="N106" s="210"/>
      <c r="O106" s="210"/>
      <c r="P106" s="210"/>
      <c r="Q106" s="210"/>
      <c r="R106" s="210"/>
      <c r="S106" s="210"/>
      <c r="T106" s="210"/>
    </row>
    <row r="107">
      <c r="A107" s="211">
        <v>5187001</v>
      </c>
      <c r="B107" s="211" t="s">
        <v>732</v>
      </c>
      <c r="C107" s="212" t="s">
        <v>733</v>
      </c>
      <c r="D107" s="210"/>
      <c r="E107" s="210"/>
      <c r="F107" s="210"/>
      <c r="G107" s="210"/>
      <c r="H107" s="210"/>
      <c r="I107" s="210"/>
      <c r="J107" s="210"/>
      <c r="K107" s="210"/>
      <c r="L107" s="210"/>
      <c r="M107" s="210"/>
      <c r="N107" s="210"/>
      <c r="O107" s="210"/>
      <c r="P107" s="210"/>
      <c r="Q107" s="210"/>
      <c r="R107" s="210"/>
      <c r="S107" s="210"/>
      <c r="T107" s="210"/>
    </row>
    <row r="108">
      <c r="A108" s="211"/>
      <c r="B108" s="211"/>
      <c r="C108" s="212"/>
      <c r="D108" s="210"/>
      <c r="E108" s="210"/>
      <c r="F108" s="210"/>
      <c r="G108" s="210"/>
      <c r="H108" s="210"/>
      <c r="I108" s="210"/>
      <c r="J108" s="210"/>
      <c r="K108" s="210"/>
      <c r="L108" s="210"/>
      <c r="M108" s="210"/>
      <c r="N108" s="210"/>
      <c r="O108" s="210"/>
      <c r="P108" s="210"/>
      <c r="Q108" s="210"/>
      <c r="R108" s="210"/>
      <c r="S108" s="210"/>
      <c r="T108" s="210"/>
    </row>
    <row r="109">
      <c r="A109" s="213"/>
      <c r="B109" s="214" t="s">
        <v>734</v>
      </c>
      <c r="C109" s="215" t="s">
        <v>735</v>
      </c>
      <c r="D109" s="210"/>
      <c r="E109" s="210"/>
      <c r="F109" s="210"/>
      <c r="G109" s="210"/>
      <c r="H109" s="210"/>
      <c r="I109" s="210"/>
      <c r="J109" s="210"/>
      <c r="K109" s="210"/>
      <c r="L109" s="210"/>
      <c r="M109" s="210"/>
      <c r="N109" s="210"/>
      <c r="O109" s="210"/>
      <c r="P109" s="210"/>
      <c r="Q109" s="210"/>
      <c r="R109" s="210"/>
      <c r="S109" s="210"/>
      <c r="T109" s="210"/>
    </row>
    <row r="110">
      <c r="A110" s="211"/>
      <c r="B110" s="211"/>
      <c r="C110" s="212"/>
      <c r="D110" s="210"/>
      <c r="E110" s="210"/>
      <c r="F110" s="210"/>
      <c r="G110" s="210"/>
      <c r="H110" s="210"/>
      <c r="I110" s="210"/>
      <c r="J110" s="210"/>
      <c r="K110" s="210"/>
      <c r="L110" s="210"/>
      <c r="M110" s="210"/>
      <c r="N110" s="210"/>
      <c r="O110" s="210"/>
      <c r="P110" s="210"/>
      <c r="Q110" s="210"/>
      <c r="R110" s="210"/>
      <c r="S110" s="210"/>
      <c r="T110" s="210"/>
    </row>
    <row r="111">
      <c r="A111" s="211"/>
      <c r="B111" s="211"/>
      <c r="C111" s="222" t="s">
        <v>736</v>
      </c>
      <c r="D111" s="210"/>
      <c r="E111" s="210"/>
      <c r="F111" s="210"/>
      <c r="G111" s="210"/>
      <c r="H111" s="210"/>
      <c r="I111" s="210"/>
      <c r="J111" s="210"/>
      <c r="K111" s="210"/>
      <c r="L111" s="210"/>
      <c r="M111" s="210"/>
      <c r="N111" s="210"/>
      <c r="O111" s="210"/>
      <c r="P111" s="210"/>
      <c r="Q111" s="210"/>
      <c r="R111" s="210"/>
      <c r="S111" s="210"/>
      <c r="T111" s="210"/>
    </row>
    <row r="112">
      <c r="A112" s="211">
        <v>5505001</v>
      </c>
      <c r="B112" s="211" t="s">
        <v>737</v>
      </c>
      <c r="C112" s="212" t="s">
        <v>738</v>
      </c>
      <c r="D112" s="210"/>
      <c r="E112" s="210"/>
      <c r="F112" s="210"/>
      <c r="G112" s="210"/>
      <c r="H112" s="210"/>
      <c r="I112" s="210"/>
      <c r="J112" s="210"/>
      <c r="K112" s="210"/>
      <c r="L112" s="210"/>
      <c r="M112" s="210"/>
      <c r="N112" s="210"/>
      <c r="O112" s="210"/>
      <c r="P112" s="210"/>
      <c r="Q112" s="210"/>
      <c r="R112" s="210"/>
      <c r="S112" s="210"/>
      <c r="T112" s="210"/>
    </row>
    <row r="113">
      <c r="A113" s="211">
        <v>5505002</v>
      </c>
      <c r="B113" s="211" t="s">
        <v>739</v>
      </c>
      <c r="C113" s="212" t="s">
        <v>740</v>
      </c>
      <c r="D113" s="210"/>
      <c r="E113" s="210"/>
      <c r="F113" s="210"/>
      <c r="G113" s="210"/>
      <c r="H113" s="210"/>
      <c r="I113" s="210"/>
      <c r="J113" s="210"/>
      <c r="K113" s="210"/>
      <c r="L113" s="210"/>
      <c r="M113" s="210"/>
      <c r="N113" s="210"/>
      <c r="O113" s="210"/>
      <c r="P113" s="210"/>
      <c r="Q113" s="210"/>
      <c r="R113" s="210"/>
      <c r="S113" s="210"/>
      <c r="T113" s="210"/>
    </row>
    <row r="114">
      <c r="A114" s="211">
        <v>5505003</v>
      </c>
      <c r="B114" s="211" t="s">
        <v>741</v>
      </c>
      <c r="C114" s="212" t="s">
        <v>742</v>
      </c>
      <c r="D114" s="210"/>
      <c r="E114" s="210"/>
      <c r="F114" s="210"/>
      <c r="G114" s="210"/>
      <c r="H114" s="210"/>
      <c r="I114" s="210"/>
      <c r="J114" s="210"/>
      <c r="K114" s="210"/>
      <c r="L114" s="210"/>
      <c r="M114" s="210"/>
      <c r="N114" s="210"/>
      <c r="O114" s="210"/>
      <c r="P114" s="210"/>
      <c r="Q114" s="210"/>
      <c r="R114" s="210"/>
      <c r="S114" s="210"/>
      <c r="T114" s="210"/>
    </row>
    <row r="115">
      <c r="A115" s="211">
        <v>5505004</v>
      </c>
      <c r="B115" s="211" t="s">
        <v>743</v>
      </c>
      <c r="C115" s="212" t="s">
        <v>744</v>
      </c>
      <c r="D115" s="210"/>
      <c r="E115" s="210"/>
      <c r="F115" s="210"/>
      <c r="G115" s="210"/>
      <c r="H115" s="210"/>
      <c r="I115" s="210"/>
      <c r="J115" s="210"/>
      <c r="K115" s="210"/>
      <c r="L115" s="210"/>
      <c r="M115" s="210"/>
      <c r="N115" s="210"/>
      <c r="O115" s="210"/>
      <c r="P115" s="210"/>
      <c r="Q115" s="210"/>
      <c r="R115" s="210"/>
      <c r="S115" s="210"/>
      <c r="T115" s="210"/>
    </row>
    <row r="116">
      <c r="A116" s="223">
        <v>5505005</v>
      </c>
      <c r="B116" s="223" t="s">
        <v>745</v>
      </c>
      <c r="C116" s="224" t="s">
        <v>746</v>
      </c>
      <c r="D116" s="210"/>
      <c r="E116" s="210"/>
      <c r="F116" s="210"/>
      <c r="G116" s="210"/>
      <c r="H116" s="210"/>
      <c r="I116" s="210"/>
      <c r="J116" s="210"/>
      <c r="K116" s="210"/>
      <c r="L116" s="210"/>
      <c r="M116" s="210"/>
      <c r="N116" s="210"/>
      <c r="O116" s="210"/>
      <c r="P116" s="210"/>
      <c r="Q116" s="210"/>
      <c r="R116" s="210"/>
      <c r="S116" s="210"/>
      <c r="T116" s="210"/>
    </row>
    <row r="117">
      <c r="A117" s="225">
        <v>5505006</v>
      </c>
      <c r="B117" s="225" t="s">
        <v>747</v>
      </c>
      <c r="C117" s="226" t="s">
        <v>748</v>
      </c>
      <c r="D117" s="210"/>
      <c r="E117" s="210"/>
      <c r="F117" s="210"/>
      <c r="G117" s="210"/>
      <c r="H117" s="210"/>
      <c r="I117" s="210"/>
      <c r="J117" s="210"/>
      <c r="K117" s="210"/>
      <c r="L117" s="210"/>
      <c r="M117" s="210"/>
      <c r="N117" s="210"/>
      <c r="O117" s="210"/>
      <c r="P117" s="210"/>
      <c r="Q117" s="210"/>
      <c r="R117" s="210"/>
      <c r="S117" s="210"/>
      <c r="T117" s="210"/>
    </row>
    <row r="118">
      <c r="A118" s="223">
        <v>5505007</v>
      </c>
      <c r="B118" s="223" t="s">
        <v>749</v>
      </c>
      <c r="C118" s="224" t="s">
        <v>750</v>
      </c>
      <c r="D118" s="210"/>
      <c r="E118" s="210"/>
      <c r="F118" s="210"/>
      <c r="G118" s="210"/>
      <c r="H118" s="210"/>
      <c r="I118" s="210"/>
      <c r="J118" s="210"/>
      <c r="K118" s="210"/>
      <c r="L118" s="210"/>
      <c r="M118" s="210"/>
      <c r="N118" s="210"/>
      <c r="O118" s="210"/>
      <c r="P118" s="210"/>
      <c r="Q118" s="210"/>
      <c r="R118" s="210"/>
      <c r="S118" s="210"/>
      <c r="T118" s="210"/>
    </row>
    <row r="119">
      <c r="A119" s="211">
        <v>5505008</v>
      </c>
      <c r="B119" s="211" t="s">
        <v>751</v>
      </c>
      <c r="C119" s="212" t="s">
        <v>752</v>
      </c>
      <c r="D119" s="210"/>
      <c r="E119" s="210"/>
      <c r="F119" s="210"/>
      <c r="G119" s="210"/>
      <c r="H119" s="210"/>
      <c r="I119" s="210"/>
      <c r="J119" s="210"/>
      <c r="K119" s="210"/>
      <c r="L119" s="210"/>
      <c r="M119" s="210"/>
      <c r="N119" s="210"/>
      <c r="O119" s="210"/>
      <c r="P119" s="210"/>
      <c r="Q119" s="210"/>
      <c r="R119" s="210"/>
      <c r="S119" s="210"/>
      <c r="T119" s="210"/>
    </row>
    <row r="120">
      <c r="A120" s="225">
        <v>5505009</v>
      </c>
      <c r="B120" s="225" t="s">
        <v>753</v>
      </c>
      <c r="C120" s="226" t="s">
        <v>754</v>
      </c>
      <c r="D120" s="210"/>
      <c r="E120" s="210"/>
      <c r="F120" s="210"/>
      <c r="G120" s="210"/>
      <c r="H120" s="210"/>
      <c r="I120" s="210"/>
      <c r="J120" s="210"/>
      <c r="K120" s="210"/>
      <c r="L120" s="210"/>
      <c r="M120" s="210"/>
      <c r="N120" s="210"/>
      <c r="O120" s="210"/>
      <c r="P120" s="210"/>
      <c r="Q120" s="210"/>
      <c r="R120" s="210"/>
      <c r="S120" s="210"/>
      <c r="T120" s="210"/>
    </row>
    <row r="121">
      <c r="A121" s="211">
        <v>5505010</v>
      </c>
      <c r="B121" s="211" t="s">
        <v>755</v>
      </c>
      <c r="C121" s="212" t="s">
        <v>756</v>
      </c>
      <c r="D121" s="210"/>
      <c r="E121" s="210"/>
      <c r="F121" s="210"/>
      <c r="G121" s="210"/>
      <c r="H121" s="210"/>
      <c r="I121" s="210"/>
      <c r="J121" s="210"/>
      <c r="K121" s="210"/>
      <c r="L121" s="210"/>
      <c r="M121" s="210"/>
      <c r="N121" s="210"/>
      <c r="O121" s="210"/>
      <c r="P121" s="210"/>
      <c r="Q121" s="210"/>
      <c r="R121" s="210"/>
      <c r="S121" s="210"/>
      <c r="T121" s="210"/>
    </row>
    <row r="122">
      <c r="A122" s="211">
        <v>5505016</v>
      </c>
      <c r="B122" s="227" t="s">
        <v>757</v>
      </c>
      <c r="C122" s="212" t="s">
        <v>758</v>
      </c>
      <c r="D122" s="210"/>
      <c r="E122" s="210"/>
      <c r="F122" s="210"/>
      <c r="G122" s="210"/>
      <c r="H122" s="210"/>
      <c r="I122" s="210"/>
      <c r="J122" s="210"/>
      <c r="K122" s="210"/>
      <c r="L122" s="210"/>
      <c r="M122" s="210"/>
      <c r="N122" s="210"/>
      <c r="O122" s="210"/>
      <c r="P122" s="210"/>
      <c r="Q122" s="210"/>
      <c r="R122" s="210"/>
      <c r="S122" s="210"/>
      <c r="T122" s="210"/>
    </row>
    <row r="123">
      <c r="A123" s="211">
        <v>5505014</v>
      </c>
      <c r="B123" s="211" t="s">
        <v>759</v>
      </c>
      <c r="C123" s="212" t="s">
        <v>760</v>
      </c>
      <c r="D123" s="210"/>
      <c r="E123" s="210"/>
      <c r="F123" s="210"/>
      <c r="G123" s="210"/>
      <c r="H123" s="210"/>
      <c r="I123" s="210"/>
      <c r="J123" s="210"/>
      <c r="K123" s="210"/>
      <c r="L123" s="210"/>
      <c r="M123" s="210"/>
      <c r="N123" s="210"/>
      <c r="O123" s="210"/>
      <c r="P123" s="210"/>
      <c r="Q123" s="210"/>
      <c r="R123" s="210"/>
      <c r="S123" s="210"/>
      <c r="T123" s="210"/>
    </row>
    <row r="124">
      <c r="A124" s="211">
        <v>5505015</v>
      </c>
      <c r="B124" s="211" t="s">
        <v>761</v>
      </c>
      <c r="C124" s="212" t="s">
        <v>762</v>
      </c>
      <c r="D124" s="210"/>
      <c r="E124" s="210"/>
      <c r="F124" s="210"/>
      <c r="G124" s="210"/>
      <c r="H124" s="210"/>
      <c r="I124" s="210"/>
      <c r="J124" s="210"/>
      <c r="K124" s="210"/>
      <c r="L124" s="210"/>
      <c r="M124" s="210"/>
      <c r="N124" s="210"/>
      <c r="O124" s="210"/>
      <c r="P124" s="210"/>
      <c r="Q124" s="210"/>
      <c r="R124" s="210"/>
      <c r="S124" s="210"/>
      <c r="T124" s="210"/>
    </row>
    <row r="125">
      <c r="A125" s="211">
        <v>5506001</v>
      </c>
      <c r="B125" s="211" t="s">
        <v>763</v>
      </c>
      <c r="C125" s="212" t="s">
        <v>764</v>
      </c>
      <c r="D125" s="210"/>
      <c r="E125" s="210"/>
      <c r="F125" s="210"/>
      <c r="G125" s="210"/>
      <c r="H125" s="210"/>
      <c r="I125" s="210"/>
      <c r="J125" s="210"/>
      <c r="K125" s="210"/>
      <c r="L125" s="210"/>
      <c r="M125" s="210"/>
      <c r="N125" s="210"/>
      <c r="O125" s="210"/>
      <c r="P125" s="210"/>
      <c r="Q125" s="210"/>
      <c r="R125" s="210"/>
      <c r="S125" s="210"/>
      <c r="T125" s="210"/>
    </row>
    <row r="126">
      <c r="A126" s="211">
        <v>5506002</v>
      </c>
      <c r="B126" s="211" t="s">
        <v>749</v>
      </c>
      <c r="C126" s="212" t="s">
        <v>750</v>
      </c>
      <c r="D126" s="210"/>
      <c r="E126" s="210"/>
      <c r="F126" s="210"/>
      <c r="G126" s="210"/>
      <c r="H126" s="210"/>
      <c r="I126" s="210"/>
      <c r="J126" s="210"/>
      <c r="K126" s="210"/>
      <c r="L126" s="210"/>
      <c r="M126" s="210"/>
      <c r="N126" s="210"/>
      <c r="O126" s="210"/>
      <c r="P126" s="210"/>
      <c r="Q126" s="210"/>
      <c r="R126" s="210"/>
      <c r="S126" s="210"/>
      <c r="T126" s="210"/>
    </row>
    <row r="127">
      <c r="A127" s="211"/>
      <c r="B127" s="211"/>
      <c r="C127" s="212"/>
      <c r="D127" s="210"/>
      <c r="E127" s="210"/>
      <c r="F127" s="210"/>
      <c r="G127" s="210"/>
      <c r="H127" s="210"/>
      <c r="I127" s="210"/>
      <c r="J127" s="210"/>
      <c r="K127" s="210"/>
      <c r="L127" s="210"/>
      <c r="M127" s="210"/>
      <c r="N127" s="210"/>
      <c r="O127" s="210"/>
      <c r="P127" s="210"/>
      <c r="Q127" s="210"/>
      <c r="R127" s="210"/>
      <c r="S127" s="210"/>
      <c r="T127" s="210"/>
    </row>
    <row r="128">
      <c r="A128" s="211"/>
      <c r="B128" s="211"/>
      <c r="C128" s="212"/>
      <c r="D128" s="210"/>
      <c r="E128" s="210"/>
      <c r="F128" s="210"/>
      <c r="G128" s="210"/>
      <c r="H128" s="210"/>
      <c r="I128" s="210"/>
      <c r="J128" s="210"/>
      <c r="K128" s="210"/>
      <c r="L128" s="210"/>
      <c r="M128" s="210"/>
      <c r="N128" s="210"/>
      <c r="O128" s="210"/>
      <c r="P128" s="210"/>
      <c r="Q128" s="210"/>
      <c r="R128" s="210"/>
      <c r="S128" s="210"/>
      <c r="T128" s="210"/>
    </row>
    <row r="129">
      <c r="A129" s="211"/>
      <c r="B129" s="211"/>
      <c r="C129" s="222" t="s">
        <v>765</v>
      </c>
      <c r="D129" s="210"/>
      <c r="E129" s="210"/>
      <c r="F129" s="210"/>
      <c r="G129" s="210"/>
      <c r="H129" s="210"/>
      <c r="I129" s="210"/>
      <c r="J129" s="210"/>
      <c r="K129" s="210"/>
      <c r="L129" s="210"/>
      <c r="M129" s="210"/>
      <c r="N129" s="210"/>
      <c r="O129" s="210"/>
      <c r="P129" s="210"/>
      <c r="Q129" s="210"/>
      <c r="R129" s="210"/>
      <c r="S129" s="210"/>
      <c r="T129" s="210"/>
    </row>
    <row r="130">
      <c r="A130" s="227">
        <v>10150010</v>
      </c>
      <c r="B130" s="227" t="s">
        <v>766</v>
      </c>
      <c r="C130" s="212" t="s">
        <v>767</v>
      </c>
      <c r="D130" s="210"/>
      <c r="E130" s="210"/>
      <c r="F130" s="210"/>
      <c r="G130" s="210"/>
      <c r="H130" s="210"/>
      <c r="I130" s="210"/>
      <c r="J130" s="210"/>
      <c r="K130" s="210"/>
      <c r="L130" s="210"/>
      <c r="M130" s="210"/>
      <c r="N130" s="210"/>
      <c r="O130" s="210"/>
      <c r="P130" s="210"/>
      <c r="Q130" s="210"/>
      <c r="R130" s="210"/>
      <c r="S130" s="210"/>
      <c r="T130" s="210"/>
    </row>
    <row r="131">
      <c r="A131" s="227">
        <v>10350010</v>
      </c>
      <c r="B131" s="227" t="s">
        <v>768</v>
      </c>
      <c r="C131" s="212" t="s">
        <v>769</v>
      </c>
      <c r="D131" s="210"/>
      <c r="E131" s="210"/>
      <c r="F131" s="210"/>
      <c r="G131" s="210"/>
      <c r="H131" s="210"/>
      <c r="I131" s="210"/>
      <c r="J131" s="210"/>
      <c r="K131" s="210"/>
      <c r="L131" s="210"/>
      <c r="M131" s="210"/>
      <c r="N131" s="210"/>
      <c r="O131" s="210"/>
      <c r="P131" s="210"/>
      <c r="Q131" s="210"/>
      <c r="R131" s="210"/>
      <c r="S131" s="210"/>
      <c r="T131" s="210"/>
    </row>
    <row r="132">
      <c r="A132" s="227">
        <v>10150020</v>
      </c>
      <c r="B132" s="227" t="s">
        <v>770</v>
      </c>
      <c r="C132" s="212" t="s">
        <v>771</v>
      </c>
      <c r="D132" s="210"/>
      <c r="E132" s="210"/>
      <c r="F132" s="210"/>
      <c r="G132" s="210"/>
      <c r="H132" s="210"/>
      <c r="I132" s="210"/>
      <c r="J132" s="210"/>
      <c r="K132" s="210"/>
      <c r="L132" s="210"/>
      <c r="M132" s="210"/>
      <c r="N132" s="210"/>
      <c r="O132" s="210"/>
      <c r="P132" s="210"/>
      <c r="Q132" s="210"/>
      <c r="R132" s="210"/>
      <c r="S132" s="210"/>
      <c r="T132" s="210"/>
    </row>
    <row r="133">
      <c r="A133" s="227">
        <v>10350020</v>
      </c>
      <c r="B133" s="227" t="s">
        <v>772</v>
      </c>
      <c r="C133" s="212" t="s">
        <v>773</v>
      </c>
      <c r="D133" s="210"/>
      <c r="E133" s="210"/>
      <c r="F133" s="210"/>
      <c r="G133" s="210"/>
      <c r="H133" s="210"/>
      <c r="I133" s="210"/>
      <c r="J133" s="210"/>
      <c r="K133" s="210"/>
      <c r="L133" s="210"/>
      <c r="M133" s="210"/>
      <c r="N133" s="210"/>
      <c r="O133" s="210"/>
      <c r="P133" s="210"/>
      <c r="Q133" s="210"/>
      <c r="R133" s="210"/>
      <c r="S133" s="210"/>
      <c r="T133" s="210"/>
    </row>
    <row r="134">
      <c r="A134" s="227">
        <v>10150030</v>
      </c>
      <c r="B134" s="227" t="s">
        <v>774</v>
      </c>
      <c r="C134" s="212" t="s">
        <v>775</v>
      </c>
      <c r="D134" s="210"/>
      <c r="E134" s="210"/>
      <c r="F134" s="210"/>
      <c r="G134" s="210"/>
      <c r="H134" s="210"/>
      <c r="I134" s="210"/>
      <c r="J134" s="210"/>
      <c r="K134" s="210"/>
      <c r="L134" s="210"/>
      <c r="M134" s="210"/>
      <c r="N134" s="210"/>
      <c r="O134" s="210"/>
      <c r="P134" s="210"/>
      <c r="Q134" s="210"/>
      <c r="R134" s="210"/>
      <c r="S134" s="210"/>
      <c r="T134" s="210"/>
    </row>
    <row r="135">
      <c r="A135" s="227">
        <v>10350030</v>
      </c>
      <c r="B135" s="227" t="s">
        <v>776</v>
      </c>
      <c r="C135" s="212" t="s">
        <v>777</v>
      </c>
      <c r="D135" s="210"/>
      <c r="E135" s="210"/>
      <c r="F135" s="210"/>
      <c r="G135" s="210"/>
      <c r="H135" s="210"/>
      <c r="I135" s="210"/>
      <c r="J135" s="210"/>
      <c r="K135" s="210"/>
      <c r="L135" s="210"/>
      <c r="M135" s="210"/>
      <c r="N135" s="210"/>
      <c r="O135" s="210"/>
      <c r="P135" s="210"/>
      <c r="Q135" s="210"/>
      <c r="R135" s="210"/>
      <c r="S135" s="210"/>
      <c r="T135" s="210"/>
    </row>
    <row r="136">
      <c r="A136" s="227">
        <v>10140010</v>
      </c>
      <c r="B136" s="227" t="s">
        <v>778</v>
      </c>
      <c r="C136" s="212" t="s">
        <v>779</v>
      </c>
      <c r="D136" s="210"/>
      <c r="E136" s="210"/>
      <c r="F136" s="210"/>
      <c r="G136" s="210"/>
      <c r="H136" s="210"/>
      <c r="I136" s="210"/>
      <c r="J136" s="210"/>
      <c r="K136" s="210"/>
      <c r="L136" s="210"/>
      <c r="M136" s="210"/>
      <c r="N136" s="210"/>
      <c r="O136" s="210"/>
      <c r="P136" s="210"/>
      <c r="Q136" s="210"/>
      <c r="R136" s="210"/>
      <c r="S136" s="210"/>
      <c r="T136" s="210"/>
    </row>
    <row r="137">
      <c r="A137" s="227">
        <v>101400101</v>
      </c>
      <c r="B137" s="227" t="s">
        <v>780</v>
      </c>
      <c r="C137" s="212" t="s">
        <v>781</v>
      </c>
      <c r="D137" s="210"/>
      <c r="E137" s="210"/>
      <c r="F137" s="210"/>
      <c r="G137" s="210"/>
      <c r="H137" s="210"/>
      <c r="I137" s="210"/>
      <c r="J137" s="210"/>
      <c r="K137" s="210"/>
      <c r="L137" s="210"/>
      <c r="M137" s="210"/>
      <c r="N137" s="210"/>
      <c r="O137" s="210"/>
      <c r="P137" s="210"/>
      <c r="Q137" s="210"/>
      <c r="R137" s="210"/>
      <c r="S137" s="210"/>
      <c r="T137" s="210"/>
    </row>
    <row r="138">
      <c r="A138" s="227">
        <v>101400102</v>
      </c>
      <c r="B138" s="227" t="s">
        <v>782</v>
      </c>
      <c r="C138" s="212" t="s">
        <v>783</v>
      </c>
      <c r="D138" s="210"/>
      <c r="E138" s="210"/>
      <c r="F138" s="210"/>
      <c r="G138" s="210"/>
      <c r="H138" s="210"/>
      <c r="I138" s="210"/>
      <c r="J138" s="210"/>
      <c r="K138" s="210"/>
      <c r="L138" s="210"/>
      <c r="M138" s="210"/>
      <c r="N138" s="210"/>
      <c r="O138" s="210"/>
      <c r="P138" s="210"/>
      <c r="Q138" s="210"/>
      <c r="R138" s="210"/>
      <c r="S138" s="210"/>
      <c r="T138" s="210"/>
    </row>
    <row r="139">
      <c r="A139" s="227">
        <v>10340010</v>
      </c>
      <c r="B139" s="227" t="s">
        <v>784</v>
      </c>
      <c r="C139" s="212" t="s">
        <v>785</v>
      </c>
      <c r="D139" s="210"/>
      <c r="E139" s="210"/>
      <c r="F139" s="210"/>
      <c r="G139" s="210"/>
      <c r="H139" s="210"/>
      <c r="I139" s="210"/>
      <c r="J139" s="210"/>
      <c r="K139" s="210"/>
      <c r="L139" s="210"/>
      <c r="M139" s="210"/>
      <c r="N139" s="210"/>
      <c r="O139" s="210"/>
      <c r="P139" s="210"/>
      <c r="Q139" s="210"/>
      <c r="R139" s="210"/>
      <c r="S139" s="210"/>
      <c r="T139" s="210"/>
    </row>
    <row r="140">
      <c r="A140" s="227">
        <v>103400101</v>
      </c>
      <c r="B140" s="227" t="s">
        <v>786</v>
      </c>
      <c r="C140" s="212" t="s">
        <v>787</v>
      </c>
      <c r="D140" s="210"/>
      <c r="E140" s="210"/>
      <c r="F140" s="210"/>
      <c r="G140" s="210"/>
      <c r="H140" s="210"/>
      <c r="I140" s="210"/>
      <c r="J140" s="210"/>
      <c r="K140" s="210"/>
      <c r="L140" s="210"/>
      <c r="M140" s="210"/>
      <c r="N140" s="210"/>
      <c r="O140" s="210"/>
      <c r="P140" s="210"/>
      <c r="Q140" s="210"/>
      <c r="R140" s="210"/>
      <c r="S140" s="210"/>
      <c r="T140" s="210"/>
    </row>
    <row r="141">
      <c r="A141" s="227">
        <v>103400102</v>
      </c>
      <c r="B141" s="227" t="s">
        <v>788</v>
      </c>
      <c r="C141" s="212" t="s">
        <v>789</v>
      </c>
      <c r="D141" s="210"/>
      <c r="E141" s="210"/>
      <c r="F141" s="210"/>
      <c r="G141" s="210"/>
      <c r="H141" s="210"/>
      <c r="I141" s="210"/>
      <c r="J141" s="210"/>
      <c r="K141" s="210"/>
      <c r="L141" s="210"/>
      <c r="M141" s="210"/>
      <c r="N141" s="210"/>
      <c r="O141" s="210"/>
      <c r="P141" s="210"/>
      <c r="Q141" s="210"/>
      <c r="R141" s="210"/>
      <c r="S141" s="210"/>
      <c r="T141" s="210"/>
    </row>
    <row r="142">
      <c r="A142" s="227">
        <v>10440010</v>
      </c>
      <c r="B142" s="227" t="s">
        <v>790</v>
      </c>
      <c r="C142" s="212" t="s">
        <v>791</v>
      </c>
      <c r="D142" s="210"/>
      <c r="E142" s="210"/>
      <c r="F142" s="210"/>
      <c r="G142" s="210"/>
      <c r="H142" s="210"/>
      <c r="I142" s="210"/>
      <c r="J142" s="210"/>
      <c r="K142" s="210"/>
      <c r="L142" s="210"/>
      <c r="M142" s="210"/>
      <c r="N142" s="210"/>
      <c r="O142" s="210"/>
      <c r="P142" s="210"/>
      <c r="Q142" s="210"/>
      <c r="R142" s="210"/>
      <c r="S142" s="210"/>
      <c r="T142" s="210"/>
    </row>
    <row r="143">
      <c r="A143" s="227">
        <v>104400101</v>
      </c>
      <c r="B143" s="227" t="s">
        <v>792</v>
      </c>
      <c r="C143" s="212" t="s">
        <v>793</v>
      </c>
      <c r="D143" s="210"/>
      <c r="E143" s="210"/>
      <c r="F143" s="210"/>
      <c r="G143" s="210"/>
      <c r="H143" s="210"/>
      <c r="I143" s="210"/>
      <c r="J143" s="210"/>
      <c r="K143" s="210"/>
      <c r="L143" s="210"/>
      <c r="M143" s="210"/>
      <c r="N143" s="210"/>
      <c r="O143" s="210"/>
      <c r="P143" s="210"/>
      <c r="Q143" s="210"/>
      <c r="R143" s="210"/>
      <c r="S143" s="210"/>
      <c r="T143" s="210"/>
    </row>
    <row r="144">
      <c r="A144" s="227">
        <v>104400102</v>
      </c>
      <c r="B144" s="227" t="s">
        <v>794</v>
      </c>
      <c r="C144" s="212" t="s">
        <v>795</v>
      </c>
      <c r="D144" s="210"/>
      <c r="E144" s="210"/>
      <c r="F144" s="210"/>
      <c r="G144" s="210"/>
      <c r="H144" s="210"/>
      <c r="I144" s="210"/>
      <c r="J144" s="210"/>
      <c r="K144" s="210"/>
      <c r="L144" s="210"/>
      <c r="M144" s="210"/>
      <c r="N144" s="210"/>
      <c r="O144" s="210"/>
      <c r="P144" s="210"/>
      <c r="Q144" s="210"/>
      <c r="R144" s="210"/>
      <c r="S144" s="210"/>
      <c r="T144" s="210"/>
    </row>
    <row r="145">
      <c r="A145" s="227">
        <v>10140020</v>
      </c>
      <c r="B145" s="228" t="s">
        <v>796</v>
      </c>
      <c r="C145" s="212" t="s">
        <v>797</v>
      </c>
      <c r="D145" s="210"/>
      <c r="E145" s="210"/>
      <c r="F145" s="210"/>
      <c r="G145" s="210"/>
      <c r="H145" s="210"/>
      <c r="I145" s="210"/>
      <c r="J145" s="210"/>
      <c r="K145" s="210"/>
      <c r="L145" s="210"/>
      <c r="M145" s="210"/>
      <c r="N145" s="210"/>
      <c r="O145" s="210"/>
      <c r="P145" s="210"/>
      <c r="Q145" s="210"/>
      <c r="R145" s="210"/>
      <c r="S145" s="210"/>
      <c r="T145" s="210"/>
    </row>
    <row r="146">
      <c r="A146" s="227">
        <v>10340020</v>
      </c>
      <c r="B146" s="228" t="s">
        <v>798</v>
      </c>
      <c r="C146" s="212" t="s">
        <v>799</v>
      </c>
      <c r="D146" s="210"/>
      <c r="E146" s="210"/>
      <c r="F146" s="210"/>
      <c r="G146" s="210"/>
      <c r="H146" s="210"/>
      <c r="I146" s="210"/>
      <c r="J146" s="210"/>
      <c r="K146" s="210"/>
      <c r="L146" s="210"/>
      <c r="M146" s="210"/>
      <c r="N146" s="210"/>
      <c r="O146" s="210"/>
      <c r="P146" s="210"/>
      <c r="Q146" s="210"/>
      <c r="R146" s="210"/>
      <c r="S146" s="210"/>
      <c r="T146" s="210"/>
    </row>
    <row r="147">
      <c r="A147" s="227">
        <v>101400201</v>
      </c>
      <c r="B147" s="228" t="s">
        <v>800</v>
      </c>
      <c r="C147" s="212" t="s">
        <v>801</v>
      </c>
      <c r="D147" s="210"/>
      <c r="E147" s="210"/>
      <c r="F147" s="210"/>
      <c r="G147" s="210"/>
      <c r="H147" s="210"/>
      <c r="I147" s="210"/>
      <c r="J147" s="210"/>
      <c r="K147" s="210"/>
      <c r="L147" s="210"/>
      <c r="M147" s="210"/>
      <c r="N147" s="210"/>
      <c r="O147" s="210"/>
      <c r="P147" s="210"/>
      <c r="Q147" s="210"/>
      <c r="R147" s="210"/>
      <c r="S147" s="210"/>
      <c r="T147" s="210"/>
    </row>
    <row r="148">
      <c r="A148" s="227">
        <v>103400201</v>
      </c>
      <c r="B148" s="228" t="s">
        <v>802</v>
      </c>
      <c r="C148" s="212" t="s">
        <v>803</v>
      </c>
      <c r="D148" s="210"/>
      <c r="E148" s="210"/>
      <c r="F148" s="210"/>
      <c r="G148" s="210"/>
      <c r="H148" s="210"/>
      <c r="I148" s="210"/>
      <c r="J148" s="210"/>
      <c r="K148" s="210"/>
      <c r="L148" s="210"/>
      <c r="M148" s="210"/>
      <c r="N148" s="210"/>
      <c r="O148" s="210"/>
      <c r="P148" s="210"/>
      <c r="Q148" s="210"/>
      <c r="R148" s="210"/>
      <c r="S148" s="210"/>
      <c r="T148" s="210"/>
    </row>
    <row r="149">
      <c r="A149" s="227">
        <v>101400202</v>
      </c>
      <c r="B149" s="228" t="s">
        <v>804</v>
      </c>
      <c r="C149" s="212" t="s">
        <v>805</v>
      </c>
      <c r="D149" s="210"/>
      <c r="E149" s="210"/>
      <c r="F149" s="210"/>
      <c r="G149" s="210"/>
      <c r="H149" s="210"/>
      <c r="I149" s="210"/>
      <c r="J149" s="210"/>
      <c r="K149" s="210"/>
      <c r="L149" s="210"/>
      <c r="M149" s="210"/>
      <c r="N149" s="210"/>
      <c r="O149" s="210"/>
      <c r="P149" s="210"/>
      <c r="Q149" s="210"/>
      <c r="R149" s="210"/>
      <c r="S149" s="210"/>
      <c r="T149" s="210"/>
    </row>
    <row r="150">
      <c r="A150" s="227">
        <v>103400202</v>
      </c>
      <c r="B150" s="228" t="s">
        <v>806</v>
      </c>
      <c r="C150" s="212" t="s">
        <v>807</v>
      </c>
      <c r="D150" s="210"/>
      <c r="E150" s="210"/>
      <c r="F150" s="210"/>
      <c r="G150" s="210"/>
      <c r="H150" s="210"/>
      <c r="I150" s="210"/>
      <c r="J150" s="210"/>
      <c r="K150" s="210"/>
      <c r="L150" s="210"/>
      <c r="M150" s="210"/>
      <c r="N150" s="210"/>
      <c r="O150" s="210"/>
      <c r="P150" s="210"/>
      <c r="Q150" s="210"/>
      <c r="R150" s="210"/>
      <c r="S150" s="210"/>
      <c r="T150" s="210"/>
    </row>
    <row r="151">
      <c r="A151" s="227">
        <v>10140030</v>
      </c>
      <c r="B151" s="228" t="s">
        <v>808</v>
      </c>
      <c r="C151" s="212" t="s">
        <v>809</v>
      </c>
      <c r="D151" s="210"/>
      <c r="E151" s="210"/>
      <c r="F151" s="210"/>
      <c r="G151" s="210"/>
      <c r="H151" s="210"/>
      <c r="I151" s="210"/>
      <c r="J151" s="210"/>
      <c r="K151" s="210"/>
      <c r="L151" s="210"/>
      <c r="M151" s="210"/>
      <c r="N151" s="210"/>
      <c r="O151" s="210"/>
      <c r="P151" s="210"/>
      <c r="Q151" s="210"/>
      <c r="R151" s="210"/>
      <c r="S151" s="210"/>
      <c r="T151" s="210"/>
    </row>
    <row r="152">
      <c r="A152" s="227">
        <v>10340030</v>
      </c>
      <c r="B152" s="228" t="s">
        <v>810</v>
      </c>
      <c r="C152" s="212" t="s">
        <v>811</v>
      </c>
      <c r="D152" s="210"/>
      <c r="E152" s="210"/>
      <c r="F152" s="210"/>
      <c r="G152" s="210"/>
      <c r="H152" s="210"/>
      <c r="I152" s="210"/>
      <c r="J152" s="210"/>
      <c r="K152" s="210"/>
      <c r="L152" s="210"/>
      <c r="M152" s="210"/>
      <c r="N152" s="210"/>
      <c r="O152" s="210"/>
      <c r="P152" s="210"/>
      <c r="Q152" s="210"/>
      <c r="R152" s="210"/>
      <c r="S152" s="210"/>
      <c r="T152" s="210"/>
    </row>
    <row r="153">
      <c r="A153" s="227">
        <v>101400301</v>
      </c>
      <c r="B153" s="228" t="s">
        <v>812</v>
      </c>
      <c r="C153" s="212" t="s">
        <v>813</v>
      </c>
      <c r="D153" s="210"/>
      <c r="E153" s="210"/>
      <c r="F153" s="210"/>
      <c r="G153" s="210"/>
      <c r="H153" s="210"/>
      <c r="I153" s="210"/>
      <c r="J153" s="210"/>
      <c r="K153" s="210"/>
      <c r="L153" s="210"/>
      <c r="M153" s="210"/>
      <c r="N153" s="210"/>
      <c r="O153" s="210"/>
      <c r="P153" s="210"/>
      <c r="Q153" s="210"/>
      <c r="R153" s="210"/>
      <c r="S153" s="210"/>
      <c r="T153" s="210"/>
    </row>
    <row r="154">
      <c r="A154" s="227">
        <v>103400301</v>
      </c>
      <c r="B154" s="228" t="s">
        <v>814</v>
      </c>
      <c r="C154" s="212" t="s">
        <v>815</v>
      </c>
      <c r="D154" s="210"/>
      <c r="E154" s="210"/>
      <c r="F154" s="210"/>
      <c r="G154" s="210"/>
      <c r="H154" s="210"/>
      <c r="I154" s="210"/>
      <c r="J154" s="210"/>
      <c r="K154" s="210"/>
      <c r="L154" s="210"/>
      <c r="M154" s="210"/>
      <c r="N154" s="210"/>
      <c r="O154" s="210"/>
      <c r="P154" s="210"/>
      <c r="Q154" s="210"/>
      <c r="R154" s="210"/>
      <c r="S154" s="210"/>
      <c r="T154" s="210"/>
    </row>
    <row r="155">
      <c r="A155" s="229"/>
      <c r="B155" s="227"/>
      <c r="C155" s="212"/>
      <c r="D155" s="210"/>
      <c r="E155" s="210"/>
      <c r="F155" s="210"/>
      <c r="G155" s="210"/>
      <c r="H155" s="210"/>
      <c r="I155" s="210"/>
      <c r="J155" s="210"/>
      <c r="K155" s="210"/>
      <c r="L155" s="210"/>
      <c r="M155" s="210"/>
      <c r="N155" s="210"/>
      <c r="O155" s="210"/>
      <c r="P155" s="210"/>
      <c r="Q155" s="210"/>
      <c r="R155" s="210"/>
      <c r="S155" s="210"/>
      <c r="T155" s="210"/>
    </row>
    <row r="156">
      <c r="A156" s="227">
        <v>10140040</v>
      </c>
      <c r="B156" s="228" t="s">
        <v>816</v>
      </c>
      <c r="C156" s="212" t="s">
        <v>817</v>
      </c>
      <c r="D156" s="210"/>
      <c r="E156" s="210"/>
      <c r="F156" s="210"/>
      <c r="G156" s="210"/>
      <c r="H156" s="210"/>
      <c r="I156" s="210"/>
      <c r="J156" s="210"/>
      <c r="K156" s="210"/>
      <c r="L156" s="210"/>
      <c r="M156" s="210"/>
      <c r="N156" s="210"/>
      <c r="O156" s="210"/>
      <c r="P156" s="210"/>
      <c r="Q156" s="210"/>
      <c r="R156" s="210"/>
      <c r="S156" s="210"/>
      <c r="T156" s="210"/>
    </row>
    <row r="157">
      <c r="A157" s="227"/>
      <c r="B157" s="227"/>
      <c r="C157" s="212"/>
      <c r="D157" s="210"/>
      <c r="E157" s="210"/>
      <c r="F157" s="210"/>
      <c r="G157" s="210"/>
      <c r="H157" s="210"/>
      <c r="I157" s="210"/>
      <c r="J157" s="210"/>
      <c r="K157" s="210"/>
      <c r="L157" s="210"/>
      <c r="M157" s="210"/>
      <c r="N157" s="210"/>
      <c r="O157" s="210"/>
      <c r="P157" s="210"/>
      <c r="Q157" s="210"/>
      <c r="R157" s="210"/>
      <c r="S157" s="210"/>
      <c r="T157" s="210"/>
    </row>
    <row r="158">
      <c r="A158" s="227">
        <v>10140050</v>
      </c>
      <c r="B158" s="228" t="s">
        <v>818</v>
      </c>
      <c r="C158" s="212" t="s">
        <v>819</v>
      </c>
      <c r="D158" s="210"/>
      <c r="E158" s="210"/>
      <c r="F158" s="210"/>
      <c r="G158" s="210"/>
      <c r="H158" s="210"/>
      <c r="I158" s="210"/>
      <c r="J158" s="210"/>
      <c r="K158" s="210"/>
      <c r="L158" s="210"/>
      <c r="M158" s="210"/>
      <c r="N158" s="210"/>
      <c r="O158" s="210"/>
      <c r="P158" s="210"/>
      <c r="Q158" s="210"/>
      <c r="R158" s="210"/>
      <c r="S158" s="210"/>
      <c r="T158" s="210"/>
    </row>
    <row r="159">
      <c r="A159" s="227">
        <v>10340050</v>
      </c>
      <c r="B159" s="228" t="s">
        <v>820</v>
      </c>
      <c r="C159" s="212" t="s">
        <v>821</v>
      </c>
      <c r="D159" s="210"/>
      <c r="E159" s="210"/>
      <c r="F159" s="210"/>
      <c r="G159" s="210"/>
      <c r="H159" s="210"/>
      <c r="I159" s="210"/>
      <c r="J159" s="210"/>
      <c r="K159" s="210"/>
      <c r="L159" s="210"/>
      <c r="M159" s="210"/>
      <c r="N159" s="210"/>
      <c r="O159" s="210"/>
      <c r="P159" s="210"/>
      <c r="Q159" s="210"/>
      <c r="R159" s="210"/>
      <c r="S159" s="210"/>
      <c r="T159" s="210"/>
    </row>
    <row r="160">
      <c r="A160" s="227">
        <v>101400501</v>
      </c>
      <c r="B160" s="228" t="s">
        <v>822</v>
      </c>
      <c r="C160" s="212" t="s">
        <v>823</v>
      </c>
      <c r="D160" s="210"/>
      <c r="E160" s="210"/>
      <c r="F160" s="210"/>
      <c r="G160" s="210"/>
      <c r="H160" s="210"/>
      <c r="I160" s="210"/>
      <c r="J160" s="210"/>
      <c r="K160" s="210"/>
      <c r="L160" s="210"/>
      <c r="M160" s="210"/>
      <c r="N160" s="210"/>
      <c r="O160" s="210"/>
      <c r="P160" s="210"/>
      <c r="Q160" s="210"/>
      <c r="R160" s="210"/>
      <c r="S160" s="210"/>
      <c r="T160" s="210"/>
    </row>
    <row r="161">
      <c r="A161" s="227">
        <v>103400501</v>
      </c>
      <c r="B161" s="228" t="s">
        <v>824</v>
      </c>
      <c r="C161" s="212" t="s">
        <v>825</v>
      </c>
      <c r="D161" s="210"/>
      <c r="E161" s="210"/>
      <c r="F161" s="210"/>
      <c r="G161" s="210"/>
      <c r="H161" s="210"/>
      <c r="I161" s="210"/>
      <c r="J161" s="210"/>
      <c r="K161" s="210"/>
      <c r="L161" s="210"/>
      <c r="M161" s="210"/>
      <c r="N161" s="210"/>
      <c r="O161" s="210"/>
      <c r="P161" s="210"/>
      <c r="Q161" s="210"/>
      <c r="R161" s="210"/>
      <c r="S161" s="210"/>
      <c r="T161" s="210"/>
    </row>
    <row r="162">
      <c r="A162" s="227">
        <v>101400502</v>
      </c>
      <c r="B162" s="228" t="s">
        <v>826</v>
      </c>
      <c r="C162" s="212" t="s">
        <v>827</v>
      </c>
      <c r="D162" s="210"/>
      <c r="E162" s="210"/>
      <c r="F162" s="210"/>
      <c r="G162" s="210"/>
      <c r="H162" s="210"/>
      <c r="I162" s="210"/>
      <c r="J162" s="210"/>
      <c r="K162" s="210"/>
      <c r="L162" s="210"/>
      <c r="M162" s="210"/>
      <c r="N162" s="210"/>
      <c r="O162" s="210"/>
      <c r="P162" s="210"/>
      <c r="Q162" s="210"/>
      <c r="R162" s="210"/>
      <c r="S162" s="210"/>
      <c r="T162" s="210"/>
    </row>
    <row r="163">
      <c r="A163" s="227">
        <v>103400502</v>
      </c>
      <c r="B163" s="228" t="s">
        <v>828</v>
      </c>
      <c r="C163" s="212" t="s">
        <v>829</v>
      </c>
      <c r="D163" s="210"/>
      <c r="E163" s="210"/>
      <c r="F163" s="210"/>
      <c r="G163" s="210"/>
      <c r="H163" s="210"/>
      <c r="I163" s="210"/>
      <c r="J163" s="210"/>
      <c r="K163" s="210"/>
      <c r="L163" s="210"/>
      <c r="M163" s="210"/>
      <c r="N163" s="210"/>
      <c r="O163" s="210"/>
      <c r="P163" s="210"/>
      <c r="Q163" s="210"/>
      <c r="R163" s="210"/>
      <c r="S163" s="210"/>
      <c r="T163" s="210"/>
    </row>
    <row r="164">
      <c r="A164" s="227">
        <v>101400503</v>
      </c>
      <c r="B164" s="228" t="s">
        <v>830</v>
      </c>
      <c r="C164" s="212" t="s">
        <v>831</v>
      </c>
      <c r="D164" s="210"/>
      <c r="E164" s="210"/>
      <c r="F164" s="210"/>
      <c r="G164" s="210"/>
      <c r="H164" s="210"/>
      <c r="I164" s="210"/>
      <c r="J164" s="210"/>
      <c r="K164" s="210"/>
      <c r="L164" s="210"/>
      <c r="M164" s="210"/>
      <c r="N164" s="210"/>
      <c r="O164" s="210"/>
      <c r="P164" s="210"/>
      <c r="Q164" s="210"/>
      <c r="R164" s="210"/>
      <c r="S164" s="210"/>
      <c r="T164" s="210"/>
    </row>
    <row r="165">
      <c r="A165" s="227">
        <v>103400503</v>
      </c>
      <c r="B165" s="228" t="s">
        <v>832</v>
      </c>
      <c r="C165" s="212" t="s">
        <v>833</v>
      </c>
      <c r="D165" s="210"/>
      <c r="E165" s="210"/>
      <c r="F165" s="210"/>
      <c r="G165" s="210"/>
      <c r="H165" s="210"/>
      <c r="I165" s="210"/>
      <c r="J165" s="210"/>
      <c r="K165" s="210"/>
      <c r="L165" s="210"/>
      <c r="M165" s="210"/>
      <c r="N165" s="210"/>
      <c r="O165" s="210"/>
      <c r="P165" s="210"/>
      <c r="Q165" s="210"/>
      <c r="R165" s="210"/>
      <c r="S165" s="210"/>
      <c r="T165" s="210"/>
    </row>
    <row r="166">
      <c r="A166" s="227">
        <v>101400504</v>
      </c>
      <c r="B166" s="228" t="s">
        <v>834</v>
      </c>
      <c r="C166" s="212" t="s">
        <v>835</v>
      </c>
      <c r="D166" s="210"/>
      <c r="E166" s="210"/>
      <c r="F166" s="210"/>
      <c r="G166" s="210"/>
      <c r="H166" s="210"/>
      <c r="I166" s="210"/>
      <c r="J166" s="210"/>
      <c r="K166" s="210"/>
      <c r="L166" s="210"/>
      <c r="M166" s="210"/>
      <c r="N166" s="210"/>
      <c r="O166" s="210"/>
      <c r="P166" s="210"/>
      <c r="Q166" s="210"/>
      <c r="R166" s="210"/>
      <c r="S166" s="210"/>
      <c r="T166" s="210"/>
    </row>
    <row r="167">
      <c r="A167" s="227">
        <v>103400504</v>
      </c>
      <c r="B167" s="228" t="s">
        <v>836</v>
      </c>
      <c r="C167" s="212" t="s">
        <v>837</v>
      </c>
      <c r="D167" s="210"/>
      <c r="E167" s="210"/>
      <c r="F167" s="210"/>
      <c r="G167" s="210"/>
      <c r="H167" s="210"/>
      <c r="I167" s="210"/>
      <c r="J167" s="210"/>
      <c r="K167" s="210"/>
      <c r="L167" s="210"/>
      <c r="M167" s="210"/>
      <c r="N167" s="210"/>
      <c r="O167" s="210"/>
      <c r="P167" s="210"/>
      <c r="Q167" s="210"/>
      <c r="R167" s="210"/>
      <c r="S167" s="210"/>
      <c r="T167" s="210"/>
    </row>
    <row r="168">
      <c r="A168" s="227">
        <v>101400505</v>
      </c>
      <c r="B168" s="228" t="s">
        <v>838</v>
      </c>
      <c r="C168" s="212" t="s">
        <v>839</v>
      </c>
      <c r="D168" s="210"/>
      <c r="E168" s="210"/>
      <c r="F168" s="210"/>
      <c r="G168" s="210"/>
      <c r="H168" s="210"/>
      <c r="I168" s="210"/>
      <c r="J168" s="210"/>
      <c r="K168" s="210"/>
      <c r="L168" s="210"/>
      <c r="M168" s="210"/>
      <c r="N168" s="210"/>
      <c r="O168" s="210"/>
      <c r="P168" s="210"/>
      <c r="Q168" s="210"/>
      <c r="R168" s="210"/>
      <c r="S168" s="210"/>
      <c r="T168" s="210"/>
    </row>
    <row r="169">
      <c r="A169" s="227">
        <v>103400505</v>
      </c>
      <c r="B169" s="228" t="s">
        <v>840</v>
      </c>
      <c r="C169" s="212" t="s">
        <v>841</v>
      </c>
      <c r="D169" s="210"/>
      <c r="E169" s="210"/>
      <c r="F169" s="210"/>
      <c r="G169" s="210"/>
      <c r="H169" s="210"/>
      <c r="I169" s="210"/>
      <c r="J169" s="210"/>
      <c r="K169" s="210"/>
      <c r="L169" s="210"/>
      <c r="M169" s="210"/>
      <c r="N169" s="210"/>
      <c r="O169" s="210"/>
      <c r="P169" s="210"/>
      <c r="Q169" s="210"/>
      <c r="R169" s="210"/>
      <c r="S169" s="210"/>
      <c r="T169" s="210"/>
    </row>
    <row r="170">
      <c r="A170" s="227">
        <v>101400506</v>
      </c>
      <c r="B170" s="228" t="s">
        <v>842</v>
      </c>
      <c r="C170" s="212" t="s">
        <v>843</v>
      </c>
      <c r="D170" s="210"/>
      <c r="E170" s="210"/>
      <c r="F170" s="210"/>
      <c r="G170" s="210"/>
      <c r="H170" s="210"/>
      <c r="I170" s="210"/>
      <c r="J170" s="210"/>
      <c r="K170" s="210"/>
      <c r="L170" s="210"/>
      <c r="M170" s="210"/>
      <c r="N170" s="210"/>
      <c r="O170" s="210"/>
      <c r="P170" s="210"/>
      <c r="Q170" s="210"/>
      <c r="R170" s="210"/>
      <c r="S170" s="210"/>
      <c r="T170" s="210"/>
    </row>
    <row r="171">
      <c r="A171" s="227">
        <v>103400506</v>
      </c>
      <c r="B171" s="228" t="s">
        <v>844</v>
      </c>
      <c r="C171" s="212" t="s">
        <v>845</v>
      </c>
      <c r="D171" s="210"/>
      <c r="E171" s="210"/>
      <c r="F171" s="210"/>
      <c r="G171" s="210"/>
      <c r="H171" s="210"/>
      <c r="I171" s="210"/>
      <c r="J171" s="210"/>
      <c r="K171" s="210"/>
      <c r="L171" s="210"/>
      <c r="M171" s="210"/>
      <c r="N171" s="210"/>
      <c r="O171" s="210"/>
      <c r="P171" s="210"/>
      <c r="Q171" s="210"/>
      <c r="R171" s="210"/>
      <c r="S171" s="210"/>
      <c r="T171" s="210"/>
    </row>
    <row r="172">
      <c r="A172" s="227"/>
      <c r="B172" s="227"/>
      <c r="C172" s="212"/>
      <c r="D172" s="210"/>
      <c r="E172" s="210"/>
      <c r="F172" s="210"/>
      <c r="G172" s="210"/>
      <c r="H172" s="210"/>
      <c r="I172" s="210"/>
      <c r="J172" s="210"/>
      <c r="K172" s="210"/>
      <c r="L172" s="210"/>
      <c r="M172" s="210"/>
      <c r="N172" s="210"/>
      <c r="O172" s="210"/>
      <c r="P172" s="210"/>
      <c r="Q172" s="210"/>
      <c r="R172" s="210"/>
      <c r="S172" s="210"/>
      <c r="T172" s="210"/>
    </row>
    <row r="173">
      <c r="A173" s="227">
        <v>10140070</v>
      </c>
      <c r="B173" s="228" t="s">
        <v>846</v>
      </c>
      <c r="C173" s="212" t="s">
        <v>847</v>
      </c>
      <c r="D173" s="210"/>
      <c r="E173" s="210"/>
      <c r="F173" s="210"/>
      <c r="G173" s="210"/>
      <c r="H173" s="210"/>
      <c r="I173" s="210"/>
      <c r="J173" s="210"/>
      <c r="K173" s="210"/>
      <c r="L173" s="210"/>
      <c r="M173" s="210"/>
      <c r="N173" s="210"/>
      <c r="O173" s="210"/>
      <c r="P173" s="210"/>
      <c r="Q173" s="210"/>
      <c r="R173" s="210"/>
      <c r="S173" s="210"/>
      <c r="T173" s="210"/>
    </row>
    <row r="174">
      <c r="A174" s="227">
        <v>10340070</v>
      </c>
      <c r="B174" s="228" t="s">
        <v>848</v>
      </c>
      <c r="C174" s="212" t="s">
        <v>849</v>
      </c>
      <c r="D174" s="210"/>
      <c r="E174" s="210"/>
      <c r="F174" s="210"/>
      <c r="G174" s="210"/>
      <c r="H174" s="210"/>
      <c r="I174" s="210"/>
      <c r="J174" s="210"/>
      <c r="K174" s="210"/>
      <c r="L174" s="210"/>
      <c r="M174" s="210"/>
      <c r="N174" s="210"/>
      <c r="O174" s="210"/>
      <c r="P174" s="210"/>
      <c r="Q174" s="210"/>
      <c r="R174" s="210"/>
      <c r="S174" s="210"/>
      <c r="T174" s="210"/>
    </row>
    <row r="175">
      <c r="A175" s="227">
        <v>101400701</v>
      </c>
      <c r="B175" s="228" t="s">
        <v>850</v>
      </c>
      <c r="C175" s="212" t="s">
        <v>851</v>
      </c>
      <c r="D175" s="210"/>
      <c r="E175" s="210"/>
      <c r="F175" s="210"/>
      <c r="G175" s="210"/>
      <c r="H175" s="210"/>
      <c r="I175" s="210"/>
      <c r="J175" s="210"/>
      <c r="K175" s="210"/>
      <c r="L175" s="210"/>
      <c r="M175" s="210"/>
      <c r="N175" s="210"/>
      <c r="O175" s="210"/>
      <c r="P175" s="210"/>
      <c r="Q175" s="210"/>
      <c r="R175" s="210"/>
      <c r="S175" s="210"/>
      <c r="T175" s="210"/>
    </row>
    <row r="176">
      <c r="A176" s="227">
        <v>103400701</v>
      </c>
      <c r="B176" s="228" t="s">
        <v>852</v>
      </c>
      <c r="C176" s="212" t="s">
        <v>853</v>
      </c>
      <c r="D176" s="210"/>
      <c r="E176" s="210"/>
      <c r="F176" s="210"/>
      <c r="G176" s="210"/>
      <c r="H176" s="210"/>
      <c r="I176" s="210"/>
      <c r="J176" s="210"/>
      <c r="K176" s="210"/>
      <c r="L176" s="210"/>
      <c r="M176" s="210"/>
      <c r="N176" s="210"/>
      <c r="O176" s="210"/>
      <c r="P176" s="210"/>
      <c r="Q176" s="210"/>
      <c r="R176" s="210"/>
      <c r="S176" s="210"/>
      <c r="T176" s="210"/>
    </row>
    <row r="177">
      <c r="A177" s="227">
        <v>101400702</v>
      </c>
      <c r="B177" s="228" t="s">
        <v>854</v>
      </c>
      <c r="C177" s="212" t="s">
        <v>855</v>
      </c>
      <c r="D177" s="210"/>
      <c r="E177" s="210"/>
      <c r="F177" s="210"/>
      <c r="G177" s="210"/>
      <c r="H177" s="210"/>
      <c r="I177" s="210"/>
      <c r="J177" s="210"/>
      <c r="K177" s="210"/>
      <c r="L177" s="210"/>
      <c r="M177" s="210"/>
      <c r="N177" s="210"/>
      <c r="O177" s="210"/>
      <c r="P177" s="210"/>
      <c r="Q177" s="210"/>
      <c r="R177" s="210"/>
      <c r="S177" s="210"/>
      <c r="T177" s="210"/>
    </row>
    <row r="178">
      <c r="A178" s="227">
        <v>103400702</v>
      </c>
      <c r="B178" s="228" t="s">
        <v>856</v>
      </c>
      <c r="C178" s="212" t="s">
        <v>857</v>
      </c>
      <c r="D178" s="210"/>
      <c r="E178" s="210"/>
      <c r="F178" s="210"/>
      <c r="G178" s="210"/>
      <c r="H178" s="210"/>
      <c r="I178" s="210"/>
      <c r="J178" s="210"/>
      <c r="K178" s="210"/>
      <c r="L178" s="210"/>
      <c r="M178" s="210"/>
      <c r="N178" s="210"/>
      <c r="O178" s="210"/>
      <c r="P178" s="210"/>
      <c r="Q178" s="210"/>
      <c r="R178" s="210"/>
      <c r="S178" s="210"/>
      <c r="T178" s="210"/>
    </row>
    <row r="179">
      <c r="A179" s="227"/>
      <c r="B179" s="227"/>
      <c r="C179" s="212"/>
      <c r="D179" s="210"/>
      <c r="E179" s="210"/>
      <c r="F179" s="210"/>
      <c r="G179" s="210"/>
      <c r="H179" s="210"/>
      <c r="I179" s="210"/>
      <c r="J179" s="210"/>
      <c r="K179" s="210"/>
      <c r="L179" s="210"/>
      <c r="M179" s="210"/>
      <c r="N179" s="210"/>
      <c r="O179" s="210"/>
      <c r="P179" s="210"/>
      <c r="Q179" s="210"/>
      <c r="R179" s="210"/>
      <c r="S179" s="210"/>
      <c r="T179" s="210"/>
    </row>
    <row r="180">
      <c r="A180" s="227">
        <v>10140080</v>
      </c>
      <c r="B180" s="230" t="s">
        <v>858</v>
      </c>
      <c r="C180" s="212" t="s">
        <v>859</v>
      </c>
      <c r="D180" s="210"/>
      <c r="E180" s="210"/>
      <c r="F180" s="210"/>
      <c r="G180" s="210"/>
      <c r="H180" s="210"/>
      <c r="I180" s="210"/>
      <c r="J180" s="210"/>
      <c r="K180" s="210"/>
      <c r="L180" s="210"/>
      <c r="M180" s="210"/>
      <c r="N180" s="210"/>
      <c r="O180" s="210"/>
      <c r="P180" s="210"/>
      <c r="Q180" s="210"/>
      <c r="R180" s="210"/>
      <c r="S180" s="210"/>
      <c r="T180" s="210"/>
    </row>
    <row r="181">
      <c r="A181" s="227">
        <v>10340080</v>
      </c>
      <c r="B181" s="228" t="s">
        <v>860</v>
      </c>
      <c r="C181" s="212" t="s">
        <v>861</v>
      </c>
      <c r="D181" s="210"/>
      <c r="E181" s="210"/>
      <c r="F181" s="210"/>
      <c r="G181" s="210"/>
      <c r="H181" s="210"/>
      <c r="I181" s="210"/>
      <c r="J181" s="210"/>
      <c r="K181" s="210"/>
      <c r="L181" s="210"/>
      <c r="M181" s="210"/>
      <c r="N181" s="210"/>
      <c r="O181" s="210"/>
      <c r="P181" s="210"/>
      <c r="Q181" s="210"/>
      <c r="R181" s="210"/>
      <c r="S181" s="210"/>
      <c r="T181" s="210"/>
    </row>
    <row r="182">
      <c r="A182" s="227">
        <v>101400801</v>
      </c>
      <c r="B182" s="228" t="s">
        <v>862</v>
      </c>
      <c r="C182" s="212" t="s">
        <v>863</v>
      </c>
      <c r="D182" s="210"/>
      <c r="E182" s="210"/>
      <c r="F182" s="210"/>
      <c r="G182" s="210"/>
      <c r="H182" s="210"/>
      <c r="I182" s="210"/>
      <c r="J182" s="210"/>
      <c r="K182" s="210"/>
      <c r="L182" s="210"/>
      <c r="M182" s="210"/>
      <c r="N182" s="210"/>
      <c r="O182" s="210"/>
      <c r="P182" s="210"/>
      <c r="Q182" s="210"/>
      <c r="R182" s="210"/>
      <c r="S182" s="210"/>
      <c r="T182" s="210"/>
    </row>
    <row r="183">
      <c r="A183" s="227">
        <v>103400801</v>
      </c>
      <c r="B183" s="228" t="s">
        <v>864</v>
      </c>
      <c r="C183" s="212" t="s">
        <v>865</v>
      </c>
      <c r="D183" s="210"/>
      <c r="E183" s="210"/>
      <c r="F183" s="210"/>
      <c r="G183" s="210"/>
      <c r="H183" s="210"/>
      <c r="I183" s="210"/>
      <c r="J183" s="210"/>
      <c r="K183" s="210"/>
      <c r="L183" s="210"/>
      <c r="M183" s="210"/>
      <c r="N183" s="210"/>
      <c r="O183" s="210"/>
      <c r="P183" s="210"/>
      <c r="Q183" s="210"/>
      <c r="R183" s="210"/>
      <c r="S183" s="210"/>
      <c r="T183" s="210"/>
    </row>
    <row r="184">
      <c r="A184" s="227">
        <v>101400802</v>
      </c>
      <c r="B184" s="228" t="s">
        <v>866</v>
      </c>
      <c r="C184" s="212" t="s">
        <v>867</v>
      </c>
      <c r="D184" s="210"/>
      <c r="E184" s="210"/>
      <c r="F184" s="210"/>
      <c r="G184" s="210"/>
      <c r="H184" s="210"/>
      <c r="I184" s="210"/>
      <c r="J184" s="210"/>
      <c r="K184" s="210"/>
      <c r="L184" s="210"/>
      <c r="M184" s="210"/>
      <c r="N184" s="210"/>
      <c r="O184" s="210"/>
      <c r="P184" s="210"/>
      <c r="Q184" s="210"/>
      <c r="R184" s="210"/>
      <c r="S184" s="210"/>
      <c r="T184" s="210"/>
    </row>
    <row r="185">
      <c r="A185" s="227">
        <v>103400802</v>
      </c>
      <c r="B185" s="228" t="s">
        <v>868</v>
      </c>
      <c r="C185" s="212" t="s">
        <v>869</v>
      </c>
      <c r="D185" s="210"/>
      <c r="E185" s="210"/>
      <c r="F185" s="210"/>
      <c r="G185" s="210"/>
      <c r="H185" s="210"/>
      <c r="I185" s="210"/>
      <c r="J185" s="210"/>
      <c r="K185" s="210"/>
      <c r="L185" s="210"/>
      <c r="M185" s="210"/>
      <c r="N185" s="210"/>
      <c r="O185" s="210"/>
      <c r="P185" s="210"/>
      <c r="Q185" s="210"/>
      <c r="R185" s="210"/>
      <c r="S185" s="210"/>
      <c r="T185" s="210"/>
    </row>
    <row r="186">
      <c r="A186" s="227"/>
      <c r="B186" s="227"/>
      <c r="C186" s="212"/>
      <c r="D186" s="210"/>
      <c r="E186" s="210"/>
      <c r="F186" s="210"/>
      <c r="G186" s="210"/>
      <c r="H186" s="210"/>
      <c r="I186" s="210"/>
      <c r="J186" s="210"/>
      <c r="K186" s="210"/>
      <c r="L186" s="210"/>
      <c r="M186" s="210"/>
      <c r="N186" s="210"/>
      <c r="O186" s="210"/>
      <c r="P186" s="210"/>
      <c r="Q186" s="210"/>
      <c r="R186" s="210"/>
      <c r="S186" s="210"/>
      <c r="T186" s="210"/>
    </row>
    <row r="187">
      <c r="A187" s="227">
        <v>10140060</v>
      </c>
      <c r="B187" s="228" t="s">
        <v>870</v>
      </c>
      <c r="C187" s="212" t="s">
        <v>871</v>
      </c>
      <c r="D187" s="210"/>
      <c r="E187" s="210"/>
      <c r="F187" s="210"/>
      <c r="G187" s="210"/>
      <c r="H187" s="210"/>
      <c r="I187" s="210"/>
      <c r="J187" s="210"/>
      <c r="K187" s="210"/>
      <c r="L187" s="210"/>
      <c r="M187" s="210"/>
      <c r="N187" s="210"/>
      <c r="O187" s="210"/>
      <c r="P187" s="210"/>
      <c r="Q187" s="210"/>
      <c r="R187" s="210"/>
      <c r="S187" s="210"/>
      <c r="T187" s="210"/>
    </row>
    <row r="188">
      <c r="A188" s="227">
        <v>101400601</v>
      </c>
      <c r="B188" s="228" t="s">
        <v>872</v>
      </c>
      <c r="C188" s="212" t="s">
        <v>873</v>
      </c>
      <c r="D188" s="210"/>
      <c r="E188" s="210"/>
      <c r="F188" s="210"/>
      <c r="G188" s="210"/>
      <c r="H188" s="210"/>
      <c r="I188" s="210"/>
      <c r="J188" s="210"/>
      <c r="K188" s="210"/>
      <c r="L188" s="210"/>
      <c r="M188" s="210"/>
      <c r="N188" s="210"/>
      <c r="O188" s="210"/>
      <c r="P188" s="210"/>
      <c r="Q188" s="210"/>
      <c r="R188" s="210"/>
      <c r="S188" s="210"/>
      <c r="T188" s="210"/>
    </row>
    <row r="189">
      <c r="A189" s="227">
        <v>101400602</v>
      </c>
      <c r="B189" s="228" t="s">
        <v>874</v>
      </c>
      <c r="C189" s="212" t="s">
        <v>875</v>
      </c>
      <c r="D189" s="210"/>
      <c r="E189" s="210"/>
      <c r="F189" s="210"/>
      <c r="G189" s="210"/>
      <c r="H189" s="210"/>
      <c r="I189" s="210"/>
      <c r="J189" s="210"/>
      <c r="K189" s="210"/>
      <c r="L189" s="210"/>
      <c r="M189" s="210"/>
      <c r="N189" s="210"/>
      <c r="O189" s="210"/>
      <c r="P189" s="210"/>
      <c r="Q189" s="210"/>
      <c r="R189" s="210"/>
      <c r="S189" s="210"/>
      <c r="T189" s="210"/>
    </row>
    <row r="190">
      <c r="A190" s="227">
        <v>101400603</v>
      </c>
      <c r="B190" s="228" t="s">
        <v>876</v>
      </c>
      <c r="C190" s="212" t="s">
        <v>877</v>
      </c>
      <c r="D190" s="210"/>
      <c r="E190" s="210"/>
      <c r="F190" s="210"/>
      <c r="G190" s="210"/>
      <c r="H190" s="210"/>
      <c r="I190" s="210"/>
      <c r="J190" s="210"/>
      <c r="K190" s="210"/>
      <c r="L190" s="210"/>
      <c r="M190" s="210"/>
      <c r="N190" s="210"/>
      <c r="O190" s="210"/>
      <c r="P190" s="210"/>
      <c r="Q190" s="210"/>
      <c r="R190" s="210"/>
      <c r="S190" s="210"/>
      <c r="T190" s="210"/>
    </row>
    <row r="191">
      <c r="A191" s="227">
        <v>101400604</v>
      </c>
      <c r="B191" s="228" t="s">
        <v>878</v>
      </c>
      <c r="C191" s="212" t="s">
        <v>879</v>
      </c>
      <c r="D191" s="210"/>
      <c r="E191" s="210"/>
      <c r="F191" s="210"/>
      <c r="G191" s="210"/>
      <c r="H191" s="210"/>
      <c r="I191" s="210"/>
      <c r="J191" s="210"/>
      <c r="K191" s="210"/>
      <c r="L191" s="210"/>
      <c r="M191" s="210"/>
      <c r="N191" s="210"/>
      <c r="O191" s="210"/>
      <c r="P191" s="210"/>
      <c r="Q191" s="210"/>
      <c r="R191" s="210"/>
      <c r="S191" s="210"/>
      <c r="T191" s="210"/>
    </row>
    <row r="192">
      <c r="A192" s="211"/>
      <c r="B192" s="211"/>
      <c r="C192" s="212"/>
      <c r="D192" s="210"/>
      <c r="E192" s="210"/>
      <c r="F192" s="210"/>
      <c r="G192" s="210"/>
      <c r="H192" s="210"/>
      <c r="I192" s="210"/>
      <c r="J192" s="210"/>
      <c r="K192" s="210"/>
      <c r="L192" s="210"/>
      <c r="M192" s="210"/>
      <c r="N192" s="210"/>
      <c r="O192" s="210"/>
      <c r="P192" s="210"/>
      <c r="Q192" s="210"/>
      <c r="R192" s="210"/>
      <c r="S192" s="210"/>
      <c r="T192" s="210"/>
    </row>
    <row r="193">
      <c r="A193" s="227">
        <v>10160010</v>
      </c>
      <c r="B193" s="228" t="s">
        <v>880</v>
      </c>
      <c r="C193" s="212" t="s">
        <v>881</v>
      </c>
      <c r="D193" s="210"/>
      <c r="E193" s="210"/>
      <c r="F193" s="210"/>
      <c r="G193" s="210"/>
      <c r="H193" s="210"/>
      <c r="I193" s="210"/>
      <c r="J193" s="210"/>
      <c r="K193" s="210"/>
      <c r="L193" s="210"/>
      <c r="M193" s="210"/>
      <c r="N193" s="210"/>
      <c r="O193" s="210"/>
      <c r="P193" s="210"/>
      <c r="Q193" s="210"/>
      <c r="R193" s="210"/>
      <c r="S193" s="210"/>
      <c r="T193" s="210"/>
    </row>
    <row r="194">
      <c r="A194" s="227">
        <v>10260010</v>
      </c>
      <c r="B194" s="228" t="s">
        <v>882</v>
      </c>
      <c r="C194" s="212" t="s">
        <v>883</v>
      </c>
      <c r="D194" s="210"/>
      <c r="E194" s="210"/>
      <c r="F194" s="210"/>
      <c r="G194" s="210"/>
      <c r="H194" s="210"/>
      <c r="I194" s="210"/>
      <c r="J194" s="210"/>
      <c r="K194" s="210"/>
      <c r="L194" s="210"/>
      <c r="M194" s="210"/>
      <c r="N194" s="210"/>
      <c r="O194" s="210"/>
      <c r="P194" s="210"/>
      <c r="Q194" s="210"/>
      <c r="R194" s="210"/>
      <c r="S194" s="210"/>
      <c r="T194" s="210"/>
    </row>
    <row r="195">
      <c r="A195" s="227">
        <v>10360010</v>
      </c>
      <c r="B195" s="228" t="s">
        <v>884</v>
      </c>
      <c r="C195" s="212" t="s">
        <v>885</v>
      </c>
      <c r="D195" s="210"/>
      <c r="E195" s="210"/>
      <c r="F195" s="210"/>
      <c r="G195" s="210"/>
      <c r="H195" s="210"/>
      <c r="I195" s="210"/>
      <c r="J195" s="210"/>
      <c r="K195" s="210"/>
      <c r="L195" s="210"/>
      <c r="M195" s="210"/>
      <c r="N195" s="210"/>
      <c r="O195" s="210"/>
      <c r="P195" s="210"/>
      <c r="Q195" s="210"/>
      <c r="R195" s="210"/>
      <c r="S195" s="210"/>
      <c r="T195" s="210"/>
    </row>
    <row r="196">
      <c r="A196" s="211"/>
      <c r="B196" s="211"/>
      <c r="C196" s="212"/>
      <c r="D196" s="210"/>
      <c r="E196" s="210"/>
      <c r="F196" s="210"/>
      <c r="G196" s="210"/>
      <c r="H196" s="210"/>
      <c r="I196" s="210"/>
      <c r="J196" s="210"/>
      <c r="K196" s="210"/>
      <c r="L196" s="210"/>
      <c r="M196" s="210"/>
      <c r="N196" s="210"/>
      <c r="O196" s="210"/>
      <c r="P196" s="210"/>
      <c r="Q196" s="210"/>
      <c r="R196" s="210"/>
      <c r="S196" s="210"/>
      <c r="T196" s="210"/>
    </row>
    <row r="197">
      <c r="A197" s="227">
        <v>10140090</v>
      </c>
      <c r="B197" s="228" t="s">
        <v>886</v>
      </c>
      <c r="C197" s="212" t="s">
        <v>887</v>
      </c>
      <c r="D197" s="210"/>
      <c r="E197" s="210"/>
      <c r="F197" s="210"/>
      <c r="G197" s="210"/>
      <c r="H197" s="210"/>
      <c r="I197" s="210"/>
      <c r="J197" s="210"/>
      <c r="K197" s="210"/>
      <c r="L197" s="210"/>
      <c r="M197" s="210"/>
      <c r="N197" s="210"/>
      <c r="O197" s="210"/>
      <c r="P197" s="210"/>
      <c r="Q197" s="210"/>
      <c r="R197" s="210"/>
      <c r="S197" s="210"/>
      <c r="T197" s="210"/>
    </row>
    <row r="198">
      <c r="A198" s="227">
        <v>10340090</v>
      </c>
      <c r="B198" s="228" t="s">
        <v>888</v>
      </c>
      <c r="C198" s="212" t="s">
        <v>889</v>
      </c>
      <c r="D198" s="210"/>
      <c r="E198" s="210"/>
      <c r="F198" s="210"/>
      <c r="G198" s="210"/>
      <c r="H198" s="210"/>
      <c r="I198" s="210"/>
      <c r="J198" s="210"/>
      <c r="K198" s="210"/>
      <c r="L198" s="210"/>
      <c r="M198" s="210"/>
      <c r="N198" s="210"/>
      <c r="O198" s="210"/>
      <c r="P198" s="210"/>
      <c r="Q198" s="210"/>
      <c r="R198" s="210"/>
      <c r="S198" s="210"/>
      <c r="T198" s="210"/>
    </row>
    <row r="199">
      <c r="A199" s="227">
        <v>101400901</v>
      </c>
      <c r="B199" s="228" t="s">
        <v>890</v>
      </c>
      <c r="C199" s="212" t="s">
        <v>891</v>
      </c>
      <c r="D199" s="210"/>
      <c r="E199" s="210"/>
      <c r="F199" s="210"/>
      <c r="G199" s="210"/>
      <c r="H199" s="210"/>
      <c r="I199" s="210"/>
      <c r="J199" s="210"/>
      <c r="K199" s="210"/>
      <c r="L199" s="210"/>
      <c r="M199" s="210"/>
      <c r="N199" s="210"/>
      <c r="O199" s="210"/>
      <c r="P199" s="210"/>
      <c r="Q199" s="210"/>
      <c r="R199" s="210"/>
      <c r="S199" s="210"/>
      <c r="T199" s="210"/>
    </row>
    <row r="200">
      <c r="A200" s="227">
        <v>103400901</v>
      </c>
      <c r="B200" s="228" t="s">
        <v>892</v>
      </c>
      <c r="C200" s="212" t="s">
        <v>893</v>
      </c>
      <c r="D200" s="210"/>
      <c r="E200" s="210"/>
      <c r="F200" s="210"/>
      <c r="G200" s="210"/>
      <c r="H200" s="210"/>
      <c r="I200" s="210"/>
      <c r="J200" s="210"/>
      <c r="K200" s="210"/>
      <c r="L200" s="210"/>
      <c r="M200" s="210"/>
      <c r="N200" s="210"/>
      <c r="O200" s="210"/>
      <c r="P200" s="210"/>
      <c r="Q200" s="210"/>
      <c r="R200" s="210"/>
      <c r="S200" s="210"/>
      <c r="T200" s="210"/>
    </row>
    <row r="201">
      <c r="A201" s="227">
        <v>101400902</v>
      </c>
      <c r="B201" s="228" t="s">
        <v>894</v>
      </c>
      <c r="C201" s="212" t="s">
        <v>895</v>
      </c>
      <c r="D201" s="210"/>
      <c r="E201" s="210"/>
      <c r="F201" s="210"/>
      <c r="G201" s="210"/>
      <c r="H201" s="210"/>
      <c r="I201" s="210"/>
      <c r="J201" s="210"/>
      <c r="K201" s="210"/>
      <c r="L201" s="210"/>
      <c r="M201" s="210"/>
      <c r="N201" s="210"/>
      <c r="O201" s="210"/>
      <c r="P201" s="210"/>
      <c r="Q201" s="210"/>
      <c r="R201" s="210"/>
      <c r="S201" s="210"/>
      <c r="T201" s="210"/>
    </row>
    <row r="202">
      <c r="A202" s="227">
        <v>103400902</v>
      </c>
      <c r="B202" s="228" t="s">
        <v>896</v>
      </c>
      <c r="C202" s="212" t="s">
        <v>897</v>
      </c>
      <c r="D202" s="210"/>
      <c r="E202" s="210"/>
      <c r="F202" s="210"/>
      <c r="G202" s="210"/>
      <c r="H202" s="210"/>
      <c r="I202" s="210"/>
      <c r="J202" s="210"/>
      <c r="K202" s="210"/>
      <c r="L202" s="210"/>
      <c r="M202" s="210"/>
      <c r="N202" s="210"/>
      <c r="O202" s="210"/>
      <c r="P202" s="210"/>
      <c r="Q202" s="210"/>
      <c r="R202" s="210"/>
      <c r="S202" s="210"/>
      <c r="T202" s="210"/>
    </row>
    <row r="203">
      <c r="A203" s="227"/>
      <c r="B203" s="228"/>
      <c r="C203" s="212"/>
      <c r="D203" s="210"/>
      <c r="E203" s="210"/>
      <c r="F203" s="210"/>
      <c r="G203" s="210"/>
      <c r="H203" s="210"/>
      <c r="I203" s="210"/>
      <c r="J203" s="210"/>
      <c r="K203" s="210"/>
      <c r="L203" s="210"/>
      <c r="M203" s="210"/>
      <c r="N203" s="210"/>
      <c r="O203" s="210"/>
      <c r="P203" s="210"/>
      <c r="Q203" s="210"/>
      <c r="R203" s="210"/>
      <c r="S203" s="210"/>
      <c r="T203" s="210"/>
    </row>
    <row r="204">
      <c r="A204" s="227">
        <v>10140100</v>
      </c>
      <c r="B204" s="228" t="s">
        <v>898</v>
      </c>
      <c r="C204" s="212" t="s">
        <v>899</v>
      </c>
      <c r="D204" s="210"/>
      <c r="E204" s="210"/>
      <c r="F204" s="210"/>
      <c r="G204" s="210"/>
      <c r="H204" s="210"/>
      <c r="I204" s="210"/>
      <c r="J204" s="210"/>
      <c r="K204" s="210"/>
      <c r="L204" s="210"/>
      <c r="M204" s="210"/>
      <c r="N204" s="210"/>
      <c r="O204" s="210"/>
      <c r="P204" s="210"/>
      <c r="Q204" s="210"/>
      <c r="R204" s="210"/>
      <c r="S204" s="210"/>
      <c r="T204" s="210"/>
    </row>
    <row r="205">
      <c r="A205" s="227">
        <v>10340100</v>
      </c>
      <c r="B205" s="228" t="s">
        <v>900</v>
      </c>
      <c r="C205" s="212" t="s">
        <v>901</v>
      </c>
      <c r="D205" s="210"/>
      <c r="E205" s="210"/>
      <c r="F205" s="210"/>
      <c r="G205" s="210"/>
      <c r="H205" s="210"/>
      <c r="I205" s="210"/>
      <c r="J205" s="210"/>
      <c r="K205" s="210"/>
      <c r="L205" s="210"/>
      <c r="M205" s="210"/>
      <c r="N205" s="210"/>
      <c r="O205" s="210"/>
      <c r="P205" s="210"/>
      <c r="Q205" s="210"/>
      <c r="R205" s="210"/>
      <c r="S205" s="210"/>
      <c r="T205" s="210"/>
    </row>
    <row r="206">
      <c r="A206" s="231">
        <v>101401001</v>
      </c>
      <c r="B206" s="232" t="s">
        <v>902</v>
      </c>
      <c r="C206" s="233" t="s">
        <v>903</v>
      </c>
      <c r="D206" s="234"/>
      <c r="E206" s="234"/>
      <c r="F206" s="234"/>
      <c r="G206" s="234"/>
      <c r="H206" s="234"/>
      <c r="I206" s="234"/>
      <c r="J206" s="234"/>
      <c r="K206" s="234"/>
      <c r="L206" s="234"/>
      <c r="M206" s="234"/>
      <c r="N206" s="234"/>
      <c r="O206" s="234"/>
      <c r="P206" s="234"/>
      <c r="Q206" s="234"/>
      <c r="R206" s="234"/>
      <c r="S206" s="234"/>
      <c r="T206" s="234"/>
    </row>
    <row r="207">
      <c r="A207" s="231">
        <v>103401001</v>
      </c>
      <c r="B207" s="232" t="s">
        <v>904</v>
      </c>
      <c r="C207" s="233" t="s">
        <v>905</v>
      </c>
      <c r="D207" s="234"/>
      <c r="E207" s="234"/>
      <c r="F207" s="234"/>
      <c r="G207" s="234"/>
      <c r="H207" s="234"/>
      <c r="I207" s="234"/>
      <c r="J207" s="234"/>
      <c r="K207" s="234"/>
      <c r="L207" s="234"/>
      <c r="M207" s="234"/>
      <c r="N207" s="234"/>
      <c r="O207" s="234"/>
      <c r="P207" s="234"/>
      <c r="Q207" s="234"/>
      <c r="R207" s="234"/>
      <c r="S207" s="234"/>
      <c r="T207" s="234"/>
    </row>
    <row r="208">
      <c r="A208" s="231">
        <v>101401002</v>
      </c>
      <c r="B208" s="232" t="s">
        <v>906</v>
      </c>
      <c r="C208" s="233" t="s">
        <v>907</v>
      </c>
      <c r="D208" s="234"/>
      <c r="E208" s="234"/>
      <c r="F208" s="234"/>
      <c r="G208" s="234"/>
      <c r="H208" s="234"/>
      <c r="I208" s="234"/>
      <c r="J208" s="234"/>
      <c r="K208" s="234"/>
      <c r="L208" s="234"/>
      <c r="M208" s="234"/>
      <c r="N208" s="234"/>
      <c r="O208" s="234"/>
      <c r="P208" s="234"/>
      <c r="Q208" s="234"/>
      <c r="R208" s="234"/>
      <c r="S208" s="234"/>
      <c r="T208" s="234"/>
    </row>
    <row r="209">
      <c r="A209" s="231">
        <v>103401002</v>
      </c>
      <c r="B209" s="232" t="s">
        <v>908</v>
      </c>
      <c r="C209" s="233" t="s">
        <v>909</v>
      </c>
      <c r="D209" s="234"/>
      <c r="E209" s="234"/>
      <c r="F209" s="234"/>
      <c r="G209" s="234"/>
      <c r="H209" s="234"/>
      <c r="I209" s="234"/>
      <c r="J209" s="234"/>
      <c r="K209" s="234"/>
      <c r="L209" s="234"/>
      <c r="M209" s="234"/>
      <c r="N209" s="234"/>
      <c r="O209" s="234"/>
      <c r="P209" s="234"/>
      <c r="Q209" s="234"/>
      <c r="R209" s="234"/>
      <c r="S209" s="234"/>
      <c r="T209" s="234"/>
    </row>
    <row r="210">
      <c r="A210" s="235"/>
      <c r="B210" s="235"/>
      <c r="C210" s="233"/>
      <c r="D210" s="234"/>
      <c r="E210" s="234"/>
      <c r="F210" s="234"/>
      <c r="G210" s="234"/>
      <c r="H210" s="234"/>
      <c r="I210" s="234"/>
      <c r="J210" s="234"/>
      <c r="K210" s="234"/>
      <c r="L210" s="234"/>
      <c r="M210" s="234"/>
      <c r="N210" s="234"/>
      <c r="O210" s="234"/>
      <c r="P210" s="234"/>
      <c r="Q210" s="234"/>
      <c r="R210" s="234"/>
      <c r="S210" s="234"/>
      <c r="T210" s="234"/>
    </row>
    <row r="211">
      <c r="A211" s="231">
        <v>10160020</v>
      </c>
      <c r="B211" s="232" t="s">
        <v>910</v>
      </c>
      <c r="C211" s="233" t="s">
        <v>911</v>
      </c>
      <c r="D211" s="234"/>
      <c r="E211" s="234"/>
      <c r="F211" s="234"/>
      <c r="G211" s="234"/>
      <c r="H211" s="234"/>
      <c r="I211" s="234"/>
      <c r="J211" s="234"/>
      <c r="K211" s="234"/>
      <c r="L211" s="234"/>
      <c r="M211" s="234"/>
      <c r="N211" s="234"/>
      <c r="O211" s="234"/>
      <c r="P211" s="234"/>
      <c r="Q211" s="234"/>
      <c r="R211" s="234"/>
      <c r="S211" s="234"/>
      <c r="T211" s="234"/>
    </row>
    <row r="212">
      <c r="A212" s="231">
        <v>10260020</v>
      </c>
      <c r="B212" s="232" t="s">
        <v>912</v>
      </c>
      <c r="C212" s="233" t="s">
        <v>913</v>
      </c>
      <c r="D212" s="234"/>
      <c r="E212" s="234"/>
      <c r="F212" s="234"/>
      <c r="G212" s="234"/>
      <c r="H212" s="234"/>
      <c r="I212" s="234"/>
      <c r="J212" s="234"/>
      <c r="K212" s="234"/>
      <c r="L212" s="234"/>
      <c r="M212" s="234"/>
      <c r="N212" s="234"/>
      <c r="O212" s="234"/>
      <c r="P212" s="234"/>
      <c r="Q212" s="234"/>
      <c r="R212" s="234"/>
      <c r="S212" s="234"/>
      <c r="T212" s="234"/>
    </row>
    <row r="213">
      <c r="A213" s="231">
        <v>10360020</v>
      </c>
      <c r="B213" s="232" t="s">
        <v>914</v>
      </c>
      <c r="C213" s="233" t="s">
        <v>915</v>
      </c>
      <c r="D213" s="234"/>
      <c r="E213" s="234"/>
      <c r="F213" s="234"/>
      <c r="G213" s="234"/>
      <c r="H213" s="234"/>
      <c r="I213" s="234"/>
      <c r="J213" s="234"/>
      <c r="K213" s="234"/>
      <c r="L213" s="234"/>
      <c r="M213" s="234"/>
      <c r="N213" s="234"/>
      <c r="O213" s="234"/>
      <c r="P213" s="234"/>
      <c r="Q213" s="234"/>
      <c r="R213" s="234"/>
      <c r="S213" s="234"/>
      <c r="T213" s="234"/>
    </row>
    <row r="214">
      <c r="A214" s="231">
        <v>10460020</v>
      </c>
      <c r="B214" s="232" t="s">
        <v>916</v>
      </c>
      <c r="C214" s="233" t="s">
        <v>917</v>
      </c>
      <c r="D214" s="234"/>
      <c r="E214" s="234"/>
      <c r="F214" s="234"/>
      <c r="G214" s="234"/>
      <c r="H214" s="234"/>
      <c r="I214" s="234"/>
      <c r="J214" s="234"/>
      <c r="K214" s="234"/>
      <c r="L214" s="234"/>
      <c r="M214" s="234"/>
      <c r="N214" s="234"/>
      <c r="O214" s="234"/>
      <c r="P214" s="234"/>
      <c r="Q214" s="234"/>
      <c r="R214" s="234"/>
      <c r="S214" s="234"/>
      <c r="T214" s="234"/>
    </row>
    <row r="215">
      <c r="A215" s="235"/>
      <c r="B215" s="235"/>
      <c r="C215" s="233"/>
      <c r="D215" s="234"/>
      <c r="E215" s="234"/>
      <c r="F215" s="234"/>
      <c r="G215" s="234"/>
      <c r="H215" s="234"/>
      <c r="I215" s="234"/>
      <c r="J215" s="234"/>
      <c r="K215" s="234"/>
      <c r="L215" s="234"/>
      <c r="M215" s="234"/>
      <c r="N215" s="234"/>
      <c r="O215" s="234"/>
      <c r="P215" s="234"/>
      <c r="Q215" s="234"/>
      <c r="R215" s="234"/>
      <c r="S215" s="234"/>
      <c r="T215" s="234"/>
    </row>
    <row r="216">
      <c r="A216" s="231">
        <v>10150050</v>
      </c>
      <c r="B216" s="231" t="s">
        <v>918</v>
      </c>
      <c r="C216" s="233" t="s">
        <v>919</v>
      </c>
      <c r="D216" s="234"/>
      <c r="E216" s="234"/>
      <c r="F216" s="234"/>
      <c r="G216" s="234"/>
      <c r="H216" s="234"/>
      <c r="I216" s="234"/>
      <c r="J216" s="234"/>
      <c r="K216" s="234"/>
      <c r="L216" s="234"/>
      <c r="M216" s="234"/>
      <c r="N216" s="234"/>
      <c r="O216" s="234"/>
      <c r="P216" s="234"/>
      <c r="Q216" s="234"/>
      <c r="R216" s="234"/>
      <c r="S216" s="234"/>
      <c r="T216" s="234"/>
    </row>
    <row r="217">
      <c r="A217" s="231">
        <v>10350050</v>
      </c>
      <c r="B217" s="231" t="s">
        <v>920</v>
      </c>
      <c r="C217" s="233" t="s">
        <v>921</v>
      </c>
      <c r="D217" s="234"/>
      <c r="E217" s="234"/>
      <c r="F217" s="234"/>
      <c r="G217" s="234"/>
      <c r="H217" s="234"/>
      <c r="I217" s="234"/>
      <c r="J217" s="234"/>
      <c r="K217" s="234"/>
      <c r="L217" s="234"/>
      <c r="M217" s="234"/>
      <c r="N217" s="234"/>
      <c r="O217" s="234"/>
      <c r="P217" s="234"/>
      <c r="Q217" s="234"/>
      <c r="R217" s="234"/>
      <c r="S217" s="234"/>
      <c r="T217" s="234"/>
    </row>
    <row r="218">
      <c r="A218" s="231">
        <v>10150040</v>
      </c>
      <c r="B218" s="231" t="s">
        <v>922</v>
      </c>
      <c r="C218" s="233" t="s">
        <v>923</v>
      </c>
      <c r="D218" s="234"/>
      <c r="E218" s="234"/>
      <c r="F218" s="234"/>
      <c r="G218" s="234"/>
      <c r="H218" s="234"/>
      <c r="I218" s="234"/>
      <c r="J218" s="234"/>
      <c r="K218" s="234"/>
      <c r="L218" s="234"/>
      <c r="M218" s="234"/>
      <c r="N218" s="234"/>
      <c r="O218" s="234"/>
      <c r="P218" s="234"/>
      <c r="Q218" s="234"/>
      <c r="R218" s="234"/>
      <c r="S218" s="234"/>
      <c r="T218" s="234"/>
    </row>
    <row r="219">
      <c r="A219" s="231">
        <v>10350040</v>
      </c>
      <c r="B219" s="231" t="s">
        <v>924</v>
      </c>
      <c r="C219" s="233" t="s">
        <v>925</v>
      </c>
      <c r="D219" s="234"/>
      <c r="E219" s="234"/>
      <c r="F219" s="234"/>
      <c r="G219" s="234"/>
      <c r="H219" s="234"/>
      <c r="I219" s="234"/>
      <c r="J219" s="234"/>
      <c r="K219" s="234"/>
      <c r="L219" s="234"/>
      <c r="M219" s="234"/>
      <c r="N219" s="234"/>
      <c r="O219" s="234"/>
      <c r="P219" s="234"/>
      <c r="Q219" s="234"/>
      <c r="R219" s="234"/>
      <c r="S219" s="234"/>
      <c r="T219" s="234"/>
    </row>
    <row r="220">
      <c r="A220" s="231">
        <v>10250040</v>
      </c>
      <c r="B220" s="231" t="s">
        <v>926</v>
      </c>
      <c r="C220" s="233" t="s">
        <v>927</v>
      </c>
      <c r="D220" s="234"/>
      <c r="E220" s="234"/>
      <c r="F220" s="234"/>
      <c r="G220" s="234"/>
      <c r="H220" s="234"/>
      <c r="I220" s="234"/>
      <c r="J220" s="234"/>
      <c r="K220" s="234"/>
      <c r="L220" s="234"/>
      <c r="M220" s="234"/>
      <c r="N220" s="234"/>
      <c r="O220" s="234"/>
      <c r="P220" s="234"/>
      <c r="Q220" s="234"/>
      <c r="R220" s="234"/>
      <c r="S220" s="234"/>
      <c r="T220" s="234"/>
    </row>
    <row r="221">
      <c r="A221" s="235"/>
      <c r="B221" s="235"/>
      <c r="C221" s="233"/>
      <c r="D221" s="234"/>
      <c r="E221" s="234"/>
      <c r="F221" s="234"/>
      <c r="G221" s="234"/>
      <c r="H221" s="234"/>
      <c r="I221" s="234"/>
      <c r="J221" s="234"/>
      <c r="K221" s="234"/>
      <c r="L221" s="234"/>
      <c r="M221" s="234"/>
      <c r="N221" s="234"/>
      <c r="O221" s="234"/>
      <c r="P221" s="234"/>
      <c r="Q221" s="234"/>
      <c r="R221" s="234"/>
      <c r="S221" s="234"/>
      <c r="T221" s="234"/>
    </row>
    <row r="222">
      <c r="A222" s="231">
        <v>10140300</v>
      </c>
      <c r="B222" s="235" t="s">
        <v>928</v>
      </c>
      <c r="C222" s="233" t="s">
        <v>929</v>
      </c>
      <c r="D222" s="234"/>
      <c r="E222" s="234"/>
      <c r="F222" s="234"/>
      <c r="G222" s="234"/>
      <c r="H222" s="234"/>
      <c r="I222" s="234"/>
      <c r="J222" s="234"/>
      <c r="K222" s="234"/>
      <c r="L222" s="234"/>
      <c r="M222" s="234"/>
      <c r="N222" s="234"/>
      <c r="O222" s="234"/>
      <c r="P222" s="234"/>
      <c r="Q222" s="234"/>
      <c r="R222" s="234"/>
      <c r="S222" s="234"/>
      <c r="T222" s="234"/>
    </row>
    <row r="223">
      <c r="A223" s="231">
        <v>10340300</v>
      </c>
      <c r="B223" s="235" t="s">
        <v>930</v>
      </c>
      <c r="C223" s="233" t="s">
        <v>931</v>
      </c>
      <c r="D223" s="234"/>
      <c r="E223" s="234"/>
      <c r="F223" s="234"/>
      <c r="G223" s="234"/>
      <c r="H223" s="234"/>
      <c r="I223" s="234"/>
      <c r="J223" s="234"/>
      <c r="K223" s="234"/>
      <c r="L223" s="234"/>
      <c r="M223" s="234"/>
      <c r="N223" s="234"/>
      <c r="O223" s="234"/>
      <c r="P223" s="234"/>
      <c r="Q223" s="234"/>
      <c r="R223" s="234"/>
      <c r="S223" s="234"/>
      <c r="T223" s="234"/>
    </row>
    <row r="224">
      <c r="A224" s="231">
        <v>10140310</v>
      </c>
      <c r="B224" s="235" t="s">
        <v>932</v>
      </c>
      <c r="C224" s="233" t="s">
        <v>933</v>
      </c>
      <c r="D224" s="234"/>
      <c r="E224" s="234"/>
      <c r="F224" s="234"/>
      <c r="G224" s="234"/>
      <c r="H224" s="234"/>
      <c r="I224" s="234"/>
      <c r="J224" s="234"/>
      <c r="K224" s="234"/>
      <c r="L224" s="234"/>
      <c r="M224" s="234"/>
      <c r="N224" s="234"/>
      <c r="O224" s="234"/>
      <c r="P224" s="234"/>
      <c r="Q224" s="234"/>
      <c r="R224" s="234"/>
      <c r="S224" s="234"/>
      <c r="T224" s="234"/>
    </row>
    <row r="225">
      <c r="A225" s="231">
        <v>10340310</v>
      </c>
      <c r="B225" s="235" t="s">
        <v>934</v>
      </c>
      <c r="C225" s="233" t="s">
        <v>935</v>
      </c>
      <c r="D225" s="234"/>
      <c r="E225" s="234"/>
      <c r="F225" s="234"/>
      <c r="G225" s="234"/>
      <c r="H225" s="234"/>
      <c r="I225" s="234"/>
      <c r="J225" s="234"/>
      <c r="K225" s="234"/>
      <c r="L225" s="234"/>
      <c r="M225" s="234"/>
      <c r="N225" s="234"/>
      <c r="O225" s="234"/>
      <c r="P225" s="234"/>
      <c r="Q225" s="234"/>
      <c r="R225" s="234"/>
      <c r="S225" s="234"/>
      <c r="T225" s="234"/>
    </row>
    <row r="226">
      <c r="A226" s="231">
        <v>10140320</v>
      </c>
      <c r="B226" s="235" t="s">
        <v>936</v>
      </c>
      <c r="C226" s="233" t="s">
        <v>937</v>
      </c>
      <c r="D226" s="234"/>
      <c r="E226" s="234"/>
      <c r="F226" s="234"/>
      <c r="G226" s="234"/>
      <c r="H226" s="234"/>
      <c r="I226" s="234"/>
      <c r="J226" s="234"/>
      <c r="K226" s="234"/>
      <c r="L226" s="234"/>
      <c r="M226" s="234"/>
      <c r="N226" s="234"/>
      <c r="O226" s="234"/>
      <c r="P226" s="234"/>
      <c r="Q226" s="234"/>
      <c r="R226" s="234"/>
      <c r="S226" s="234"/>
      <c r="T226" s="234"/>
    </row>
    <row r="227">
      <c r="A227" s="231">
        <v>10340320</v>
      </c>
      <c r="B227" s="235" t="s">
        <v>938</v>
      </c>
      <c r="C227" s="233" t="s">
        <v>939</v>
      </c>
      <c r="D227" s="234"/>
      <c r="E227" s="234"/>
      <c r="F227" s="234"/>
      <c r="G227" s="234"/>
      <c r="H227" s="234"/>
      <c r="I227" s="234"/>
      <c r="J227" s="234"/>
      <c r="K227" s="234"/>
      <c r="L227" s="234"/>
      <c r="M227" s="234"/>
      <c r="N227" s="234"/>
      <c r="O227" s="234"/>
      <c r="P227" s="234"/>
      <c r="Q227" s="234"/>
      <c r="R227" s="234"/>
      <c r="S227" s="234"/>
      <c r="T227" s="234"/>
    </row>
    <row r="228">
      <c r="A228" s="235"/>
      <c r="B228" s="235"/>
      <c r="C228" s="236"/>
      <c r="D228" s="234"/>
      <c r="E228" s="234"/>
      <c r="F228" s="234"/>
      <c r="G228" s="234"/>
      <c r="H228" s="234"/>
      <c r="I228" s="234"/>
      <c r="J228" s="234"/>
      <c r="K228" s="234"/>
      <c r="L228" s="234"/>
      <c r="M228" s="234"/>
      <c r="N228" s="234"/>
      <c r="O228" s="234"/>
      <c r="P228" s="234"/>
      <c r="Q228" s="234"/>
      <c r="R228" s="234"/>
      <c r="S228" s="234"/>
      <c r="T228" s="234"/>
    </row>
    <row r="229">
      <c r="A229" s="231">
        <v>10140330</v>
      </c>
      <c r="B229" s="235" t="s">
        <v>940</v>
      </c>
      <c r="C229" s="233" t="s">
        <v>941</v>
      </c>
      <c r="D229" s="234"/>
      <c r="E229" s="234"/>
      <c r="F229" s="234"/>
      <c r="G229" s="234"/>
      <c r="H229" s="234"/>
      <c r="I229" s="234"/>
      <c r="J229" s="234"/>
      <c r="K229" s="234"/>
      <c r="L229" s="234"/>
      <c r="M229" s="234"/>
      <c r="N229" s="234"/>
      <c r="O229" s="234"/>
      <c r="P229" s="234"/>
      <c r="Q229" s="234"/>
      <c r="R229" s="234"/>
      <c r="S229" s="234"/>
      <c r="T229" s="234"/>
    </row>
    <row r="230">
      <c r="A230" s="231">
        <v>10340330</v>
      </c>
      <c r="B230" s="235" t="s">
        <v>942</v>
      </c>
      <c r="C230" s="233" t="s">
        <v>943</v>
      </c>
      <c r="D230" s="234"/>
      <c r="E230" s="234"/>
      <c r="F230" s="234"/>
      <c r="G230" s="234"/>
      <c r="H230" s="234"/>
      <c r="I230" s="234"/>
      <c r="J230" s="234"/>
      <c r="K230" s="234"/>
      <c r="L230" s="234"/>
      <c r="M230" s="234"/>
      <c r="N230" s="234"/>
      <c r="O230" s="234"/>
      <c r="P230" s="234"/>
      <c r="Q230" s="234"/>
      <c r="R230" s="234"/>
      <c r="S230" s="234"/>
      <c r="T230" s="234"/>
    </row>
    <row r="231">
      <c r="A231" s="235"/>
      <c r="B231" s="235"/>
      <c r="C231" s="236"/>
      <c r="D231" s="234"/>
      <c r="E231" s="234"/>
      <c r="F231" s="234"/>
      <c r="G231" s="234"/>
      <c r="H231" s="234"/>
      <c r="I231" s="234"/>
      <c r="J231" s="234"/>
      <c r="K231" s="234"/>
      <c r="L231" s="234"/>
      <c r="M231" s="234"/>
      <c r="N231" s="234"/>
      <c r="O231" s="234"/>
      <c r="P231" s="234"/>
      <c r="Q231" s="234"/>
      <c r="R231" s="234"/>
      <c r="S231" s="234"/>
      <c r="T231" s="234"/>
    </row>
    <row r="232">
      <c r="A232" s="231">
        <v>10140340</v>
      </c>
      <c r="B232" s="235" t="s">
        <v>944</v>
      </c>
      <c r="C232" s="233" t="s">
        <v>945</v>
      </c>
      <c r="D232" s="234"/>
      <c r="E232" s="234"/>
      <c r="F232" s="234"/>
      <c r="G232" s="234"/>
      <c r="H232" s="234"/>
      <c r="I232" s="234"/>
      <c r="J232" s="234"/>
      <c r="K232" s="234"/>
      <c r="L232" s="234"/>
      <c r="M232" s="234"/>
      <c r="N232" s="234"/>
      <c r="O232" s="234"/>
      <c r="P232" s="234"/>
      <c r="Q232" s="234"/>
      <c r="R232" s="234"/>
      <c r="S232" s="234"/>
      <c r="T232" s="234"/>
    </row>
    <row r="233">
      <c r="A233" s="231">
        <v>10340340</v>
      </c>
      <c r="B233" s="235" t="s">
        <v>946</v>
      </c>
      <c r="C233" s="233" t="s">
        <v>947</v>
      </c>
      <c r="D233" s="234"/>
      <c r="E233" s="234"/>
      <c r="F233" s="234"/>
      <c r="G233" s="234"/>
      <c r="H233" s="234"/>
      <c r="I233" s="234"/>
      <c r="J233" s="234"/>
      <c r="K233" s="234"/>
      <c r="L233" s="234"/>
      <c r="M233" s="234"/>
      <c r="N233" s="234"/>
      <c r="O233" s="234"/>
      <c r="P233" s="234"/>
      <c r="Q233" s="234"/>
      <c r="R233" s="234"/>
      <c r="S233" s="234"/>
      <c r="T233" s="234"/>
    </row>
    <row r="234">
      <c r="A234" s="231">
        <v>10140350</v>
      </c>
      <c r="B234" s="235" t="s">
        <v>948</v>
      </c>
      <c r="C234" s="233" t="s">
        <v>949</v>
      </c>
      <c r="D234" s="234"/>
      <c r="E234" s="234"/>
      <c r="F234" s="234"/>
      <c r="G234" s="234"/>
      <c r="H234" s="234"/>
      <c r="I234" s="234"/>
      <c r="J234" s="234"/>
      <c r="K234" s="234"/>
      <c r="L234" s="234"/>
      <c r="M234" s="234"/>
      <c r="N234" s="234"/>
      <c r="O234" s="234"/>
      <c r="P234" s="234"/>
      <c r="Q234" s="234"/>
      <c r="R234" s="234"/>
      <c r="S234" s="234"/>
      <c r="T234" s="234"/>
    </row>
    <row r="235">
      <c r="A235" s="231">
        <v>10340350</v>
      </c>
      <c r="B235" s="235" t="s">
        <v>950</v>
      </c>
      <c r="C235" s="233" t="s">
        <v>951</v>
      </c>
      <c r="D235" s="234"/>
      <c r="E235" s="234"/>
      <c r="F235" s="234"/>
      <c r="G235" s="234"/>
      <c r="H235" s="234"/>
      <c r="I235" s="234"/>
      <c r="J235" s="234"/>
      <c r="K235" s="234"/>
      <c r="L235" s="234"/>
      <c r="M235" s="234"/>
      <c r="N235" s="234"/>
      <c r="O235" s="234"/>
      <c r="P235" s="234"/>
      <c r="Q235" s="234"/>
      <c r="R235" s="234"/>
      <c r="S235" s="234"/>
      <c r="T235" s="234"/>
    </row>
    <row r="236">
      <c r="A236" s="231">
        <v>10140360</v>
      </c>
      <c r="B236" s="235" t="s">
        <v>952</v>
      </c>
      <c r="C236" s="233" t="s">
        <v>953</v>
      </c>
      <c r="D236" s="234"/>
      <c r="E236" s="234"/>
      <c r="F236" s="234"/>
      <c r="G236" s="234"/>
      <c r="H236" s="234"/>
      <c r="I236" s="234"/>
      <c r="J236" s="234"/>
      <c r="K236" s="234"/>
      <c r="L236" s="234"/>
      <c r="M236" s="234"/>
      <c r="N236" s="234"/>
      <c r="O236" s="234"/>
      <c r="P236" s="234"/>
      <c r="Q236" s="234"/>
      <c r="R236" s="234"/>
      <c r="S236" s="234"/>
      <c r="T236" s="234"/>
    </row>
    <row r="237">
      <c r="A237" s="231">
        <v>10340360</v>
      </c>
      <c r="B237" s="235" t="s">
        <v>954</v>
      </c>
      <c r="C237" s="233" t="s">
        <v>955</v>
      </c>
      <c r="D237" s="234"/>
      <c r="E237" s="234"/>
      <c r="F237" s="234"/>
      <c r="G237" s="234"/>
      <c r="H237" s="234"/>
      <c r="I237" s="234"/>
      <c r="J237" s="234"/>
      <c r="K237" s="234"/>
      <c r="L237" s="234"/>
      <c r="M237" s="234"/>
      <c r="N237" s="234"/>
      <c r="O237" s="234"/>
      <c r="P237" s="234"/>
      <c r="Q237" s="234"/>
      <c r="R237" s="234"/>
      <c r="S237" s="234"/>
      <c r="T237" s="234"/>
    </row>
    <row r="238">
      <c r="A238" s="231">
        <v>10340370</v>
      </c>
      <c r="B238" s="232" t="s">
        <v>956</v>
      </c>
      <c r="C238" s="233" t="s">
        <v>957</v>
      </c>
      <c r="D238" s="234"/>
      <c r="E238" s="234"/>
      <c r="F238" s="234"/>
      <c r="G238" s="234"/>
      <c r="H238" s="234"/>
      <c r="I238" s="234"/>
      <c r="J238" s="234"/>
      <c r="K238" s="234"/>
      <c r="L238" s="234"/>
      <c r="M238" s="234"/>
      <c r="N238" s="234"/>
      <c r="O238" s="234"/>
      <c r="P238" s="234"/>
      <c r="Q238" s="234"/>
      <c r="R238" s="234"/>
      <c r="S238" s="234"/>
      <c r="T238" s="234"/>
    </row>
    <row r="239">
      <c r="A239" s="231"/>
      <c r="B239" s="235"/>
      <c r="C239" s="233"/>
      <c r="D239" s="234"/>
      <c r="E239" s="234"/>
      <c r="F239" s="234"/>
      <c r="G239" s="234"/>
      <c r="H239" s="234"/>
      <c r="I239" s="234"/>
      <c r="J239" s="234"/>
      <c r="K239" s="234"/>
      <c r="L239" s="234"/>
      <c r="M239" s="234"/>
      <c r="N239" s="234"/>
      <c r="O239" s="234"/>
      <c r="P239" s="234"/>
      <c r="Q239" s="234"/>
      <c r="R239" s="234"/>
      <c r="S239" s="234"/>
      <c r="T239" s="234"/>
    </row>
    <row r="240">
      <c r="A240" s="231">
        <v>104037001</v>
      </c>
      <c r="B240" s="235" t="s">
        <v>958</v>
      </c>
      <c r="C240" s="233" t="s">
        <v>959</v>
      </c>
      <c r="D240" s="234"/>
      <c r="E240" s="234"/>
      <c r="F240" s="234"/>
      <c r="G240" s="234"/>
      <c r="H240" s="234"/>
      <c r="I240" s="234"/>
      <c r="J240" s="234"/>
      <c r="K240" s="234"/>
      <c r="L240" s="234"/>
      <c r="M240" s="234"/>
      <c r="N240" s="234"/>
      <c r="O240" s="234"/>
      <c r="P240" s="234"/>
      <c r="Q240" s="234"/>
      <c r="R240" s="234"/>
      <c r="S240" s="234"/>
      <c r="T240" s="234"/>
    </row>
    <row r="241">
      <c r="A241" s="231">
        <v>104037002</v>
      </c>
      <c r="B241" s="235" t="s">
        <v>960</v>
      </c>
      <c r="C241" s="233" t="s">
        <v>961</v>
      </c>
      <c r="D241" s="234"/>
      <c r="E241" s="234"/>
      <c r="F241" s="234"/>
      <c r="G241" s="234"/>
      <c r="H241" s="234"/>
      <c r="I241" s="234"/>
      <c r="J241" s="234"/>
      <c r="K241" s="234"/>
      <c r="L241" s="234"/>
      <c r="M241" s="234"/>
      <c r="N241" s="234"/>
      <c r="O241" s="234"/>
      <c r="P241" s="234"/>
      <c r="Q241" s="234"/>
      <c r="R241" s="234"/>
      <c r="S241" s="234"/>
      <c r="T241" s="234"/>
    </row>
    <row r="242">
      <c r="A242" s="231">
        <v>104037005</v>
      </c>
      <c r="B242" s="235" t="s">
        <v>962</v>
      </c>
      <c r="C242" s="233" t="s">
        <v>963</v>
      </c>
      <c r="D242" s="234"/>
      <c r="E242" s="234"/>
      <c r="F242" s="234"/>
      <c r="G242" s="234"/>
      <c r="H242" s="234"/>
      <c r="I242" s="234"/>
      <c r="J242" s="234"/>
      <c r="K242" s="234"/>
      <c r="L242" s="234"/>
      <c r="M242" s="234"/>
      <c r="N242" s="234"/>
      <c r="O242" s="234"/>
      <c r="P242" s="234"/>
      <c r="Q242" s="234"/>
      <c r="R242" s="234"/>
      <c r="S242" s="234"/>
      <c r="T242" s="234"/>
    </row>
    <row r="243">
      <c r="A243" s="231"/>
      <c r="B243" s="235"/>
      <c r="C243" s="233"/>
      <c r="D243" s="234"/>
      <c r="E243" s="234"/>
      <c r="F243" s="234"/>
      <c r="G243" s="234"/>
      <c r="H243" s="234"/>
      <c r="I243" s="234"/>
      <c r="J243" s="234"/>
      <c r="K243" s="234"/>
      <c r="L243" s="234"/>
      <c r="M243" s="234"/>
      <c r="N243" s="234"/>
      <c r="O243" s="234"/>
      <c r="P243" s="234"/>
      <c r="Q243" s="234"/>
      <c r="R243" s="234"/>
      <c r="S243" s="234"/>
      <c r="T243" s="234"/>
    </row>
    <row r="244">
      <c r="A244" s="231">
        <v>106003001</v>
      </c>
      <c r="B244" s="231" t="s">
        <v>964</v>
      </c>
      <c r="C244" s="233" t="s">
        <v>965</v>
      </c>
      <c r="D244" s="234"/>
      <c r="E244" s="234"/>
      <c r="F244" s="234"/>
      <c r="G244" s="234"/>
      <c r="H244" s="234"/>
      <c r="I244" s="234"/>
      <c r="J244" s="234"/>
      <c r="K244" s="234"/>
      <c r="L244" s="234"/>
      <c r="M244" s="234"/>
      <c r="N244" s="234"/>
      <c r="O244" s="234"/>
      <c r="P244" s="234"/>
      <c r="Q244" s="234"/>
      <c r="R244" s="234"/>
      <c r="S244" s="234"/>
      <c r="T244" s="234"/>
    </row>
    <row r="245">
      <c r="A245" s="231">
        <v>106003002</v>
      </c>
      <c r="B245" s="231" t="s">
        <v>966</v>
      </c>
      <c r="C245" s="233" t="s">
        <v>967</v>
      </c>
      <c r="D245" s="234"/>
      <c r="E245" s="234"/>
      <c r="F245" s="234"/>
      <c r="G245" s="234"/>
      <c r="H245" s="234"/>
      <c r="I245" s="234"/>
      <c r="J245" s="234"/>
      <c r="K245" s="234"/>
      <c r="L245" s="234"/>
      <c r="M245" s="234"/>
      <c r="N245" s="234"/>
      <c r="O245" s="234"/>
      <c r="P245" s="234"/>
      <c r="Q245" s="234"/>
      <c r="R245" s="234"/>
      <c r="S245" s="234"/>
      <c r="T245" s="234"/>
    </row>
    <row r="246">
      <c r="A246" s="231">
        <v>106003004</v>
      </c>
      <c r="B246" s="231" t="s">
        <v>968</v>
      </c>
      <c r="C246" s="233" t="s">
        <v>969</v>
      </c>
      <c r="D246" s="234"/>
      <c r="E246" s="234"/>
      <c r="F246" s="234"/>
      <c r="G246" s="234"/>
      <c r="H246" s="234"/>
      <c r="I246" s="234"/>
      <c r="J246" s="234"/>
      <c r="K246" s="234"/>
      <c r="L246" s="234"/>
      <c r="M246" s="234"/>
      <c r="N246" s="234"/>
      <c r="O246" s="234"/>
      <c r="P246" s="234"/>
      <c r="Q246" s="234"/>
      <c r="R246" s="234"/>
      <c r="S246" s="234"/>
      <c r="T246" s="234"/>
    </row>
    <row r="247">
      <c r="A247" s="231">
        <v>10401500</v>
      </c>
      <c r="B247" s="235" t="s">
        <v>970</v>
      </c>
      <c r="C247" s="233" t="s">
        <v>971</v>
      </c>
      <c r="D247" s="234"/>
      <c r="E247" s="234"/>
      <c r="F247" s="234"/>
      <c r="G247" s="234"/>
      <c r="H247" s="234"/>
      <c r="I247" s="234"/>
      <c r="J247" s="234"/>
      <c r="K247" s="234"/>
      <c r="L247" s="234"/>
      <c r="M247" s="234"/>
      <c r="N247" s="234"/>
      <c r="O247" s="234"/>
      <c r="P247" s="234"/>
      <c r="Q247" s="234"/>
      <c r="R247" s="234"/>
      <c r="S247" s="234"/>
      <c r="T247" s="234"/>
    </row>
    <row r="248">
      <c r="A248" s="231">
        <v>10401600</v>
      </c>
      <c r="B248" s="235" t="s">
        <v>972</v>
      </c>
      <c r="C248" s="233" t="s">
        <v>973</v>
      </c>
      <c r="D248" s="234"/>
      <c r="E248" s="234"/>
      <c r="F248" s="234"/>
      <c r="G248" s="234"/>
      <c r="H248" s="234"/>
      <c r="I248" s="234"/>
      <c r="J248" s="234"/>
      <c r="K248" s="234"/>
      <c r="L248" s="234"/>
      <c r="M248" s="234"/>
      <c r="N248" s="234"/>
      <c r="O248" s="234"/>
      <c r="P248" s="234"/>
      <c r="Q248" s="234"/>
      <c r="R248" s="234"/>
      <c r="S248" s="234"/>
      <c r="T248" s="234"/>
    </row>
    <row r="249">
      <c r="A249" s="231">
        <v>10401700</v>
      </c>
      <c r="B249" s="235" t="s">
        <v>974</v>
      </c>
      <c r="C249" s="233" t="s">
        <v>975</v>
      </c>
      <c r="D249" s="234"/>
      <c r="E249" s="234"/>
      <c r="F249" s="234"/>
      <c r="G249" s="234"/>
      <c r="H249" s="234"/>
      <c r="I249" s="234"/>
      <c r="J249" s="234"/>
      <c r="K249" s="234"/>
      <c r="L249" s="234"/>
      <c r="M249" s="234"/>
      <c r="N249" s="234"/>
      <c r="O249" s="234"/>
      <c r="P249" s="234"/>
      <c r="Q249" s="234"/>
      <c r="R249" s="234"/>
      <c r="S249" s="234"/>
      <c r="T249" s="234"/>
    </row>
    <row r="250">
      <c r="A250" s="231">
        <v>10401800</v>
      </c>
      <c r="B250" s="235" t="s">
        <v>976</v>
      </c>
      <c r="C250" s="233" t="s">
        <v>977</v>
      </c>
      <c r="D250" s="234"/>
      <c r="E250" s="234"/>
      <c r="F250" s="234"/>
      <c r="G250" s="234"/>
      <c r="H250" s="234"/>
      <c r="I250" s="234"/>
      <c r="J250" s="234"/>
      <c r="K250" s="234"/>
      <c r="L250" s="234"/>
      <c r="M250" s="234"/>
      <c r="N250" s="234"/>
      <c r="O250" s="234"/>
      <c r="P250" s="234"/>
      <c r="Q250" s="234"/>
      <c r="R250" s="234"/>
      <c r="S250" s="234"/>
      <c r="T250" s="234"/>
    </row>
    <row r="251">
      <c r="A251" s="231">
        <v>10401900</v>
      </c>
      <c r="B251" s="235" t="s">
        <v>978</v>
      </c>
      <c r="C251" s="233" t="s">
        <v>979</v>
      </c>
      <c r="D251" s="234"/>
      <c r="E251" s="234"/>
      <c r="F251" s="234"/>
      <c r="G251" s="234"/>
      <c r="H251" s="234"/>
      <c r="I251" s="234"/>
      <c r="J251" s="234"/>
      <c r="K251" s="234"/>
      <c r="L251" s="234"/>
      <c r="M251" s="234"/>
      <c r="N251" s="234"/>
      <c r="O251" s="234"/>
      <c r="P251" s="234"/>
      <c r="Q251" s="234"/>
      <c r="R251" s="234"/>
      <c r="S251" s="234"/>
      <c r="T251" s="234"/>
    </row>
    <row r="252">
      <c r="A252" s="231">
        <v>10402000</v>
      </c>
      <c r="B252" s="235" t="s">
        <v>980</v>
      </c>
      <c r="C252" s="233" t="s">
        <v>981</v>
      </c>
      <c r="D252" s="234"/>
      <c r="E252" s="234"/>
      <c r="F252" s="234"/>
      <c r="G252" s="234"/>
      <c r="H252" s="234"/>
      <c r="I252" s="234"/>
      <c r="J252" s="234"/>
      <c r="K252" s="234"/>
      <c r="L252" s="234"/>
      <c r="M252" s="234"/>
      <c r="N252" s="234"/>
      <c r="O252" s="234"/>
      <c r="P252" s="234"/>
      <c r="Q252" s="234"/>
      <c r="R252" s="234"/>
      <c r="S252" s="234"/>
      <c r="T252" s="234"/>
    </row>
    <row r="253">
      <c r="A253" s="231">
        <v>10402100</v>
      </c>
      <c r="B253" s="235" t="s">
        <v>982</v>
      </c>
      <c r="C253" s="233" t="s">
        <v>983</v>
      </c>
      <c r="D253" s="234"/>
      <c r="E253" s="234"/>
      <c r="F253" s="234"/>
      <c r="G253" s="234"/>
      <c r="H253" s="234"/>
      <c r="I253" s="234"/>
      <c r="J253" s="234"/>
      <c r="K253" s="234"/>
      <c r="L253" s="234"/>
      <c r="M253" s="234"/>
      <c r="N253" s="234"/>
      <c r="O253" s="234"/>
      <c r="P253" s="234"/>
      <c r="Q253" s="234"/>
      <c r="R253" s="234"/>
      <c r="S253" s="234"/>
      <c r="T253" s="234"/>
    </row>
    <row r="254">
      <c r="A254" s="231">
        <v>10402200</v>
      </c>
      <c r="B254" s="235" t="s">
        <v>984</v>
      </c>
      <c r="C254" s="233" t="s">
        <v>985</v>
      </c>
      <c r="D254" s="234"/>
      <c r="E254" s="234"/>
      <c r="F254" s="234"/>
      <c r="G254" s="234"/>
      <c r="H254" s="234"/>
      <c r="I254" s="234"/>
      <c r="J254" s="234"/>
      <c r="K254" s="234"/>
      <c r="L254" s="234"/>
      <c r="M254" s="234"/>
      <c r="N254" s="234"/>
      <c r="O254" s="234"/>
      <c r="P254" s="234"/>
      <c r="Q254" s="234"/>
      <c r="R254" s="234"/>
      <c r="S254" s="234"/>
      <c r="T254" s="234"/>
    </row>
    <row r="255">
      <c r="A255" s="231">
        <v>10402300</v>
      </c>
      <c r="B255" s="235" t="s">
        <v>986</v>
      </c>
      <c r="C255" s="233" t="s">
        <v>987</v>
      </c>
      <c r="D255" s="234"/>
      <c r="E255" s="234"/>
      <c r="F255" s="234"/>
      <c r="G255" s="234"/>
      <c r="H255" s="234"/>
      <c r="I255" s="234"/>
      <c r="J255" s="234"/>
      <c r="K255" s="234"/>
      <c r="L255" s="234"/>
      <c r="M255" s="234"/>
      <c r="N255" s="234"/>
      <c r="O255" s="234"/>
      <c r="P255" s="234"/>
      <c r="Q255" s="234"/>
      <c r="R255" s="234"/>
      <c r="S255" s="234"/>
      <c r="T255" s="234"/>
    </row>
    <row r="256">
      <c r="A256" s="231">
        <v>10402400</v>
      </c>
      <c r="B256" s="235" t="s">
        <v>988</v>
      </c>
      <c r="C256" s="233" t="s">
        <v>989</v>
      </c>
      <c r="D256" s="234"/>
      <c r="E256" s="234"/>
      <c r="F256" s="234"/>
      <c r="G256" s="234"/>
      <c r="H256" s="234"/>
      <c r="I256" s="234"/>
      <c r="J256" s="234"/>
      <c r="K256" s="234"/>
      <c r="L256" s="234"/>
      <c r="M256" s="234"/>
      <c r="N256" s="234"/>
      <c r="O256" s="234"/>
      <c r="P256" s="234"/>
      <c r="Q256" s="234"/>
      <c r="R256" s="234"/>
      <c r="S256" s="234"/>
      <c r="T256" s="234"/>
    </row>
    <row r="257">
      <c r="A257" s="231">
        <v>10402500</v>
      </c>
      <c r="B257" s="235" t="s">
        <v>990</v>
      </c>
      <c r="C257" s="233" t="s">
        <v>991</v>
      </c>
      <c r="D257" s="234"/>
      <c r="E257" s="234"/>
      <c r="F257" s="234"/>
      <c r="G257" s="234"/>
      <c r="H257" s="234"/>
      <c r="I257" s="234"/>
      <c r="J257" s="234"/>
      <c r="K257" s="234"/>
      <c r="L257" s="234"/>
      <c r="M257" s="234"/>
      <c r="N257" s="234"/>
      <c r="O257" s="234"/>
      <c r="P257" s="234"/>
      <c r="Q257" s="234"/>
      <c r="R257" s="234"/>
      <c r="S257" s="234"/>
      <c r="T257" s="234"/>
    </row>
    <row r="258">
      <c r="A258" s="231">
        <v>10402600</v>
      </c>
      <c r="B258" s="235" t="s">
        <v>992</v>
      </c>
      <c r="C258" s="233" t="s">
        <v>993</v>
      </c>
      <c r="D258" s="234"/>
      <c r="E258" s="234"/>
      <c r="F258" s="234"/>
      <c r="G258" s="234"/>
      <c r="H258" s="234"/>
      <c r="I258" s="234"/>
      <c r="J258" s="234"/>
      <c r="K258" s="234"/>
      <c r="L258" s="234"/>
      <c r="M258" s="234"/>
      <c r="N258" s="234"/>
      <c r="O258" s="234"/>
      <c r="P258" s="234"/>
      <c r="Q258" s="234"/>
      <c r="R258" s="234"/>
      <c r="S258" s="234"/>
      <c r="T258" s="234"/>
    </row>
    <row r="259">
      <c r="A259" s="231">
        <v>10402700</v>
      </c>
      <c r="B259" s="235" t="s">
        <v>994</v>
      </c>
      <c r="C259" s="233" t="s">
        <v>995</v>
      </c>
      <c r="D259" s="234"/>
      <c r="E259" s="234"/>
      <c r="F259" s="234"/>
      <c r="G259" s="234"/>
      <c r="H259" s="234"/>
      <c r="I259" s="234"/>
      <c r="J259" s="234"/>
      <c r="K259" s="234"/>
      <c r="L259" s="234"/>
      <c r="M259" s="234"/>
      <c r="N259" s="234"/>
      <c r="O259" s="234"/>
      <c r="P259" s="234"/>
      <c r="Q259" s="234"/>
      <c r="R259" s="234"/>
      <c r="S259" s="234"/>
      <c r="T259" s="234"/>
    </row>
    <row r="260">
      <c r="A260" s="231">
        <v>10402800</v>
      </c>
      <c r="B260" s="235" t="s">
        <v>996</v>
      </c>
      <c r="C260" s="233" t="s">
        <v>997</v>
      </c>
      <c r="D260" s="234"/>
      <c r="E260" s="234"/>
      <c r="F260" s="234"/>
      <c r="G260" s="234"/>
      <c r="H260" s="234"/>
      <c r="I260" s="234"/>
      <c r="J260" s="234"/>
      <c r="K260" s="234"/>
      <c r="L260" s="234"/>
      <c r="M260" s="234"/>
      <c r="N260" s="234"/>
      <c r="O260" s="234"/>
      <c r="P260" s="234"/>
      <c r="Q260" s="234"/>
      <c r="R260" s="234"/>
      <c r="S260" s="234"/>
      <c r="T260" s="234"/>
    </row>
    <row r="261">
      <c r="A261" s="231">
        <v>10140370</v>
      </c>
      <c r="B261" s="232" t="s">
        <v>998</v>
      </c>
      <c r="C261" s="233" t="s">
        <v>999</v>
      </c>
      <c r="D261" s="234"/>
      <c r="E261" s="234"/>
      <c r="F261" s="234"/>
      <c r="G261" s="234"/>
      <c r="H261" s="234"/>
      <c r="I261" s="234"/>
      <c r="J261" s="234"/>
      <c r="K261" s="234"/>
      <c r="L261" s="234"/>
      <c r="M261" s="234"/>
      <c r="N261" s="234"/>
      <c r="O261" s="234"/>
      <c r="P261" s="234"/>
      <c r="Q261" s="234"/>
      <c r="R261" s="234"/>
      <c r="S261" s="234"/>
      <c r="T261" s="234"/>
    </row>
    <row r="262">
      <c r="A262" s="231"/>
      <c r="B262" s="235"/>
      <c r="C262" s="233"/>
      <c r="D262" s="234"/>
      <c r="E262" s="234"/>
      <c r="F262" s="234"/>
      <c r="G262" s="234"/>
      <c r="H262" s="234"/>
      <c r="I262" s="234"/>
      <c r="J262" s="234"/>
      <c r="K262" s="234"/>
      <c r="L262" s="234"/>
      <c r="M262" s="234"/>
      <c r="N262" s="234"/>
      <c r="O262" s="234"/>
      <c r="P262" s="234"/>
      <c r="Q262" s="234"/>
      <c r="R262" s="234"/>
      <c r="S262" s="234"/>
      <c r="T262" s="234"/>
    </row>
    <row r="263">
      <c r="A263" s="231"/>
      <c r="B263" s="235"/>
      <c r="C263" s="233"/>
      <c r="D263" s="234"/>
      <c r="E263" s="234"/>
      <c r="F263" s="234"/>
      <c r="G263" s="234"/>
      <c r="H263" s="234"/>
      <c r="I263" s="234"/>
      <c r="J263" s="234"/>
      <c r="K263" s="234"/>
      <c r="L263" s="234"/>
      <c r="M263" s="234"/>
      <c r="N263" s="234"/>
      <c r="O263" s="234"/>
      <c r="P263" s="234"/>
      <c r="Q263" s="234"/>
      <c r="R263" s="234"/>
      <c r="S263" s="234"/>
      <c r="T263" s="234"/>
    </row>
    <row r="264">
      <c r="A264" s="231"/>
      <c r="B264" s="235"/>
      <c r="C264" s="233"/>
      <c r="D264" s="234"/>
      <c r="E264" s="234"/>
      <c r="F264" s="234"/>
      <c r="G264" s="234"/>
      <c r="H264" s="234"/>
      <c r="I264" s="234"/>
      <c r="J264" s="234"/>
      <c r="K264" s="234"/>
      <c r="L264" s="234"/>
      <c r="M264" s="234"/>
      <c r="N264" s="234"/>
      <c r="O264" s="234"/>
      <c r="P264" s="234"/>
      <c r="Q264" s="234"/>
      <c r="R264" s="234"/>
      <c r="S264" s="234"/>
      <c r="T264" s="234"/>
    </row>
    <row r="265">
      <c r="A265" s="235"/>
      <c r="B265" s="235"/>
      <c r="C265" s="236" t="s">
        <v>1000</v>
      </c>
      <c r="D265" s="234"/>
      <c r="E265" s="234"/>
      <c r="F265" s="234"/>
      <c r="G265" s="234"/>
      <c r="H265" s="234"/>
      <c r="I265" s="234"/>
      <c r="J265" s="234"/>
      <c r="K265" s="234"/>
      <c r="L265" s="234"/>
      <c r="M265" s="234"/>
      <c r="N265" s="234"/>
      <c r="O265" s="234"/>
      <c r="P265" s="234"/>
      <c r="Q265" s="234"/>
      <c r="R265" s="234"/>
      <c r="S265" s="234"/>
      <c r="T265" s="234"/>
    </row>
    <row r="266">
      <c r="A266" s="237">
        <v>5523001</v>
      </c>
      <c r="B266" s="235" t="s">
        <v>1001</v>
      </c>
      <c r="C266" s="233" t="s">
        <v>1002</v>
      </c>
      <c r="D266" s="234"/>
      <c r="E266" s="234"/>
      <c r="F266" s="234"/>
      <c r="G266" s="234"/>
      <c r="H266" s="234"/>
      <c r="I266" s="234"/>
      <c r="J266" s="234"/>
      <c r="K266" s="234"/>
      <c r="L266" s="234"/>
      <c r="M266" s="234"/>
      <c r="N266" s="234"/>
      <c r="O266" s="234"/>
      <c r="P266" s="234"/>
      <c r="Q266" s="234"/>
      <c r="R266" s="234"/>
      <c r="S266" s="234"/>
      <c r="T266" s="234"/>
    </row>
    <row r="267">
      <c r="A267" s="237">
        <v>5523003</v>
      </c>
      <c r="B267" s="235" t="s">
        <v>1003</v>
      </c>
      <c r="C267" s="233" t="s">
        <v>1004</v>
      </c>
      <c r="D267" s="234"/>
      <c r="E267" s="234"/>
      <c r="F267" s="234"/>
      <c r="G267" s="234"/>
      <c r="H267" s="234"/>
      <c r="I267" s="234"/>
      <c r="J267" s="234"/>
      <c r="K267" s="234"/>
      <c r="L267" s="234"/>
      <c r="M267" s="234"/>
      <c r="N267" s="234"/>
      <c r="O267" s="234"/>
      <c r="P267" s="234"/>
      <c r="Q267" s="234"/>
      <c r="R267" s="234"/>
      <c r="S267" s="234"/>
      <c r="T267" s="234"/>
    </row>
    <row r="268">
      <c r="A268" s="237">
        <v>5523004</v>
      </c>
      <c r="B268" s="235" t="s">
        <v>1005</v>
      </c>
      <c r="C268" s="233" t="s">
        <v>1004</v>
      </c>
      <c r="D268" s="234"/>
      <c r="E268" s="234"/>
      <c r="F268" s="234"/>
      <c r="G268" s="234"/>
      <c r="H268" s="234"/>
      <c r="I268" s="234"/>
      <c r="J268" s="234"/>
      <c r="K268" s="234"/>
      <c r="L268" s="234"/>
      <c r="M268" s="234"/>
      <c r="N268" s="234"/>
      <c r="O268" s="234"/>
      <c r="P268" s="234"/>
      <c r="Q268" s="234"/>
      <c r="R268" s="234"/>
      <c r="S268" s="234"/>
      <c r="T268" s="234"/>
    </row>
    <row r="269">
      <c r="A269" s="237">
        <v>5523005</v>
      </c>
      <c r="B269" s="235" t="s">
        <v>1006</v>
      </c>
      <c r="C269" s="233" t="s">
        <v>1004</v>
      </c>
      <c r="D269" s="234"/>
      <c r="E269" s="234"/>
      <c r="F269" s="234"/>
      <c r="G269" s="234"/>
      <c r="H269" s="234"/>
      <c r="I269" s="234"/>
      <c r="J269" s="234"/>
      <c r="K269" s="234"/>
      <c r="L269" s="234"/>
      <c r="M269" s="234"/>
      <c r="N269" s="234"/>
      <c r="O269" s="234"/>
      <c r="P269" s="234"/>
      <c r="Q269" s="234"/>
      <c r="R269" s="234"/>
      <c r="S269" s="234"/>
      <c r="T269" s="234"/>
    </row>
    <row r="270">
      <c r="A270" s="237">
        <v>5523006</v>
      </c>
      <c r="B270" s="235" t="s">
        <v>1007</v>
      </c>
      <c r="C270" s="233" t="s">
        <v>1004</v>
      </c>
      <c r="D270" s="234"/>
      <c r="E270" s="234"/>
      <c r="F270" s="234"/>
      <c r="G270" s="234"/>
      <c r="H270" s="234"/>
      <c r="I270" s="234"/>
      <c r="J270" s="234"/>
      <c r="K270" s="234"/>
      <c r="L270" s="234"/>
      <c r="M270" s="234"/>
      <c r="N270" s="234"/>
      <c r="O270" s="234"/>
      <c r="P270" s="234"/>
      <c r="Q270" s="234"/>
      <c r="R270" s="234"/>
      <c r="S270" s="234"/>
      <c r="T270" s="234"/>
    </row>
    <row r="271">
      <c r="A271" s="237">
        <v>5523007</v>
      </c>
      <c r="B271" s="235" t="s">
        <v>1008</v>
      </c>
      <c r="C271" s="233" t="s">
        <v>1004</v>
      </c>
      <c r="D271" s="234"/>
      <c r="E271" s="234"/>
      <c r="F271" s="234"/>
      <c r="G271" s="234"/>
      <c r="H271" s="234"/>
      <c r="I271" s="234"/>
      <c r="J271" s="234"/>
      <c r="K271" s="234"/>
      <c r="L271" s="234"/>
      <c r="M271" s="234"/>
      <c r="N271" s="234"/>
      <c r="O271" s="234"/>
      <c r="P271" s="234"/>
      <c r="Q271" s="234"/>
      <c r="R271" s="234"/>
      <c r="S271" s="234"/>
      <c r="T271" s="234"/>
    </row>
    <row r="272">
      <c r="A272" s="237">
        <v>5523008</v>
      </c>
      <c r="B272" s="235" t="s">
        <v>1009</v>
      </c>
      <c r="C272" s="233" t="s">
        <v>1004</v>
      </c>
      <c r="D272" s="234"/>
      <c r="E272" s="234"/>
      <c r="F272" s="234"/>
      <c r="G272" s="234"/>
      <c r="H272" s="234"/>
      <c r="I272" s="234"/>
      <c r="J272" s="234"/>
      <c r="K272" s="234"/>
      <c r="L272" s="234"/>
      <c r="M272" s="234"/>
      <c r="N272" s="234"/>
      <c r="O272" s="234"/>
      <c r="P272" s="234"/>
      <c r="Q272" s="234"/>
      <c r="R272" s="234"/>
      <c r="S272" s="234"/>
      <c r="T272" s="234"/>
    </row>
    <row r="273">
      <c r="A273" s="237">
        <v>5523009</v>
      </c>
      <c r="B273" s="235" t="s">
        <v>1010</v>
      </c>
      <c r="C273" s="233" t="s">
        <v>1004</v>
      </c>
      <c r="D273" s="234"/>
      <c r="E273" s="234"/>
      <c r="F273" s="234"/>
      <c r="G273" s="234"/>
      <c r="H273" s="234"/>
      <c r="I273" s="234"/>
      <c r="J273" s="234"/>
      <c r="K273" s="234"/>
      <c r="L273" s="234"/>
      <c r="M273" s="234"/>
      <c r="N273" s="234"/>
      <c r="O273" s="234"/>
      <c r="P273" s="234"/>
      <c r="Q273" s="234"/>
      <c r="R273" s="234"/>
      <c r="S273" s="234"/>
      <c r="T273" s="234"/>
    </row>
    <row r="274">
      <c r="A274" s="237">
        <v>5523010</v>
      </c>
      <c r="B274" s="235" t="s">
        <v>1011</v>
      </c>
      <c r="C274" s="233" t="s">
        <v>1004</v>
      </c>
      <c r="D274" s="234"/>
      <c r="E274" s="234"/>
      <c r="F274" s="234"/>
      <c r="G274" s="234"/>
      <c r="H274" s="234"/>
      <c r="I274" s="234"/>
      <c r="J274" s="234"/>
      <c r="K274" s="234"/>
      <c r="L274" s="234"/>
      <c r="M274" s="234"/>
      <c r="N274" s="234"/>
      <c r="O274" s="234"/>
      <c r="P274" s="234"/>
      <c r="Q274" s="234"/>
      <c r="R274" s="234"/>
      <c r="S274" s="234"/>
      <c r="T274" s="234"/>
    </row>
    <row r="275">
      <c r="A275" s="237">
        <v>5523011</v>
      </c>
      <c r="B275" s="235" t="s">
        <v>1012</v>
      </c>
      <c r="C275" s="233" t="s">
        <v>1004</v>
      </c>
      <c r="D275" s="234"/>
      <c r="E275" s="234"/>
      <c r="F275" s="234"/>
      <c r="G275" s="234"/>
      <c r="H275" s="234"/>
      <c r="I275" s="234"/>
      <c r="J275" s="234"/>
      <c r="K275" s="234"/>
      <c r="L275" s="234"/>
      <c r="M275" s="234"/>
      <c r="N275" s="234"/>
      <c r="O275" s="234"/>
      <c r="P275" s="234"/>
      <c r="Q275" s="234"/>
      <c r="R275" s="234"/>
      <c r="S275" s="234"/>
      <c r="T275" s="234"/>
    </row>
    <row r="276">
      <c r="A276" s="237">
        <v>5523012</v>
      </c>
      <c r="B276" s="235" t="s">
        <v>1013</v>
      </c>
      <c r="C276" s="233" t="s">
        <v>1004</v>
      </c>
      <c r="D276" s="234"/>
      <c r="E276" s="234"/>
      <c r="F276" s="234"/>
      <c r="G276" s="234"/>
      <c r="H276" s="234"/>
      <c r="I276" s="234"/>
      <c r="J276" s="234"/>
      <c r="K276" s="234"/>
      <c r="L276" s="234"/>
      <c r="M276" s="234"/>
      <c r="N276" s="234"/>
      <c r="O276" s="234"/>
      <c r="P276" s="234"/>
      <c r="Q276" s="234"/>
      <c r="R276" s="234"/>
      <c r="S276" s="234"/>
      <c r="T276" s="234"/>
    </row>
    <row r="277">
      <c r="A277" s="237">
        <v>5523013</v>
      </c>
      <c r="B277" s="235" t="s">
        <v>1014</v>
      </c>
      <c r="C277" s="233" t="s">
        <v>1004</v>
      </c>
      <c r="D277" s="234"/>
      <c r="E277" s="234"/>
      <c r="F277" s="234"/>
      <c r="G277" s="234"/>
      <c r="H277" s="234"/>
      <c r="I277" s="234"/>
      <c r="J277" s="234"/>
      <c r="K277" s="234"/>
      <c r="L277" s="234"/>
      <c r="M277" s="234"/>
      <c r="N277" s="234"/>
      <c r="O277" s="234"/>
      <c r="P277" s="234"/>
      <c r="Q277" s="234"/>
      <c r="R277" s="234"/>
      <c r="S277" s="234"/>
      <c r="T277" s="234"/>
    </row>
    <row r="278">
      <c r="A278" s="237">
        <v>5523014</v>
      </c>
      <c r="B278" s="235" t="s">
        <v>1015</v>
      </c>
      <c r="C278" s="233" t="s">
        <v>1004</v>
      </c>
      <c r="D278" s="234"/>
      <c r="E278" s="234"/>
      <c r="F278" s="234"/>
      <c r="G278" s="234"/>
      <c r="H278" s="234"/>
      <c r="I278" s="234"/>
      <c r="J278" s="234"/>
      <c r="K278" s="234"/>
      <c r="L278" s="234"/>
      <c r="M278" s="234"/>
      <c r="N278" s="234"/>
      <c r="O278" s="234"/>
      <c r="P278" s="234"/>
      <c r="Q278" s="234"/>
      <c r="R278" s="234"/>
      <c r="S278" s="234"/>
      <c r="T278" s="234"/>
    </row>
    <row r="279">
      <c r="A279" s="237">
        <v>5523015</v>
      </c>
      <c r="B279" s="235" t="s">
        <v>1016</v>
      </c>
      <c r="C279" s="233" t="s">
        <v>1004</v>
      </c>
      <c r="D279" s="234"/>
      <c r="E279" s="234"/>
      <c r="F279" s="234"/>
      <c r="G279" s="234"/>
      <c r="H279" s="234"/>
      <c r="I279" s="234"/>
      <c r="J279" s="234"/>
      <c r="K279" s="234"/>
      <c r="L279" s="234"/>
      <c r="M279" s="234"/>
      <c r="N279" s="234"/>
      <c r="O279" s="234"/>
      <c r="P279" s="234"/>
      <c r="Q279" s="234"/>
      <c r="R279" s="234"/>
      <c r="S279" s="234"/>
      <c r="T279" s="234"/>
    </row>
    <row r="280">
      <c r="A280" s="237">
        <v>5523016</v>
      </c>
      <c r="B280" s="235" t="s">
        <v>1017</v>
      </c>
      <c r="C280" s="233" t="s">
        <v>1004</v>
      </c>
      <c r="D280" s="234"/>
      <c r="E280" s="234"/>
      <c r="F280" s="234"/>
      <c r="G280" s="234"/>
      <c r="H280" s="234"/>
      <c r="I280" s="234"/>
      <c r="J280" s="234"/>
      <c r="K280" s="234"/>
      <c r="L280" s="234"/>
      <c r="M280" s="234"/>
      <c r="N280" s="234"/>
      <c r="O280" s="234"/>
      <c r="P280" s="234"/>
      <c r="Q280" s="234"/>
      <c r="R280" s="234"/>
      <c r="S280" s="234"/>
      <c r="T280" s="234"/>
    </row>
    <row r="281">
      <c r="A281" s="237">
        <v>5523017</v>
      </c>
      <c r="B281" s="235" t="s">
        <v>1018</v>
      </c>
      <c r="C281" s="233" t="s">
        <v>1004</v>
      </c>
      <c r="D281" s="234"/>
      <c r="E281" s="234"/>
      <c r="F281" s="234"/>
      <c r="G281" s="234"/>
      <c r="H281" s="234"/>
      <c r="I281" s="234"/>
      <c r="J281" s="234"/>
      <c r="K281" s="234"/>
      <c r="L281" s="234"/>
      <c r="M281" s="234"/>
      <c r="N281" s="234"/>
      <c r="O281" s="234"/>
      <c r="P281" s="234"/>
      <c r="Q281" s="234"/>
      <c r="R281" s="234"/>
      <c r="S281" s="234"/>
      <c r="T281" s="234"/>
    </row>
    <row r="282">
      <c r="A282" s="237">
        <v>5523018</v>
      </c>
      <c r="B282" s="235" t="s">
        <v>1019</v>
      </c>
      <c r="C282" s="233" t="s">
        <v>1004</v>
      </c>
      <c r="D282" s="234"/>
      <c r="E282" s="234"/>
      <c r="F282" s="234"/>
      <c r="G282" s="234"/>
      <c r="H282" s="234"/>
      <c r="I282" s="234"/>
      <c r="J282" s="234"/>
      <c r="K282" s="234"/>
      <c r="L282" s="234"/>
      <c r="M282" s="234"/>
      <c r="N282" s="234"/>
      <c r="O282" s="234"/>
      <c r="P282" s="234"/>
      <c r="Q282" s="234"/>
      <c r="R282" s="234"/>
      <c r="S282" s="234"/>
      <c r="T282" s="234"/>
    </row>
    <row r="283">
      <c r="A283" s="237">
        <v>5523019</v>
      </c>
      <c r="B283" s="235" t="s">
        <v>1020</v>
      </c>
      <c r="C283" s="233" t="s">
        <v>1004</v>
      </c>
      <c r="D283" s="234"/>
      <c r="E283" s="234"/>
      <c r="F283" s="234"/>
      <c r="G283" s="234"/>
      <c r="H283" s="234"/>
      <c r="I283" s="234"/>
      <c r="J283" s="234"/>
      <c r="K283" s="234"/>
      <c r="L283" s="234"/>
      <c r="M283" s="234"/>
      <c r="N283" s="234"/>
      <c r="O283" s="234"/>
      <c r="P283" s="234"/>
      <c r="Q283" s="234"/>
      <c r="R283" s="234"/>
      <c r="S283" s="234"/>
      <c r="T283" s="234"/>
    </row>
    <row r="284">
      <c r="A284" s="237">
        <v>5523020</v>
      </c>
      <c r="B284" s="235" t="s">
        <v>1021</v>
      </c>
      <c r="C284" s="233" t="s">
        <v>1004</v>
      </c>
      <c r="D284" s="234"/>
      <c r="E284" s="234"/>
      <c r="F284" s="234"/>
      <c r="G284" s="234"/>
      <c r="H284" s="234"/>
      <c r="I284" s="234"/>
      <c r="J284" s="234"/>
      <c r="K284" s="234"/>
      <c r="L284" s="234"/>
      <c r="M284" s="234"/>
      <c r="N284" s="234"/>
      <c r="O284" s="234"/>
      <c r="P284" s="234"/>
      <c r="Q284" s="234"/>
      <c r="R284" s="234"/>
      <c r="S284" s="234"/>
      <c r="T284" s="234"/>
    </row>
    <row r="285">
      <c r="A285" s="237">
        <v>5523021</v>
      </c>
      <c r="B285" s="235" t="s">
        <v>1022</v>
      </c>
      <c r="C285" s="233" t="s">
        <v>1004</v>
      </c>
      <c r="D285" s="234"/>
      <c r="E285" s="234"/>
      <c r="F285" s="234"/>
      <c r="G285" s="234"/>
      <c r="H285" s="234"/>
      <c r="I285" s="234"/>
      <c r="J285" s="234"/>
      <c r="K285" s="234"/>
      <c r="L285" s="234"/>
      <c r="M285" s="234"/>
      <c r="N285" s="234"/>
      <c r="O285" s="234"/>
      <c r="P285" s="234"/>
      <c r="Q285" s="234"/>
      <c r="R285" s="234"/>
      <c r="S285" s="234"/>
      <c r="T285" s="234"/>
    </row>
    <row r="286">
      <c r="A286" s="237">
        <v>5523022</v>
      </c>
      <c r="B286" s="235" t="s">
        <v>1023</v>
      </c>
      <c r="C286" s="233" t="s">
        <v>1004</v>
      </c>
      <c r="D286" s="234"/>
      <c r="E286" s="234"/>
      <c r="F286" s="234"/>
      <c r="G286" s="234"/>
      <c r="H286" s="234"/>
      <c r="I286" s="234"/>
      <c r="J286" s="234"/>
      <c r="K286" s="234"/>
      <c r="L286" s="234"/>
      <c r="M286" s="234"/>
      <c r="N286" s="234"/>
      <c r="O286" s="234"/>
      <c r="P286" s="234"/>
      <c r="Q286" s="234"/>
      <c r="R286" s="234"/>
      <c r="S286" s="234"/>
      <c r="T286" s="234"/>
    </row>
    <row r="287">
      <c r="A287" s="237">
        <v>5523023</v>
      </c>
      <c r="B287" s="235" t="s">
        <v>1024</v>
      </c>
      <c r="C287" s="233" t="s">
        <v>1004</v>
      </c>
      <c r="D287" s="234"/>
      <c r="E287" s="234"/>
      <c r="F287" s="234"/>
      <c r="G287" s="234"/>
      <c r="H287" s="234"/>
      <c r="I287" s="234"/>
      <c r="J287" s="234"/>
      <c r="K287" s="234"/>
      <c r="L287" s="234"/>
      <c r="M287" s="234"/>
      <c r="N287" s="234"/>
      <c r="O287" s="234"/>
      <c r="P287" s="234"/>
      <c r="Q287" s="234"/>
      <c r="R287" s="234"/>
      <c r="S287" s="234"/>
      <c r="T287" s="234"/>
    </row>
    <row r="288">
      <c r="A288" s="237">
        <v>5523024</v>
      </c>
      <c r="B288" s="235" t="s">
        <v>1025</v>
      </c>
      <c r="C288" s="233" t="s">
        <v>1004</v>
      </c>
      <c r="D288" s="234"/>
      <c r="E288" s="234"/>
      <c r="F288" s="234"/>
      <c r="G288" s="234"/>
      <c r="H288" s="234"/>
      <c r="I288" s="234"/>
      <c r="J288" s="234"/>
      <c r="K288" s="234"/>
      <c r="L288" s="234"/>
      <c r="M288" s="234"/>
      <c r="N288" s="234"/>
      <c r="O288" s="234"/>
      <c r="P288" s="234"/>
      <c r="Q288" s="234"/>
      <c r="R288" s="234"/>
      <c r="S288" s="234"/>
      <c r="T288" s="234"/>
    </row>
    <row r="289">
      <c r="A289" s="235">
        <v>5525001</v>
      </c>
      <c r="B289" s="231" t="s">
        <v>1026</v>
      </c>
      <c r="C289" s="233" t="s">
        <v>1027</v>
      </c>
      <c r="D289" s="234"/>
      <c r="E289" s="234"/>
      <c r="F289" s="234"/>
      <c r="G289" s="234"/>
      <c r="H289" s="234"/>
      <c r="I289" s="234"/>
      <c r="J289" s="234"/>
      <c r="K289" s="234"/>
      <c r="L289" s="234"/>
      <c r="M289" s="234"/>
      <c r="N289" s="234"/>
      <c r="O289" s="234"/>
      <c r="P289" s="234"/>
      <c r="Q289" s="234"/>
      <c r="R289" s="234"/>
      <c r="S289" s="234"/>
      <c r="T289" s="234"/>
    </row>
    <row r="290">
      <c r="A290" s="237">
        <v>5525002</v>
      </c>
      <c r="B290" s="238" t="s">
        <v>1028</v>
      </c>
      <c r="C290" s="239" t="s">
        <v>1029</v>
      </c>
      <c r="D290" s="234"/>
      <c r="E290" s="234"/>
      <c r="F290" s="234"/>
      <c r="G290" s="234"/>
      <c r="H290" s="234"/>
      <c r="I290" s="234"/>
      <c r="J290" s="234"/>
      <c r="K290" s="234"/>
      <c r="L290" s="234"/>
      <c r="M290" s="234"/>
      <c r="N290" s="234"/>
      <c r="O290" s="234"/>
      <c r="P290" s="234"/>
      <c r="Q290" s="234"/>
      <c r="R290" s="234"/>
      <c r="S290" s="234"/>
      <c r="T290" s="234"/>
    </row>
    <row r="291">
      <c r="A291" s="235">
        <v>5525003</v>
      </c>
      <c r="B291" s="231" t="s">
        <v>1030</v>
      </c>
      <c r="C291" s="233" t="s">
        <v>1031</v>
      </c>
      <c r="D291" s="234"/>
      <c r="E291" s="234"/>
      <c r="F291" s="234"/>
      <c r="G291" s="234"/>
      <c r="H291" s="234"/>
      <c r="I291" s="234"/>
      <c r="J291" s="234"/>
      <c r="K291" s="234"/>
      <c r="L291" s="234"/>
      <c r="M291" s="234"/>
      <c r="N291" s="234"/>
      <c r="O291" s="234"/>
      <c r="P291" s="234"/>
      <c r="Q291" s="234"/>
      <c r="R291" s="234"/>
      <c r="S291" s="234"/>
      <c r="T291" s="234"/>
    </row>
    <row r="292">
      <c r="A292" s="235">
        <v>5525004</v>
      </c>
      <c r="B292" s="231" t="s">
        <v>1032</v>
      </c>
      <c r="C292" s="233" t="s">
        <v>1033</v>
      </c>
      <c r="D292" s="234"/>
      <c r="E292" s="234"/>
      <c r="F292" s="234"/>
      <c r="G292" s="234"/>
      <c r="H292" s="234"/>
      <c r="I292" s="234"/>
      <c r="J292" s="234"/>
      <c r="K292" s="234"/>
      <c r="L292" s="234"/>
      <c r="M292" s="234"/>
      <c r="N292" s="234"/>
      <c r="O292" s="234"/>
      <c r="P292" s="234"/>
      <c r="Q292" s="234"/>
      <c r="R292" s="234"/>
      <c r="S292" s="234"/>
      <c r="T292" s="234"/>
    </row>
    <row r="293">
      <c r="A293" s="235">
        <v>5525005</v>
      </c>
      <c r="B293" s="231" t="s">
        <v>1034</v>
      </c>
      <c r="C293" s="233" t="s">
        <v>1035</v>
      </c>
      <c r="D293" s="234"/>
      <c r="E293" s="234"/>
      <c r="F293" s="234"/>
      <c r="G293" s="234"/>
      <c r="H293" s="234"/>
      <c r="I293" s="234"/>
      <c r="J293" s="234"/>
      <c r="K293" s="234"/>
      <c r="L293" s="234"/>
      <c r="M293" s="234"/>
      <c r="N293" s="234"/>
      <c r="O293" s="234"/>
      <c r="P293" s="234"/>
      <c r="Q293" s="234"/>
      <c r="R293" s="234"/>
      <c r="S293" s="234"/>
      <c r="T293" s="234"/>
    </row>
    <row r="294">
      <c r="A294" s="235">
        <v>5525006</v>
      </c>
      <c r="B294" s="235" t="s">
        <v>1036</v>
      </c>
      <c r="C294" s="233" t="s">
        <v>1037</v>
      </c>
      <c r="D294" s="234"/>
      <c r="E294" s="234"/>
      <c r="F294" s="234"/>
      <c r="G294" s="234"/>
      <c r="H294" s="234"/>
      <c r="I294" s="234"/>
      <c r="J294" s="234"/>
      <c r="K294" s="234"/>
      <c r="L294" s="234"/>
      <c r="M294" s="234"/>
      <c r="N294" s="234"/>
      <c r="O294" s="234"/>
      <c r="P294" s="234"/>
      <c r="Q294" s="234"/>
      <c r="R294" s="234"/>
      <c r="S294" s="234"/>
      <c r="T294" s="234"/>
    </row>
    <row r="295">
      <c r="A295" s="235">
        <v>5525007</v>
      </c>
      <c r="B295" s="235" t="s">
        <v>1038</v>
      </c>
      <c r="C295" s="233" t="s">
        <v>1037</v>
      </c>
      <c r="D295" s="234"/>
      <c r="E295" s="234"/>
      <c r="F295" s="234"/>
      <c r="G295" s="234"/>
      <c r="H295" s="234"/>
      <c r="I295" s="234"/>
      <c r="J295" s="234"/>
      <c r="K295" s="234"/>
      <c r="L295" s="234"/>
      <c r="M295" s="234"/>
      <c r="N295" s="234"/>
      <c r="O295" s="234"/>
      <c r="P295" s="234"/>
      <c r="Q295" s="234"/>
      <c r="R295" s="234"/>
      <c r="S295" s="234"/>
      <c r="T295" s="234"/>
    </row>
    <row r="296">
      <c r="A296" s="235">
        <v>5525008</v>
      </c>
      <c r="B296" s="231" t="s">
        <v>1039</v>
      </c>
      <c r="C296" s="233" t="s">
        <v>1040</v>
      </c>
      <c r="D296" s="234"/>
      <c r="E296" s="234"/>
      <c r="F296" s="234"/>
      <c r="G296" s="234"/>
      <c r="H296" s="234"/>
      <c r="I296" s="234"/>
      <c r="J296" s="234"/>
      <c r="K296" s="234"/>
      <c r="L296" s="234"/>
      <c r="M296" s="234"/>
      <c r="N296" s="234"/>
      <c r="O296" s="234"/>
      <c r="P296" s="234"/>
      <c r="Q296" s="234"/>
      <c r="R296" s="234"/>
      <c r="S296" s="234"/>
      <c r="T296" s="234"/>
    </row>
    <row r="297">
      <c r="A297" s="235">
        <v>5525009</v>
      </c>
      <c r="B297" s="231" t="s">
        <v>1041</v>
      </c>
      <c r="C297" s="233" t="s">
        <v>1042</v>
      </c>
      <c r="D297" s="234"/>
      <c r="E297" s="234"/>
      <c r="F297" s="234"/>
      <c r="G297" s="234"/>
      <c r="H297" s="234"/>
      <c r="I297" s="234"/>
      <c r="J297" s="234"/>
      <c r="K297" s="234"/>
      <c r="L297" s="234"/>
      <c r="M297" s="234"/>
      <c r="N297" s="234"/>
      <c r="O297" s="234"/>
      <c r="P297" s="234"/>
      <c r="Q297" s="234"/>
      <c r="R297" s="234"/>
      <c r="S297" s="234"/>
      <c r="T297" s="234"/>
    </row>
    <row r="298">
      <c r="A298" s="235">
        <v>5525010</v>
      </c>
      <c r="B298" s="231" t="s">
        <v>1043</v>
      </c>
      <c r="C298" s="233" t="s">
        <v>1044</v>
      </c>
      <c r="D298" s="234"/>
      <c r="E298" s="234"/>
      <c r="F298" s="234"/>
      <c r="G298" s="234"/>
      <c r="H298" s="234"/>
      <c r="I298" s="234"/>
      <c r="J298" s="234"/>
      <c r="K298" s="234"/>
      <c r="L298" s="234"/>
      <c r="M298" s="234"/>
      <c r="N298" s="234"/>
      <c r="O298" s="234"/>
      <c r="P298" s="234"/>
      <c r="Q298" s="234"/>
      <c r="R298" s="234"/>
      <c r="S298" s="234"/>
      <c r="T298" s="234"/>
    </row>
    <row r="299">
      <c r="A299" s="235">
        <v>5526001</v>
      </c>
      <c r="B299" s="231" t="s">
        <v>1045</v>
      </c>
      <c r="C299" s="233" t="s">
        <v>1046</v>
      </c>
      <c r="D299" s="234"/>
      <c r="E299" s="234"/>
      <c r="F299" s="234"/>
      <c r="G299" s="234"/>
      <c r="H299" s="234"/>
      <c r="I299" s="234"/>
      <c r="J299" s="234"/>
      <c r="K299" s="234"/>
      <c r="L299" s="234"/>
      <c r="M299" s="234"/>
      <c r="N299" s="234"/>
      <c r="O299" s="234"/>
      <c r="P299" s="234"/>
      <c r="Q299" s="234"/>
      <c r="R299" s="234"/>
      <c r="S299" s="234"/>
      <c r="T299" s="234"/>
    </row>
    <row r="300">
      <c r="A300" s="235">
        <v>5526004</v>
      </c>
      <c r="B300" s="231" t="s">
        <v>1047</v>
      </c>
      <c r="C300" s="233" t="s">
        <v>1048</v>
      </c>
      <c r="D300" s="234"/>
      <c r="E300" s="234"/>
      <c r="F300" s="234"/>
      <c r="G300" s="234"/>
      <c r="H300" s="234"/>
      <c r="I300" s="234"/>
      <c r="J300" s="234"/>
      <c r="K300" s="234"/>
      <c r="L300" s="234"/>
      <c r="M300" s="234"/>
      <c r="N300" s="234"/>
      <c r="O300" s="234"/>
      <c r="P300" s="234"/>
      <c r="Q300" s="234"/>
      <c r="R300" s="234"/>
      <c r="S300" s="234"/>
      <c r="T300" s="234"/>
    </row>
    <row r="301">
      <c r="A301" s="235">
        <v>5526005</v>
      </c>
      <c r="B301" s="231" t="s">
        <v>1049</v>
      </c>
      <c r="C301" s="233" t="s">
        <v>1050</v>
      </c>
      <c r="D301" s="234"/>
      <c r="E301" s="234"/>
      <c r="F301" s="234"/>
      <c r="G301" s="234"/>
      <c r="H301" s="234"/>
      <c r="I301" s="234"/>
      <c r="J301" s="234"/>
      <c r="K301" s="234"/>
      <c r="L301" s="234"/>
      <c r="M301" s="234"/>
      <c r="N301" s="234"/>
      <c r="O301" s="234"/>
      <c r="P301" s="234"/>
      <c r="Q301" s="234"/>
      <c r="R301" s="234"/>
      <c r="S301" s="234"/>
      <c r="T301" s="234"/>
    </row>
    <row r="302">
      <c r="A302" s="240"/>
      <c r="B302" s="240"/>
      <c r="C302" s="241"/>
      <c r="D302" s="234"/>
      <c r="E302" s="234"/>
      <c r="F302" s="234"/>
      <c r="G302" s="234"/>
      <c r="H302" s="234"/>
      <c r="I302" s="234"/>
      <c r="J302" s="234"/>
      <c r="K302" s="234"/>
      <c r="L302" s="234"/>
      <c r="M302" s="234"/>
      <c r="N302" s="234"/>
      <c r="O302" s="234"/>
      <c r="P302" s="234"/>
      <c r="Q302" s="234"/>
      <c r="R302" s="234"/>
      <c r="S302" s="234"/>
      <c r="T302" s="234"/>
    </row>
    <row r="303">
      <c r="A303" s="242"/>
      <c r="B303" s="243" t="s">
        <v>1051</v>
      </c>
      <c r="C303" s="244" t="s">
        <v>1052</v>
      </c>
      <c r="D303" s="234"/>
      <c r="E303" s="234"/>
      <c r="F303" s="234"/>
      <c r="G303" s="234"/>
      <c r="H303" s="234"/>
      <c r="I303" s="234"/>
      <c r="J303" s="234"/>
      <c r="K303" s="234"/>
      <c r="L303" s="234"/>
      <c r="M303" s="234"/>
      <c r="N303" s="234"/>
      <c r="O303" s="234"/>
      <c r="P303" s="234"/>
      <c r="Q303" s="234"/>
      <c r="R303" s="234"/>
      <c r="S303" s="234"/>
      <c r="T303" s="234"/>
    </row>
    <row r="304">
      <c r="A304" s="235"/>
      <c r="B304" s="235"/>
      <c r="C304" s="233"/>
      <c r="D304" s="234"/>
      <c r="E304" s="234"/>
      <c r="F304" s="234"/>
      <c r="G304" s="234"/>
      <c r="H304" s="234"/>
      <c r="I304" s="234"/>
      <c r="J304" s="234"/>
      <c r="K304" s="234"/>
      <c r="L304" s="234"/>
      <c r="M304" s="234"/>
      <c r="N304" s="234"/>
      <c r="O304" s="234"/>
      <c r="P304" s="234"/>
      <c r="Q304" s="234"/>
      <c r="R304" s="234"/>
      <c r="S304" s="234"/>
      <c r="T304" s="234"/>
    </row>
    <row r="305">
      <c r="A305" s="245">
        <v>10002</v>
      </c>
      <c r="B305" s="245" t="s">
        <v>1053</v>
      </c>
      <c r="C305" s="246" t="s">
        <v>1054</v>
      </c>
      <c r="D305" s="234"/>
      <c r="E305" s="234"/>
      <c r="F305" s="234"/>
      <c r="G305" s="234"/>
      <c r="H305" s="234"/>
      <c r="I305" s="234"/>
      <c r="J305" s="234"/>
      <c r="K305" s="234"/>
      <c r="L305" s="234"/>
      <c r="M305" s="234"/>
      <c r="N305" s="234"/>
      <c r="O305" s="234"/>
      <c r="P305" s="234"/>
      <c r="Q305" s="234"/>
      <c r="R305" s="234"/>
      <c r="S305" s="234"/>
      <c r="T305" s="234"/>
    </row>
    <row r="306">
      <c r="A306" s="245">
        <v>10008</v>
      </c>
      <c r="B306" s="247" t="s">
        <v>708</v>
      </c>
      <c r="C306" s="246" t="s">
        <v>1055</v>
      </c>
      <c r="D306" s="234"/>
      <c r="E306" s="234"/>
      <c r="F306" s="234"/>
      <c r="G306" s="234"/>
      <c r="H306" s="234"/>
      <c r="I306" s="234"/>
      <c r="J306" s="234"/>
      <c r="K306" s="234"/>
      <c r="L306" s="234"/>
      <c r="M306" s="234"/>
      <c r="N306" s="234"/>
      <c r="O306" s="234"/>
      <c r="P306" s="234"/>
      <c r="Q306" s="234"/>
      <c r="R306" s="234"/>
      <c r="S306" s="234"/>
      <c r="T306" s="234"/>
    </row>
    <row r="307">
      <c r="A307" s="245">
        <v>10009</v>
      </c>
      <c r="B307" s="245" t="s">
        <v>710</v>
      </c>
      <c r="C307" s="246" t="s">
        <v>1056</v>
      </c>
      <c r="D307" s="234"/>
      <c r="E307" s="234"/>
      <c r="F307" s="234"/>
      <c r="G307" s="234"/>
      <c r="H307" s="234"/>
      <c r="I307" s="234"/>
      <c r="J307" s="234"/>
      <c r="K307" s="234"/>
      <c r="L307" s="234"/>
      <c r="M307" s="234"/>
      <c r="N307" s="234"/>
      <c r="O307" s="234"/>
      <c r="P307" s="234"/>
      <c r="Q307" s="234"/>
      <c r="R307" s="234"/>
      <c r="S307" s="234"/>
      <c r="T307" s="234"/>
    </row>
    <row r="308">
      <c r="A308" s="245">
        <v>10010</v>
      </c>
      <c r="B308" s="245" t="s">
        <v>1057</v>
      </c>
      <c r="C308" s="246" t="s">
        <v>1058</v>
      </c>
      <c r="D308" s="234"/>
      <c r="E308" s="234"/>
      <c r="F308" s="234"/>
      <c r="G308" s="234"/>
      <c r="H308" s="234"/>
      <c r="I308" s="234"/>
      <c r="J308" s="234"/>
      <c r="K308" s="234"/>
      <c r="L308" s="234"/>
      <c r="M308" s="234"/>
      <c r="N308" s="234"/>
      <c r="O308" s="234"/>
      <c r="P308" s="234"/>
      <c r="Q308" s="234"/>
      <c r="R308" s="234"/>
      <c r="S308" s="234"/>
      <c r="T308" s="234"/>
    </row>
    <row r="309">
      <c r="A309" s="245">
        <v>10011</v>
      </c>
      <c r="B309" s="245" t="s">
        <v>714</v>
      </c>
      <c r="C309" s="246" t="s">
        <v>1059</v>
      </c>
      <c r="D309" s="234"/>
      <c r="E309" s="234"/>
      <c r="F309" s="234"/>
      <c r="G309" s="234"/>
      <c r="H309" s="234"/>
      <c r="I309" s="234"/>
      <c r="J309" s="234"/>
      <c r="K309" s="234"/>
      <c r="L309" s="234"/>
      <c r="M309" s="234"/>
      <c r="N309" s="234"/>
      <c r="O309" s="234"/>
      <c r="P309" s="234"/>
      <c r="Q309" s="234"/>
      <c r="R309" s="234"/>
      <c r="S309" s="234"/>
      <c r="T309" s="234"/>
    </row>
    <row r="310">
      <c r="A310" s="245">
        <v>10012</v>
      </c>
      <c r="B310" s="245" t="s">
        <v>718</v>
      </c>
      <c r="C310" s="246" t="s">
        <v>1060</v>
      </c>
      <c r="D310" s="234"/>
      <c r="E310" s="234"/>
      <c r="F310" s="234"/>
      <c r="G310" s="234"/>
      <c r="H310" s="234"/>
      <c r="I310" s="234"/>
      <c r="J310" s="234"/>
      <c r="K310" s="234"/>
      <c r="L310" s="234"/>
      <c r="M310" s="234"/>
      <c r="N310" s="234"/>
      <c r="O310" s="234"/>
      <c r="P310" s="234"/>
      <c r="Q310" s="234"/>
      <c r="R310" s="234"/>
      <c r="S310" s="234"/>
      <c r="T310" s="234"/>
    </row>
    <row r="311">
      <c r="A311" s="245"/>
      <c r="B311" s="245"/>
      <c r="C311" s="246"/>
      <c r="D311" s="234"/>
      <c r="E311" s="234"/>
      <c r="F311" s="234"/>
      <c r="G311" s="234"/>
      <c r="H311" s="234"/>
      <c r="I311" s="234"/>
      <c r="J311" s="234"/>
      <c r="K311" s="234"/>
      <c r="L311" s="234"/>
      <c r="M311" s="234"/>
      <c r="N311" s="234"/>
      <c r="O311" s="234"/>
      <c r="P311" s="234"/>
      <c r="Q311" s="234"/>
      <c r="R311" s="234"/>
      <c r="S311" s="234"/>
      <c r="T311" s="234"/>
    </row>
    <row r="312">
      <c r="A312" s="245">
        <v>10001</v>
      </c>
      <c r="B312" s="245" t="s">
        <v>1061</v>
      </c>
      <c r="C312" s="246" t="s">
        <v>1062</v>
      </c>
      <c r="D312" s="234"/>
      <c r="E312" s="234"/>
      <c r="F312" s="234"/>
      <c r="G312" s="234"/>
      <c r="H312" s="234"/>
      <c r="I312" s="234"/>
      <c r="J312" s="234"/>
      <c r="K312" s="234"/>
      <c r="L312" s="234"/>
      <c r="M312" s="234"/>
      <c r="N312" s="234"/>
      <c r="O312" s="234"/>
      <c r="P312" s="234"/>
      <c r="Q312" s="234"/>
      <c r="R312" s="234"/>
      <c r="S312" s="234"/>
      <c r="T312" s="234"/>
    </row>
    <row r="313">
      <c r="A313" s="245">
        <v>10003</v>
      </c>
      <c r="B313" s="245" t="s">
        <v>1063</v>
      </c>
      <c r="C313" s="246" t="s">
        <v>1064</v>
      </c>
      <c r="D313" s="234"/>
      <c r="E313" s="234"/>
      <c r="F313" s="234"/>
      <c r="G313" s="234"/>
      <c r="H313" s="234"/>
      <c r="I313" s="234"/>
      <c r="J313" s="234"/>
      <c r="K313" s="234"/>
      <c r="L313" s="234"/>
      <c r="M313" s="234"/>
      <c r="N313" s="234"/>
      <c r="O313" s="234"/>
      <c r="P313" s="234"/>
      <c r="Q313" s="234"/>
      <c r="R313" s="234"/>
      <c r="S313" s="234"/>
      <c r="T313" s="234"/>
    </row>
    <row r="314">
      <c r="A314" s="245">
        <v>10004</v>
      </c>
      <c r="B314" s="245" t="s">
        <v>1065</v>
      </c>
      <c r="C314" s="246" t="s">
        <v>1066</v>
      </c>
      <c r="D314" s="234"/>
      <c r="E314" s="234"/>
      <c r="F314" s="234"/>
      <c r="G314" s="234"/>
      <c r="H314" s="234"/>
      <c r="I314" s="234"/>
      <c r="J314" s="234"/>
      <c r="K314" s="234"/>
      <c r="L314" s="234"/>
      <c r="M314" s="234"/>
      <c r="N314" s="234"/>
      <c r="O314" s="234"/>
      <c r="P314" s="234"/>
      <c r="Q314" s="234"/>
      <c r="R314" s="234"/>
      <c r="S314" s="234"/>
      <c r="T314" s="234"/>
    </row>
    <row r="315">
      <c r="A315" s="245">
        <v>10005</v>
      </c>
      <c r="B315" s="245" t="s">
        <v>1067</v>
      </c>
      <c r="C315" s="246" t="s">
        <v>1068</v>
      </c>
      <c r="D315" s="234"/>
      <c r="E315" s="234"/>
      <c r="F315" s="234"/>
      <c r="G315" s="234"/>
      <c r="H315" s="234"/>
      <c r="I315" s="234"/>
      <c r="J315" s="234"/>
      <c r="K315" s="234"/>
      <c r="L315" s="234"/>
      <c r="M315" s="234"/>
      <c r="N315" s="234"/>
      <c r="O315" s="234"/>
      <c r="P315" s="234"/>
      <c r="Q315" s="234"/>
      <c r="R315" s="234"/>
      <c r="S315" s="234"/>
      <c r="T315" s="234"/>
    </row>
    <row r="316">
      <c r="A316" s="245">
        <v>10006</v>
      </c>
      <c r="B316" s="245" t="s">
        <v>1069</v>
      </c>
      <c r="C316" s="246" t="s">
        <v>1070</v>
      </c>
      <c r="D316" s="234"/>
      <c r="E316" s="234"/>
      <c r="F316" s="234"/>
      <c r="G316" s="234"/>
      <c r="H316" s="234"/>
      <c r="I316" s="234"/>
      <c r="J316" s="234"/>
      <c r="K316" s="234"/>
      <c r="L316" s="234"/>
      <c r="M316" s="234"/>
      <c r="N316" s="234"/>
      <c r="O316" s="234"/>
      <c r="P316" s="234"/>
      <c r="Q316" s="234"/>
      <c r="R316" s="234"/>
      <c r="S316" s="234"/>
      <c r="T316" s="234"/>
    </row>
    <row r="317">
      <c r="A317" s="245">
        <v>10007</v>
      </c>
      <c r="B317" s="245" t="s">
        <v>1071</v>
      </c>
      <c r="C317" s="246" t="s">
        <v>1072</v>
      </c>
      <c r="D317" s="234"/>
      <c r="E317" s="234"/>
      <c r="F317" s="234"/>
      <c r="G317" s="234"/>
      <c r="H317" s="234"/>
      <c r="I317" s="234"/>
      <c r="J317" s="234"/>
      <c r="K317" s="234"/>
      <c r="L317" s="234"/>
      <c r="M317" s="234"/>
      <c r="N317" s="234"/>
      <c r="O317" s="234"/>
      <c r="P317" s="234"/>
      <c r="Q317" s="234"/>
      <c r="R317" s="234"/>
      <c r="S317" s="234"/>
      <c r="T317" s="234"/>
    </row>
    <row r="318">
      <c r="A318" s="245">
        <v>10013</v>
      </c>
      <c r="B318" s="245" t="s">
        <v>1053</v>
      </c>
      <c r="C318" s="246" t="s">
        <v>1054</v>
      </c>
      <c r="D318" s="234"/>
      <c r="E318" s="234"/>
      <c r="F318" s="234"/>
      <c r="G318" s="234"/>
      <c r="H318" s="234"/>
      <c r="I318" s="234"/>
      <c r="J318" s="234"/>
      <c r="K318" s="234"/>
      <c r="L318" s="234"/>
      <c r="M318" s="234"/>
      <c r="N318" s="234"/>
      <c r="O318" s="234"/>
      <c r="P318" s="234"/>
      <c r="Q318" s="234"/>
      <c r="R318" s="234"/>
      <c r="S318" s="234"/>
      <c r="T318" s="234"/>
    </row>
    <row r="319">
      <c r="A319" s="245">
        <v>10014</v>
      </c>
      <c r="B319" s="245" t="s">
        <v>1073</v>
      </c>
      <c r="C319" s="246" t="s">
        <v>1074</v>
      </c>
      <c r="D319" s="234"/>
      <c r="E319" s="234"/>
      <c r="F319" s="234"/>
      <c r="G319" s="234"/>
      <c r="H319" s="234"/>
      <c r="I319" s="234"/>
      <c r="J319" s="234"/>
      <c r="K319" s="234"/>
      <c r="L319" s="234"/>
      <c r="M319" s="234"/>
      <c r="N319" s="234"/>
      <c r="O319" s="234"/>
      <c r="P319" s="234"/>
      <c r="Q319" s="234"/>
      <c r="R319" s="234"/>
      <c r="S319" s="234"/>
      <c r="T319" s="234"/>
    </row>
    <row r="320">
      <c r="A320" s="245">
        <v>10015</v>
      </c>
      <c r="B320" s="245" t="s">
        <v>1053</v>
      </c>
      <c r="C320" s="246" t="s">
        <v>1054</v>
      </c>
      <c r="D320" s="234"/>
      <c r="E320" s="234"/>
      <c r="F320" s="234"/>
      <c r="G320" s="234"/>
      <c r="H320" s="234"/>
      <c r="I320" s="234"/>
      <c r="J320" s="234"/>
      <c r="K320" s="234"/>
      <c r="L320" s="234"/>
      <c r="M320" s="234"/>
      <c r="N320" s="234"/>
      <c r="O320" s="234"/>
      <c r="P320" s="234"/>
      <c r="Q320" s="234"/>
      <c r="R320" s="234"/>
      <c r="S320" s="234"/>
      <c r="T320" s="234"/>
    </row>
    <row r="321">
      <c r="A321" s="245">
        <v>10016</v>
      </c>
      <c r="B321" s="245" t="s">
        <v>1075</v>
      </c>
      <c r="C321" s="246" t="s">
        <v>1076</v>
      </c>
      <c r="D321" s="234"/>
      <c r="E321" s="234"/>
      <c r="F321" s="234"/>
      <c r="G321" s="234"/>
      <c r="H321" s="234"/>
      <c r="I321" s="234"/>
      <c r="J321" s="234"/>
      <c r="K321" s="234"/>
      <c r="L321" s="234"/>
      <c r="M321" s="234"/>
      <c r="N321" s="234"/>
      <c r="O321" s="234"/>
      <c r="P321" s="234"/>
      <c r="Q321" s="234"/>
      <c r="R321" s="234"/>
      <c r="S321" s="234"/>
      <c r="T321" s="234"/>
    </row>
    <row r="322">
      <c r="A322" s="245">
        <v>10017</v>
      </c>
      <c r="B322" s="245" t="s">
        <v>1077</v>
      </c>
      <c r="C322" s="246" t="s">
        <v>1078</v>
      </c>
      <c r="D322" s="234"/>
      <c r="E322" s="234"/>
      <c r="F322" s="234"/>
      <c r="G322" s="234"/>
      <c r="H322" s="234"/>
      <c r="I322" s="234"/>
      <c r="J322" s="234"/>
      <c r="K322" s="234"/>
      <c r="L322" s="234"/>
      <c r="M322" s="234"/>
      <c r="N322" s="234"/>
      <c r="O322" s="234"/>
      <c r="P322" s="234"/>
      <c r="Q322" s="234"/>
      <c r="R322" s="234"/>
      <c r="S322" s="234"/>
      <c r="T322" s="234"/>
    </row>
    <row r="323">
      <c r="A323" s="245"/>
      <c r="B323" s="245"/>
      <c r="C323" s="246"/>
      <c r="D323" s="234"/>
      <c r="E323" s="234"/>
      <c r="F323" s="234"/>
      <c r="G323" s="234"/>
      <c r="H323" s="234"/>
      <c r="I323" s="234"/>
      <c r="J323" s="234"/>
      <c r="K323" s="234"/>
      <c r="L323" s="234"/>
      <c r="M323" s="234"/>
      <c r="N323" s="234"/>
      <c r="O323" s="234"/>
      <c r="P323" s="234"/>
      <c r="Q323" s="234"/>
      <c r="R323" s="234"/>
      <c r="S323" s="234"/>
      <c r="T323" s="234"/>
    </row>
    <row r="324">
      <c r="A324" s="245">
        <v>10021</v>
      </c>
      <c r="B324" s="245" t="s">
        <v>1079</v>
      </c>
      <c r="C324" s="246" t="s">
        <v>1080</v>
      </c>
      <c r="D324" s="234"/>
      <c r="E324" s="234"/>
      <c r="F324" s="234"/>
      <c r="G324" s="234"/>
      <c r="H324" s="234"/>
      <c r="I324" s="234"/>
      <c r="J324" s="234"/>
      <c r="K324" s="234"/>
      <c r="L324" s="234"/>
      <c r="M324" s="234"/>
      <c r="N324" s="234"/>
      <c r="O324" s="234"/>
      <c r="P324" s="234"/>
      <c r="Q324" s="234"/>
      <c r="R324" s="234"/>
      <c r="S324" s="234"/>
      <c r="T324" s="234"/>
    </row>
    <row r="325">
      <c r="A325" s="245">
        <v>10022</v>
      </c>
      <c r="B325" s="245" t="s">
        <v>1081</v>
      </c>
      <c r="C325" s="246" t="s">
        <v>1082</v>
      </c>
      <c r="D325" s="234"/>
      <c r="E325" s="234"/>
      <c r="F325" s="234"/>
      <c r="G325" s="234"/>
      <c r="H325" s="234"/>
      <c r="I325" s="234"/>
      <c r="J325" s="234"/>
      <c r="K325" s="234"/>
      <c r="L325" s="234"/>
      <c r="M325" s="234"/>
      <c r="N325" s="234"/>
      <c r="O325" s="234"/>
      <c r="P325" s="234"/>
      <c r="Q325" s="234"/>
      <c r="R325" s="234"/>
      <c r="S325" s="234"/>
      <c r="T325" s="234"/>
    </row>
    <row r="326">
      <c r="A326" s="245">
        <v>10023</v>
      </c>
      <c r="B326" s="245" t="s">
        <v>1083</v>
      </c>
      <c r="C326" s="246" t="s">
        <v>1084</v>
      </c>
      <c r="D326" s="234"/>
      <c r="E326" s="234"/>
      <c r="F326" s="234"/>
      <c r="G326" s="234"/>
      <c r="H326" s="234"/>
      <c r="I326" s="234"/>
      <c r="J326" s="234"/>
      <c r="K326" s="234"/>
      <c r="L326" s="234"/>
      <c r="M326" s="234"/>
      <c r="N326" s="234"/>
      <c r="O326" s="234"/>
      <c r="P326" s="234"/>
      <c r="Q326" s="234"/>
      <c r="R326" s="234"/>
      <c r="S326" s="234"/>
      <c r="T326" s="234"/>
    </row>
    <row r="327">
      <c r="A327" s="245">
        <v>10024</v>
      </c>
      <c r="B327" s="245" t="s">
        <v>1085</v>
      </c>
      <c r="C327" s="246" t="s">
        <v>1086</v>
      </c>
      <c r="D327" s="234"/>
      <c r="E327" s="234"/>
      <c r="F327" s="234"/>
      <c r="G327" s="234"/>
      <c r="H327" s="234"/>
      <c r="I327" s="234"/>
      <c r="J327" s="234"/>
      <c r="K327" s="234"/>
      <c r="L327" s="234"/>
      <c r="M327" s="234"/>
      <c r="N327" s="234"/>
      <c r="O327" s="234"/>
      <c r="P327" s="234"/>
      <c r="Q327" s="234"/>
      <c r="R327" s="234"/>
      <c r="S327" s="234"/>
      <c r="T327" s="234"/>
    </row>
    <row r="328">
      <c r="A328" s="245">
        <v>10025</v>
      </c>
      <c r="B328" s="245" t="s">
        <v>1087</v>
      </c>
      <c r="C328" s="246" t="s">
        <v>1088</v>
      </c>
      <c r="D328" s="234"/>
      <c r="E328" s="234"/>
      <c r="F328" s="234"/>
      <c r="G328" s="234"/>
      <c r="H328" s="234"/>
      <c r="I328" s="234"/>
      <c r="J328" s="234"/>
      <c r="K328" s="234"/>
      <c r="L328" s="234"/>
      <c r="M328" s="234"/>
      <c r="N328" s="234"/>
      <c r="O328" s="234"/>
      <c r="P328" s="234"/>
      <c r="Q328" s="234"/>
      <c r="R328" s="234"/>
      <c r="S328" s="234"/>
      <c r="T328" s="234"/>
    </row>
    <row r="329">
      <c r="A329" s="245">
        <v>10026</v>
      </c>
      <c r="B329" s="245" t="s">
        <v>1089</v>
      </c>
      <c r="C329" s="246" t="s">
        <v>1090</v>
      </c>
      <c r="D329" s="234"/>
      <c r="E329" s="234"/>
      <c r="F329" s="234"/>
      <c r="G329" s="234"/>
      <c r="H329" s="234"/>
      <c r="I329" s="234"/>
      <c r="J329" s="234"/>
      <c r="K329" s="234"/>
      <c r="L329" s="234"/>
      <c r="M329" s="234"/>
      <c r="N329" s="234"/>
      <c r="O329" s="234"/>
      <c r="P329" s="234"/>
      <c r="Q329" s="234"/>
      <c r="R329" s="234"/>
      <c r="S329" s="234"/>
      <c r="T329" s="234"/>
    </row>
    <row r="330">
      <c r="A330" s="245">
        <v>10027</v>
      </c>
      <c r="B330" s="245" t="s">
        <v>1091</v>
      </c>
      <c r="C330" s="246" t="s">
        <v>1092</v>
      </c>
      <c r="D330" s="234"/>
      <c r="E330" s="234"/>
      <c r="F330" s="234"/>
      <c r="G330" s="234"/>
      <c r="H330" s="234"/>
      <c r="I330" s="234"/>
      <c r="J330" s="234"/>
      <c r="K330" s="234"/>
      <c r="L330" s="234"/>
      <c r="M330" s="234"/>
      <c r="N330" s="234"/>
      <c r="O330" s="234"/>
      <c r="P330" s="234"/>
      <c r="Q330" s="234"/>
      <c r="R330" s="234"/>
      <c r="S330" s="234"/>
      <c r="T330" s="234"/>
    </row>
    <row r="331">
      <c r="A331" s="245">
        <v>10028</v>
      </c>
      <c r="B331" s="245" t="s">
        <v>1093</v>
      </c>
      <c r="C331" s="246" t="s">
        <v>1094</v>
      </c>
      <c r="D331" s="234"/>
      <c r="E331" s="234"/>
      <c r="F331" s="234"/>
      <c r="G331" s="234"/>
      <c r="H331" s="234"/>
      <c r="I331" s="234"/>
      <c r="J331" s="234"/>
      <c r="K331" s="234"/>
      <c r="L331" s="234"/>
      <c r="M331" s="234"/>
      <c r="N331" s="234"/>
      <c r="O331" s="234"/>
      <c r="P331" s="234"/>
      <c r="Q331" s="234"/>
      <c r="R331" s="234"/>
      <c r="S331" s="234"/>
      <c r="T331" s="234"/>
    </row>
    <row r="332">
      <c r="A332" s="245"/>
      <c r="B332" s="245"/>
      <c r="C332" s="246"/>
      <c r="D332" s="234"/>
      <c r="E332" s="234"/>
      <c r="F332" s="234"/>
      <c r="G332" s="234"/>
      <c r="H332" s="234"/>
      <c r="I332" s="234"/>
      <c r="J332" s="234"/>
      <c r="K332" s="234"/>
      <c r="L332" s="234"/>
      <c r="M332" s="234"/>
      <c r="N332" s="234"/>
      <c r="O332" s="234"/>
      <c r="P332" s="234"/>
      <c r="Q332" s="234"/>
      <c r="R332" s="234"/>
      <c r="S332" s="234"/>
      <c r="T332" s="234"/>
    </row>
    <row r="333">
      <c r="A333" s="245">
        <v>10030</v>
      </c>
      <c r="B333" s="245" t="s">
        <v>1095</v>
      </c>
      <c r="C333" s="246" t="s">
        <v>1096</v>
      </c>
      <c r="D333" s="234"/>
      <c r="E333" s="234"/>
      <c r="F333" s="234"/>
      <c r="G333" s="234"/>
      <c r="H333" s="234"/>
      <c r="I333" s="234"/>
      <c r="J333" s="234"/>
      <c r="K333" s="234"/>
      <c r="L333" s="234"/>
      <c r="M333" s="234"/>
      <c r="N333" s="234"/>
      <c r="O333" s="234"/>
      <c r="P333" s="234"/>
      <c r="Q333" s="234"/>
      <c r="R333" s="234"/>
      <c r="S333" s="234"/>
      <c r="T333" s="234"/>
    </row>
    <row r="334">
      <c r="A334" s="245">
        <v>10031</v>
      </c>
      <c r="B334" s="245" t="s">
        <v>1097</v>
      </c>
      <c r="C334" s="246" t="s">
        <v>1098</v>
      </c>
      <c r="D334" s="234"/>
      <c r="E334" s="234"/>
      <c r="F334" s="234"/>
      <c r="G334" s="234"/>
      <c r="H334" s="234"/>
      <c r="I334" s="234"/>
      <c r="J334" s="234"/>
      <c r="K334" s="234"/>
      <c r="L334" s="234"/>
      <c r="M334" s="234"/>
      <c r="N334" s="234"/>
      <c r="O334" s="234"/>
      <c r="P334" s="234"/>
      <c r="Q334" s="234"/>
      <c r="R334" s="234"/>
      <c r="S334" s="234"/>
      <c r="T334" s="234"/>
    </row>
    <row r="335">
      <c r="A335" s="245">
        <v>10032</v>
      </c>
      <c r="B335" s="245" t="s">
        <v>1099</v>
      </c>
      <c r="C335" s="246" t="s">
        <v>1100</v>
      </c>
      <c r="D335" s="234"/>
      <c r="E335" s="234"/>
      <c r="F335" s="234"/>
      <c r="G335" s="234"/>
      <c r="H335" s="234"/>
      <c r="I335" s="234"/>
      <c r="J335" s="234"/>
      <c r="K335" s="234"/>
      <c r="L335" s="234"/>
      <c r="M335" s="234"/>
      <c r="N335" s="234"/>
      <c r="O335" s="234"/>
      <c r="P335" s="234"/>
      <c r="Q335" s="234"/>
      <c r="R335" s="234"/>
      <c r="S335" s="234"/>
      <c r="T335" s="234"/>
    </row>
    <row r="336">
      <c r="A336" s="245">
        <v>10033</v>
      </c>
      <c r="B336" s="245" t="s">
        <v>1101</v>
      </c>
      <c r="C336" s="246" t="s">
        <v>1102</v>
      </c>
      <c r="D336" s="234"/>
      <c r="E336" s="234"/>
      <c r="F336" s="234"/>
      <c r="G336" s="234"/>
      <c r="H336" s="234"/>
      <c r="I336" s="234"/>
      <c r="J336" s="234"/>
      <c r="K336" s="234"/>
      <c r="L336" s="234"/>
      <c r="M336" s="234"/>
      <c r="N336" s="234"/>
      <c r="O336" s="234"/>
      <c r="P336" s="234"/>
      <c r="Q336" s="234"/>
      <c r="R336" s="234"/>
      <c r="S336" s="234"/>
      <c r="T336" s="234"/>
    </row>
    <row r="337">
      <c r="A337" s="245">
        <v>10034</v>
      </c>
      <c r="B337" s="245" t="s">
        <v>1103</v>
      </c>
      <c r="C337" s="246" t="s">
        <v>1104</v>
      </c>
      <c r="D337" s="234"/>
      <c r="E337" s="234"/>
      <c r="F337" s="234"/>
      <c r="G337" s="234"/>
      <c r="H337" s="234"/>
      <c r="I337" s="234"/>
      <c r="J337" s="234"/>
      <c r="K337" s="234"/>
      <c r="L337" s="234"/>
      <c r="M337" s="234"/>
      <c r="N337" s="234"/>
      <c r="O337" s="234"/>
      <c r="P337" s="234"/>
      <c r="Q337" s="234"/>
      <c r="R337" s="234"/>
      <c r="S337" s="234"/>
      <c r="T337" s="234"/>
    </row>
    <row r="338">
      <c r="A338" s="245">
        <v>10035</v>
      </c>
      <c r="B338" s="245" t="s">
        <v>1105</v>
      </c>
      <c r="C338" s="246" t="s">
        <v>1106</v>
      </c>
      <c r="D338" s="234"/>
      <c r="E338" s="234"/>
      <c r="F338" s="234"/>
      <c r="G338" s="234"/>
      <c r="H338" s="234"/>
      <c r="I338" s="234"/>
      <c r="J338" s="234"/>
      <c r="K338" s="234"/>
      <c r="L338" s="234"/>
      <c r="M338" s="234"/>
      <c r="N338" s="234"/>
      <c r="O338" s="234"/>
      <c r="P338" s="234"/>
      <c r="Q338" s="234"/>
      <c r="R338" s="234"/>
      <c r="S338" s="234"/>
      <c r="T338" s="234"/>
    </row>
    <row r="339">
      <c r="A339" s="245">
        <v>10036</v>
      </c>
      <c r="B339" s="245" t="s">
        <v>1107</v>
      </c>
      <c r="C339" s="246" t="s">
        <v>1108</v>
      </c>
      <c r="D339" s="234"/>
      <c r="E339" s="234"/>
      <c r="F339" s="234"/>
      <c r="G339" s="234"/>
      <c r="H339" s="234"/>
      <c r="I339" s="234"/>
      <c r="J339" s="234"/>
      <c r="K339" s="234"/>
      <c r="L339" s="234"/>
      <c r="M339" s="234"/>
      <c r="N339" s="234"/>
      <c r="O339" s="234"/>
      <c r="P339" s="234"/>
      <c r="Q339" s="234"/>
      <c r="R339" s="234"/>
      <c r="S339" s="234"/>
      <c r="T339" s="234"/>
    </row>
    <row r="340">
      <c r="A340" s="245">
        <v>10037</v>
      </c>
      <c r="B340" s="245" t="s">
        <v>1109</v>
      </c>
      <c r="C340" s="246" t="s">
        <v>1110</v>
      </c>
      <c r="D340" s="234"/>
      <c r="E340" s="234"/>
      <c r="F340" s="234"/>
      <c r="G340" s="234"/>
      <c r="H340" s="234"/>
      <c r="I340" s="234"/>
      <c r="J340" s="234"/>
      <c r="K340" s="234"/>
      <c r="L340" s="234"/>
      <c r="M340" s="234"/>
      <c r="N340" s="234"/>
      <c r="O340" s="234"/>
      <c r="P340" s="234"/>
      <c r="Q340" s="234"/>
      <c r="R340" s="234"/>
      <c r="S340" s="234"/>
      <c r="T340" s="234"/>
    </row>
    <row r="341">
      <c r="A341" s="245">
        <v>10038</v>
      </c>
      <c r="B341" s="245" t="s">
        <v>1095</v>
      </c>
      <c r="C341" s="246" t="s">
        <v>1096</v>
      </c>
      <c r="D341" s="234"/>
      <c r="E341" s="234"/>
      <c r="F341" s="234"/>
      <c r="G341" s="234"/>
      <c r="H341" s="234"/>
      <c r="I341" s="234"/>
      <c r="J341" s="234"/>
      <c r="K341" s="234"/>
      <c r="L341" s="234"/>
      <c r="M341" s="234"/>
      <c r="N341" s="234"/>
      <c r="O341" s="234"/>
      <c r="P341" s="234"/>
      <c r="Q341" s="234"/>
      <c r="R341" s="234"/>
      <c r="S341" s="234"/>
      <c r="T341" s="234"/>
    </row>
    <row r="342">
      <c r="A342" s="245">
        <v>10039</v>
      </c>
      <c r="B342" s="245" t="s">
        <v>1097</v>
      </c>
      <c r="C342" s="246" t="s">
        <v>1098</v>
      </c>
      <c r="D342" s="234"/>
      <c r="E342" s="234"/>
      <c r="F342" s="234"/>
      <c r="G342" s="234"/>
      <c r="H342" s="234"/>
      <c r="I342" s="234"/>
      <c r="J342" s="234"/>
      <c r="K342" s="234"/>
      <c r="L342" s="234"/>
      <c r="M342" s="234"/>
      <c r="N342" s="234"/>
      <c r="O342" s="234"/>
      <c r="P342" s="234"/>
      <c r="Q342" s="234"/>
      <c r="R342" s="234"/>
      <c r="S342" s="234"/>
      <c r="T342" s="234"/>
    </row>
    <row r="343">
      <c r="A343" s="245">
        <v>10040</v>
      </c>
      <c r="B343" s="245" t="s">
        <v>1111</v>
      </c>
      <c r="C343" s="246" t="s">
        <v>1112</v>
      </c>
      <c r="D343" s="234"/>
      <c r="E343" s="234"/>
      <c r="F343" s="234"/>
      <c r="G343" s="234"/>
      <c r="H343" s="234"/>
      <c r="I343" s="234"/>
      <c r="J343" s="234"/>
      <c r="K343" s="234"/>
      <c r="L343" s="234"/>
      <c r="M343" s="234"/>
      <c r="N343" s="234"/>
      <c r="O343" s="234"/>
      <c r="P343" s="234"/>
      <c r="Q343" s="234"/>
      <c r="R343" s="234"/>
      <c r="S343" s="234"/>
      <c r="T343" s="234"/>
    </row>
    <row r="344">
      <c r="A344" s="235"/>
      <c r="B344" s="235"/>
      <c r="C344" s="233"/>
      <c r="D344" s="234"/>
      <c r="E344" s="234"/>
      <c r="F344" s="234"/>
      <c r="G344" s="234"/>
      <c r="H344" s="234"/>
      <c r="I344" s="234"/>
      <c r="J344" s="234"/>
      <c r="K344" s="234"/>
      <c r="L344" s="234"/>
      <c r="M344" s="234"/>
      <c r="N344" s="234"/>
      <c r="O344" s="234"/>
      <c r="P344" s="234"/>
      <c r="Q344" s="234"/>
      <c r="R344" s="234"/>
      <c r="S344" s="234"/>
      <c r="T344" s="234"/>
    </row>
    <row r="345">
      <c r="A345" s="235">
        <v>10041</v>
      </c>
      <c r="B345" s="235" t="s">
        <v>1113</v>
      </c>
      <c r="C345" s="233" t="s">
        <v>1114</v>
      </c>
      <c r="D345" s="234"/>
      <c r="E345" s="234"/>
      <c r="F345" s="234"/>
      <c r="G345" s="234"/>
      <c r="H345" s="234"/>
      <c r="I345" s="234"/>
      <c r="J345" s="234"/>
      <c r="K345" s="234"/>
      <c r="L345" s="234"/>
      <c r="M345" s="234"/>
      <c r="N345" s="234"/>
      <c r="O345" s="234"/>
      <c r="P345" s="234"/>
      <c r="Q345" s="234"/>
      <c r="R345" s="234"/>
      <c r="S345" s="234"/>
      <c r="T345" s="234"/>
    </row>
    <row r="346">
      <c r="A346" s="235">
        <v>10042</v>
      </c>
      <c r="B346" s="235" t="s">
        <v>1115</v>
      </c>
      <c r="C346" s="233" t="s">
        <v>1116</v>
      </c>
      <c r="D346" s="234"/>
      <c r="E346" s="234"/>
      <c r="F346" s="234"/>
      <c r="G346" s="234"/>
      <c r="H346" s="234"/>
      <c r="I346" s="234"/>
      <c r="J346" s="234"/>
      <c r="K346" s="234"/>
      <c r="L346" s="234"/>
      <c r="M346" s="234"/>
      <c r="N346" s="234"/>
      <c r="O346" s="234"/>
      <c r="P346" s="234"/>
      <c r="Q346" s="234"/>
      <c r="R346" s="234"/>
      <c r="S346" s="234"/>
      <c r="T346" s="234"/>
    </row>
    <row r="347">
      <c r="A347" s="235">
        <v>10043</v>
      </c>
      <c r="B347" s="235" t="s">
        <v>1117</v>
      </c>
      <c r="C347" s="233" t="s">
        <v>1118</v>
      </c>
      <c r="D347" s="234"/>
      <c r="E347" s="234"/>
      <c r="F347" s="234"/>
      <c r="G347" s="234"/>
      <c r="H347" s="234"/>
      <c r="I347" s="234"/>
      <c r="J347" s="234"/>
      <c r="K347" s="234"/>
      <c r="L347" s="234"/>
      <c r="M347" s="234"/>
      <c r="N347" s="234"/>
      <c r="O347" s="234"/>
      <c r="P347" s="234"/>
      <c r="Q347" s="234"/>
      <c r="R347" s="234"/>
      <c r="S347" s="234"/>
      <c r="T347" s="234"/>
    </row>
    <row r="348">
      <c r="A348" s="235">
        <v>10044</v>
      </c>
      <c r="B348" s="235" t="s">
        <v>1119</v>
      </c>
      <c r="C348" s="233" t="s">
        <v>1120</v>
      </c>
      <c r="D348" s="234"/>
      <c r="E348" s="234"/>
      <c r="F348" s="234"/>
      <c r="G348" s="234"/>
      <c r="H348" s="234"/>
      <c r="I348" s="234"/>
      <c r="J348" s="234"/>
      <c r="K348" s="234"/>
      <c r="L348" s="234"/>
      <c r="M348" s="234"/>
      <c r="N348" s="234"/>
      <c r="O348" s="234"/>
      <c r="P348" s="234"/>
      <c r="Q348" s="234"/>
      <c r="R348" s="234"/>
      <c r="S348" s="234"/>
      <c r="T348" s="234"/>
    </row>
    <row r="349">
      <c r="A349" s="235">
        <v>10045</v>
      </c>
      <c r="B349" s="235" t="s">
        <v>1121</v>
      </c>
      <c r="C349" s="233" t="s">
        <v>1122</v>
      </c>
      <c r="D349" s="234"/>
      <c r="E349" s="234"/>
      <c r="F349" s="234"/>
      <c r="G349" s="234"/>
      <c r="H349" s="234"/>
      <c r="I349" s="234"/>
      <c r="J349" s="234"/>
      <c r="K349" s="234"/>
      <c r="L349" s="234"/>
      <c r="M349" s="234"/>
      <c r="N349" s="234"/>
      <c r="O349" s="234"/>
      <c r="P349" s="234"/>
      <c r="Q349" s="234"/>
      <c r="R349" s="234"/>
      <c r="S349" s="234"/>
      <c r="T349" s="234"/>
    </row>
    <row r="350">
      <c r="A350" s="235">
        <v>10046</v>
      </c>
      <c r="B350" s="235" t="s">
        <v>1123</v>
      </c>
      <c r="C350" s="233" t="s">
        <v>1124</v>
      </c>
      <c r="D350" s="234"/>
      <c r="E350" s="234"/>
      <c r="F350" s="234"/>
      <c r="G350" s="234"/>
      <c r="H350" s="234"/>
      <c r="I350" s="234"/>
      <c r="J350" s="234"/>
      <c r="K350" s="234"/>
      <c r="L350" s="234"/>
      <c r="M350" s="234"/>
      <c r="N350" s="234"/>
      <c r="O350" s="234"/>
      <c r="P350" s="234"/>
      <c r="Q350" s="234"/>
      <c r="R350" s="234"/>
      <c r="S350" s="234"/>
      <c r="T350" s="234"/>
    </row>
    <row r="351">
      <c r="A351" s="235">
        <v>10047</v>
      </c>
      <c r="B351" s="235" t="s">
        <v>1125</v>
      </c>
      <c r="C351" s="233" t="s">
        <v>1126</v>
      </c>
      <c r="D351" s="234"/>
      <c r="E351" s="234"/>
      <c r="F351" s="234"/>
      <c r="G351" s="234"/>
      <c r="H351" s="234"/>
      <c r="I351" s="234"/>
      <c r="J351" s="234"/>
      <c r="K351" s="234"/>
      <c r="L351" s="234"/>
      <c r="M351" s="234"/>
      <c r="N351" s="234"/>
      <c r="O351" s="234"/>
      <c r="P351" s="234"/>
      <c r="Q351" s="234"/>
      <c r="R351" s="234"/>
      <c r="S351" s="234"/>
      <c r="T351" s="234"/>
    </row>
    <row r="352">
      <c r="A352" s="235">
        <v>10048</v>
      </c>
      <c r="B352" s="235" t="s">
        <v>1127</v>
      </c>
      <c r="C352" s="233" t="s">
        <v>1128</v>
      </c>
      <c r="D352" s="234"/>
      <c r="E352" s="234"/>
      <c r="F352" s="234"/>
      <c r="G352" s="234"/>
      <c r="H352" s="234"/>
      <c r="I352" s="234"/>
      <c r="J352" s="234"/>
      <c r="K352" s="234"/>
      <c r="L352" s="234"/>
      <c r="M352" s="234"/>
      <c r="N352" s="234"/>
      <c r="O352" s="234"/>
      <c r="P352" s="234"/>
      <c r="Q352" s="234"/>
      <c r="R352" s="234"/>
      <c r="S352" s="234"/>
      <c r="T352" s="234"/>
    </row>
    <row r="353">
      <c r="A353" s="235">
        <v>10049</v>
      </c>
      <c r="B353" s="235" t="s">
        <v>1129</v>
      </c>
      <c r="C353" s="233" t="s">
        <v>1130</v>
      </c>
      <c r="D353" s="234"/>
      <c r="E353" s="234"/>
      <c r="F353" s="234"/>
      <c r="G353" s="234"/>
      <c r="H353" s="234"/>
      <c r="I353" s="234"/>
      <c r="J353" s="234"/>
      <c r="K353" s="234"/>
      <c r="L353" s="234"/>
      <c r="M353" s="234"/>
      <c r="N353" s="234"/>
      <c r="O353" s="234"/>
      <c r="P353" s="234"/>
      <c r="Q353" s="234"/>
      <c r="R353" s="234"/>
      <c r="S353" s="234"/>
      <c r="T353" s="234"/>
    </row>
    <row r="354">
      <c r="A354" s="235">
        <v>10050</v>
      </c>
      <c r="B354" s="235" t="s">
        <v>1131</v>
      </c>
      <c r="C354" s="233" t="s">
        <v>1132</v>
      </c>
      <c r="D354" s="234"/>
      <c r="E354" s="234"/>
      <c r="F354" s="234"/>
      <c r="G354" s="234"/>
      <c r="H354" s="234"/>
      <c r="I354" s="234"/>
      <c r="J354" s="234"/>
      <c r="K354" s="234"/>
      <c r="L354" s="234"/>
      <c r="M354" s="234"/>
      <c r="N354" s="234"/>
      <c r="O354" s="234"/>
      <c r="P354" s="234"/>
      <c r="Q354" s="234"/>
      <c r="R354" s="234"/>
      <c r="S354" s="234"/>
      <c r="T354" s="234"/>
    </row>
    <row r="355">
      <c r="A355" s="235">
        <v>10051</v>
      </c>
      <c r="B355" s="235" t="s">
        <v>1133</v>
      </c>
      <c r="C355" s="233" t="s">
        <v>1134</v>
      </c>
      <c r="D355" s="234"/>
      <c r="E355" s="234"/>
      <c r="F355" s="234"/>
      <c r="G355" s="234"/>
      <c r="H355" s="234"/>
      <c r="I355" s="234"/>
      <c r="J355" s="234"/>
      <c r="K355" s="234"/>
      <c r="L355" s="234"/>
      <c r="M355" s="234"/>
      <c r="N355" s="234"/>
      <c r="O355" s="234"/>
      <c r="P355" s="234"/>
      <c r="Q355" s="234"/>
      <c r="R355" s="234"/>
      <c r="S355" s="234"/>
      <c r="T355" s="234"/>
    </row>
    <row r="356">
      <c r="A356" s="235">
        <v>10052</v>
      </c>
      <c r="B356" s="235" t="s">
        <v>1135</v>
      </c>
      <c r="C356" s="233" t="s">
        <v>1136</v>
      </c>
      <c r="D356" s="234"/>
      <c r="E356" s="234"/>
      <c r="F356" s="234"/>
      <c r="G356" s="234"/>
      <c r="H356" s="234"/>
      <c r="I356" s="234"/>
      <c r="J356" s="234"/>
      <c r="K356" s="234"/>
      <c r="L356" s="234"/>
      <c r="M356" s="234"/>
      <c r="N356" s="234"/>
      <c r="O356" s="234"/>
      <c r="P356" s="234"/>
      <c r="Q356" s="234"/>
      <c r="R356" s="234"/>
      <c r="S356" s="234"/>
      <c r="T356" s="234"/>
    </row>
    <row r="357">
      <c r="A357" s="235">
        <v>10053</v>
      </c>
      <c r="B357" s="235" t="s">
        <v>1137</v>
      </c>
      <c r="C357" s="233" t="s">
        <v>1138</v>
      </c>
      <c r="D357" s="234"/>
      <c r="E357" s="234"/>
      <c r="F357" s="234"/>
      <c r="G357" s="234"/>
      <c r="H357" s="234"/>
      <c r="I357" s="234"/>
      <c r="J357" s="234"/>
      <c r="K357" s="234"/>
      <c r="L357" s="234"/>
      <c r="M357" s="234"/>
      <c r="N357" s="234"/>
      <c r="O357" s="234"/>
      <c r="P357" s="234"/>
      <c r="Q357" s="234"/>
      <c r="R357" s="234"/>
      <c r="S357" s="234"/>
      <c r="T357" s="234"/>
    </row>
    <row r="358">
      <c r="A358" s="235">
        <v>10054</v>
      </c>
      <c r="B358" s="235" t="s">
        <v>1139</v>
      </c>
      <c r="C358" s="233" t="s">
        <v>1140</v>
      </c>
      <c r="D358" s="234"/>
      <c r="E358" s="234"/>
      <c r="F358" s="234"/>
      <c r="G358" s="234"/>
      <c r="H358" s="234"/>
      <c r="I358" s="234"/>
      <c r="J358" s="234"/>
      <c r="K358" s="234"/>
      <c r="L358" s="234"/>
      <c r="M358" s="234"/>
      <c r="N358" s="234"/>
      <c r="O358" s="234"/>
      <c r="P358" s="234"/>
      <c r="Q358" s="234"/>
      <c r="R358" s="234"/>
      <c r="S358" s="234"/>
      <c r="T358" s="234"/>
    </row>
    <row r="359">
      <c r="A359" s="235">
        <v>10055</v>
      </c>
      <c r="B359" s="235" t="s">
        <v>1141</v>
      </c>
      <c r="C359" s="233" t="s">
        <v>1142</v>
      </c>
      <c r="D359" s="234"/>
      <c r="E359" s="234"/>
      <c r="F359" s="234"/>
      <c r="G359" s="234"/>
      <c r="H359" s="234"/>
      <c r="I359" s="234"/>
      <c r="J359" s="234"/>
      <c r="K359" s="234"/>
      <c r="L359" s="234"/>
      <c r="M359" s="234"/>
      <c r="N359" s="234"/>
      <c r="O359" s="234"/>
      <c r="P359" s="234"/>
      <c r="Q359" s="234"/>
      <c r="R359" s="234"/>
      <c r="S359" s="234"/>
      <c r="T359" s="234"/>
    </row>
    <row r="360">
      <c r="A360" s="235">
        <v>10056</v>
      </c>
      <c r="B360" s="235" t="s">
        <v>1143</v>
      </c>
      <c r="C360" s="233" t="s">
        <v>1144</v>
      </c>
      <c r="D360" s="234"/>
      <c r="E360" s="234"/>
      <c r="F360" s="234"/>
      <c r="G360" s="234"/>
      <c r="H360" s="234"/>
      <c r="I360" s="234"/>
      <c r="J360" s="234"/>
      <c r="K360" s="234"/>
      <c r="L360" s="234"/>
      <c r="M360" s="234"/>
      <c r="N360" s="234"/>
      <c r="O360" s="234"/>
      <c r="P360" s="234"/>
      <c r="Q360" s="234"/>
      <c r="R360" s="234"/>
      <c r="S360" s="234"/>
      <c r="T360" s="234"/>
    </row>
    <row r="361">
      <c r="A361" s="235">
        <v>10057</v>
      </c>
      <c r="B361" s="235" t="s">
        <v>1145</v>
      </c>
      <c r="C361" s="233" t="s">
        <v>1146</v>
      </c>
      <c r="D361" s="234"/>
      <c r="E361" s="234"/>
      <c r="F361" s="234"/>
      <c r="G361" s="234"/>
      <c r="H361" s="234"/>
      <c r="I361" s="234"/>
      <c r="J361" s="234"/>
      <c r="K361" s="234"/>
      <c r="L361" s="234"/>
      <c r="M361" s="234"/>
      <c r="N361" s="234"/>
      <c r="O361" s="234"/>
      <c r="P361" s="234"/>
      <c r="Q361" s="234"/>
      <c r="R361" s="234"/>
      <c r="S361" s="234"/>
      <c r="T361" s="234"/>
    </row>
    <row r="362">
      <c r="A362" s="235">
        <v>10058</v>
      </c>
      <c r="B362" s="235" t="s">
        <v>1147</v>
      </c>
      <c r="C362" s="233" t="s">
        <v>1148</v>
      </c>
      <c r="D362" s="234"/>
      <c r="E362" s="234"/>
      <c r="F362" s="234"/>
      <c r="G362" s="234"/>
      <c r="H362" s="234"/>
      <c r="I362" s="234"/>
      <c r="J362" s="234"/>
      <c r="K362" s="234"/>
      <c r="L362" s="234"/>
      <c r="M362" s="234"/>
      <c r="N362" s="234"/>
      <c r="O362" s="234"/>
      <c r="P362" s="234"/>
      <c r="Q362" s="234"/>
      <c r="R362" s="234"/>
      <c r="S362" s="234"/>
      <c r="T362" s="234"/>
    </row>
    <row r="363">
      <c r="A363" s="235">
        <v>10059</v>
      </c>
      <c r="B363" s="235" t="s">
        <v>1149</v>
      </c>
      <c r="C363" s="233" t="s">
        <v>1150</v>
      </c>
      <c r="D363" s="234"/>
      <c r="E363" s="234"/>
      <c r="F363" s="234"/>
      <c r="G363" s="234"/>
      <c r="H363" s="234"/>
      <c r="I363" s="234"/>
      <c r="J363" s="234"/>
      <c r="K363" s="234"/>
      <c r="L363" s="234"/>
      <c r="M363" s="234"/>
      <c r="N363" s="234"/>
      <c r="O363" s="234"/>
      <c r="P363" s="234"/>
      <c r="Q363" s="234"/>
      <c r="R363" s="234"/>
      <c r="S363" s="234"/>
      <c r="T363" s="234"/>
    </row>
    <row r="364">
      <c r="A364" s="235">
        <v>10060</v>
      </c>
      <c r="B364" s="235" t="s">
        <v>1151</v>
      </c>
      <c r="C364" s="233" t="s">
        <v>1152</v>
      </c>
      <c r="D364" s="234"/>
      <c r="E364" s="234"/>
      <c r="F364" s="234"/>
      <c r="G364" s="234"/>
      <c r="H364" s="234"/>
      <c r="I364" s="234"/>
      <c r="J364" s="234"/>
      <c r="K364" s="234"/>
      <c r="L364" s="234"/>
      <c r="M364" s="234"/>
      <c r="N364" s="234"/>
      <c r="O364" s="234"/>
      <c r="P364" s="234"/>
      <c r="Q364" s="234"/>
      <c r="R364" s="234"/>
      <c r="S364" s="234"/>
      <c r="T364" s="234"/>
    </row>
    <row r="365">
      <c r="A365" s="235">
        <v>10061</v>
      </c>
      <c r="B365" s="235" t="s">
        <v>1115</v>
      </c>
      <c r="C365" s="233" t="s">
        <v>1116</v>
      </c>
      <c r="D365" s="234"/>
      <c r="E365" s="234"/>
      <c r="F365" s="234"/>
      <c r="G365" s="234"/>
      <c r="H365" s="234"/>
      <c r="I365" s="234"/>
      <c r="J365" s="234"/>
      <c r="K365" s="234"/>
      <c r="L365" s="234"/>
      <c r="M365" s="234"/>
      <c r="N365" s="234"/>
      <c r="O365" s="234"/>
      <c r="P365" s="234"/>
      <c r="Q365" s="234"/>
      <c r="R365" s="234"/>
      <c r="S365" s="234"/>
      <c r="T365" s="234"/>
    </row>
    <row r="366">
      <c r="A366" s="235">
        <v>10062</v>
      </c>
      <c r="B366" s="235" t="s">
        <v>1117</v>
      </c>
      <c r="C366" s="233" t="s">
        <v>1118</v>
      </c>
      <c r="D366" s="234"/>
      <c r="E366" s="234"/>
      <c r="F366" s="234"/>
      <c r="G366" s="234"/>
      <c r="H366" s="234"/>
      <c r="I366" s="234"/>
      <c r="J366" s="234"/>
      <c r="K366" s="234"/>
      <c r="L366" s="234"/>
      <c r="M366" s="234"/>
      <c r="N366" s="234"/>
      <c r="O366" s="234"/>
      <c r="P366" s="234"/>
      <c r="Q366" s="234"/>
      <c r="R366" s="234"/>
      <c r="S366" s="234"/>
      <c r="T366" s="234"/>
    </row>
    <row r="367">
      <c r="A367" s="235">
        <v>10063</v>
      </c>
      <c r="B367" s="235" t="s">
        <v>1123</v>
      </c>
      <c r="C367" s="233" t="s">
        <v>1124</v>
      </c>
      <c r="D367" s="234"/>
      <c r="E367" s="234"/>
      <c r="F367" s="234"/>
      <c r="G367" s="234"/>
      <c r="H367" s="234"/>
      <c r="I367" s="234"/>
      <c r="J367" s="234"/>
      <c r="K367" s="234"/>
      <c r="L367" s="234"/>
      <c r="M367" s="234"/>
      <c r="N367" s="234"/>
      <c r="O367" s="234"/>
      <c r="P367" s="234"/>
      <c r="Q367" s="234"/>
      <c r="R367" s="234"/>
      <c r="S367" s="234"/>
      <c r="T367" s="234"/>
    </row>
    <row r="368">
      <c r="A368" s="235">
        <v>10064</v>
      </c>
      <c r="B368" s="235" t="s">
        <v>1127</v>
      </c>
      <c r="C368" s="233" t="s">
        <v>1128</v>
      </c>
      <c r="D368" s="234"/>
      <c r="E368" s="234"/>
      <c r="F368" s="234"/>
      <c r="G368" s="234"/>
      <c r="H368" s="234"/>
      <c r="I368" s="234"/>
      <c r="J368" s="234"/>
      <c r="K368" s="234"/>
      <c r="L368" s="234"/>
      <c r="M368" s="234"/>
      <c r="N368" s="234"/>
      <c r="O368" s="234"/>
      <c r="P368" s="234"/>
      <c r="Q368" s="234"/>
      <c r="R368" s="234"/>
      <c r="S368" s="234"/>
      <c r="T368" s="234"/>
    </row>
    <row r="369">
      <c r="A369" s="235">
        <v>10065</v>
      </c>
      <c r="B369" s="235" t="s">
        <v>1129</v>
      </c>
      <c r="C369" s="233" t="s">
        <v>1130</v>
      </c>
      <c r="D369" s="234"/>
      <c r="E369" s="234"/>
      <c r="F369" s="234"/>
      <c r="G369" s="234"/>
      <c r="H369" s="234"/>
      <c r="I369" s="234"/>
      <c r="J369" s="234"/>
      <c r="K369" s="234"/>
      <c r="L369" s="234"/>
      <c r="M369" s="234"/>
      <c r="N369" s="234"/>
      <c r="O369" s="234"/>
      <c r="P369" s="234"/>
      <c r="Q369" s="234"/>
      <c r="R369" s="234"/>
      <c r="S369" s="234"/>
      <c r="T369" s="234"/>
    </row>
    <row r="370">
      <c r="A370" s="235">
        <v>10066</v>
      </c>
      <c r="B370" s="235" t="s">
        <v>1135</v>
      </c>
      <c r="C370" s="233" t="s">
        <v>1136</v>
      </c>
      <c r="D370" s="234"/>
      <c r="E370" s="234"/>
      <c r="F370" s="234"/>
      <c r="G370" s="234"/>
      <c r="H370" s="234"/>
      <c r="I370" s="234"/>
      <c r="J370" s="234"/>
      <c r="K370" s="234"/>
      <c r="L370" s="234"/>
      <c r="M370" s="234"/>
      <c r="N370" s="234"/>
      <c r="O370" s="234"/>
      <c r="P370" s="234"/>
      <c r="Q370" s="234"/>
      <c r="R370" s="234"/>
      <c r="S370" s="234"/>
      <c r="T370" s="234"/>
    </row>
    <row r="371">
      <c r="A371" s="235">
        <v>10067</v>
      </c>
      <c r="B371" s="240" t="s">
        <v>1153</v>
      </c>
      <c r="C371" s="233" t="s">
        <v>1154</v>
      </c>
      <c r="D371" s="234"/>
      <c r="E371" s="234"/>
      <c r="F371" s="234"/>
      <c r="G371" s="234"/>
      <c r="H371" s="234"/>
      <c r="I371" s="234"/>
      <c r="J371" s="234"/>
      <c r="K371" s="234"/>
      <c r="L371" s="234"/>
      <c r="M371" s="234"/>
      <c r="N371" s="234"/>
      <c r="O371" s="234"/>
      <c r="P371" s="234"/>
      <c r="Q371" s="234"/>
      <c r="R371" s="234"/>
      <c r="S371" s="234"/>
      <c r="T371" s="234"/>
    </row>
    <row r="372">
      <c r="A372" s="235">
        <v>10068</v>
      </c>
      <c r="B372" s="240" t="s">
        <v>1155</v>
      </c>
      <c r="C372" s="233" t="s">
        <v>1154</v>
      </c>
      <c r="D372" s="234"/>
      <c r="E372" s="234"/>
      <c r="F372" s="234"/>
      <c r="G372" s="234"/>
      <c r="H372" s="234"/>
      <c r="I372" s="234"/>
      <c r="J372" s="234"/>
      <c r="K372" s="234"/>
      <c r="L372" s="234"/>
      <c r="M372" s="234"/>
      <c r="N372" s="234"/>
      <c r="O372" s="234"/>
      <c r="P372" s="234"/>
      <c r="Q372" s="234"/>
      <c r="R372" s="234"/>
      <c r="S372" s="234"/>
      <c r="T372" s="234"/>
    </row>
    <row r="373">
      <c r="A373" s="235">
        <v>10069</v>
      </c>
      <c r="B373" s="240" t="s">
        <v>1156</v>
      </c>
      <c r="C373" s="233" t="s">
        <v>1154</v>
      </c>
      <c r="D373" s="234"/>
      <c r="E373" s="234"/>
      <c r="F373" s="234"/>
      <c r="G373" s="234"/>
      <c r="H373" s="234"/>
      <c r="I373" s="234"/>
      <c r="J373" s="234"/>
      <c r="K373" s="234"/>
      <c r="L373" s="234"/>
      <c r="M373" s="234"/>
      <c r="N373" s="234"/>
      <c r="O373" s="234"/>
      <c r="P373" s="234"/>
      <c r="Q373" s="234"/>
      <c r="R373" s="234"/>
      <c r="S373" s="234"/>
      <c r="T373" s="234"/>
    </row>
    <row r="374">
      <c r="A374" s="235"/>
      <c r="B374" s="235"/>
      <c r="C374" s="233"/>
      <c r="D374" s="234"/>
      <c r="E374" s="234"/>
      <c r="F374" s="234"/>
      <c r="G374" s="234"/>
      <c r="H374" s="234"/>
      <c r="I374" s="234"/>
      <c r="J374" s="234"/>
      <c r="K374" s="234"/>
      <c r="L374" s="234"/>
      <c r="M374" s="234"/>
      <c r="N374" s="234"/>
      <c r="O374" s="234"/>
      <c r="P374" s="234"/>
      <c r="Q374" s="234"/>
      <c r="R374" s="234"/>
      <c r="S374" s="234"/>
      <c r="T374" s="234"/>
    </row>
    <row r="375">
      <c r="A375" s="235"/>
      <c r="B375" s="235"/>
      <c r="C375" s="233"/>
      <c r="D375" s="234"/>
      <c r="E375" s="234"/>
      <c r="F375" s="234"/>
      <c r="G375" s="234"/>
      <c r="H375" s="234"/>
      <c r="I375" s="234"/>
      <c r="J375" s="234"/>
      <c r="K375" s="234"/>
      <c r="L375" s="234"/>
      <c r="M375" s="234"/>
      <c r="N375" s="234"/>
      <c r="O375" s="234"/>
      <c r="P375" s="234"/>
      <c r="Q375" s="234"/>
      <c r="R375" s="234"/>
      <c r="S375" s="234"/>
      <c r="T375" s="234"/>
    </row>
    <row r="376">
      <c r="A376" s="237">
        <v>10071</v>
      </c>
      <c r="B376" s="237" t="s">
        <v>1157</v>
      </c>
      <c r="C376" s="239" t="s">
        <v>1158</v>
      </c>
      <c r="D376" s="234"/>
      <c r="E376" s="234"/>
      <c r="F376" s="234"/>
      <c r="G376" s="234"/>
      <c r="H376" s="234"/>
      <c r="I376" s="234"/>
      <c r="J376" s="234"/>
      <c r="K376" s="234"/>
      <c r="L376" s="234"/>
      <c r="M376" s="234"/>
      <c r="N376" s="234"/>
      <c r="O376" s="234"/>
      <c r="P376" s="234"/>
      <c r="Q376" s="234"/>
      <c r="R376" s="234"/>
      <c r="S376" s="234"/>
      <c r="T376" s="234"/>
    </row>
    <row r="377">
      <c r="A377" s="237">
        <v>10072</v>
      </c>
      <c r="B377" s="237" t="s">
        <v>1159</v>
      </c>
      <c r="C377" s="239" t="s">
        <v>1160</v>
      </c>
      <c r="D377" s="234"/>
      <c r="E377" s="234"/>
      <c r="F377" s="234"/>
      <c r="G377" s="234"/>
      <c r="H377" s="234"/>
      <c r="I377" s="234"/>
      <c r="J377" s="234"/>
      <c r="K377" s="234"/>
      <c r="L377" s="234"/>
      <c r="M377" s="234"/>
      <c r="N377" s="234"/>
      <c r="O377" s="234"/>
      <c r="P377" s="234"/>
      <c r="Q377" s="234"/>
      <c r="R377" s="234"/>
      <c r="S377" s="234"/>
      <c r="T377" s="234"/>
    </row>
    <row r="378">
      <c r="A378" s="237">
        <v>10073</v>
      </c>
      <c r="B378" s="237" t="s">
        <v>1161</v>
      </c>
      <c r="C378" s="239" t="s">
        <v>1162</v>
      </c>
      <c r="D378" s="234"/>
      <c r="E378" s="234"/>
      <c r="F378" s="234"/>
      <c r="G378" s="234"/>
      <c r="H378" s="234"/>
      <c r="I378" s="234"/>
      <c r="J378" s="234"/>
      <c r="K378" s="234"/>
      <c r="L378" s="234"/>
      <c r="M378" s="234"/>
      <c r="N378" s="234"/>
      <c r="O378" s="234"/>
      <c r="P378" s="234"/>
      <c r="Q378" s="234"/>
      <c r="R378" s="234"/>
      <c r="S378" s="234"/>
      <c r="T378" s="234"/>
    </row>
    <row r="379">
      <c r="A379" s="237">
        <v>10074</v>
      </c>
      <c r="B379" s="237" t="s">
        <v>1163</v>
      </c>
      <c r="C379" s="239" t="s">
        <v>1164</v>
      </c>
      <c r="D379" s="234"/>
      <c r="E379" s="234"/>
      <c r="F379" s="234"/>
      <c r="G379" s="234"/>
      <c r="H379" s="234"/>
      <c r="I379" s="234"/>
      <c r="J379" s="234"/>
      <c r="K379" s="234"/>
      <c r="L379" s="234"/>
      <c r="M379" s="234"/>
      <c r="N379" s="234"/>
      <c r="O379" s="234"/>
      <c r="P379" s="234"/>
      <c r="Q379" s="234"/>
      <c r="R379" s="234"/>
      <c r="S379" s="234"/>
      <c r="T379" s="234"/>
    </row>
    <row r="380">
      <c r="A380" s="237">
        <v>10075</v>
      </c>
      <c r="B380" s="237" t="s">
        <v>1165</v>
      </c>
      <c r="C380" s="239" t="s">
        <v>1166</v>
      </c>
      <c r="D380" s="234"/>
      <c r="E380" s="234"/>
      <c r="F380" s="234"/>
      <c r="G380" s="234"/>
      <c r="H380" s="234"/>
      <c r="I380" s="234"/>
      <c r="J380" s="234"/>
      <c r="K380" s="234"/>
      <c r="L380" s="234"/>
      <c r="M380" s="234"/>
      <c r="N380" s="234"/>
      <c r="O380" s="234"/>
      <c r="P380" s="234"/>
      <c r="Q380" s="234"/>
      <c r="R380" s="234"/>
      <c r="S380" s="234"/>
      <c r="T380" s="234"/>
    </row>
    <row r="381">
      <c r="A381" s="235"/>
      <c r="B381" s="235"/>
      <c r="C381" s="233"/>
      <c r="D381" s="234"/>
      <c r="E381" s="234"/>
      <c r="F381" s="234"/>
      <c r="G381" s="234"/>
      <c r="H381" s="234"/>
      <c r="I381" s="234"/>
      <c r="J381" s="234"/>
      <c r="K381" s="234"/>
      <c r="L381" s="234"/>
      <c r="M381" s="234"/>
      <c r="N381" s="234"/>
      <c r="O381" s="234"/>
      <c r="P381" s="234"/>
      <c r="Q381" s="234"/>
      <c r="R381" s="234"/>
      <c r="S381" s="234"/>
      <c r="T381" s="234"/>
    </row>
    <row r="382">
      <c r="A382" s="235"/>
      <c r="B382" s="235"/>
      <c r="C382" s="233"/>
      <c r="D382" s="234"/>
      <c r="E382" s="234"/>
      <c r="F382" s="234"/>
      <c r="G382" s="234"/>
      <c r="H382" s="234"/>
      <c r="I382" s="234"/>
      <c r="J382" s="234"/>
      <c r="K382" s="234"/>
      <c r="L382" s="234"/>
      <c r="M382" s="234"/>
      <c r="N382" s="234"/>
      <c r="O382" s="234"/>
      <c r="P382" s="234"/>
      <c r="Q382" s="234"/>
      <c r="R382" s="234"/>
      <c r="S382" s="234"/>
      <c r="T382" s="234"/>
    </row>
    <row r="383">
      <c r="A383" s="235"/>
      <c r="B383" s="235"/>
      <c r="C383" s="233"/>
      <c r="D383" s="234"/>
      <c r="E383" s="234"/>
      <c r="F383" s="234"/>
      <c r="G383" s="234"/>
      <c r="H383" s="234"/>
      <c r="I383" s="234"/>
      <c r="J383" s="234"/>
      <c r="K383" s="234"/>
      <c r="L383" s="234"/>
      <c r="M383" s="234"/>
      <c r="N383" s="234"/>
      <c r="O383" s="234"/>
      <c r="P383" s="234"/>
      <c r="Q383" s="234"/>
      <c r="R383" s="234"/>
      <c r="S383" s="234"/>
      <c r="T383" s="234"/>
    </row>
    <row r="384">
      <c r="A384" s="235"/>
      <c r="B384" s="235"/>
      <c r="C384" s="233"/>
      <c r="D384" s="234"/>
      <c r="E384" s="234"/>
      <c r="F384" s="234"/>
      <c r="G384" s="234"/>
      <c r="H384" s="234"/>
      <c r="I384" s="234"/>
      <c r="J384" s="234"/>
      <c r="K384" s="234"/>
      <c r="L384" s="234"/>
      <c r="M384" s="234"/>
      <c r="N384" s="234"/>
      <c r="O384" s="234"/>
      <c r="P384" s="234"/>
      <c r="Q384" s="234"/>
      <c r="R384" s="234"/>
      <c r="S384" s="234"/>
      <c r="T384" s="234"/>
    </row>
    <row r="385">
      <c r="A385" s="235"/>
      <c r="B385" s="235"/>
      <c r="C385" s="233"/>
      <c r="D385" s="234"/>
      <c r="E385" s="234"/>
      <c r="F385" s="234"/>
      <c r="G385" s="234"/>
      <c r="H385" s="234"/>
      <c r="I385" s="234"/>
      <c r="J385" s="234"/>
      <c r="K385" s="234"/>
      <c r="L385" s="234"/>
      <c r="M385" s="234"/>
      <c r="N385" s="234"/>
      <c r="O385" s="234"/>
      <c r="P385" s="234"/>
      <c r="Q385" s="234"/>
      <c r="R385" s="234"/>
      <c r="S385" s="234"/>
      <c r="T385" s="234"/>
    </row>
    <row r="386">
      <c r="A386" s="235">
        <v>11001</v>
      </c>
      <c r="B386" s="235" t="s">
        <v>1167</v>
      </c>
      <c r="C386" s="233" t="s">
        <v>1168</v>
      </c>
      <c r="D386" s="234"/>
      <c r="E386" s="234"/>
      <c r="F386" s="234"/>
      <c r="G386" s="234"/>
      <c r="H386" s="234"/>
      <c r="I386" s="234"/>
      <c r="J386" s="234"/>
      <c r="K386" s="234"/>
      <c r="L386" s="234"/>
      <c r="M386" s="234"/>
      <c r="N386" s="234"/>
      <c r="O386" s="234"/>
      <c r="P386" s="234"/>
      <c r="Q386" s="234"/>
      <c r="R386" s="234"/>
      <c r="S386" s="234"/>
      <c r="T386" s="234"/>
    </row>
    <row r="387">
      <c r="A387" s="235">
        <v>11002</v>
      </c>
      <c r="B387" s="235" t="s">
        <v>1169</v>
      </c>
      <c r="C387" s="233" t="s">
        <v>1170</v>
      </c>
      <c r="D387" s="234"/>
      <c r="E387" s="234"/>
      <c r="F387" s="234"/>
      <c r="G387" s="234"/>
      <c r="H387" s="234"/>
      <c r="I387" s="234"/>
      <c r="J387" s="234"/>
      <c r="K387" s="234"/>
      <c r="L387" s="234"/>
      <c r="M387" s="234"/>
      <c r="N387" s="234"/>
      <c r="O387" s="234"/>
      <c r="P387" s="234"/>
      <c r="Q387" s="234"/>
      <c r="R387" s="234"/>
      <c r="S387" s="234"/>
      <c r="T387" s="234"/>
    </row>
    <row r="388">
      <c r="A388" s="235"/>
      <c r="B388" s="235"/>
      <c r="C388" s="233"/>
      <c r="D388" s="234"/>
      <c r="E388" s="234"/>
      <c r="F388" s="234"/>
      <c r="G388" s="234"/>
      <c r="H388" s="234"/>
      <c r="I388" s="234"/>
      <c r="J388" s="234"/>
      <c r="K388" s="234"/>
      <c r="L388" s="234"/>
      <c r="M388" s="234"/>
      <c r="N388" s="234"/>
      <c r="O388" s="234"/>
      <c r="P388" s="234"/>
      <c r="Q388" s="234"/>
      <c r="R388" s="234"/>
      <c r="S388" s="234"/>
      <c r="T388" s="234"/>
    </row>
    <row r="389">
      <c r="A389" s="235">
        <v>11011</v>
      </c>
      <c r="B389" s="235" t="s">
        <v>1171</v>
      </c>
      <c r="C389" s="233" t="s">
        <v>1172</v>
      </c>
      <c r="D389" s="234"/>
      <c r="E389" s="234"/>
      <c r="F389" s="234"/>
      <c r="G389" s="234"/>
      <c r="H389" s="234"/>
      <c r="I389" s="234"/>
      <c r="J389" s="234"/>
      <c r="K389" s="234"/>
      <c r="L389" s="234"/>
      <c r="M389" s="234"/>
      <c r="N389" s="234"/>
      <c r="O389" s="234"/>
      <c r="P389" s="234"/>
      <c r="Q389" s="234"/>
      <c r="R389" s="234"/>
      <c r="S389" s="234"/>
      <c r="T389" s="234"/>
    </row>
    <row r="390">
      <c r="A390" s="235">
        <v>11012</v>
      </c>
      <c r="B390" s="235" t="s">
        <v>1173</v>
      </c>
      <c r="C390" s="233" t="s">
        <v>1174</v>
      </c>
      <c r="D390" s="234"/>
      <c r="E390" s="234"/>
      <c r="F390" s="234"/>
      <c r="G390" s="234"/>
      <c r="H390" s="234"/>
      <c r="I390" s="234"/>
      <c r="J390" s="234"/>
      <c r="K390" s="234"/>
      <c r="L390" s="234"/>
      <c r="M390" s="234"/>
      <c r="N390" s="234"/>
      <c r="O390" s="234"/>
      <c r="P390" s="234"/>
      <c r="Q390" s="234"/>
      <c r="R390" s="234"/>
      <c r="S390" s="234"/>
      <c r="T390" s="234"/>
    </row>
    <row r="391">
      <c r="A391" s="235"/>
      <c r="B391" s="235"/>
      <c r="C391" s="233"/>
      <c r="D391" s="234"/>
      <c r="E391" s="234"/>
      <c r="F391" s="234"/>
      <c r="G391" s="234"/>
      <c r="H391" s="234"/>
      <c r="I391" s="234"/>
      <c r="J391" s="234"/>
      <c r="K391" s="234"/>
      <c r="L391" s="234"/>
      <c r="M391" s="234"/>
      <c r="N391" s="234"/>
      <c r="O391" s="234"/>
      <c r="P391" s="234"/>
      <c r="Q391" s="234"/>
      <c r="R391" s="234"/>
      <c r="S391" s="234"/>
      <c r="T391" s="234"/>
    </row>
    <row r="392">
      <c r="A392" s="235"/>
      <c r="B392" s="235"/>
      <c r="C392" s="233"/>
      <c r="D392" s="234"/>
      <c r="E392" s="234"/>
      <c r="F392" s="234"/>
      <c r="G392" s="234"/>
      <c r="H392" s="234"/>
      <c r="I392" s="234"/>
      <c r="J392" s="234"/>
      <c r="K392" s="234"/>
      <c r="L392" s="234"/>
      <c r="M392" s="234"/>
      <c r="N392" s="234"/>
      <c r="O392" s="234"/>
      <c r="P392" s="234"/>
      <c r="Q392" s="234"/>
      <c r="R392" s="234"/>
      <c r="S392" s="234"/>
      <c r="T392" s="234"/>
    </row>
    <row r="393">
      <c r="A393" s="235"/>
      <c r="B393" s="235"/>
      <c r="C393" s="233"/>
      <c r="D393" s="234"/>
      <c r="E393" s="234"/>
      <c r="F393" s="234"/>
      <c r="G393" s="234"/>
      <c r="H393" s="234"/>
      <c r="I393" s="234"/>
      <c r="J393" s="234"/>
      <c r="K393" s="234"/>
      <c r="L393" s="234"/>
      <c r="M393" s="234"/>
      <c r="N393" s="234"/>
      <c r="O393" s="234"/>
      <c r="P393" s="234"/>
      <c r="Q393" s="234"/>
      <c r="R393" s="234"/>
      <c r="S393" s="234"/>
      <c r="T393" s="234"/>
    </row>
    <row r="394">
      <c r="A394" s="235"/>
      <c r="B394" s="235"/>
      <c r="C394" s="233"/>
      <c r="D394" s="234"/>
      <c r="E394" s="234"/>
      <c r="F394" s="234"/>
      <c r="G394" s="234"/>
      <c r="H394" s="234"/>
      <c r="I394" s="234"/>
      <c r="J394" s="234"/>
      <c r="K394" s="234"/>
      <c r="L394" s="234"/>
      <c r="M394" s="234"/>
      <c r="N394" s="234"/>
      <c r="O394" s="234"/>
      <c r="P394" s="234"/>
      <c r="Q394" s="234"/>
      <c r="R394" s="234"/>
      <c r="S394" s="234"/>
      <c r="T394" s="234"/>
    </row>
    <row r="395">
      <c r="A395" s="235"/>
      <c r="B395" s="235"/>
      <c r="C395" s="233"/>
      <c r="D395" s="234"/>
      <c r="E395" s="234"/>
      <c r="F395" s="234"/>
      <c r="G395" s="234"/>
      <c r="H395" s="234"/>
      <c r="I395" s="234"/>
      <c r="J395" s="234"/>
      <c r="K395" s="234"/>
      <c r="L395" s="234"/>
      <c r="M395" s="234"/>
      <c r="N395" s="234"/>
      <c r="O395" s="234"/>
      <c r="P395" s="234"/>
      <c r="Q395" s="234"/>
      <c r="R395" s="234"/>
      <c r="S395" s="234"/>
      <c r="T395" s="234"/>
    </row>
    <row r="396">
      <c r="A396" s="235"/>
      <c r="B396" s="235"/>
      <c r="C396" s="233"/>
      <c r="D396" s="234"/>
      <c r="E396" s="234"/>
      <c r="F396" s="234"/>
      <c r="G396" s="234"/>
      <c r="H396" s="234"/>
      <c r="I396" s="234"/>
      <c r="J396" s="234"/>
      <c r="K396" s="234"/>
      <c r="L396" s="234"/>
      <c r="M396" s="234"/>
      <c r="N396" s="234"/>
      <c r="O396" s="234"/>
      <c r="P396" s="234"/>
      <c r="Q396" s="234"/>
      <c r="R396" s="234"/>
      <c r="S396" s="234"/>
      <c r="T396" s="234"/>
    </row>
    <row r="397">
      <c r="A397" s="242"/>
      <c r="B397" s="243" t="s">
        <v>1175</v>
      </c>
      <c r="C397" s="244" t="s">
        <v>1176</v>
      </c>
      <c r="D397" s="234"/>
      <c r="E397" s="234"/>
      <c r="F397" s="234"/>
      <c r="G397" s="234"/>
      <c r="H397" s="234"/>
      <c r="I397" s="234"/>
      <c r="J397" s="234"/>
      <c r="K397" s="234"/>
      <c r="L397" s="234"/>
      <c r="M397" s="234"/>
      <c r="N397" s="234"/>
      <c r="O397" s="234"/>
      <c r="P397" s="234"/>
      <c r="Q397" s="234"/>
      <c r="R397" s="234"/>
      <c r="S397" s="234"/>
      <c r="T397" s="234"/>
    </row>
    <row r="398">
      <c r="A398" s="235"/>
      <c r="B398" s="235"/>
      <c r="C398" s="233"/>
      <c r="D398" s="234"/>
      <c r="E398" s="234"/>
      <c r="F398" s="234"/>
      <c r="G398" s="234"/>
      <c r="H398" s="234"/>
      <c r="I398" s="234"/>
      <c r="J398" s="234"/>
      <c r="K398" s="234"/>
      <c r="L398" s="234"/>
      <c r="M398" s="234"/>
      <c r="N398" s="234"/>
      <c r="O398" s="234"/>
      <c r="P398" s="234"/>
      <c r="Q398" s="234"/>
      <c r="R398" s="234"/>
      <c r="S398" s="234"/>
      <c r="T398" s="234"/>
    </row>
    <row r="399">
      <c r="A399" s="235">
        <v>20001</v>
      </c>
      <c r="B399" s="233" t="s">
        <v>1177</v>
      </c>
      <c r="C399" s="233" t="s">
        <v>1178</v>
      </c>
      <c r="D399" s="234"/>
      <c r="E399" s="234"/>
      <c r="F399" s="234"/>
      <c r="G399" s="234"/>
      <c r="H399" s="234"/>
      <c r="I399" s="234"/>
      <c r="J399" s="234"/>
      <c r="K399" s="234"/>
      <c r="L399" s="234"/>
      <c r="M399" s="234"/>
      <c r="N399" s="234"/>
      <c r="O399" s="234"/>
      <c r="P399" s="234"/>
      <c r="Q399" s="234"/>
      <c r="R399" s="234"/>
      <c r="S399" s="234"/>
      <c r="T399" s="234"/>
    </row>
    <row r="400">
      <c r="A400" s="235">
        <v>20002</v>
      </c>
      <c r="B400" s="233" t="s">
        <v>1179</v>
      </c>
      <c r="C400" s="233" t="s">
        <v>1180</v>
      </c>
      <c r="D400" s="234"/>
      <c r="E400" s="234"/>
      <c r="F400" s="234"/>
      <c r="G400" s="234"/>
      <c r="H400" s="234"/>
      <c r="I400" s="234"/>
      <c r="J400" s="234"/>
      <c r="K400" s="234"/>
      <c r="L400" s="234"/>
      <c r="M400" s="234"/>
      <c r="N400" s="234"/>
      <c r="O400" s="234"/>
      <c r="P400" s="234"/>
      <c r="Q400" s="234"/>
      <c r="R400" s="234"/>
      <c r="S400" s="234"/>
      <c r="T400" s="234"/>
    </row>
    <row r="401">
      <c r="A401" s="235">
        <v>20003</v>
      </c>
      <c r="B401" s="233" t="s">
        <v>1179</v>
      </c>
      <c r="C401" s="233" t="s">
        <v>1180</v>
      </c>
      <c r="D401" s="234"/>
      <c r="E401" s="234"/>
      <c r="F401" s="234"/>
      <c r="G401" s="234"/>
      <c r="H401" s="234"/>
      <c r="I401" s="234"/>
      <c r="J401" s="234"/>
      <c r="K401" s="234"/>
      <c r="L401" s="234"/>
      <c r="M401" s="234"/>
      <c r="N401" s="234"/>
      <c r="O401" s="234"/>
      <c r="P401" s="234"/>
      <c r="Q401" s="234"/>
      <c r="R401" s="234"/>
      <c r="S401" s="234"/>
      <c r="T401" s="234"/>
    </row>
    <row r="402">
      <c r="A402" s="235">
        <v>20004</v>
      </c>
      <c r="B402" s="233" t="s">
        <v>1181</v>
      </c>
      <c r="C402" s="233" t="s">
        <v>1182</v>
      </c>
      <c r="D402" s="234"/>
      <c r="E402" s="234"/>
      <c r="F402" s="234"/>
      <c r="G402" s="234"/>
      <c r="H402" s="234"/>
      <c r="I402" s="234"/>
      <c r="J402" s="234"/>
      <c r="K402" s="234"/>
      <c r="L402" s="234"/>
      <c r="M402" s="234"/>
      <c r="N402" s="234"/>
      <c r="O402" s="234"/>
      <c r="P402" s="234"/>
      <c r="Q402" s="234"/>
      <c r="R402" s="234"/>
      <c r="S402" s="234"/>
      <c r="T402" s="234"/>
    </row>
    <row r="403">
      <c r="A403" s="235">
        <v>20005</v>
      </c>
      <c r="B403" s="233" t="s">
        <v>1183</v>
      </c>
      <c r="C403" s="233" t="s">
        <v>1184</v>
      </c>
      <c r="D403" s="234"/>
      <c r="E403" s="234"/>
      <c r="F403" s="234"/>
      <c r="G403" s="234"/>
      <c r="H403" s="234"/>
      <c r="I403" s="234"/>
      <c r="J403" s="234"/>
      <c r="K403" s="234"/>
      <c r="L403" s="234"/>
      <c r="M403" s="234"/>
      <c r="N403" s="234"/>
      <c r="O403" s="234"/>
      <c r="P403" s="234"/>
      <c r="Q403" s="234"/>
      <c r="R403" s="234"/>
      <c r="S403" s="234"/>
      <c r="T403" s="234"/>
    </row>
    <row r="404">
      <c r="A404" s="235">
        <v>20006</v>
      </c>
      <c r="B404" s="233" t="s">
        <v>1185</v>
      </c>
      <c r="C404" s="233" t="s">
        <v>1186</v>
      </c>
      <c r="D404" s="234"/>
      <c r="E404" s="234"/>
      <c r="F404" s="234"/>
      <c r="G404" s="234"/>
      <c r="H404" s="234"/>
      <c r="I404" s="234"/>
      <c r="J404" s="234"/>
      <c r="K404" s="234"/>
      <c r="L404" s="234"/>
      <c r="M404" s="234"/>
      <c r="N404" s="234"/>
      <c r="O404" s="234"/>
      <c r="P404" s="234"/>
      <c r="Q404" s="234"/>
      <c r="R404" s="234"/>
      <c r="S404" s="234"/>
      <c r="T404" s="234"/>
    </row>
    <row r="405">
      <c r="A405" s="235">
        <v>20007</v>
      </c>
      <c r="B405" s="233" t="s">
        <v>1187</v>
      </c>
      <c r="C405" s="233" t="s">
        <v>1188</v>
      </c>
      <c r="D405" s="234"/>
      <c r="E405" s="234"/>
      <c r="F405" s="234"/>
      <c r="G405" s="234"/>
      <c r="H405" s="234"/>
      <c r="I405" s="234"/>
      <c r="J405" s="234"/>
      <c r="K405" s="234"/>
      <c r="L405" s="234"/>
      <c r="M405" s="234"/>
      <c r="N405" s="234"/>
      <c r="O405" s="234"/>
      <c r="P405" s="234"/>
      <c r="Q405" s="234"/>
      <c r="R405" s="234"/>
      <c r="S405" s="234"/>
      <c r="T405" s="234"/>
    </row>
    <row r="406">
      <c r="A406" s="235">
        <v>20008</v>
      </c>
      <c r="B406" s="233" t="s">
        <v>1189</v>
      </c>
      <c r="C406" s="233" t="s">
        <v>1190</v>
      </c>
      <c r="D406" s="234"/>
      <c r="E406" s="234"/>
      <c r="F406" s="234"/>
      <c r="G406" s="234"/>
      <c r="H406" s="234"/>
      <c r="I406" s="234"/>
      <c r="J406" s="234"/>
      <c r="K406" s="234"/>
      <c r="L406" s="234"/>
      <c r="M406" s="234"/>
      <c r="N406" s="234"/>
      <c r="O406" s="234"/>
      <c r="P406" s="234"/>
      <c r="Q406" s="234"/>
      <c r="R406" s="234"/>
      <c r="S406" s="234"/>
      <c r="T406" s="234"/>
    </row>
    <row r="407">
      <c r="A407" s="235">
        <v>20009</v>
      </c>
      <c r="B407" s="233" t="s">
        <v>1191</v>
      </c>
      <c r="C407" s="233" t="s">
        <v>1192</v>
      </c>
      <c r="D407" s="234"/>
      <c r="E407" s="234"/>
      <c r="F407" s="234"/>
      <c r="G407" s="234"/>
      <c r="H407" s="234"/>
      <c r="I407" s="234"/>
      <c r="J407" s="234"/>
      <c r="K407" s="234"/>
      <c r="L407" s="234"/>
      <c r="M407" s="234"/>
      <c r="N407" s="234"/>
      <c r="O407" s="234"/>
      <c r="P407" s="234"/>
      <c r="Q407" s="234"/>
      <c r="R407" s="234"/>
      <c r="S407" s="234"/>
      <c r="T407" s="234"/>
    </row>
    <row r="408">
      <c r="A408" s="235">
        <v>20010</v>
      </c>
      <c r="B408" s="233" t="s">
        <v>1193</v>
      </c>
      <c r="C408" s="233" t="s">
        <v>1194</v>
      </c>
      <c r="D408" s="234"/>
      <c r="E408" s="234"/>
      <c r="F408" s="234"/>
      <c r="G408" s="234"/>
      <c r="H408" s="234"/>
      <c r="I408" s="234"/>
      <c r="J408" s="234"/>
      <c r="K408" s="234"/>
      <c r="L408" s="234"/>
      <c r="M408" s="234"/>
      <c r="N408" s="234"/>
      <c r="O408" s="234"/>
      <c r="P408" s="234"/>
      <c r="Q408" s="234"/>
      <c r="R408" s="234"/>
      <c r="S408" s="234"/>
      <c r="T408" s="234"/>
    </row>
    <row r="409">
      <c r="A409" s="235">
        <v>20011</v>
      </c>
      <c r="B409" s="233" t="s">
        <v>1195</v>
      </c>
      <c r="C409" s="233" t="s">
        <v>1196</v>
      </c>
      <c r="D409" s="234"/>
      <c r="E409" s="234"/>
      <c r="F409" s="234"/>
      <c r="G409" s="234"/>
      <c r="H409" s="234"/>
      <c r="I409" s="234"/>
      <c r="J409" s="234"/>
      <c r="K409" s="234"/>
      <c r="L409" s="234"/>
      <c r="M409" s="234"/>
      <c r="N409" s="234"/>
      <c r="O409" s="234"/>
      <c r="P409" s="234"/>
      <c r="Q409" s="234"/>
      <c r="R409" s="234"/>
      <c r="S409" s="234"/>
      <c r="T409" s="234"/>
    </row>
    <row r="410">
      <c r="A410" s="235">
        <v>20012</v>
      </c>
      <c r="B410" s="233" t="s">
        <v>1197</v>
      </c>
      <c r="C410" s="233" t="s">
        <v>1198</v>
      </c>
      <c r="D410" s="234"/>
      <c r="E410" s="234"/>
      <c r="F410" s="234"/>
      <c r="G410" s="234"/>
      <c r="H410" s="234"/>
      <c r="I410" s="234"/>
      <c r="J410" s="234"/>
      <c r="K410" s="234"/>
      <c r="L410" s="234"/>
      <c r="M410" s="234"/>
      <c r="N410" s="234"/>
      <c r="O410" s="234"/>
      <c r="P410" s="234"/>
      <c r="Q410" s="234"/>
      <c r="R410" s="234"/>
      <c r="S410" s="234"/>
      <c r="T410" s="234"/>
    </row>
    <row r="411">
      <c r="A411" s="235">
        <v>20013</v>
      </c>
      <c r="B411" s="233" t="s">
        <v>1199</v>
      </c>
      <c r="C411" s="233" t="s">
        <v>1200</v>
      </c>
      <c r="D411" s="234"/>
      <c r="E411" s="234"/>
      <c r="F411" s="234"/>
      <c r="G411" s="234"/>
      <c r="H411" s="234"/>
      <c r="I411" s="234"/>
      <c r="J411" s="234"/>
      <c r="K411" s="234"/>
      <c r="L411" s="234"/>
      <c r="M411" s="234"/>
      <c r="N411" s="234"/>
      <c r="O411" s="234"/>
      <c r="P411" s="234"/>
      <c r="Q411" s="234"/>
      <c r="R411" s="234"/>
      <c r="S411" s="234"/>
      <c r="T411" s="234"/>
    </row>
    <row r="412">
      <c r="A412" s="235">
        <v>20014</v>
      </c>
      <c r="B412" s="233" t="s">
        <v>1201</v>
      </c>
      <c r="C412" s="233" t="s">
        <v>1202</v>
      </c>
      <c r="D412" s="234"/>
      <c r="E412" s="234"/>
      <c r="F412" s="234"/>
      <c r="G412" s="234"/>
      <c r="H412" s="234"/>
      <c r="I412" s="234"/>
      <c r="J412" s="234"/>
      <c r="K412" s="234"/>
      <c r="L412" s="234"/>
      <c r="M412" s="234"/>
      <c r="N412" s="234"/>
      <c r="O412" s="234"/>
      <c r="P412" s="234"/>
      <c r="Q412" s="234"/>
      <c r="R412" s="234"/>
      <c r="S412" s="234"/>
      <c r="T412" s="234"/>
    </row>
    <row r="413">
      <c r="A413" s="235">
        <v>20015</v>
      </c>
      <c r="B413" s="233" t="s">
        <v>1203</v>
      </c>
      <c r="C413" s="233" t="s">
        <v>1204</v>
      </c>
      <c r="D413" s="234"/>
      <c r="E413" s="234"/>
      <c r="F413" s="234"/>
      <c r="G413" s="234"/>
      <c r="H413" s="234"/>
      <c r="I413" s="234"/>
      <c r="J413" s="234"/>
      <c r="K413" s="234"/>
      <c r="L413" s="234"/>
      <c r="M413" s="234"/>
      <c r="N413" s="234"/>
      <c r="O413" s="234"/>
      <c r="P413" s="234"/>
      <c r="Q413" s="234"/>
      <c r="R413" s="234"/>
      <c r="S413" s="234"/>
      <c r="T413" s="234"/>
    </row>
    <row r="414">
      <c r="A414" s="235">
        <v>20016</v>
      </c>
      <c r="B414" s="233" t="s">
        <v>1205</v>
      </c>
      <c r="C414" s="233" t="s">
        <v>1206</v>
      </c>
      <c r="D414" s="234"/>
      <c r="E414" s="234"/>
      <c r="F414" s="234"/>
      <c r="G414" s="234"/>
      <c r="H414" s="234"/>
      <c r="I414" s="234"/>
      <c r="J414" s="234"/>
      <c r="K414" s="234"/>
      <c r="L414" s="234"/>
      <c r="M414" s="234"/>
      <c r="N414" s="234"/>
      <c r="O414" s="234"/>
      <c r="P414" s="234"/>
      <c r="Q414" s="234"/>
      <c r="R414" s="234"/>
      <c r="S414" s="234"/>
      <c r="T414" s="234"/>
    </row>
    <row r="415">
      <c r="A415" s="235">
        <v>20017</v>
      </c>
      <c r="B415" s="233" t="s">
        <v>1207</v>
      </c>
      <c r="C415" s="233" t="s">
        <v>1208</v>
      </c>
      <c r="D415" s="234"/>
      <c r="E415" s="234"/>
      <c r="F415" s="234"/>
      <c r="G415" s="234"/>
      <c r="H415" s="234"/>
      <c r="I415" s="234"/>
      <c r="J415" s="234"/>
      <c r="K415" s="234"/>
      <c r="L415" s="234"/>
      <c r="M415" s="234"/>
      <c r="N415" s="234"/>
      <c r="O415" s="234"/>
      <c r="P415" s="234"/>
      <c r="Q415" s="234"/>
      <c r="R415" s="234"/>
      <c r="S415" s="234"/>
      <c r="T415" s="234"/>
    </row>
    <row r="416">
      <c r="A416" s="235">
        <v>20018</v>
      </c>
      <c r="B416" s="233" t="s">
        <v>1209</v>
      </c>
      <c r="C416" s="233" t="s">
        <v>1210</v>
      </c>
      <c r="D416" s="234"/>
      <c r="E416" s="234"/>
      <c r="F416" s="234"/>
      <c r="G416" s="234"/>
      <c r="H416" s="234"/>
      <c r="I416" s="234"/>
      <c r="J416" s="234"/>
      <c r="K416" s="234"/>
      <c r="L416" s="234"/>
      <c r="M416" s="234"/>
      <c r="N416" s="234"/>
      <c r="O416" s="234"/>
      <c r="P416" s="234"/>
      <c r="Q416" s="234"/>
      <c r="R416" s="234"/>
      <c r="S416" s="234"/>
      <c r="T416" s="234"/>
    </row>
    <row r="417">
      <c r="A417" s="235">
        <v>20019</v>
      </c>
      <c r="B417" s="233" t="s">
        <v>1211</v>
      </c>
      <c r="C417" s="233" t="s">
        <v>1212</v>
      </c>
      <c r="D417" s="234"/>
      <c r="E417" s="234"/>
      <c r="F417" s="234"/>
      <c r="G417" s="234"/>
      <c r="H417" s="234"/>
      <c r="I417" s="234"/>
      <c r="J417" s="234"/>
      <c r="K417" s="234"/>
      <c r="L417" s="234"/>
      <c r="M417" s="234"/>
      <c r="N417" s="234"/>
      <c r="O417" s="234"/>
      <c r="P417" s="234"/>
      <c r="Q417" s="234"/>
      <c r="R417" s="234"/>
      <c r="S417" s="234"/>
      <c r="T417" s="234"/>
    </row>
    <row r="418">
      <c r="A418" s="235">
        <v>20020</v>
      </c>
      <c r="B418" s="233" t="s">
        <v>1195</v>
      </c>
      <c r="C418" s="233" t="s">
        <v>1213</v>
      </c>
      <c r="D418" s="234"/>
      <c r="E418" s="234"/>
      <c r="F418" s="234"/>
      <c r="G418" s="234"/>
      <c r="H418" s="234"/>
      <c r="I418" s="234"/>
      <c r="J418" s="234"/>
      <c r="K418" s="234"/>
      <c r="L418" s="234"/>
      <c r="M418" s="234"/>
      <c r="N418" s="234"/>
      <c r="O418" s="234"/>
      <c r="P418" s="234"/>
      <c r="Q418" s="234"/>
      <c r="R418" s="234"/>
      <c r="S418" s="234"/>
      <c r="T418" s="234"/>
    </row>
    <row r="419">
      <c r="A419" s="235">
        <v>20021</v>
      </c>
      <c r="B419" s="233" t="s">
        <v>1214</v>
      </c>
      <c r="C419" s="233" t="s">
        <v>1215</v>
      </c>
      <c r="D419" s="234"/>
      <c r="E419" s="234"/>
      <c r="F419" s="234"/>
      <c r="G419" s="234"/>
      <c r="H419" s="234"/>
      <c r="I419" s="234"/>
      <c r="J419" s="234"/>
      <c r="K419" s="234"/>
      <c r="L419" s="234"/>
      <c r="M419" s="234"/>
      <c r="N419" s="234"/>
      <c r="O419" s="234"/>
      <c r="P419" s="234"/>
      <c r="Q419" s="234"/>
      <c r="R419" s="234"/>
      <c r="S419" s="234"/>
      <c r="T419" s="234"/>
    </row>
    <row r="420">
      <c r="A420" s="235">
        <v>20022</v>
      </c>
      <c r="B420" s="233" t="s">
        <v>1216</v>
      </c>
      <c r="C420" s="233" t="s">
        <v>1217</v>
      </c>
      <c r="D420" s="234"/>
      <c r="E420" s="234"/>
      <c r="F420" s="234"/>
      <c r="G420" s="234"/>
      <c r="H420" s="234"/>
      <c r="I420" s="234"/>
      <c r="J420" s="234"/>
      <c r="K420" s="234"/>
      <c r="L420" s="234"/>
      <c r="M420" s="234"/>
      <c r="N420" s="234"/>
      <c r="O420" s="234"/>
      <c r="P420" s="234"/>
      <c r="Q420" s="234"/>
      <c r="R420" s="234"/>
      <c r="S420" s="234"/>
      <c r="T420" s="234"/>
    </row>
    <row r="421">
      <c r="A421" s="235">
        <v>20023</v>
      </c>
      <c r="B421" s="233" t="s">
        <v>1218</v>
      </c>
      <c r="C421" s="233" t="s">
        <v>1219</v>
      </c>
      <c r="D421" s="234"/>
      <c r="E421" s="234"/>
      <c r="F421" s="234"/>
      <c r="G421" s="234"/>
      <c r="H421" s="234"/>
      <c r="I421" s="234"/>
      <c r="J421" s="234"/>
      <c r="K421" s="234"/>
      <c r="L421" s="234"/>
      <c r="M421" s="234"/>
      <c r="N421" s="234"/>
      <c r="O421" s="234"/>
      <c r="P421" s="234"/>
      <c r="Q421" s="234"/>
      <c r="R421" s="234"/>
      <c r="S421" s="234"/>
      <c r="T421" s="234"/>
    </row>
    <row r="422">
      <c r="A422" s="235">
        <v>20024</v>
      </c>
      <c r="B422" s="233" t="s">
        <v>1220</v>
      </c>
      <c r="C422" s="233" t="s">
        <v>1221</v>
      </c>
      <c r="D422" s="234"/>
      <c r="E422" s="234"/>
      <c r="F422" s="234"/>
      <c r="G422" s="234"/>
      <c r="H422" s="234"/>
      <c r="I422" s="234"/>
      <c r="J422" s="234"/>
      <c r="K422" s="234"/>
      <c r="L422" s="234"/>
      <c r="M422" s="234"/>
      <c r="N422" s="234"/>
      <c r="O422" s="234"/>
      <c r="P422" s="234"/>
      <c r="Q422" s="234"/>
      <c r="R422" s="234"/>
      <c r="S422" s="234"/>
      <c r="T422" s="234"/>
    </row>
    <row r="423">
      <c r="A423" s="235">
        <v>20025</v>
      </c>
      <c r="B423" s="233" t="s">
        <v>1222</v>
      </c>
      <c r="C423" s="233" t="s">
        <v>1186</v>
      </c>
      <c r="D423" s="234"/>
      <c r="E423" s="234"/>
      <c r="F423" s="234"/>
      <c r="G423" s="234"/>
      <c r="H423" s="234"/>
      <c r="I423" s="234"/>
      <c r="J423" s="234"/>
      <c r="K423" s="234"/>
      <c r="L423" s="234"/>
      <c r="M423" s="234"/>
      <c r="N423" s="234"/>
      <c r="O423" s="234"/>
      <c r="P423" s="234"/>
      <c r="Q423" s="234"/>
      <c r="R423" s="234"/>
      <c r="S423" s="234"/>
      <c r="T423" s="234"/>
    </row>
    <row r="424">
      <c r="A424" s="235">
        <v>20026</v>
      </c>
      <c r="B424" s="233" t="s">
        <v>1223</v>
      </c>
      <c r="C424" s="233" t="s">
        <v>1224</v>
      </c>
      <c r="D424" s="234"/>
      <c r="E424" s="234"/>
      <c r="F424" s="234"/>
      <c r="G424" s="234"/>
      <c r="H424" s="234"/>
      <c r="I424" s="234"/>
      <c r="J424" s="234"/>
      <c r="K424" s="234"/>
      <c r="L424" s="234"/>
      <c r="M424" s="234"/>
      <c r="N424" s="234"/>
      <c r="O424" s="234"/>
      <c r="P424" s="234"/>
      <c r="Q424" s="234"/>
      <c r="R424" s="234"/>
      <c r="S424" s="234"/>
      <c r="T424" s="234"/>
    </row>
    <row r="425">
      <c r="A425" s="235">
        <v>20027</v>
      </c>
      <c r="B425" s="233" t="s">
        <v>1225</v>
      </c>
      <c r="C425" s="233" t="s">
        <v>1226</v>
      </c>
      <c r="D425" s="234"/>
      <c r="E425" s="234"/>
      <c r="F425" s="234"/>
      <c r="G425" s="234"/>
      <c r="H425" s="234"/>
      <c r="I425" s="234"/>
      <c r="J425" s="234"/>
      <c r="K425" s="234"/>
      <c r="L425" s="234"/>
      <c r="M425" s="234"/>
      <c r="N425" s="234"/>
      <c r="O425" s="234"/>
      <c r="P425" s="234"/>
      <c r="Q425" s="234"/>
      <c r="R425" s="234"/>
      <c r="S425" s="234"/>
      <c r="T425" s="234"/>
    </row>
    <row r="426">
      <c r="A426" s="235">
        <v>20028</v>
      </c>
      <c r="B426" s="233" t="s">
        <v>1227</v>
      </c>
      <c r="C426" s="233" t="s">
        <v>1228</v>
      </c>
      <c r="D426" s="234"/>
      <c r="E426" s="234"/>
      <c r="F426" s="234"/>
      <c r="G426" s="234"/>
      <c r="H426" s="234"/>
      <c r="I426" s="234"/>
      <c r="J426" s="234"/>
      <c r="K426" s="234"/>
      <c r="L426" s="234"/>
      <c r="M426" s="234"/>
      <c r="N426" s="234"/>
      <c r="O426" s="234"/>
      <c r="P426" s="234"/>
      <c r="Q426" s="234"/>
      <c r="R426" s="234"/>
      <c r="S426" s="234"/>
      <c r="T426" s="234"/>
    </row>
    <row r="427">
      <c r="A427" s="235">
        <v>20029</v>
      </c>
      <c r="B427" s="233" t="s">
        <v>1229</v>
      </c>
      <c r="C427" s="233" t="s">
        <v>1230</v>
      </c>
      <c r="D427" s="234"/>
      <c r="E427" s="234"/>
      <c r="F427" s="234"/>
      <c r="G427" s="234"/>
      <c r="H427" s="234"/>
      <c r="I427" s="234"/>
      <c r="J427" s="234"/>
      <c r="K427" s="234"/>
      <c r="L427" s="234"/>
      <c r="M427" s="234"/>
      <c r="N427" s="234"/>
      <c r="O427" s="234"/>
      <c r="P427" s="234"/>
      <c r="Q427" s="234"/>
      <c r="R427" s="234"/>
      <c r="S427" s="234"/>
      <c r="T427" s="234"/>
    </row>
    <row r="428">
      <c r="A428" s="235">
        <v>20030</v>
      </c>
      <c r="B428" s="233" t="s">
        <v>1231</v>
      </c>
      <c r="C428" s="233" t="s">
        <v>1232</v>
      </c>
      <c r="D428" s="234"/>
      <c r="E428" s="234"/>
      <c r="F428" s="234"/>
      <c r="G428" s="234"/>
      <c r="H428" s="234"/>
      <c r="I428" s="234"/>
      <c r="J428" s="234"/>
      <c r="K428" s="234"/>
      <c r="L428" s="234"/>
      <c r="M428" s="234"/>
      <c r="N428" s="234"/>
      <c r="O428" s="234"/>
      <c r="P428" s="234"/>
      <c r="Q428" s="234"/>
      <c r="R428" s="234"/>
      <c r="S428" s="234"/>
      <c r="T428" s="234"/>
    </row>
    <row r="429">
      <c r="A429" s="235">
        <v>20031</v>
      </c>
      <c r="B429" s="235" t="s">
        <v>576</v>
      </c>
      <c r="C429" s="233" t="s">
        <v>577</v>
      </c>
      <c r="D429" s="234"/>
      <c r="E429" s="234"/>
      <c r="F429" s="234"/>
      <c r="G429" s="234"/>
      <c r="H429" s="234"/>
      <c r="I429" s="234"/>
      <c r="J429" s="234"/>
      <c r="K429" s="234"/>
      <c r="L429" s="234"/>
      <c r="M429" s="234"/>
      <c r="N429" s="234"/>
      <c r="O429" s="234"/>
      <c r="P429" s="234"/>
      <c r="Q429" s="234"/>
      <c r="R429" s="234"/>
      <c r="S429" s="234"/>
      <c r="T429" s="234"/>
    </row>
    <row r="430">
      <c r="A430" s="235">
        <v>20032</v>
      </c>
      <c r="B430" s="235" t="s">
        <v>578</v>
      </c>
      <c r="C430" s="233" t="s">
        <v>579</v>
      </c>
      <c r="D430" s="234"/>
      <c r="E430" s="234"/>
      <c r="F430" s="234"/>
      <c r="G430" s="234"/>
      <c r="H430" s="234"/>
      <c r="I430" s="234"/>
      <c r="J430" s="234"/>
      <c r="K430" s="234"/>
      <c r="L430" s="234"/>
      <c r="M430" s="234"/>
      <c r="N430" s="234"/>
      <c r="O430" s="234"/>
      <c r="P430" s="234"/>
      <c r="Q430" s="234"/>
      <c r="R430" s="234"/>
      <c r="S430" s="234"/>
      <c r="T430" s="234"/>
    </row>
    <row r="431">
      <c r="A431" s="235">
        <v>20033</v>
      </c>
      <c r="B431" s="233" t="s">
        <v>1179</v>
      </c>
      <c r="C431" s="233" t="s">
        <v>1180</v>
      </c>
      <c r="D431" s="234"/>
      <c r="E431" s="234"/>
      <c r="F431" s="234"/>
      <c r="G431" s="234"/>
      <c r="H431" s="234"/>
      <c r="I431" s="234"/>
      <c r="J431" s="234"/>
      <c r="K431" s="234"/>
      <c r="L431" s="234"/>
      <c r="M431" s="234"/>
      <c r="N431" s="234"/>
      <c r="O431" s="234"/>
      <c r="P431" s="234"/>
      <c r="Q431" s="234"/>
      <c r="R431" s="234"/>
      <c r="S431" s="234"/>
      <c r="T431" s="234"/>
    </row>
    <row r="432">
      <c r="A432" s="235">
        <v>20034</v>
      </c>
      <c r="B432" s="233" t="s">
        <v>1233</v>
      </c>
      <c r="C432" s="233" t="s">
        <v>1234</v>
      </c>
      <c r="D432" s="234"/>
      <c r="E432" s="234"/>
      <c r="F432" s="234"/>
      <c r="G432" s="234"/>
      <c r="H432" s="234"/>
      <c r="I432" s="234"/>
      <c r="J432" s="234"/>
      <c r="K432" s="234"/>
      <c r="L432" s="234"/>
      <c r="M432" s="234"/>
      <c r="N432" s="234"/>
      <c r="O432" s="234"/>
      <c r="P432" s="234"/>
      <c r="Q432" s="234"/>
      <c r="R432" s="234"/>
      <c r="S432" s="234"/>
      <c r="T432" s="234"/>
    </row>
    <row r="433">
      <c r="A433" s="235">
        <v>20035</v>
      </c>
      <c r="B433" s="233" t="s">
        <v>1235</v>
      </c>
      <c r="C433" s="233" t="s">
        <v>1234</v>
      </c>
      <c r="D433" s="234"/>
      <c r="E433" s="234"/>
      <c r="F433" s="234"/>
      <c r="G433" s="234"/>
      <c r="H433" s="234"/>
      <c r="I433" s="234"/>
      <c r="J433" s="234"/>
      <c r="K433" s="234"/>
      <c r="L433" s="234"/>
      <c r="M433" s="234"/>
      <c r="N433" s="234"/>
      <c r="O433" s="234"/>
      <c r="P433" s="234"/>
      <c r="Q433" s="234"/>
      <c r="R433" s="234"/>
      <c r="S433" s="234"/>
      <c r="T433" s="234"/>
    </row>
    <row r="434">
      <c r="A434" s="235">
        <v>20036</v>
      </c>
      <c r="B434" s="233" t="s">
        <v>1235</v>
      </c>
      <c r="C434" s="233" t="s">
        <v>1234</v>
      </c>
      <c r="D434" s="234"/>
      <c r="E434" s="234"/>
      <c r="F434" s="234"/>
      <c r="G434" s="234"/>
      <c r="H434" s="234"/>
      <c r="I434" s="234"/>
      <c r="J434" s="234"/>
      <c r="K434" s="234"/>
      <c r="L434" s="234"/>
      <c r="M434" s="234"/>
      <c r="N434" s="234"/>
      <c r="O434" s="234"/>
      <c r="P434" s="234"/>
      <c r="Q434" s="234"/>
      <c r="R434" s="234"/>
      <c r="S434" s="234"/>
      <c r="T434" s="234"/>
    </row>
    <row r="435">
      <c r="A435" s="235">
        <v>20037</v>
      </c>
      <c r="B435" s="233" t="s">
        <v>1233</v>
      </c>
      <c r="C435" s="233" t="s">
        <v>1234</v>
      </c>
      <c r="D435" s="234"/>
      <c r="E435" s="234"/>
      <c r="F435" s="234"/>
      <c r="G435" s="234"/>
      <c r="H435" s="234"/>
      <c r="I435" s="234"/>
      <c r="J435" s="234"/>
      <c r="K435" s="234"/>
      <c r="L435" s="234"/>
      <c r="M435" s="234"/>
      <c r="N435" s="234"/>
      <c r="O435" s="234"/>
      <c r="P435" s="234"/>
      <c r="Q435" s="234"/>
      <c r="R435" s="234"/>
      <c r="S435" s="234"/>
      <c r="T435" s="234"/>
    </row>
    <row r="436">
      <c r="A436" s="235">
        <v>20038</v>
      </c>
      <c r="B436" s="233" t="s">
        <v>1236</v>
      </c>
      <c r="C436" s="233" t="s">
        <v>1237</v>
      </c>
      <c r="D436" s="234"/>
      <c r="E436" s="234"/>
      <c r="F436" s="234"/>
      <c r="G436" s="234"/>
      <c r="H436" s="234"/>
      <c r="I436" s="234"/>
      <c r="J436" s="234"/>
      <c r="K436" s="234"/>
      <c r="L436" s="234"/>
      <c r="M436" s="234"/>
      <c r="N436" s="234"/>
      <c r="O436" s="234"/>
      <c r="P436" s="234"/>
      <c r="Q436" s="234"/>
      <c r="R436" s="234"/>
      <c r="S436" s="234"/>
      <c r="T436" s="234"/>
    </row>
    <row r="437">
      <c r="A437" s="235">
        <v>20039</v>
      </c>
      <c r="B437" s="233" t="s">
        <v>1238</v>
      </c>
      <c r="C437" s="233" t="s">
        <v>1239</v>
      </c>
      <c r="D437" s="234"/>
      <c r="E437" s="234"/>
      <c r="F437" s="234"/>
      <c r="G437" s="234"/>
      <c r="H437" s="234"/>
      <c r="I437" s="234"/>
      <c r="J437" s="234"/>
      <c r="K437" s="234"/>
      <c r="L437" s="234"/>
      <c r="M437" s="234"/>
      <c r="N437" s="234"/>
      <c r="O437" s="234"/>
      <c r="P437" s="234"/>
      <c r="Q437" s="234"/>
      <c r="R437" s="234"/>
      <c r="S437" s="234"/>
      <c r="T437" s="234"/>
    </row>
    <row r="438">
      <c r="A438" s="235"/>
      <c r="B438" s="233"/>
      <c r="C438" s="233"/>
      <c r="D438" s="234"/>
      <c r="E438" s="234"/>
      <c r="F438" s="234"/>
      <c r="G438" s="234"/>
      <c r="H438" s="234"/>
      <c r="I438" s="234"/>
      <c r="J438" s="234"/>
      <c r="K438" s="234"/>
      <c r="L438" s="234"/>
      <c r="M438" s="234"/>
      <c r="N438" s="234"/>
      <c r="O438" s="234"/>
      <c r="P438" s="234"/>
      <c r="Q438" s="234"/>
      <c r="R438" s="234"/>
      <c r="S438" s="234"/>
      <c r="T438" s="234"/>
    </row>
    <row r="439">
      <c r="A439" s="235">
        <v>20101</v>
      </c>
      <c r="B439" s="233" t="s">
        <v>1240</v>
      </c>
      <c r="C439" s="233" t="s">
        <v>1241</v>
      </c>
      <c r="D439" s="234"/>
      <c r="E439" s="234"/>
      <c r="F439" s="234"/>
      <c r="G439" s="234"/>
      <c r="H439" s="234"/>
      <c r="I439" s="234"/>
      <c r="J439" s="234"/>
      <c r="K439" s="234"/>
      <c r="L439" s="234"/>
      <c r="M439" s="234"/>
      <c r="N439" s="234"/>
      <c r="O439" s="234"/>
      <c r="P439" s="234"/>
      <c r="Q439" s="234"/>
      <c r="R439" s="234"/>
      <c r="S439" s="234"/>
      <c r="T439" s="234"/>
    </row>
    <row r="440">
      <c r="A440" s="235">
        <v>20102</v>
      </c>
      <c r="B440" s="233" t="s">
        <v>1242</v>
      </c>
      <c r="C440" s="233" t="s">
        <v>1243</v>
      </c>
      <c r="D440" s="234"/>
      <c r="E440" s="234"/>
      <c r="F440" s="234"/>
      <c r="G440" s="234"/>
      <c r="H440" s="234"/>
      <c r="I440" s="234"/>
      <c r="J440" s="234"/>
      <c r="K440" s="234"/>
      <c r="L440" s="234"/>
      <c r="M440" s="234"/>
      <c r="N440" s="234"/>
      <c r="O440" s="234"/>
      <c r="P440" s="234"/>
      <c r="Q440" s="234"/>
      <c r="R440" s="234"/>
      <c r="S440" s="234"/>
      <c r="T440" s="234"/>
    </row>
    <row r="441">
      <c r="A441" s="235">
        <v>20103</v>
      </c>
      <c r="B441" s="233" t="s">
        <v>1244</v>
      </c>
      <c r="C441" s="233" t="s">
        <v>1245</v>
      </c>
      <c r="D441" s="234"/>
      <c r="E441" s="234"/>
      <c r="F441" s="234"/>
      <c r="G441" s="234"/>
      <c r="H441" s="234"/>
      <c r="I441" s="234"/>
      <c r="J441" s="234"/>
      <c r="K441" s="234"/>
      <c r="L441" s="234"/>
      <c r="M441" s="234"/>
      <c r="N441" s="234"/>
      <c r="O441" s="234"/>
      <c r="P441" s="234"/>
      <c r="Q441" s="234"/>
      <c r="R441" s="234"/>
      <c r="S441" s="234"/>
      <c r="T441" s="234"/>
    </row>
    <row r="442">
      <c r="A442" s="235">
        <v>20104</v>
      </c>
      <c r="B442" s="233" t="s">
        <v>1246</v>
      </c>
      <c r="C442" s="233" t="s">
        <v>1247</v>
      </c>
      <c r="D442" s="234"/>
      <c r="E442" s="234"/>
      <c r="F442" s="234"/>
      <c r="G442" s="234"/>
      <c r="H442" s="234"/>
      <c r="I442" s="234"/>
      <c r="J442" s="234"/>
      <c r="K442" s="234"/>
      <c r="L442" s="234"/>
      <c r="M442" s="234"/>
      <c r="N442" s="234"/>
      <c r="O442" s="234"/>
      <c r="P442" s="234"/>
      <c r="Q442" s="234"/>
      <c r="R442" s="234"/>
      <c r="S442" s="234"/>
      <c r="T442" s="234"/>
    </row>
    <row r="443">
      <c r="A443" s="235">
        <v>20105</v>
      </c>
      <c r="B443" s="233" t="s">
        <v>1248</v>
      </c>
      <c r="C443" s="233" t="s">
        <v>1249</v>
      </c>
      <c r="D443" s="234"/>
      <c r="E443" s="234"/>
      <c r="F443" s="234"/>
      <c r="G443" s="234"/>
      <c r="H443" s="234"/>
      <c r="I443" s="234"/>
      <c r="J443" s="234"/>
      <c r="K443" s="234"/>
      <c r="L443" s="234"/>
      <c r="M443" s="234"/>
      <c r="N443" s="234"/>
      <c r="O443" s="234"/>
      <c r="P443" s="234"/>
      <c r="Q443" s="234"/>
      <c r="R443" s="234"/>
      <c r="S443" s="234"/>
      <c r="T443" s="234"/>
    </row>
    <row r="444">
      <c r="A444" s="235">
        <v>20106</v>
      </c>
      <c r="B444" s="233" t="s">
        <v>1250</v>
      </c>
      <c r="C444" s="233" t="s">
        <v>1251</v>
      </c>
      <c r="D444" s="234"/>
      <c r="E444" s="234"/>
      <c r="F444" s="234"/>
      <c r="G444" s="234"/>
      <c r="H444" s="234"/>
      <c r="I444" s="234"/>
      <c r="J444" s="234"/>
      <c r="K444" s="234"/>
      <c r="L444" s="234"/>
      <c r="M444" s="234"/>
      <c r="N444" s="234"/>
      <c r="O444" s="234"/>
      <c r="P444" s="234"/>
      <c r="Q444" s="234"/>
      <c r="R444" s="234"/>
      <c r="S444" s="234"/>
      <c r="T444" s="234"/>
    </row>
    <row r="445">
      <c r="A445" s="235">
        <v>20107</v>
      </c>
      <c r="B445" s="233" t="s">
        <v>1252</v>
      </c>
      <c r="C445" s="233" t="s">
        <v>1253</v>
      </c>
      <c r="D445" s="234"/>
      <c r="E445" s="234"/>
      <c r="F445" s="234"/>
      <c r="G445" s="234"/>
      <c r="H445" s="234"/>
      <c r="I445" s="234"/>
      <c r="J445" s="234"/>
      <c r="K445" s="234"/>
      <c r="L445" s="234"/>
      <c r="M445" s="234"/>
      <c r="N445" s="234"/>
      <c r="O445" s="234"/>
      <c r="P445" s="234"/>
      <c r="Q445" s="234"/>
      <c r="R445" s="234"/>
      <c r="S445" s="234"/>
      <c r="T445" s="234"/>
    </row>
    <row r="446">
      <c r="A446" s="235">
        <v>20108</v>
      </c>
      <c r="B446" s="233" t="s">
        <v>1254</v>
      </c>
      <c r="C446" s="233" t="s">
        <v>1255</v>
      </c>
      <c r="D446" s="234"/>
      <c r="E446" s="234"/>
      <c r="F446" s="234"/>
      <c r="G446" s="234"/>
      <c r="H446" s="234"/>
      <c r="I446" s="234"/>
      <c r="J446" s="234"/>
      <c r="K446" s="234"/>
      <c r="L446" s="234"/>
      <c r="M446" s="234"/>
      <c r="N446" s="234"/>
      <c r="O446" s="234"/>
      <c r="P446" s="234"/>
      <c r="Q446" s="234"/>
      <c r="R446" s="234"/>
      <c r="S446" s="234"/>
      <c r="T446" s="234"/>
    </row>
    <row r="447">
      <c r="A447" s="235">
        <v>20109</v>
      </c>
      <c r="B447" s="233" t="s">
        <v>1256</v>
      </c>
      <c r="C447" s="233" t="s">
        <v>1257</v>
      </c>
      <c r="D447" s="234"/>
      <c r="E447" s="234"/>
      <c r="F447" s="234"/>
      <c r="G447" s="234"/>
      <c r="H447" s="234"/>
      <c r="I447" s="234"/>
      <c r="J447" s="234"/>
      <c r="K447" s="234"/>
      <c r="L447" s="234"/>
      <c r="M447" s="234"/>
      <c r="N447" s="234"/>
      <c r="O447" s="234"/>
      <c r="P447" s="234"/>
      <c r="Q447" s="234"/>
      <c r="R447" s="234"/>
      <c r="S447" s="234"/>
      <c r="T447" s="234"/>
    </row>
    <row r="448">
      <c r="A448" s="235">
        <v>20110</v>
      </c>
      <c r="B448" s="233" t="s">
        <v>1258</v>
      </c>
      <c r="C448" s="233" t="s">
        <v>1259</v>
      </c>
      <c r="D448" s="234"/>
      <c r="E448" s="234"/>
      <c r="F448" s="234"/>
      <c r="G448" s="234"/>
      <c r="H448" s="234"/>
      <c r="I448" s="234"/>
      <c r="J448" s="234"/>
      <c r="K448" s="234"/>
      <c r="L448" s="234"/>
      <c r="M448" s="234"/>
      <c r="N448" s="234"/>
      <c r="O448" s="234"/>
      <c r="P448" s="234"/>
      <c r="Q448" s="234"/>
      <c r="R448" s="234"/>
      <c r="S448" s="234"/>
      <c r="T448" s="234"/>
    </row>
    <row r="449">
      <c r="A449" s="235">
        <v>20111</v>
      </c>
      <c r="B449" s="233" t="s">
        <v>1260</v>
      </c>
      <c r="C449" s="233" t="s">
        <v>1261</v>
      </c>
      <c r="D449" s="234"/>
      <c r="E449" s="234"/>
      <c r="F449" s="234"/>
      <c r="G449" s="234"/>
      <c r="H449" s="234"/>
      <c r="I449" s="234"/>
      <c r="J449" s="234"/>
      <c r="K449" s="234"/>
      <c r="L449" s="234"/>
      <c r="M449" s="234"/>
      <c r="N449" s="234"/>
      <c r="O449" s="234"/>
      <c r="P449" s="234"/>
      <c r="Q449" s="234"/>
      <c r="R449" s="234"/>
      <c r="S449" s="234"/>
      <c r="T449" s="234"/>
    </row>
    <row r="450">
      <c r="A450" s="235"/>
      <c r="B450" s="235"/>
      <c r="C450" s="233"/>
      <c r="D450" s="234"/>
      <c r="E450" s="234"/>
      <c r="F450" s="234"/>
      <c r="G450" s="234"/>
      <c r="H450" s="234"/>
      <c r="I450" s="234"/>
      <c r="J450" s="234"/>
      <c r="K450" s="234"/>
      <c r="L450" s="234"/>
      <c r="M450" s="234"/>
      <c r="N450" s="234"/>
      <c r="O450" s="234"/>
      <c r="P450" s="234"/>
      <c r="Q450" s="234"/>
      <c r="R450" s="234"/>
      <c r="S450" s="234"/>
      <c r="T450" s="234"/>
    </row>
    <row r="451">
      <c r="A451" s="235"/>
      <c r="B451" s="235"/>
      <c r="C451" s="233"/>
      <c r="D451" s="234"/>
      <c r="E451" s="234"/>
      <c r="F451" s="234"/>
      <c r="G451" s="234"/>
      <c r="H451" s="234"/>
      <c r="I451" s="234"/>
      <c r="J451" s="234"/>
      <c r="K451" s="234"/>
      <c r="L451" s="234"/>
      <c r="M451" s="234"/>
      <c r="N451" s="234"/>
      <c r="O451" s="234"/>
      <c r="P451" s="234"/>
      <c r="Q451" s="234"/>
      <c r="R451" s="234"/>
      <c r="S451" s="234"/>
      <c r="T451" s="234"/>
    </row>
    <row r="452">
      <c r="A452" s="242"/>
      <c r="B452" s="243" t="s">
        <v>1262</v>
      </c>
      <c r="C452" s="244" t="s">
        <v>1263</v>
      </c>
      <c r="D452" s="234"/>
      <c r="E452" s="234"/>
      <c r="F452" s="234"/>
      <c r="G452" s="234"/>
      <c r="H452" s="234"/>
      <c r="I452" s="234"/>
      <c r="J452" s="234"/>
      <c r="K452" s="234"/>
      <c r="L452" s="234"/>
      <c r="M452" s="234"/>
      <c r="N452" s="234"/>
      <c r="O452" s="234"/>
      <c r="P452" s="234"/>
      <c r="Q452" s="234"/>
      <c r="R452" s="234"/>
      <c r="S452" s="234"/>
      <c r="T452" s="234"/>
    </row>
    <row r="453">
      <c r="A453" s="235">
        <v>30001</v>
      </c>
      <c r="B453" s="233" t="s">
        <v>1264</v>
      </c>
      <c r="C453" s="233" t="s">
        <v>1265</v>
      </c>
      <c r="D453" s="234"/>
      <c r="E453" s="234"/>
      <c r="F453" s="234"/>
      <c r="G453" s="234"/>
      <c r="H453" s="234"/>
      <c r="I453" s="234"/>
      <c r="J453" s="234"/>
      <c r="K453" s="234"/>
      <c r="L453" s="234"/>
      <c r="M453" s="234"/>
      <c r="N453" s="234"/>
      <c r="O453" s="234"/>
      <c r="P453" s="234"/>
      <c r="Q453" s="234"/>
      <c r="R453" s="234"/>
      <c r="S453" s="234"/>
      <c r="T453" s="234"/>
    </row>
    <row r="454">
      <c r="A454" s="235">
        <v>30002</v>
      </c>
      <c r="B454" s="233" t="s">
        <v>1266</v>
      </c>
      <c r="C454" s="233" t="s">
        <v>1267</v>
      </c>
      <c r="D454" s="234"/>
      <c r="E454" s="234"/>
      <c r="F454" s="234"/>
      <c r="G454" s="234"/>
      <c r="H454" s="234"/>
      <c r="I454" s="234"/>
      <c r="J454" s="234"/>
      <c r="K454" s="234"/>
      <c r="L454" s="234"/>
      <c r="M454" s="234"/>
      <c r="N454" s="234"/>
      <c r="O454" s="234"/>
      <c r="P454" s="234"/>
      <c r="Q454" s="234"/>
      <c r="R454" s="234"/>
      <c r="S454" s="234"/>
      <c r="T454" s="234"/>
    </row>
    <row r="455">
      <c r="A455" s="235">
        <v>30003</v>
      </c>
      <c r="B455" s="233" t="s">
        <v>1268</v>
      </c>
      <c r="C455" s="233" t="s">
        <v>1269</v>
      </c>
      <c r="D455" s="234"/>
      <c r="E455" s="234"/>
      <c r="F455" s="234"/>
      <c r="G455" s="234"/>
      <c r="H455" s="234"/>
      <c r="I455" s="234"/>
      <c r="J455" s="234"/>
      <c r="K455" s="234"/>
      <c r="L455" s="234"/>
      <c r="M455" s="234"/>
      <c r="N455" s="234"/>
      <c r="O455" s="234"/>
      <c r="P455" s="234"/>
      <c r="Q455" s="234"/>
      <c r="R455" s="234"/>
      <c r="S455" s="234"/>
      <c r="T455" s="234"/>
    </row>
    <row r="456">
      <c r="A456" s="235">
        <v>30004</v>
      </c>
      <c r="B456" s="233" t="s">
        <v>1270</v>
      </c>
      <c r="C456" s="233" t="s">
        <v>1271</v>
      </c>
      <c r="D456" s="234"/>
      <c r="E456" s="234"/>
      <c r="F456" s="234"/>
      <c r="G456" s="234"/>
      <c r="H456" s="234"/>
      <c r="I456" s="234"/>
      <c r="J456" s="234"/>
      <c r="K456" s="234"/>
      <c r="L456" s="234"/>
      <c r="M456" s="234"/>
      <c r="N456" s="234"/>
      <c r="O456" s="234"/>
      <c r="P456" s="234"/>
      <c r="Q456" s="234"/>
      <c r="R456" s="234"/>
      <c r="S456" s="234"/>
      <c r="T456" s="234"/>
    </row>
    <row r="457">
      <c r="A457" s="235">
        <v>30005</v>
      </c>
      <c r="B457" s="233" t="s">
        <v>1264</v>
      </c>
      <c r="C457" s="233" t="s">
        <v>1265</v>
      </c>
      <c r="D457" s="234"/>
      <c r="E457" s="234"/>
      <c r="F457" s="234"/>
      <c r="G457" s="234"/>
      <c r="H457" s="234"/>
      <c r="I457" s="234"/>
      <c r="J457" s="234"/>
      <c r="K457" s="234"/>
      <c r="L457" s="234"/>
      <c r="M457" s="234"/>
      <c r="N457" s="234"/>
      <c r="O457" s="234"/>
      <c r="P457" s="234"/>
      <c r="Q457" s="234"/>
      <c r="R457" s="234"/>
      <c r="S457" s="234"/>
      <c r="T457" s="234"/>
    </row>
    <row r="458">
      <c r="A458" s="235">
        <v>30006</v>
      </c>
      <c r="B458" s="233" t="s">
        <v>1272</v>
      </c>
      <c r="C458" s="233" t="s">
        <v>1273</v>
      </c>
      <c r="D458" s="234"/>
      <c r="E458" s="234"/>
      <c r="F458" s="234"/>
      <c r="G458" s="234"/>
      <c r="H458" s="234"/>
      <c r="I458" s="234"/>
      <c r="J458" s="234"/>
      <c r="K458" s="234"/>
      <c r="L458" s="234"/>
      <c r="M458" s="234"/>
      <c r="N458" s="234"/>
      <c r="O458" s="234"/>
      <c r="P458" s="234"/>
      <c r="Q458" s="234"/>
      <c r="R458" s="234"/>
      <c r="S458" s="234"/>
      <c r="T458" s="234"/>
    </row>
    <row r="459">
      <c r="A459" s="235">
        <v>30007</v>
      </c>
      <c r="B459" s="233" t="s">
        <v>1274</v>
      </c>
      <c r="C459" s="233" t="s">
        <v>1275</v>
      </c>
      <c r="D459" s="234"/>
      <c r="E459" s="234"/>
      <c r="F459" s="234"/>
      <c r="G459" s="234"/>
      <c r="H459" s="234"/>
      <c r="I459" s="234"/>
      <c r="J459" s="234"/>
      <c r="K459" s="234"/>
      <c r="L459" s="234"/>
      <c r="M459" s="234"/>
      <c r="N459" s="234"/>
      <c r="O459" s="234"/>
      <c r="P459" s="234"/>
      <c r="Q459" s="234"/>
      <c r="R459" s="234"/>
      <c r="S459" s="234"/>
      <c r="T459" s="234"/>
    </row>
    <row r="460">
      <c r="A460" s="235">
        <v>30008</v>
      </c>
      <c r="B460" s="233" t="s">
        <v>1276</v>
      </c>
      <c r="C460" s="233" t="s">
        <v>1277</v>
      </c>
      <c r="D460" s="234"/>
      <c r="E460" s="234"/>
      <c r="F460" s="234"/>
      <c r="G460" s="234"/>
      <c r="H460" s="234"/>
      <c r="I460" s="234"/>
      <c r="J460" s="234"/>
      <c r="K460" s="234"/>
      <c r="L460" s="234"/>
      <c r="M460" s="234"/>
      <c r="N460" s="234"/>
      <c r="O460" s="234"/>
      <c r="P460" s="234"/>
      <c r="Q460" s="234"/>
      <c r="R460" s="234"/>
      <c r="S460" s="234"/>
      <c r="T460" s="234"/>
    </row>
    <row r="461">
      <c r="A461" s="235">
        <v>30009</v>
      </c>
      <c r="B461" s="233" t="s">
        <v>1278</v>
      </c>
      <c r="C461" s="233" t="s">
        <v>1279</v>
      </c>
      <c r="D461" s="234"/>
      <c r="E461" s="234"/>
      <c r="F461" s="234"/>
      <c r="G461" s="234"/>
      <c r="H461" s="234"/>
      <c r="I461" s="234"/>
      <c r="J461" s="234"/>
      <c r="K461" s="234"/>
      <c r="L461" s="234"/>
      <c r="M461" s="234"/>
      <c r="N461" s="234"/>
      <c r="O461" s="234"/>
      <c r="P461" s="234"/>
      <c r="Q461" s="234"/>
      <c r="R461" s="234"/>
      <c r="S461" s="234"/>
      <c r="T461" s="234"/>
    </row>
    <row r="462">
      <c r="A462" s="235">
        <v>30010</v>
      </c>
      <c r="B462" s="233" t="s">
        <v>1280</v>
      </c>
      <c r="C462" s="233" t="s">
        <v>1281</v>
      </c>
      <c r="D462" s="234"/>
      <c r="E462" s="234"/>
      <c r="F462" s="234"/>
      <c r="G462" s="234"/>
      <c r="H462" s="234"/>
      <c r="I462" s="234"/>
      <c r="J462" s="234"/>
      <c r="K462" s="234"/>
      <c r="L462" s="234"/>
      <c r="M462" s="234"/>
      <c r="N462" s="234"/>
      <c r="O462" s="234"/>
      <c r="P462" s="234"/>
      <c r="Q462" s="234"/>
      <c r="R462" s="234"/>
      <c r="S462" s="234"/>
      <c r="T462" s="234"/>
    </row>
    <row r="463">
      <c r="A463" s="235">
        <v>30011</v>
      </c>
      <c r="B463" s="248" t="s">
        <v>1282</v>
      </c>
      <c r="C463" s="233" t="s">
        <v>1283</v>
      </c>
      <c r="D463" s="234"/>
      <c r="E463" s="234"/>
      <c r="F463" s="234"/>
      <c r="G463" s="234"/>
      <c r="H463" s="234"/>
      <c r="I463" s="234"/>
      <c r="J463" s="234"/>
      <c r="K463" s="234"/>
      <c r="L463" s="234"/>
      <c r="M463" s="234"/>
      <c r="N463" s="234"/>
      <c r="O463" s="234"/>
      <c r="P463" s="234"/>
      <c r="Q463" s="234"/>
      <c r="R463" s="234"/>
      <c r="S463" s="234"/>
      <c r="T463" s="234"/>
    </row>
    <row r="464">
      <c r="A464" s="235"/>
      <c r="B464" s="235"/>
      <c r="C464" s="233"/>
      <c r="D464" s="234"/>
      <c r="E464" s="234"/>
      <c r="F464" s="234"/>
      <c r="G464" s="234"/>
      <c r="H464" s="234"/>
      <c r="I464" s="234"/>
      <c r="J464" s="234"/>
      <c r="K464" s="234"/>
      <c r="L464" s="234"/>
      <c r="M464" s="234"/>
      <c r="N464" s="234"/>
      <c r="O464" s="234"/>
      <c r="P464" s="234"/>
      <c r="Q464" s="234"/>
      <c r="R464" s="234"/>
      <c r="S464" s="234"/>
      <c r="T464" s="234"/>
    </row>
    <row r="465">
      <c r="A465" s="235">
        <v>30510</v>
      </c>
      <c r="B465" s="233" t="s">
        <v>1284</v>
      </c>
      <c r="C465" s="233" t="s">
        <v>1285</v>
      </c>
      <c r="D465" s="234"/>
      <c r="E465" s="234"/>
      <c r="F465" s="234"/>
      <c r="G465" s="234"/>
      <c r="H465" s="234"/>
      <c r="I465" s="234"/>
      <c r="J465" s="234"/>
      <c r="K465" s="234"/>
      <c r="L465" s="234"/>
      <c r="M465" s="234"/>
      <c r="N465" s="234"/>
      <c r="O465" s="234"/>
      <c r="P465" s="234"/>
      <c r="Q465" s="234"/>
      <c r="R465" s="234"/>
      <c r="S465" s="234"/>
      <c r="T465" s="234"/>
    </row>
    <row r="466">
      <c r="A466" s="235">
        <v>30520</v>
      </c>
      <c r="B466" s="233" t="s">
        <v>1286</v>
      </c>
      <c r="C466" s="233" t="s">
        <v>1287</v>
      </c>
      <c r="D466" s="234"/>
      <c r="E466" s="234"/>
      <c r="F466" s="234"/>
      <c r="G466" s="234"/>
      <c r="H466" s="234"/>
      <c r="I466" s="234"/>
      <c r="J466" s="234"/>
      <c r="K466" s="234"/>
      <c r="L466" s="234"/>
      <c r="M466" s="234"/>
      <c r="N466" s="234"/>
      <c r="O466" s="234"/>
      <c r="P466" s="234"/>
      <c r="Q466" s="234"/>
      <c r="R466" s="234"/>
      <c r="S466" s="234"/>
      <c r="T466" s="234"/>
    </row>
    <row r="467">
      <c r="A467" s="235">
        <v>30530</v>
      </c>
      <c r="B467" s="233" t="s">
        <v>1288</v>
      </c>
      <c r="C467" s="233" t="s">
        <v>1289</v>
      </c>
      <c r="D467" s="234"/>
      <c r="E467" s="234"/>
      <c r="F467" s="234"/>
      <c r="G467" s="234"/>
      <c r="H467" s="234"/>
      <c r="I467" s="234"/>
      <c r="J467" s="234"/>
      <c r="K467" s="234"/>
      <c r="L467" s="234"/>
      <c r="M467" s="234"/>
      <c r="N467" s="234"/>
      <c r="O467" s="234"/>
      <c r="P467" s="234"/>
      <c r="Q467" s="234"/>
      <c r="R467" s="234"/>
      <c r="S467" s="234"/>
      <c r="T467" s="234"/>
    </row>
    <row r="468">
      <c r="A468" s="235">
        <v>30540</v>
      </c>
      <c r="B468" s="233" t="s">
        <v>1290</v>
      </c>
      <c r="C468" s="233" t="s">
        <v>1291</v>
      </c>
      <c r="D468" s="234"/>
      <c r="E468" s="234"/>
      <c r="F468" s="234"/>
      <c r="G468" s="234"/>
      <c r="H468" s="234"/>
      <c r="I468" s="234"/>
      <c r="J468" s="234"/>
      <c r="K468" s="234"/>
      <c r="L468" s="234"/>
      <c r="M468" s="234"/>
      <c r="N468" s="234"/>
      <c r="O468" s="234"/>
      <c r="P468" s="234"/>
      <c r="Q468" s="234"/>
      <c r="R468" s="234"/>
      <c r="S468" s="234"/>
      <c r="T468" s="234"/>
    </row>
    <row r="469">
      <c r="A469" s="235">
        <v>30550</v>
      </c>
      <c r="B469" s="233" t="s">
        <v>1292</v>
      </c>
      <c r="C469" s="233" t="s">
        <v>1293</v>
      </c>
      <c r="D469" s="234"/>
      <c r="E469" s="234"/>
      <c r="F469" s="234"/>
      <c r="G469" s="234"/>
      <c r="H469" s="234"/>
      <c r="I469" s="234"/>
      <c r="J469" s="234"/>
      <c r="K469" s="234"/>
      <c r="L469" s="234"/>
      <c r="M469" s="234"/>
      <c r="N469" s="234"/>
      <c r="O469" s="234"/>
      <c r="P469" s="234"/>
      <c r="Q469" s="234"/>
      <c r="R469" s="234"/>
      <c r="S469" s="234"/>
      <c r="T469" s="234"/>
    </row>
    <row r="470">
      <c r="A470" s="235">
        <v>30560</v>
      </c>
      <c r="B470" s="233" t="s">
        <v>1294</v>
      </c>
      <c r="C470" s="233" t="s">
        <v>1295</v>
      </c>
      <c r="D470" s="234"/>
      <c r="E470" s="234"/>
      <c r="F470" s="234"/>
      <c r="G470" s="234"/>
      <c r="H470" s="234"/>
      <c r="I470" s="234"/>
      <c r="J470" s="234"/>
      <c r="K470" s="234"/>
      <c r="L470" s="234"/>
      <c r="M470" s="234"/>
      <c r="N470" s="234"/>
      <c r="O470" s="234"/>
      <c r="P470" s="234"/>
      <c r="Q470" s="234"/>
      <c r="R470" s="234"/>
      <c r="S470" s="234"/>
      <c r="T470" s="234"/>
    </row>
    <row r="471">
      <c r="A471" s="235">
        <v>30570</v>
      </c>
      <c r="B471" s="233" t="s">
        <v>1296</v>
      </c>
      <c r="C471" s="233" t="s">
        <v>1297</v>
      </c>
      <c r="D471" s="234"/>
      <c r="E471" s="234"/>
      <c r="F471" s="234"/>
      <c r="G471" s="234"/>
      <c r="H471" s="234"/>
      <c r="I471" s="234"/>
      <c r="J471" s="234"/>
      <c r="K471" s="234"/>
      <c r="L471" s="234"/>
      <c r="M471" s="234"/>
      <c r="N471" s="234"/>
      <c r="O471" s="234"/>
      <c r="P471" s="234"/>
      <c r="Q471" s="234"/>
      <c r="R471" s="234"/>
      <c r="S471" s="234"/>
      <c r="T471" s="234"/>
    </row>
    <row r="472">
      <c r="A472" s="235">
        <v>30580</v>
      </c>
      <c r="B472" s="233" t="s">
        <v>1298</v>
      </c>
      <c r="C472" s="233" t="s">
        <v>1299</v>
      </c>
      <c r="D472" s="234"/>
      <c r="E472" s="234"/>
      <c r="F472" s="234"/>
      <c r="G472" s="234"/>
      <c r="H472" s="234"/>
      <c r="I472" s="234"/>
      <c r="J472" s="234"/>
      <c r="K472" s="234"/>
      <c r="L472" s="234"/>
      <c r="M472" s="234"/>
      <c r="N472" s="234"/>
      <c r="O472" s="234"/>
      <c r="P472" s="234"/>
      <c r="Q472" s="234"/>
      <c r="R472" s="234"/>
      <c r="S472" s="234"/>
      <c r="T472" s="234"/>
    </row>
    <row r="473">
      <c r="A473" s="235">
        <v>30590</v>
      </c>
      <c r="B473" s="233" t="s">
        <v>1300</v>
      </c>
      <c r="C473" s="233" t="s">
        <v>1301</v>
      </c>
      <c r="D473" s="234"/>
      <c r="E473" s="234"/>
      <c r="F473" s="234"/>
      <c r="G473" s="234"/>
      <c r="H473" s="234"/>
      <c r="I473" s="234"/>
      <c r="J473" s="234"/>
      <c r="K473" s="234"/>
      <c r="L473" s="234"/>
      <c r="M473" s="234"/>
      <c r="N473" s="234"/>
      <c r="O473" s="234"/>
      <c r="P473" s="234"/>
      <c r="Q473" s="234"/>
      <c r="R473" s="234"/>
      <c r="S473" s="234"/>
      <c r="T473" s="234"/>
    </row>
    <row r="474">
      <c r="A474" s="235">
        <v>30600</v>
      </c>
      <c r="B474" s="233" t="s">
        <v>1302</v>
      </c>
      <c r="C474" s="233" t="s">
        <v>1303</v>
      </c>
      <c r="D474" s="234"/>
      <c r="E474" s="234"/>
      <c r="F474" s="234"/>
      <c r="G474" s="234"/>
      <c r="H474" s="234"/>
      <c r="I474" s="234"/>
      <c r="J474" s="234"/>
      <c r="K474" s="234"/>
      <c r="L474" s="234"/>
      <c r="M474" s="234"/>
      <c r="N474" s="234"/>
      <c r="O474" s="234"/>
      <c r="P474" s="234"/>
      <c r="Q474" s="234"/>
      <c r="R474" s="234"/>
      <c r="S474" s="234"/>
      <c r="T474" s="234"/>
    </row>
    <row r="475">
      <c r="A475" s="235">
        <v>30610</v>
      </c>
      <c r="B475" s="233" t="s">
        <v>1304</v>
      </c>
      <c r="C475" s="233" t="s">
        <v>1305</v>
      </c>
      <c r="D475" s="234"/>
      <c r="E475" s="234"/>
      <c r="F475" s="234"/>
      <c r="G475" s="234"/>
      <c r="H475" s="234"/>
      <c r="I475" s="234"/>
      <c r="J475" s="234"/>
      <c r="K475" s="234"/>
      <c r="L475" s="234"/>
      <c r="M475" s="234"/>
      <c r="N475" s="234"/>
      <c r="O475" s="234"/>
      <c r="P475" s="234"/>
      <c r="Q475" s="234"/>
      <c r="R475" s="234"/>
      <c r="S475" s="234"/>
      <c r="T475" s="234"/>
    </row>
    <row r="476">
      <c r="A476" s="235">
        <v>30620</v>
      </c>
      <c r="B476" s="233" t="s">
        <v>1306</v>
      </c>
      <c r="C476" s="233" t="s">
        <v>1307</v>
      </c>
      <c r="D476" s="234"/>
      <c r="E476" s="234"/>
      <c r="F476" s="234"/>
      <c r="G476" s="234"/>
      <c r="H476" s="234"/>
      <c r="I476" s="234"/>
      <c r="J476" s="234"/>
      <c r="K476" s="234"/>
      <c r="L476" s="234"/>
      <c r="M476" s="234"/>
      <c r="N476" s="234"/>
      <c r="O476" s="234"/>
      <c r="P476" s="234"/>
      <c r="Q476" s="234"/>
      <c r="R476" s="234"/>
      <c r="S476" s="234"/>
      <c r="T476" s="234"/>
    </row>
    <row r="477">
      <c r="A477" s="235">
        <v>30630</v>
      </c>
      <c r="B477" s="233" t="s">
        <v>1308</v>
      </c>
      <c r="C477" s="233" t="s">
        <v>1309</v>
      </c>
      <c r="D477" s="234"/>
      <c r="E477" s="234"/>
      <c r="F477" s="234"/>
      <c r="G477" s="234"/>
      <c r="H477" s="234"/>
      <c r="I477" s="234"/>
      <c r="J477" s="234"/>
      <c r="K477" s="234"/>
      <c r="L477" s="234"/>
      <c r="M477" s="234"/>
      <c r="N477" s="234"/>
      <c r="O477" s="234"/>
      <c r="P477" s="234"/>
      <c r="Q477" s="234"/>
      <c r="R477" s="234"/>
      <c r="S477" s="234"/>
      <c r="T477" s="234"/>
    </row>
    <row r="478">
      <c r="A478" s="235"/>
      <c r="B478" s="233"/>
      <c r="C478" s="233"/>
      <c r="D478" s="234"/>
      <c r="E478" s="234"/>
      <c r="F478" s="234"/>
      <c r="G478" s="234"/>
      <c r="H478" s="234"/>
      <c r="I478" s="234"/>
      <c r="J478" s="234"/>
      <c r="K478" s="234"/>
      <c r="L478" s="234"/>
      <c r="M478" s="234"/>
      <c r="N478" s="234"/>
      <c r="O478" s="234"/>
      <c r="P478" s="234"/>
      <c r="Q478" s="234"/>
      <c r="R478" s="234"/>
      <c r="S478" s="234"/>
      <c r="T478" s="234"/>
    </row>
    <row r="479">
      <c r="A479" s="235"/>
      <c r="B479" s="233"/>
      <c r="C479" s="233"/>
      <c r="D479" s="234"/>
      <c r="E479" s="234"/>
      <c r="F479" s="234"/>
      <c r="G479" s="234"/>
      <c r="H479" s="234"/>
      <c r="I479" s="234"/>
      <c r="J479" s="234"/>
      <c r="K479" s="234"/>
      <c r="L479" s="234"/>
      <c r="M479" s="234"/>
      <c r="N479" s="234"/>
      <c r="O479" s="234"/>
      <c r="P479" s="234"/>
      <c r="Q479" s="234"/>
      <c r="R479" s="234"/>
      <c r="S479" s="234"/>
      <c r="T479" s="234"/>
    </row>
    <row r="480">
      <c r="A480" s="235"/>
      <c r="B480" s="233"/>
      <c r="C480" s="233"/>
      <c r="D480" s="234"/>
      <c r="E480" s="234"/>
      <c r="F480" s="234"/>
      <c r="G480" s="234"/>
      <c r="H480" s="234"/>
      <c r="I480" s="234"/>
      <c r="J480" s="234"/>
      <c r="K480" s="234"/>
      <c r="L480" s="234"/>
      <c r="M480" s="234"/>
      <c r="N480" s="234"/>
      <c r="O480" s="234"/>
      <c r="P480" s="234"/>
      <c r="Q480" s="234"/>
      <c r="R480" s="234"/>
      <c r="S480" s="234"/>
      <c r="T480" s="234"/>
    </row>
    <row r="481">
      <c r="A481" s="235"/>
      <c r="B481" s="233"/>
      <c r="C481" s="233"/>
      <c r="D481" s="234"/>
      <c r="E481" s="234"/>
      <c r="F481" s="234"/>
      <c r="G481" s="234"/>
      <c r="H481" s="234"/>
      <c r="I481" s="234"/>
      <c r="J481" s="234"/>
      <c r="K481" s="234"/>
      <c r="L481" s="234"/>
      <c r="M481" s="234"/>
      <c r="N481" s="234"/>
      <c r="O481" s="234"/>
      <c r="P481" s="234"/>
      <c r="Q481" s="234"/>
      <c r="R481" s="234"/>
      <c r="S481" s="234"/>
      <c r="T481" s="234"/>
    </row>
    <row r="482">
      <c r="A482" s="235"/>
      <c r="B482" s="233"/>
      <c r="C482" s="233"/>
      <c r="D482" s="234"/>
      <c r="E482" s="234"/>
      <c r="F482" s="234"/>
      <c r="G482" s="234"/>
      <c r="H482" s="234"/>
      <c r="I482" s="234"/>
      <c r="J482" s="234"/>
      <c r="K482" s="234"/>
      <c r="L482" s="234"/>
      <c r="M482" s="234"/>
      <c r="N482" s="234"/>
      <c r="O482" s="234"/>
      <c r="P482" s="234"/>
      <c r="Q482" s="234"/>
      <c r="R482" s="234"/>
      <c r="S482" s="234"/>
      <c r="T482" s="234"/>
    </row>
    <row r="483">
      <c r="A483" s="235"/>
      <c r="B483" s="233"/>
      <c r="C483" s="233"/>
      <c r="D483" s="234"/>
      <c r="E483" s="234"/>
      <c r="F483" s="234"/>
      <c r="G483" s="234"/>
      <c r="H483" s="234"/>
      <c r="I483" s="234"/>
      <c r="J483" s="234"/>
      <c r="K483" s="234"/>
      <c r="L483" s="234"/>
      <c r="M483" s="234"/>
      <c r="N483" s="234"/>
      <c r="O483" s="234"/>
      <c r="P483" s="234"/>
      <c r="Q483" s="234"/>
      <c r="R483" s="234"/>
      <c r="S483" s="234"/>
      <c r="T483" s="234"/>
    </row>
    <row r="484">
      <c r="A484" s="235"/>
      <c r="B484" s="233"/>
      <c r="C484" s="233"/>
      <c r="D484" s="234"/>
      <c r="E484" s="234"/>
      <c r="F484" s="234"/>
      <c r="G484" s="234"/>
      <c r="H484" s="234"/>
      <c r="I484" s="234"/>
      <c r="J484" s="234"/>
      <c r="K484" s="234"/>
      <c r="L484" s="234"/>
      <c r="M484" s="234"/>
      <c r="N484" s="234"/>
      <c r="O484" s="234"/>
      <c r="P484" s="234"/>
      <c r="Q484" s="234"/>
      <c r="R484" s="234"/>
      <c r="S484" s="234"/>
      <c r="T484" s="234"/>
    </row>
    <row r="485">
      <c r="A485" s="235"/>
      <c r="B485" s="235"/>
      <c r="C485" s="233"/>
      <c r="D485" s="234"/>
      <c r="E485" s="234"/>
      <c r="F485" s="234"/>
      <c r="G485" s="234"/>
      <c r="H485" s="234"/>
      <c r="I485" s="234"/>
      <c r="J485" s="234"/>
      <c r="K485" s="234"/>
      <c r="L485" s="234"/>
      <c r="M485" s="234"/>
      <c r="N485" s="234"/>
      <c r="O485" s="234"/>
      <c r="P485" s="234"/>
      <c r="Q485" s="234"/>
      <c r="R485" s="234"/>
      <c r="S485" s="234"/>
      <c r="T485" s="234"/>
    </row>
    <row r="486">
      <c r="A486" s="235">
        <v>31001</v>
      </c>
      <c r="B486" s="235" t="s">
        <v>1310</v>
      </c>
      <c r="C486" s="233" t="s">
        <v>1310</v>
      </c>
      <c r="D486" s="234"/>
      <c r="E486" s="234"/>
      <c r="F486" s="234"/>
      <c r="G486" s="234"/>
      <c r="H486" s="234"/>
      <c r="I486" s="234"/>
      <c r="J486" s="234"/>
      <c r="K486" s="234"/>
      <c r="L486" s="234"/>
      <c r="M486" s="234"/>
      <c r="N486" s="234"/>
      <c r="O486" s="234"/>
      <c r="P486" s="234"/>
      <c r="Q486" s="234"/>
      <c r="R486" s="234"/>
      <c r="S486" s="234"/>
      <c r="T486" s="234"/>
    </row>
    <row r="487">
      <c r="A487" s="235">
        <v>31002</v>
      </c>
      <c r="B487" s="235" t="s">
        <v>1311</v>
      </c>
      <c r="C487" s="233" t="s">
        <v>1311</v>
      </c>
      <c r="D487" s="234"/>
      <c r="E487" s="234"/>
      <c r="F487" s="234"/>
      <c r="G487" s="234"/>
      <c r="H487" s="234"/>
      <c r="I487" s="234"/>
      <c r="J487" s="234"/>
      <c r="K487" s="234"/>
      <c r="L487" s="234"/>
      <c r="M487" s="234"/>
      <c r="N487" s="234"/>
      <c r="O487" s="234"/>
      <c r="P487" s="234"/>
      <c r="Q487" s="234"/>
      <c r="R487" s="234"/>
      <c r="S487" s="234"/>
      <c r="T487" s="234"/>
    </row>
    <row r="488">
      <c r="A488" s="235">
        <v>31003</v>
      </c>
      <c r="B488" s="235" t="s">
        <v>1312</v>
      </c>
      <c r="C488" s="233" t="s">
        <v>1312</v>
      </c>
      <c r="D488" s="234"/>
      <c r="E488" s="234"/>
      <c r="F488" s="234"/>
      <c r="G488" s="234"/>
      <c r="H488" s="234"/>
      <c r="I488" s="234"/>
      <c r="J488" s="234"/>
      <c r="K488" s="234"/>
      <c r="L488" s="234"/>
      <c r="M488" s="234"/>
      <c r="N488" s="234"/>
      <c r="O488" s="234"/>
      <c r="P488" s="234"/>
      <c r="Q488" s="234"/>
      <c r="R488" s="234"/>
      <c r="S488" s="234"/>
      <c r="T488" s="234"/>
    </row>
    <row r="489">
      <c r="A489" s="235">
        <v>31004</v>
      </c>
      <c r="B489" s="235" t="s">
        <v>1313</v>
      </c>
      <c r="C489" s="233" t="s">
        <v>1313</v>
      </c>
      <c r="D489" s="234"/>
      <c r="E489" s="234"/>
      <c r="F489" s="234"/>
      <c r="G489" s="234"/>
      <c r="H489" s="234"/>
      <c r="I489" s="234"/>
      <c r="J489" s="234"/>
      <c r="K489" s="234"/>
      <c r="L489" s="234"/>
      <c r="M489" s="234"/>
      <c r="N489" s="234"/>
      <c r="O489" s="234"/>
      <c r="P489" s="234"/>
      <c r="Q489" s="234"/>
      <c r="R489" s="234"/>
      <c r="S489" s="234"/>
      <c r="T489" s="234"/>
    </row>
    <row r="490">
      <c r="A490" s="235">
        <v>31005</v>
      </c>
      <c r="B490" s="235" t="s">
        <v>1314</v>
      </c>
      <c r="C490" s="233" t="s">
        <v>1314</v>
      </c>
      <c r="D490" s="234"/>
      <c r="E490" s="234"/>
      <c r="F490" s="234"/>
      <c r="G490" s="234"/>
      <c r="H490" s="234"/>
      <c r="I490" s="234"/>
      <c r="J490" s="234"/>
      <c r="K490" s="234"/>
      <c r="L490" s="234"/>
      <c r="M490" s="234"/>
      <c r="N490" s="234"/>
      <c r="O490" s="234"/>
      <c r="P490" s="234"/>
      <c r="Q490" s="234"/>
      <c r="R490" s="234"/>
      <c r="S490" s="234"/>
      <c r="T490" s="234"/>
    </row>
    <row r="491">
      <c r="A491" s="235">
        <v>31006</v>
      </c>
      <c r="B491" s="235" t="s">
        <v>1315</v>
      </c>
      <c r="C491" s="233" t="s">
        <v>1315</v>
      </c>
      <c r="D491" s="234"/>
      <c r="E491" s="234"/>
      <c r="F491" s="234"/>
      <c r="G491" s="234"/>
      <c r="H491" s="234"/>
      <c r="I491" s="234"/>
      <c r="J491" s="234"/>
      <c r="K491" s="234"/>
      <c r="L491" s="234"/>
      <c r="M491" s="234"/>
      <c r="N491" s="234"/>
      <c r="O491" s="234"/>
      <c r="P491" s="234"/>
      <c r="Q491" s="234"/>
      <c r="R491" s="234"/>
      <c r="S491" s="234"/>
      <c r="T491" s="234"/>
    </row>
    <row r="492">
      <c r="A492" s="235">
        <v>31007</v>
      </c>
      <c r="B492" s="235" t="s">
        <v>1316</v>
      </c>
      <c r="C492" s="233" t="s">
        <v>1316</v>
      </c>
      <c r="D492" s="234"/>
      <c r="E492" s="234"/>
      <c r="F492" s="234"/>
      <c r="G492" s="234"/>
      <c r="H492" s="234"/>
      <c r="I492" s="234"/>
      <c r="J492" s="234"/>
      <c r="K492" s="234"/>
      <c r="L492" s="234"/>
      <c r="M492" s="234"/>
      <c r="N492" s="234"/>
      <c r="O492" s="234"/>
      <c r="P492" s="234"/>
      <c r="Q492" s="234"/>
      <c r="R492" s="234"/>
      <c r="S492" s="234"/>
      <c r="T492" s="234"/>
    </row>
    <row r="493">
      <c r="A493" s="235">
        <v>31008</v>
      </c>
      <c r="B493" s="235" t="s">
        <v>1317</v>
      </c>
      <c r="C493" s="233" t="s">
        <v>1318</v>
      </c>
      <c r="D493" s="234"/>
      <c r="E493" s="234"/>
      <c r="F493" s="234"/>
      <c r="G493" s="234"/>
      <c r="H493" s="234"/>
      <c r="I493" s="234"/>
      <c r="J493" s="234"/>
      <c r="K493" s="234"/>
      <c r="L493" s="234"/>
      <c r="M493" s="234"/>
      <c r="N493" s="234"/>
      <c r="O493" s="234"/>
      <c r="P493" s="234"/>
      <c r="Q493" s="234"/>
      <c r="R493" s="234"/>
      <c r="S493" s="234"/>
      <c r="T493" s="234"/>
    </row>
    <row r="494">
      <c r="A494" s="235">
        <v>31009</v>
      </c>
      <c r="B494" s="235" t="s">
        <v>1317</v>
      </c>
      <c r="C494" s="233" t="s">
        <v>1319</v>
      </c>
      <c r="D494" s="234"/>
      <c r="E494" s="234"/>
      <c r="F494" s="234"/>
      <c r="G494" s="234"/>
      <c r="H494" s="234"/>
      <c r="I494" s="234"/>
      <c r="J494" s="234"/>
      <c r="K494" s="234"/>
      <c r="L494" s="234"/>
      <c r="M494" s="234"/>
      <c r="N494" s="234"/>
      <c r="O494" s="234"/>
      <c r="P494" s="234"/>
      <c r="Q494" s="234"/>
      <c r="R494" s="234"/>
      <c r="S494" s="234"/>
      <c r="T494" s="234"/>
    </row>
    <row r="495">
      <c r="A495" s="235">
        <v>31010</v>
      </c>
      <c r="B495" s="235" t="s">
        <v>1317</v>
      </c>
      <c r="C495" s="233" t="s">
        <v>1320</v>
      </c>
      <c r="D495" s="234"/>
      <c r="E495" s="234"/>
      <c r="F495" s="234"/>
      <c r="G495" s="234"/>
      <c r="H495" s="234"/>
      <c r="I495" s="234"/>
      <c r="J495" s="234"/>
      <c r="K495" s="234"/>
      <c r="L495" s="234"/>
      <c r="M495" s="234"/>
      <c r="N495" s="234"/>
      <c r="O495" s="234"/>
      <c r="P495" s="234"/>
      <c r="Q495" s="234"/>
      <c r="R495" s="234"/>
      <c r="S495" s="234"/>
      <c r="T495" s="234"/>
    </row>
    <row r="496">
      <c r="A496" s="235">
        <v>31011</v>
      </c>
      <c r="B496" s="235" t="s">
        <v>1317</v>
      </c>
      <c r="C496" s="233" t="s">
        <v>1321</v>
      </c>
      <c r="D496" s="234"/>
      <c r="E496" s="234"/>
      <c r="F496" s="234"/>
      <c r="G496" s="234"/>
      <c r="H496" s="234"/>
      <c r="I496" s="234"/>
      <c r="J496" s="234"/>
      <c r="K496" s="234"/>
      <c r="L496" s="234"/>
      <c r="M496" s="234"/>
      <c r="N496" s="234"/>
      <c r="O496" s="234"/>
      <c r="P496" s="234"/>
      <c r="Q496" s="234"/>
      <c r="R496" s="234"/>
      <c r="S496" s="234"/>
      <c r="T496" s="234"/>
    </row>
    <row r="497">
      <c r="A497" s="235">
        <v>31012</v>
      </c>
      <c r="B497" s="235" t="s">
        <v>1317</v>
      </c>
      <c r="C497" s="233" t="s">
        <v>1322</v>
      </c>
      <c r="D497" s="234"/>
      <c r="E497" s="234"/>
      <c r="F497" s="234"/>
      <c r="G497" s="234"/>
      <c r="H497" s="234"/>
      <c r="I497" s="234"/>
      <c r="J497" s="234"/>
      <c r="K497" s="234"/>
      <c r="L497" s="234"/>
      <c r="M497" s="234"/>
      <c r="N497" s="234"/>
      <c r="O497" s="234"/>
      <c r="P497" s="234"/>
      <c r="Q497" s="234"/>
      <c r="R497" s="234"/>
      <c r="S497" s="234"/>
      <c r="T497" s="234"/>
    </row>
    <row r="498">
      <c r="A498" s="235">
        <v>31013</v>
      </c>
      <c r="B498" s="235" t="s">
        <v>1317</v>
      </c>
      <c r="C498" s="233" t="s">
        <v>1323</v>
      </c>
      <c r="D498" s="234"/>
      <c r="E498" s="234"/>
      <c r="F498" s="234"/>
      <c r="G498" s="234"/>
      <c r="H498" s="234"/>
      <c r="I498" s="234"/>
      <c r="J498" s="234"/>
      <c r="K498" s="234"/>
      <c r="L498" s="234"/>
      <c r="M498" s="234"/>
      <c r="N498" s="234"/>
      <c r="O498" s="234"/>
      <c r="P498" s="234"/>
      <c r="Q498" s="234"/>
      <c r="R498" s="234"/>
      <c r="S498" s="234"/>
      <c r="T498" s="234"/>
    </row>
    <row r="499">
      <c r="A499" s="235">
        <v>31014</v>
      </c>
      <c r="B499" s="235" t="s">
        <v>1317</v>
      </c>
      <c r="C499" s="233" t="s">
        <v>1324</v>
      </c>
      <c r="D499" s="234"/>
      <c r="E499" s="234"/>
      <c r="F499" s="234"/>
      <c r="G499" s="234"/>
      <c r="H499" s="234"/>
      <c r="I499" s="234"/>
      <c r="J499" s="234"/>
      <c r="K499" s="234"/>
      <c r="L499" s="234"/>
      <c r="M499" s="234"/>
      <c r="N499" s="234"/>
      <c r="O499" s="234"/>
      <c r="P499" s="234"/>
      <c r="Q499" s="234"/>
      <c r="R499" s="234"/>
      <c r="S499" s="234"/>
      <c r="T499" s="234"/>
    </row>
    <row r="500">
      <c r="A500" s="235">
        <v>31015</v>
      </c>
      <c r="B500" s="235" t="s">
        <v>1317</v>
      </c>
      <c r="C500" s="233" t="s">
        <v>1325</v>
      </c>
      <c r="D500" s="234"/>
      <c r="E500" s="234"/>
      <c r="F500" s="234"/>
      <c r="G500" s="234"/>
      <c r="H500" s="234"/>
      <c r="I500" s="234"/>
      <c r="J500" s="234"/>
      <c r="K500" s="234"/>
      <c r="L500" s="234"/>
      <c r="M500" s="234"/>
      <c r="N500" s="234"/>
      <c r="O500" s="234"/>
      <c r="P500" s="234"/>
      <c r="Q500" s="234"/>
      <c r="R500" s="234"/>
      <c r="S500" s="234"/>
      <c r="T500" s="234"/>
    </row>
    <row r="501">
      <c r="A501" s="235">
        <v>31016</v>
      </c>
      <c r="B501" s="235" t="s">
        <v>1317</v>
      </c>
      <c r="C501" s="233" t="s">
        <v>1326</v>
      </c>
      <c r="D501" s="234"/>
      <c r="E501" s="234"/>
      <c r="F501" s="234"/>
      <c r="G501" s="234"/>
      <c r="H501" s="234"/>
      <c r="I501" s="234"/>
      <c r="J501" s="234"/>
      <c r="K501" s="234"/>
      <c r="L501" s="234"/>
      <c r="M501" s="234"/>
      <c r="N501" s="234"/>
      <c r="O501" s="234"/>
      <c r="P501" s="234"/>
      <c r="Q501" s="234"/>
      <c r="R501" s="234"/>
      <c r="S501" s="234"/>
      <c r="T501" s="234"/>
    </row>
    <row r="502">
      <c r="A502" s="235">
        <v>31017</v>
      </c>
      <c r="B502" s="235" t="s">
        <v>1317</v>
      </c>
      <c r="C502" s="233" t="s">
        <v>1327</v>
      </c>
      <c r="D502" s="234"/>
      <c r="E502" s="234"/>
      <c r="F502" s="234"/>
      <c r="G502" s="234"/>
      <c r="H502" s="234"/>
      <c r="I502" s="234"/>
      <c r="J502" s="234"/>
      <c r="K502" s="234"/>
      <c r="L502" s="234"/>
      <c r="M502" s="234"/>
      <c r="N502" s="234"/>
      <c r="O502" s="234"/>
      <c r="P502" s="234"/>
      <c r="Q502" s="234"/>
      <c r="R502" s="234"/>
      <c r="S502" s="234"/>
      <c r="T502" s="234"/>
    </row>
    <row r="503">
      <c r="A503" s="235">
        <v>31018</v>
      </c>
      <c r="B503" s="235" t="s">
        <v>1317</v>
      </c>
      <c r="C503" s="233" t="s">
        <v>1328</v>
      </c>
      <c r="D503" s="234"/>
      <c r="E503" s="234"/>
      <c r="F503" s="234"/>
      <c r="G503" s="234"/>
      <c r="H503" s="234"/>
      <c r="I503" s="234"/>
      <c r="J503" s="234"/>
      <c r="K503" s="234"/>
      <c r="L503" s="234"/>
      <c r="M503" s="234"/>
      <c r="N503" s="234"/>
      <c r="O503" s="234"/>
      <c r="P503" s="234"/>
      <c r="Q503" s="234"/>
      <c r="R503" s="234"/>
      <c r="S503" s="234"/>
      <c r="T503" s="234"/>
    </row>
    <row r="504">
      <c r="A504" s="235">
        <v>31019</v>
      </c>
      <c r="B504" s="235" t="s">
        <v>1317</v>
      </c>
      <c r="C504" s="233" t="s">
        <v>1328</v>
      </c>
      <c r="D504" s="234"/>
      <c r="E504" s="234"/>
      <c r="F504" s="234"/>
      <c r="G504" s="234"/>
      <c r="H504" s="234"/>
      <c r="I504" s="234"/>
      <c r="J504" s="234"/>
      <c r="K504" s="234"/>
      <c r="L504" s="234"/>
      <c r="M504" s="234"/>
      <c r="N504" s="234"/>
      <c r="O504" s="234"/>
      <c r="P504" s="234"/>
      <c r="Q504" s="234"/>
      <c r="R504" s="234"/>
      <c r="S504" s="234"/>
      <c r="T504" s="234"/>
    </row>
    <row r="505">
      <c r="A505" s="235">
        <v>31020</v>
      </c>
      <c r="B505" s="235" t="s">
        <v>1317</v>
      </c>
      <c r="C505" s="233" t="s">
        <v>1329</v>
      </c>
      <c r="D505" s="234"/>
      <c r="E505" s="234"/>
      <c r="F505" s="234"/>
      <c r="G505" s="234"/>
      <c r="H505" s="234"/>
      <c r="I505" s="234"/>
      <c r="J505" s="234"/>
      <c r="K505" s="234"/>
      <c r="L505" s="234"/>
      <c r="M505" s="234"/>
      <c r="N505" s="234"/>
      <c r="O505" s="234"/>
      <c r="P505" s="234"/>
      <c r="Q505" s="234"/>
      <c r="R505" s="234"/>
      <c r="S505" s="234"/>
      <c r="T505" s="234"/>
    </row>
    <row r="506">
      <c r="A506" s="235"/>
      <c r="B506" s="235"/>
      <c r="C506" s="233"/>
      <c r="D506" s="234"/>
      <c r="E506" s="234"/>
      <c r="F506" s="234"/>
      <c r="G506" s="234"/>
      <c r="H506" s="234"/>
      <c r="I506" s="234"/>
      <c r="J506" s="234"/>
      <c r="K506" s="234"/>
      <c r="L506" s="234"/>
      <c r="M506" s="234"/>
      <c r="N506" s="234"/>
      <c r="O506" s="234"/>
      <c r="P506" s="234"/>
      <c r="Q506" s="234"/>
      <c r="R506" s="234"/>
      <c r="S506" s="234"/>
      <c r="T506" s="234"/>
    </row>
    <row r="507">
      <c r="A507" s="235">
        <v>32010</v>
      </c>
      <c r="B507" s="235" t="s">
        <v>1330</v>
      </c>
      <c r="C507" s="233" t="s">
        <v>1331</v>
      </c>
      <c r="D507" s="234"/>
      <c r="E507" s="234"/>
      <c r="F507" s="234"/>
      <c r="G507" s="234"/>
      <c r="H507" s="234"/>
      <c r="I507" s="234"/>
      <c r="J507" s="234"/>
      <c r="K507" s="234"/>
      <c r="L507" s="234"/>
      <c r="M507" s="234"/>
      <c r="N507" s="234"/>
      <c r="O507" s="234"/>
      <c r="P507" s="234"/>
      <c r="Q507" s="234"/>
      <c r="R507" s="234"/>
      <c r="S507" s="234"/>
      <c r="T507" s="234"/>
    </row>
    <row r="508">
      <c r="A508" s="235">
        <v>32011</v>
      </c>
      <c r="B508" s="235" t="s">
        <v>1332</v>
      </c>
      <c r="C508" s="233" t="s">
        <v>1333</v>
      </c>
      <c r="D508" s="234"/>
      <c r="E508" s="234"/>
      <c r="F508" s="234"/>
      <c r="G508" s="234"/>
      <c r="H508" s="234"/>
      <c r="I508" s="234"/>
      <c r="J508" s="234"/>
      <c r="K508" s="234"/>
      <c r="L508" s="234"/>
      <c r="M508" s="234"/>
      <c r="N508" s="234"/>
      <c r="O508" s="234"/>
      <c r="P508" s="234"/>
      <c r="Q508" s="234"/>
      <c r="R508" s="234"/>
      <c r="S508" s="234"/>
      <c r="T508" s="234"/>
    </row>
    <row r="509">
      <c r="A509" s="235">
        <v>32012</v>
      </c>
      <c r="B509" s="235" t="s">
        <v>1334</v>
      </c>
      <c r="C509" s="233" t="s">
        <v>1335</v>
      </c>
      <c r="D509" s="234"/>
      <c r="E509" s="234"/>
      <c r="F509" s="234"/>
      <c r="G509" s="234"/>
      <c r="H509" s="234"/>
      <c r="I509" s="234"/>
      <c r="J509" s="234"/>
      <c r="K509" s="234"/>
      <c r="L509" s="234"/>
      <c r="M509" s="234"/>
      <c r="N509" s="234"/>
      <c r="O509" s="234"/>
      <c r="P509" s="234"/>
      <c r="Q509" s="234"/>
      <c r="R509" s="234"/>
      <c r="S509" s="234"/>
      <c r="T509" s="234"/>
    </row>
    <row r="510">
      <c r="A510" s="235">
        <v>32013</v>
      </c>
      <c r="B510" s="235" t="s">
        <v>1336</v>
      </c>
      <c r="C510" s="233" t="s">
        <v>1337</v>
      </c>
      <c r="D510" s="234"/>
      <c r="E510" s="234"/>
      <c r="F510" s="234"/>
      <c r="G510" s="234"/>
      <c r="H510" s="234"/>
      <c r="I510" s="234"/>
      <c r="J510" s="234"/>
      <c r="K510" s="234"/>
      <c r="L510" s="234"/>
      <c r="M510" s="234"/>
      <c r="N510" s="234"/>
      <c r="O510" s="234"/>
      <c r="P510" s="234"/>
      <c r="Q510" s="234"/>
      <c r="R510" s="234"/>
      <c r="S510" s="234"/>
      <c r="T510" s="234"/>
    </row>
    <row r="511">
      <c r="A511" s="235">
        <v>32020</v>
      </c>
      <c r="B511" s="235" t="s">
        <v>1313</v>
      </c>
      <c r="C511" s="233" t="s">
        <v>1338</v>
      </c>
      <c r="D511" s="234"/>
      <c r="E511" s="234"/>
      <c r="F511" s="234"/>
      <c r="G511" s="234"/>
      <c r="H511" s="234"/>
      <c r="I511" s="234"/>
      <c r="J511" s="234"/>
      <c r="K511" s="234"/>
      <c r="L511" s="234"/>
      <c r="M511" s="234"/>
      <c r="N511" s="234"/>
      <c r="O511" s="234"/>
      <c r="P511" s="234"/>
      <c r="Q511" s="234"/>
      <c r="R511" s="234"/>
      <c r="S511" s="234"/>
      <c r="T511" s="234"/>
    </row>
    <row r="512">
      <c r="A512" s="235">
        <v>32021</v>
      </c>
      <c r="B512" s="235" t="s">
        <v>1339</v>
      </c>
      <c r="C512" s="233" t="s">
        <v>1340</v>
      </c>
      <c r="D512" s="234"/>
      <c r="E512" s="234"/>
      <c r="F512" s="234"/>
      <c r="G512" s="234"/>
      <c r="H512" s="234"/>
      <c r="I512" s="234"/>
      <c r="J512" s="234"/>
      <c r="K512" s="234"/>
      <c r="L512" s="234"/>
      <c r="M512" s="234"/>
      <c r="N512" s="234"/>
      <c r="O512" s="234"/>
      <c r="P512" s="234"/>
      <c r="Q512" s="234"/>
      <c r="R512" s="234"/>
      <c r="S512" s="234"/>
      <c r="T512" s="234"/>
    </row>
    <row r="513">
      <c r="A513" s="235">
        <v>32022</v>
      </c>
      <c r="B513" s="235" t="s">
        <v>1341</v>
      </c>
      <c r="C513" s="233" t="s">
        <v>1342</v>
      </c>
      <c r="D513" s="234"/>
      <c r="E513" s="234"/>
      <c r="F513" s="234"/>
      <c r="G513" s="234"/>
      <c r="H513" s="234"/>
      <c r="I513" s="234"/>
      <c r="J513" s="234"/>
      <c r="K513" s="234"/>
      <c r="L513" s="234"/>
      <c r="M513" s="234"/>
      <c r="N513" s="234"/>
      <c r="O513" s="234"/>
      <c r="P513" s="234"/>
      <c r="Q513" s="234"/>
      <c r="R513" s="234"/>
      <c r="S513" s="234"/>
      <c r="T513" s="234"/>
    </row>
    <row r="514">
      <c r="A514" s="235">
        <v>32023</v>
      </c>
      <c r="B514" s="235" t="s">
        <v>1343</v>
      </c>
      <c r="C514" s="233" t="s">
        <v>1344</v>
      </c>
      <c r="D514" s="234"/>
      <c r="E514" s="234"/>
      <c r="F514" s="234"/>
      <c r="G514" s="234"/>
      <c r="H514" s="234"/>
      <c r="I514" s="234"/>
      <c r="J514" s="234"/>
      <c r="K514" s="234"/>
      <c r="L514" s="234"/>
      <c r="M514" s="234"/>
      <c r="N514" s="234"/>
      <c r="O514" s="234"/>
      <c r="P514" s="234"/>
      <c r="Q514" s="234"/>
      <c r="R514" s="234"/>
      <c r="S514" s="234"/>
      <c r="T514" s="234"/>
    </row>
    <row r="515">
      <c r="A515" s="235"/>
      <c r="B515" s="235"/>
      <c r="C515" s="233"/>
      <c r="D515" s="234"/>
      <c r="E515" s="234"/>
      <c r="F515" s="234"/>
      <c r="G515" s="234"/>
      <c r="H515" s="234"/>
      <c r="I515" s="234"/>
      <c r="J515" s="234"/>
      <c r="K515" s="234"/>
      <c r="L515" s="234"/>
      <c r="M515" s="234"/>
      <c r="N515" s="234"/>
      <c r="O515" s="234"/>
      <c r="P515" s="234"/>
      <c r="Q515" s="234"/>
      <c r="R515" s="234"/>
      <c r="S515" s="234"/>
      <c r="T515" s="234"/>
    </row>
    <row r="516">
      <c r="A516" s="235">
        <v>32040</v>
      </c>
      <c r="B516" s="235" t="s">
        <v>1345</v>
      </c>
      <c r="C516" s="233" t="s">
        <v>1346</v>
      </c>
      <c r="D516" s="234"/>
      <c r="E516" s="234"/>
      <c r="F516" s="234"/>
      <c r="G516" s="234"/>
      <c r="H516" s="234"/>
      <c r="I516" s="234"/>
      <c r="J516" s="234"/>
      <c r="K516" s="234"/>
      <c r="L516" s="234"/>
      <c r="M516" s="234"/>
      <c r="N516" s="234"/>
      <c r="O516" s="234"/>
      <c r="P516" s="234"/>
      <c r="Q516" s="234"/>
      <c r="R516" s="234"/>
      <c r="S516" s="234"/>
      <c r="T516" s="234"/>
    </row>
    <row r="517">
      <c r="A517" s="235">
        <v>32063</v>
      </c>
      <c r="B517" s="235" t="s">
        <v>1347</v>
      </c>
      <c r="C517" s="233" t="s">
        <v>1348</v>
      </c>
      <c r="D517" s="234"/>
      <c r="E517" s="234"/>
      <c r="F517" s="234"/>
      <c r="G517" s="234"/>
      <c r="H517" s="234"/>
      <c r="I517" s="234"/>
      <c r="J517" s="234"/>
      <c r="K517" s="234"/>
      <c r="L517" s="234"/>
      <c r="M517" s="234"/>
      <c r="N517" s="234"/>
      <c r="O517" s="234"/>
      <c r="P517" s="234"/>
      <c r="Q517" s="234"/>
      <c r="R517" s="234"/>
      <c r="S517" s="234"/>
      <c r="T517" s="234"/>
    </row>
    <row r="518">
      <c r="A518" s="235">
        <v>32073</v>
      </c>
      <c r="B518" s="235" t="s">
        <v>1349</v>
      </c>
      <c r="C518" s="233" t="s">
        <v>1350</v>
      </c>
      <c r="D518" s="234"/>
      <c r="E518" s="234"/>
      <c r="F518" s="234"/>
      <c r="G518" s="234"/>
      <c r="H518" s="234"/>
      <c r="I518" s="234"/>
      <c r="J518" s="234"/>
      <c r="K518" s="234"/>
      <c r="L518" s="234"/>
      <c r="M518" s="234"/>
      <c r="N518" s="234"/>
      <c r="O518" s="234"/>
      <c r="P518" s="234"/>
      <c r="Q518" s="234"/>
      <c r="R518" s="234"/>
      <c r="S518" s="234"/>
      <c r="T518" s="234"/>
    </row>
    <row r="519">
      <c r="A519" s="235">
        <v>32083</v>
      </c>
      <c r="B519" s="235" t="s">
        <v>1351</v>
      </c>
      <c r="C519" s="233" t="s">
        <v>1352</v>
      </c>
      <c r="D519" s="234"/>
      <c r="E519" s="234"/>
      <c r="F519" s="234"/>
      <c r="G519" s="234"/>
      <c r="H519" s="234"/>
      <c r="I519" s="234"/>
      <c r="J519" s="234"/>
      <c r="K519" s="234"/>
      <c r="L519" s="234"/>
      <c r="M519" s="234"/>
      <c r="N519" s="234"/>
      <c r="O519" s="234"/>
      <c r="P519" s="234"/>
      <c r="Q519" s="234"/>
      <c r="R519" s="234"/>
      <c r="S519" s="234"/>
      <c r="T519" s="234"/>
    </row>
    <row r="520">
      <c r="A520" s="235">
        <v>32094</v>
      </c>
      <c r="B520" s="240" t="s">
        <v>1353</v>
      </c>
      <c r="C520" s="233" t="s">
        <v>1354</v>
      </c>
      <c r="D520" s="234"/>
      <c r="E520" s="234"/>
      <c r="F520" s="234"/>
      <c r="G520" s="234"/>
      <c r="H520" s="234"/>
      <c r="I520" s="234"/>
      <c r="J520" s="234"/>
      <c r="K520" s="234"/>
      <c r="L520" s="234"/>
      <c r="M520" s="234"/>
      <c r="N520" s="234"/>
      <c r="O520" s="234"/>
      <c r="P520" s="234"/>
      <c r="Q520" s="234"/>
      <c r="R520" s="234"/>
      <c r="S520" s="234"/>
      <c r="T520" s="234"/>
    </row>
    <row r="521">
      <c r="A521" s="235">
        <v>32100</v>
      </c>
      <c r="B521" s="235" t="s">
        <v>1355</v>
      </c>
      <c r="C521" s="233" t="s">
        <v>1356</v>
      </c>
      <c r="D521" s="234"/>
      <c r="E521" s="234"/>
      <c r="F521" s="234"/>
      <c r="G521" s="234"/>
      <c r="H521" s="234"/>
      <c r="I521" s="234"/>
      <c r="J521" s="234"/>
      <c r="K521" s="234"/>
      <c r="L521" s="234"/>
      <c r="M521" s="234"/>
      <c r="N521" s="234"/>
      <c r="O521" s="234"/>
      <c r="P521" s="234"/>
      <c r="Q521" s="234"/>
      <c r="R521" s="234"/>
      <c r="S521" s="234"/>
      <c r="T521" s="234"/>
    </row>
    <row r="522">
      <c r="A522" s="235"/>
      <c r="B522" s="240"/>
      <c r="C522" s="233"/>
      <c r="D522" s="234"/>
      <c r="E522" s="234"/>
      <c r="F522" s="234"/>
      <c r="G522" s="234"/>
      <c r="H522" s="234"/>
      <c r="I522" s="234"/>
      <c r="J522" s="234"/>
      <c r="K522" s="234"/>
      <c r="L522" s="234"/>
      <c r="M522" s="234"/>
      <c r="N522" s="234"/>
      <c r="O522" s="234"/>
      <c r="P522" s="234"/>
      <c r="Q522" s="234"/>
      <c r="R522" s="234"/>
      <c r="S522" s="234"/>
      <c r="T522" s="234"/>
    </row>
    <row r="523">
      <c r="A523" s="235"/>
      <c r="B523" s="240"/>
      <c r="C523" s="233"/>
      <c r="D523" s="234"/>
      <c r="E523" s="234"/>
      <c r="F523" s="234"/>
      <c r="G523" s="234"/>
      <c r="H523" s="234"/>
      <c r="I523" s="234"/>
      <c r="J523" s="234"/>
      <c r="K523" s="234"/>
      <c r="L523" s="234"/>
      <c r="M523" s="234"/>
      <c r="N523" s="234"/>
      <c r="O523" s="234"/>
      <c r="P523" s="234"/>
      <c r="Q523" s="234"/>
      <c r="R523" s="234"/>
      <c r="S523" s="234"/>
      <c r="T523" s="234"/>
    </row>
    <row r="524">
      <c r="A524" s="235">
        <v>35064</v>
      </c>
      <c r="B524" s="240" t="s">
        <v>1357</v>
      </c>
      <c r="C524" s="233" t="s">
        <v>1358</v>
      </c>
      <c r="D524" s="234"/>
      <c r="E524" s="234"/>
      <c r="F524" s="234"/>
      <c r="G524" s="234"/>
      <c r="H524" s="234"/>
      <c r="I524" s="234"/>
      <c r="J524" s="234"/>
      <c r="K524" s="234"/>
      <c r="L524" s="234"/>
      <c r="M524" s="234"/>
      <c r="N524" s="234"/>
      <c r="O524" s="234"/>
      <c r="P524" s="234"/>
      <c r="Q524" s="234"/>
      <c r="R524" s="234"/>
      <c r="S524" s="234"/>
      <c r="T524" s="234"/>
    </row>
    <row r="525">
      <c r="A525" s="235">
        <v>35065</v>
      </c>
      <c r="B525" s="240" t="s">
        <v>1359</v>
      </c>
      <c r="C525" s="233" t="s">
        <v>1360</v>
      </c>
      <c r="D525" s="234"/>
      <c r="E525" s="234"/>
      <c r="F525" s="234"/>
      <c r="G525" s="234"/>
      <c r="H525" s="234"/>
      <c r="I525" s="234"/>
      <c r="J525" s="234"/>
      <c r="K525" s="234"/>
      <c r="L525" s="234"/>
      <c r="M525" s="234"/>
      <c r="N525" s="234"/>
      <c r="O525" s="234"/>
      <c r="P525" s="234"/>
      <c r="Q525" s="234"/>
      <c r="R525" s="234"/>
      <c r="S525" s="234"/>
      <c r="T525" s="234"/>
    </row>
    <row r="526">
      <c r="A526" s="235">
        <v>35066</v>
      </c>
      <c r="B526" s="240" t="s">
        <v>1361</v>
      </c>
      <c r="C526" s="233" t="s">
        <v>1362</v>
      </c>
      <c r="D526" s="234"/>
      <c r="E526" s="234"/>
      <c r="F526" s="234"/>
      <c r="G526" s="234"/>
      <c r="H526" s="234"/>
      <c r="I526" s="234"/>
      <c r="J526" s="234"/>
      <c r="K526" s="234"/>
      <c r="L526" s="234"/>
      <c r="M526" s="234"/>
      <c r="N526" s="234"/>
      <c r="O526" s="234"/>
      <c r="P526" s="234"/>
      <c r="Q526" s="234"/>
      <c r="R526" s="234"/>
      <c r="S526" s="234"/>
      <c r="T526" s="234"/>
    </row>
    <row r="527">
      <c r="A527" s="235">
        <v>35067</v>
      </c>
      <c r="B527" s="240" t="s">
        <v>1363</v>
      </c>
      <c r="C527" s="233" t="s">
        <v>1364</v>
      </c>
      <c r="D527" s="234"/>
      <c r="E527" s="234"/>
      <c r="F527" s="234"/>
      <c r="G527" s="234"/>
      <c r="H527" s="234"/>
      <c r="I527" s="234"/>
      <c r="J527" s="234"/>
      <c r="K527" s="234"/>
      <c r="L527" s="234"/>
      <c r="M527" s="234"/>
      <c r="N527" s="234"/>
      <c r="O527" s="234"/>
      <c r="P527" s="234"/>
      <c r="Q527" s="234"/>
      <c r="R527" s="234"/>
      <c r="S527" s="234"/>
      <c r="T527" s="234"/>
    </row>
    <row r="528">
      <c r="A528" s="235">
        <v>35068</v>
      </c>
      <c r="B528" s="240" t="s">
        <v>1365</v>
      </c>
      <c r="C528" s="233" t="s">
        <v>1366</v>
      </c>
      <c r="D528" s="234"/>
      <c r="E528" s="234"/>
      <c r="F528" s="234"/>
      <c r="G528" s="234"/>
      <c r="H528" s="234"/>
      <c r="I528" s="234"/>
      <c r="J528" s="234"/>
      <c r="K528" s="234"/>
      <c r="L528" s="234"/>
      <c r="M528" s="234"/>
      <c r="N528" s="234"/>
      <c r="O528" s="234"/>
      <c r="P528" s="234"/>
      <c r="Q528" s="234"/>
      <c r="R528" s="234"/>
      <c r="S528" s="234"/>
      <c r="T528" s="234"/>
    </row>
    <row r="529">
      <c r="A529" s="235">
        <v>32101</v>
      </c>
      <c r="B529" s="232" t="s">
        <v>1367</v>
      </c>
      <c r="C529" s="249" t="s">
        <v>1368</v>
      </c>
      <c r="D529" s="234"/>
      <c r="E529" s="234"/>
      <c r="F529" s="234"/>
      <c r="G529" s="234"/>
      <c r="H529" s="234"/>
      <c r="I529" s="234"/>
      <c r="J529" s="234"/>
      <c r="K529" s="234"/>
      <c r="L529" s="234"/>
      <c r="M529" s="234"/>
      <c r="N529" s="234"/>
      <c r="O529" s="234"/>
      <c r="P529" s="234"/>
      <c r="Q529" s="234"/>
      <c r="R529" s="234"/>
      <c r="S529" s="234"/>
      <c r="T529" s="234"/>
    </row>
    <row r="530">
      <c r="A530" s="235">
        <v>32102</v>
      </c>
      <c r="B530" s="232" t="s">
        <v>1369</v>
      </c>
      <c r="C530" s="249" t="s">
        <v>1368</v>
      </c>
      <c r="D530" s="234"/>
      <c r="E530" s="234"/>
      <c r="F530" s="234"/>
      <c r="G530" s="234"/>
      <c r="H530" s="234"/>
      <c r="I530" s="234"/>
      <c r="J530" s="234"/>
      <c r="K530" s="234"/>
      <c r="L530" s="234"/>
      <c r="M530" s="234"/>
      <c r="N530" s="234"/>
      <c r="O530" s="234"/>
      <c r="P530" s="234"/>
      <c r="Q530" s="234"/>
      <c r="R530" s="234"/>
      <c r="S530" s="234"/>
      <c r="T530" s="234"/>
    </row>
    <row r="531">
      <c r="A531" s="235">
        <v>32103</v>
      </c>
      <c r="B531" s="232" t="s">
        <v>1370</v>
      </c>
      <c r="C531" s="249" t="s">
        <v>1368</v>
      </c>
      <c r="D531" s="234"/>
      <c r="E531" s="234"/>
      <c r="F531" s="234"/>
      <c r="G531" s="234"/>
      <c r="H531" s="234"/>
      <c r="I531" s="234"/>
      <c r="J531" s="234"/>
      <c r="K531" s="234"/>
      <c r="L531" s="234"/>
      <c r="M531" s="234"/>
      <c r="N531" s="234"/>
      <c r="O531" s="234"/>
      <c r="P531" s="234"/>
      <c r="Q531" s="234"/>
      <c r="R531" s="234"/>
      <c r="S531" s="234"/>
      <c r="T531" s="234"/>
    </row>
    <row r="532">
      <c r="A532" s="235">
        <v>32104</v>
      </c>
      <c r="B532" s="232" t="s">
        <v>1371</v>
      </c>
      <c r="C532" s="249" t="s">
        <v>1368</v>
      </c>
      <c r="D532" s="234"/>
      <c r="E532" s="234"/>
      <c r="F532" s="234"/>
      <c r="G532" s="234"/>
      <c r="H532" s="234"/>
      <c r="I532" s="234"/>
      <c r="J532" s="234"/>
      <c r="K532" s="234"/>
      <c r="L532" s="234"/>
      <c r="M532" s="234"/>
      <c r="N532" s="234"/>
      <c r="O532" s="234"/>
      <c r="P532" s="234"/>
      <c r="Q532" s="234"/>
      <c r="R532" s="234"/>
      <c r="S532" s="234"/>
      <c r="T532" s="234"/>
    </row>
    <row r="533">
      <c r="A533" s="235">
        <v>32105</v>
      </c>
      <c r="B533" s="232" t="s">
        <v>1372</v>
      </c>
      <c r="C533" s="249" t="s">
        <v>1368</v>
      </c>
      <c r="D533" s="234"/>
      <c r="E533" s="234"/>
      <c r="F533" s="234"/>
      <c r="G533" s="234"/>
      <c r="H533" s="234"/>
      <c r="I533" s="234"/>
      <c r="J533" s="234"/>
      <c r="K533" s="234"/>
      <c r="L533" s="234"/>
      <c r="M533" s="234"/>
      <c r="N533" s="234"/>
      <c r="O533" s="234"/>
      <c r="P533" s="234"/>
      <c r="Q533" s="234"/>
      <c r="R533" s="234"/>
      <c r="S533" s="234"/>
      <c r="T533" s="234"/>
    </row>
    <row r="534">
      <c r="A534" s="235">
        <v>32106</v>
      </c>
      <c r="B534" s="232" t="s">
        <v>1373</v>
      </c>
      <c r="C534" s="249" t="s">
        <v>1368</v>
      </c>
      <c r="D534" s="234"/>
      <c r="E534" s="234"/>
      <c r="F534" s="234"/>
      <c r="G534" s="234"/>
      <c r="H534" s="234"/>
      <c r="I534" s="234"/>
      <c r="J534" s="234"/>
      <c r="K534" s="234"/>
      <c r="L534" s="234"/>
      <c r="M534" s="234"/>
      <c r="N534" s="234"/>
      <c r="O534" s="234"/>
      <c r="P534" s="234"/>
      <c r="Q534" s="234"/>
      <c r="R534" s="234"/>
      <c r="S534" s="234"/>
      <c r="T534" s="234"/>
    </row>
    <row r="535">
      <c r="A535" s="235">
        <v>32107</v>
      </c>
      <c r="B535" s="232" t="s">
        <v>1374</v>
      </c>
      <c r="C535" s="249" t="s">
        <v>1368</v>
      </c>
      <c r="D535" s="234"/>
      <c r="E535" s="234"/>
      <c r="F535" s="234"/>
      <c r="G535" s="234"/>
      <c r="H535" s="234"/>
      <c r="I535" s="234"/>
      <c r="J535" s="234"/>
      <c r="K535" s="234"/>
      <c r="L535" s="234"/>
      <c r="M535" s="234"/>
      <c r="N535" s="234"/>
      <c r="O535" s="234"/>
      <c r="P535" s="234"/>
      <c r="Q535" s="234"/>
      <c r="R535" s="234"/>
      <c r="S535" s="234"/>
      <c r="T535" s="234"/>
    </row>
    <row r="536">
      <c r="A536" s="235">
        <v>32108</v>
      </c>
      <c r="B536" s="232" t="s">
        <v>1375</v>
      </c>
      <c r="C536" s="249" t="s">
        <v>1368</v>
      </c>
      <c r="D536" s="234"/>
      <c r="E536" s="234"/>
      <c r="F536" s="234"/>
      <c r="G536" s="234"/>
      <c r="H536" s="234"/>
      <c r="I536" s="234"/>
      <c r="J536" s="234"/>
      <c r="K536" s="234"/>
      <c r="L536" s="234"/>
      <c r="M536" s="234"/>
      <c r="N536" s="234"/>
      <c r="O536" s="234"/>
      <c r="P536" s="234"/>
      <c r="Q536" s="234"/>
      <c r="R536" s="234"/>
      <c r="S536" s="234"/>
      <c r="T536" s="234"/>
    </row>
    <row r="537">
      <c r="A537" s="235">
        <v>32109</v>
      </c>
      <c r="B537" s="232" t="s">
        <v>1376</v>
      </c>
      <c r="C537" s="249" t="s">
        <v>1368</v>
      </c>
      <c r="D537" s="234"/>
      <c r="E537" s="234"/>
      <c r="F537" s="234"/>
      <c r="G537" s="234"/>
      <c r="H537" s="234"/>
      <c r="I537" s="234"/>
      <c r="J537" s="234"/>
      <c r="K537" s="234"/>
      <c r="L537" s="234"/>
      <c r="M537" s="234"/>
      <c r="N537" s="234"/>
      <c r="O537" s="234"/>
      <c r="P537" s="234"/>
      <c r="Q537" s="234"/>
      <c r="R537" s="234"/>
      <c r="S537" s="234"/>
      <c r="T537" s="234"/>
    </row>
    <row r="538">
      <c r="A538" s="235">
        <v>32110</v>
      </c>
      <c r="B538" s="232" t="s">
        <v>1377</v>
      </c>
      <c r="C538" s="249" t="s">
        <v>1368</v>
      </c>
      <c r="D538" s="234"/>
      <c r="E538" s="234"/>
      <c r="F538" s="234"/>
      <c r="G538" s="234"/>
      <c r="H538" s="234"/>
      <c r="I538" s="234"/>
      <c r="J538" s="234"/>
      <c r="K538" s="234"/>
      <c r="L538" s="234"/>
      <c r="M538" s="234"/>
      <c r="N538" s="234"/>
      <c r="O538" s="234"/>
      <c r="P538" s="234"/>
      <c r="Q538" s="234"/>
      <c r="R538" s="234"/>
      <c r="S538" s="234"/>
      <c r="T538" s="234"/>
    </row>
    <row r="539">
      <c r="A539" s="235">
        <v>32111</v>
      </c>
      <c r="B539" s="232" t="s">
        <v>1378</v>
      </c>
      <c r="C539" s="249" t="s">
        <v>1368</v>
      </c>
      <c r="D539" s="234"/>
      <c r="E539" s="234"/>
      <c r="F539" s="234"/>
      <c r="G539" s="234"/>
      <c r="H539" s="234"/>
      <c r="I539" s="234"/>
      <c r="J539" s="234"/>
      <c r="K539" s="234"/>
      <c r="L539" s="234"/>
      <c r="M539" s="234"/>
      <c r="N539" s="234"/>
      <c r="O539" s="234"/>
      <c r="P539" s="234"/>
      <c r="Q539" s="234"/>
      <c r="R539" s="234"/>
      <c r="S539" s="234"/>
      <c r="T539" s="234"/>
    </row>
    <row r="540">
      <c r="A540" s="235">
        <v>32112</v>
      </c>
      <c r="B540" s="232" t="s">
        <v>1379</v>
      </c>
      <c r="C540" s="249" t="s">
        <v>1368</v>
      </c>
      <c r="D540" s="234"/>
      <c r="E540" s="234"/>
      <c r="F540" s="234"/>
      <c r="G540" s="234"/>
      <c r="H540" s="234"/>
      <c r="I540" s="234"/>
      <c r="J540" s="234"/>
      <c r="K540" s="234"/>
      <c r="L540" s="234"/>
      <c r="M540" s="234"/>
      <c r="N540" s="234"/>
      <c r="O540" s="234"/>
      <c r="P540" s="234"/>
      <c r="Q540" s="234"/>
      <c r="R540" s="234"/>
      <c r="S540" s="234"/>
      <c r="T540" s="234"/>
    </row>
    <row r="541">
      <c r="A541" s="235">
        <v>32113</v>
      </c>
      <c r="B541" s="232" t="s">
        <v>1380</v>
      </c>
      <c r="C541" s="249" t="s">
        <v>1368</v>
      </c>
      <c r="D541" s="234"/>
      <c r="E541" s="234"/>
      <c r="F541" s="234"/>
      <c r="G541" s="234"/>
      <c r="H541" s="234"/>
      <c r="I541" s="234"/>
      <c r="J541" s="234"/>
      <c r="K541" s="234"/>
      <c r="L541" s="234"/>
      <c r="M541" s="234"/>
      <c r="N541" s="234"/>
      <c r="O541" s="234"/>
      <c r="P541" s="234"/>
      <c r="Q541" s="234"/>
      <c r="R541" s="234"/>
      <c r="S541" s="234"/>
      <c r="T541" s="234"/>
    </row>
    <row r="542">
      <c r="A542" s="235">
        <v>32114</v>
      </c>
      <c r="B542" s="232" t="s">
        <v>1381</v>
      </c>
      <c r="C542" s="249" t="s">
        <v>1368</v>
      </c>
      <c r="D542" s="234"/>
      <c r="E542" s="234"/>
      <c r="F542" s="234"/>
      <c r="G542" s="234"/>
      <c r="H542" s="234"/>
      <c r="I542" s="234"/>
      <c r="J542" s="234"/>
      <c r="K542" s="234"/>
      <c r="L542" s="234"/>
      <c r="M542" s="234"/>
      <c r="N542" s="234"/>
      <c r="O542" s="234"/>
      <c r="P542" s="234"/>
      <c r="Q542" s="234"/>
      <c r="R542" s="234"/>
      <c r="S542" s="234"/>
      <c r="T542" s="234"/>
    </row>
    <row r="543">
      <c r="A543" s="235">
        <v>32115</v>
      </c>
      <c r="B543" s="232" t="s">
        <v>1382</v>
      </c>
      <c r="C543" s="249" t="s">
        <v>1368</v>
      </c>
      <c r="D543" s="234"/>
      <c r="E543" s="234"/>
      <c r="F543" s="234"/>
      <c r="G543" s="234"/>
      <c r="H543" s="234"/>
      <c r="I543" s="234"/>
      <c r="J543" s="234"/>
      <c r="K543" s="234"/>
      <c r="L543" s="234"/>
      <c r="M543" s="234"/>
      <c r="N543" s="234"/>
      <c r="O543" s="234"/>
      <c r="P543" s="234"/>
      <c r="Q543" s="234"/>
      <c r="R543" s="234"/>
      <c r="S543" s="234"/>
      <c r="T543" s="234"/>
    </row>
    <row r="544">
      <c r="A544" s="235">
        <v>32116</v>
      </c>
      <c r="B544" s="232" t="s">
        <v>1383</v>
      </c>
      <c r="C544" s="249" t="s">
        <v>1368</v>
      </c>
      <c r="D544" s="234"/>
      <c r="E544" s="234"/>
      <c r="F544" s="234"/>
      <c r="G544" s="234"/>
      <c r="H544" s="234"/>
      <c r="I544" s="234"/>
      <c r="J544" s="234"/>
      <c r="K544" s="234"/>
      <c r="L544" s="234"/>
      <c r="M544" s="234"/>
      <c r="N544" s="234"/>
      <c r="O544" s="234"/>
      <c r="P544" s="234"/>
      <c r="Q544" s="234"/>
      <c r="R544" s="234"/>
      <c r="S544" s="234"/>
      <c r="T544" s="234"/>
    </row>
    <row r="545">
      <c r="A545" s="235">
        <v>32117</v>
      </c>
      <c r="B545" s="235" t="s">
        <v>1384</v>
      </c>
      <c r="C545" s="233" t="s">
        <v>1385</v>
      </c>
      <c r="D545" s="234"/>
      <c r="E545" s="234"/>
      <c r="F545" s="234"/>
      <c r="G545" s="234"/>
      <c r="H545" s="234"/>
      <c r="I545" s="234"/>
      <c r="J545" s="234"/>
      <c r="K545" s="234"/>
      <c r="L545" s="234"/>
      <c r="M545" s="234"/>
      <c r="N545" s="234"/>
      <c r="O545" s="234"/>
      <c r="P545" s="234"/>
      <c r="Q545" s="234"/>
      <c r="R545" s="234"/>
      <c r="S545" s="234"/>
      <c r="T545" s="234"/>
    </row>
    <row r="546">
      <c r="A546" s="235">
        <v>32118</v>
      </c>
      <c r="B546" s="235" t="s">
        <v>1386</v>
      </c>
      <c r="C546" s="233" t="s">
        <v>1387</v>
      </c>
      <c r="D546" s="234"/>
      <c r="E546" s="234"/>
      <c r="F546" s="234"/>
      <c r="G546" s="234"/>
      <c r="H546" s="234"/>
      <c r="I546" s="234"/>
      <c r="J546" s="234"/>
      <c r="K546" s="234"/>
      <c r="L546" s="234"/>
      <c r="M546" s="234"/>
      <c r="N546" s="234"/>
      <c r="O546" s="234"/>
      <c r="P546" s="234"/>
      <c r="Q546" s="234"/>
      <c r="R546" s="234"/>
      <c r="S546" s="234"/>
      <c r="T546" s="234"/>
    </row>
    <row r="547">
      <c r="A547" s="235">
        <v>32119</v>
      </c>
      <c r="B547" s="235" t="s">
        <v>1388</v>
      </c>
      <c r="C547" s="233" t="s">
        <v>1389</v>
      </c>
      <c r="D547" s="234"/>
      <c r="E547" s="234"/>
      <c r="F547" s="234"/>
      <c r="G547" s="234"/>
      <c r="H547" s="234"/>
      <c r="I547" s="234"/>
      <c r="J547" s="234"/>
      <c r="K547" s="234"/>
      <c r="L547" s="234"/>
      <c r="M547" s="234"/>
      <c r="N547" s="234"/>
      <c r="O547" s="234"/>
      <c r="P547" s="234"/>
      <c r="Q547" s="234"/>
      <c r="R547" s="234"/>
      <c r="S547" s="234"/>
      <c r="T547" s="234"/>
    </row>
    <row r="548">
      <c r="A548" s="240">
        <v>32120</v>
      </c>
      <c r="B548" s="232" t="s">
        <v>1390</v>
      </c>
      <c r="C548" s="233" t="s">
        <v>1391</v>
      </c>
      <c r="D548" s="234"/>
      <c r="E548" s="234"/>
      <c r="F548" s="234"/>
      <c r="G548" s="234"/>
      <c r="H548" s="234"/>
      <c r="I548" s="234"/>
      <c r="J548" s="234"/>
      <c r="K548" s="234"/>
      <c r="L548" s="234"/>
      <c r="M548" s="234"/>
      <c r="N548" s="234"/>
      <c r="O548" s="234"/>
      <c r="P548" s="234"/>
      <c r="Q548" s="234"/>
      <c r="R548" s="234"/>
      <c r="S548" s="234"/>
      <c r="T548" s="234"/>
    </row>
    <row r="549">
      <c r="A549" s="232">
        <v>32121</v>
      </c>
      <c r="B549" s="248" t="s">
        <v>1392</v>
      </c>
      <c r="C549" s="233" t="s">
        <v>1393</v>
      </c>
      <c r="D549" s="234"/>
      <c r="E549" s="234"/>
      <c r="F549" s="234"/>
      <c r="G549" s="234"/>
      <c r="H549" s="234"/>
      <c r="I549" s="234"/>
      <c r="J549" s="234"/>
      <c r="K549" s="234"/>
      <c r="L549" s="234"/>
      <c r="M549" s="234"/>
      <c r="N549" s="234"/>
      <c r="O549" s="234"/>
      <c r="P549" s="234"/>
      <c r="Q549" s="234"/>
      <c r="R549" s="234"/>
      <c r="S549" s="234"/>
      <c r="T549" s="234"/>
    </row>
    <row r="550">
      <c r="A550" s="232">
        <v>32122</v>
      </c>
      <c r="B550" s="248" t="s">
        <v>1394</v>
      </c>
      <c r="C550" s="233" t="s">
        <v>1395</v>
      </c>
      <c r="D550" s="234"/>
      <c r="E550" s="234"/>
      <c r="F550" s="234"/>
      <c r="G550" s="234"/>
      <c r="H550" s="234"/>
      <c r="I550" s="234"/>
      <c r="J550" s="234"/>
      <c r="K550" s="234"/>
      <c r="L550" s="234"/>
      <c r="M550" s="234"/>
      <c r="N550" s="234"/>
      <c r="O550" s="234"/>
      <c r="P550" s="234"/>
      <c r="Q550" s="234"/>
      <c r="R550" s="234"/>
      <c r="S550" s="234"/>
      <c r="T550" s="234"/>
    </row>
    <row r="551">
      <c r="A551" s="232">
        <v>32123</v>
      </c>
      <c r="B551" s="248" t="s">
        <v>1396</v>
      </c>
      <c r="C551" s="233" t="s">
        <v>1397</v>
      </c>
      <c r="D551" s="234"/>
      <c r="E551" s="234"/>
      <c r="F551" s="234"/>
      <c r="G551" s="234"/>
      <c r="H551" s="234"/>
      <c r="I551" s="234"/>
      <c r="J551" s="234"/>
      <c r="K551" s="234"/>
      <c r="L551" s="234"/>
      <c r="M551" s="234"/>
      <c r="N551" s="234"/>
      <c r="O551" s="234"/>
      <c r="P551" s="234"/>
      <c r="Q551" s="234"/>
      <c r="R551" s="234"/>
      <c r="S551" s="234"/>
      <c r="T551" s="234"/>
    </row>
    <row r="552">
      <c r="A552" s="232">
        <v>32124</v>
      </c>
      <c r="B552" s="248" t="s">
        <v>1398</v>
      </c>
      <c r="C552" s="233" t="s">
        <v>1399</v>
      </c>
      <c r="D552" s="234"/>
      <c r="E552" s="234"/>
      <c r="F552" s="234"/>
      <c r="G552" s="234"/>
      <c r="H552" s="234"/>
      <c r="I552" s="234"/>
      <c r="J552" s="234"/>
      <c r="K552" s="234"/>
      <c r="L552" s="234"/>
      <c r="M552" s="234"/>
      <c r="N552" s="234"/>
      <c r="O552" s="234"/>
      <c r="P552" s="234"/>
      <c r="Q552" s="234"/>
      <c r="R552" s="234"/>
      <c r="S552" s="234"/>
      <c r="T552" s="234"/>
    </row>
    <row r="553">
      <c r="A553" s="235">
        <v>32125</v>
      </c>
      <c r="B553" s="240" t="s">
        <v>1400</v>
      </c>
      <c r="C553" s="233" t="s">
        <v>1401</v>
      </c>
      <c r="D553" s="234"/>
      <c r="E553" s="234"/>
      <c r="F553" s="234"/>
      <c r="G553" s="234"/>
      <c r="H553" s="234"/>
      <c r="I553" s="234"/>
      <c r="J553" s="234"/>
      <c r="K553" s="234"/>
      <c r="L553" s="234"/>
      <c r="M553" s="234"/>
      <c r="N553" s="234"/>
      <c r="O553" s="234"/>
      <c r="P553" s="234"/>
      <c r="Q553" s="234"/>
      <c r="R553" s="234"/>
      <c r="S553" s="234"/>
      <c r="T553" s="234"/>
    </row>
    <row r="554">
      <c r="A554" s="235">
        <v>32126</v>
      </c>
      <c r="B554" s="240" t="s">
        <v>1402</v>
      </c>
      <c r="C554" s="233" t="s">
        <v>1403</v>
      </c>
      <c r="D554" s="234"/>
      <c r="E554" s="234"/>
      <c r="F554" s="234"/>
      <c r="G554" s="234"/>
      <c r="H554" s="234"/>
      <c r="I554" s="234"/>
      <c r="J554" s="234"/>
      <c r="K554" s="234"/>
      <c r="L554" s="234"/>
      <c r="M554" s="234"/>
      <c r="N554" s="234"/>
      <c r="O554" s="234"/>
      <c r="P554" s="234"/>
      <c r="Q554" s="234"/>
      <c r="R554" s="234"/>
      <c r="S554" s="234"/>
      <c r="T554" s="234"/>
    </row>
    <row r="555">
      <c r="A555" s="235">
        <v>32127</v>
      </c>
      <c r="B555" s="248" t="s">
        <v>1404</v>
      </c>
      <c r="C555" s="233" t="s">
        <v>1405</v>
      </c>
      <c r="D555" s="234"/>
      <c r="E555" s="234"/>
      <c r="F555" s="234"/>
      <c r="G555" s="234"/>
      <c r="H555" s="234"/>
      <c r="I555" s="234"/>
      <c r="J555" s="234"/>
      <c r="K555" s="234"/>
      <c r="L555" s="234"/>
      <c r="M555" s="234"/>
      <c r="N555" s="234"/>
      <c r="O555" s="234"/>
      <c r="P555" s="234"/>
      <c r="Q555" s="234"/>
      <c r="R555" s="234"/>
      <c r="S555" s="234"/>
      <c r="T555" s="234"/>
    </row>
    <row r="556">
      <c r="A556" s="235">
        <v>32128</v>
      </c>
      <c r="B556" s="248" t="s">
        <v>1406</v>
      </c>
      <c r="C556" s="233" t="s">
        <v>1407</v>
      </c>
      <c r="D556" s="234"/>
      <c r="E556" s="234"/>
      <c r="F556" s="234"/>
      <c r="G556" s="234"/>
      <c r="H556" s="234"/>
      <c r="I556" s="234"/>
      <c r="J556" s="234"/>
      <c r="K556" s="234"/>
      <c r="L556" s="234"/>
      <c r="M556" s="234"/>
      <c r="N556" s="234"/>
      <c r="O556" s="234"/>
      <c r="P556" s="234"/>
      <c r="Q556" s="234"/>
      <c r="R556" s="234"/>
      <c r="S556" s="234"/>
      <c r="T556" s="234"/>
    </row>
    <row r="557">
      <c r="A557" s="235">
        <v>32129</v>
      </c>
      <c r="B557" s="248" t="s">
        <v>1408</v>
      </c>
      <c r="C557" s="233" t="s">
        <v>1409</v>
      </c>
      <c r="D557" s="234"/>
      <c r="E557" s="234"/>
      <c r="F557" s="234"/>
      <c r="G557" s="234"/>
      <c r="H557" s="234"/>
      <c r="I557" s="234"/>
      <c r="J557" s="234"/>
      <c r="K557" s="234"/>
      <c r="L557" s="234"/>
      <c r="M557" s="234"/>
      <c r="N557" s="234"/>
      <c r="O557" s="234"/>
      <c r="P557" s="234"/>
      <c r="Q557" s="234"/>
      <c r="R557" s="234"/>
      <c r="S557" s="234"/>
      <c r="T557" s="234"/>
    </row>
    <row r="558">
      <c r="A558" s="235">
        <v>32130</v>
      </c>
      <c r="B558" s="240" t="s">
        <v>1410</v>
      </c>
      <c r="C558" s="233" t="s">
        <v>1411</v>
      </c>
      <c r="D558" s="234"/>
      <c r="E558" s="234"/>
      <c r="F558" s="234"/>
      <c r="G558" s="234"/>
      <c r="H558" s="234"/>
      <c r="I558" s="234"/>
      <c r="J558" s="234"/>
      <c r="K558" s="234"/>
      <c r="L558" s="234"/>
      <c r="M558" s="234"/>
      <c r="N558" s="234"/>
      <c r="O558" s="234"/>
      <c r="P558" s="234"/>
      <c r="Q558" s="234"/>
      <c r="R558" s="234"/>
      <c r="S558" s="234"/>
      <c r="T558" s="234"/>
    </row>
    <row r="559">
      <c r="A559" s="235">
        <v>32131</v>
      </c>
      <c r="B559" s="235" t="s">
        <v>1412</v>
      </c>
      <c r="C559" s="233" t="s">
        <v>1413</v>
      </c>
      <c r="D559" s="234"/>
      <c r="E559" s="234"/>
      <c r="F559" s="234"/>
      <c r="G559" s="234"/>
      <c r="H559" s="234"/>
      <c r="I559" s="234"/>
      <c r="J559" s="234"/>
      <c r="K559" s="234"/>
      <c r="L559" s="234"/>
      <c r="M559" s="234"/>
      <c r="N559" s="234"/>
      <c r="O559" s="234"/>
      <c r="P559" s="234"/>
      <c r="Q559" s="234"/>
      <c r="R559" s="234"/>
      <c r="S559" s="234"/>
      <c r="T559" s="234"/>
    </row>
    <row r="560">
      <c r="A560" s="235"/>
      <c r="B560" s="240"/>
      <c r="C560" s="233"/>
      <c r="D560" s="234"/>
      <c r="E560" s="234"/>
      <c r="F560" s="234"/>
      <c r="G560" s="234"/>
      <c r="H560" s="234"/>
      <c r="I560" s="234"/>
      <c r="J560" s="234"/>
      <c r="K560" s="234"/>
      <c r="L560" s="234"/>
      <c r="M560" s="234"/>
      <c r="N560" s="234"/>
      <c r="O560" s="234"/>
      <c r="P560" s="234"/>
      <c r="Q560" s="234"/>
      <c r="R560" s="234"/>
      <c r="S560" s="234"/>
      <c r="T560" s="234"/>
    </row>
    <row r="561">
      <c r="A561" s="235"/>
      <c r="B561" s="235"/>
      <c r="C561" s="233"/>
      <c r="D561" s="234"/>
      <c r="E561" s="234"/>
      <c r="F561" s="234"/>
      <c r="G561" s="234"/>
      <c r="H561" s="234"/>
      <c r="I561" s="234"/>
      <c r="J561" s="234"/>
      <c r="K561" s="234"/>
      <c r="L561" s="234"/>
      <c r="M561" s="234"/>
      <c r="N561" s="234"/>
      <c r="O561" s="234"/>
      <c r="P561" s="234"/>
      <c r="Q561" s="234"/>
      <c r="R561" s="234"/>
      <c r="S561" s="234"/>
      <c r="T561" s="234"/>
    </row>
    <row r="562">
      <c r="A562" s="235">
        <v>33001</v>
      </c>
      <c r="B562" s="240" t="s">
        <v>1414</v>
      </c>
      <c r="C562" s="250" t="s">
        <v>1415</v>
      </c>
      <c r="D562" s="234"/>
      <c r="E562" s="234"/>
      <c r="F562" s="234"/>
      <c r="G562" s="234"/>
      <c r="H562" s="234"/>
      <c r="I562" s="234"/>
      <c r="J562" s="234"/>
      <c r="K562" s="234"/>
      <c r="L562" s="234"/>
      <c r="M562" s="234"/>
      <c r="N562" s="234"/>
      <c r="O562" s="234"/>
      <c r="P562" s="234"/>
      <c r="Q562" s="234"/>
      <c r="R562" s="234"/>
      <c r="S562" s="234"/>
      <c r="T562" s="234"/>
    </row>
    <row r="563">
      <c r="A563" s="235">
        <v>33002</v>
      </c>
      <c r="B563" s="240" t="s">
        <v>1416</v>
      </c>
      <c r="C563" s="250" t="s">
        <v>1415</v>
      </c>
      <c r="D563" s="234"/>
      <c r="E563" s="234"/>
      <c r="F563" s="234"/>
      <c r="G563" s="234"/>
      <c r="H563" s="234"/>
      <c r="I563" s="234"/>
      <c r="J563" s="234"/>
      <c r="K563" s="234"/>
      <c r="L563" s="234"/>
      <c r="M563" s="234"/>
      <c r="N563" s="234"/>
      <c r="O563" s="234"/>
      <c r="P563" s="234"/>
      <c r="Q563" s="234"/>
      <c r="R563" s="234"/>
      <c r="S563" s="234"/>
      <c r="T563" s="234"/>
    </row>
    <row r="564">
      <c r="A564" s="235">
        <v>33003</v>
      </c>
      <c r="B564" s="240" t="s">
        <v>1417</v>
      </c>
      <c r="C564" s="250" t="s">
        <v>1415</v>
      </c>
      <c r="D564" s="234"/>
      <c r="E564" s="234"/>
      <c r="F564" s="234"/>
      <c r="G564" s="234"/>
      <c r="H564" s="234"/>
      <c r="I564" s="234"/>
      <c r="J564" s="234"/>
      <c r="K564" s="234"/>
      <c r="L564" s="234"/>
      <c r="M564" s="234"/>
      <c r="N564" s="234"/>
      <c r="O564" s="234"/>
      <c r="P564" s="234"/>
      <c r="Q564" s="234"/>
      <c r="R564" s="234"/>
      <c r="S564" s="234"/>
      <c r="T564" s="234"/>
    </row>
    <row r="565">
      <c r="A565" s="235">
        <v>33004</v>
      </c>
      <c r="B565" s="240" t="s">
        <v>1418</v>
      </c>
      <c r="C565" s="250" t="s">
        <v>1415</v>
      </c>
      <c r="D565" s="234"/>
      <c r="E565" s="234"/>
      <c r="F565" s="234"/>
      <c r="G565" s="234"/>
      <c r="H565" s="234"/>
      <c r="I565" s="234"/>
      <c r="J565" s="234"/>
      <c r="K565" s="234"/>
      <c r="L565" s="234"/>
      <c r="M565" s="234"/>
      <c r="N565" s="234"/>
      <c r="O565" s="234"/>
      <c r="P565" s="234"/>
      <c r="Q565" s="234"/>
      <c r="R565" s="234"/>
      <c r="S565" s="234"/>
      <c r="T565" s="234"/>
    </row>
    <row r="566">
      <c r="A566" s="235">
        <v>33005</v>
      </c>
      <c r="B566" s="240" t="s">
        <v>1419</v>
      </c>
      <c r="C566" s="250" t="s">
        <v>1415</v>
      </c>
      <c r="D566" s="234"/>
      <c r="E566" s="234"/>
      <c r="F566" s="234"/>
      <c r="G566" s="234"/>
      <c r="H566" s="234"/>
      <c r="I566" s="234"/>
      <c r="J566" s="234"/>
      <c r="K566" s="234"/>
      <c r="L566" s="234"/>
      <c r="M566" s="234"/>
      <c r="N566" s="234"/>
      <c r="O566" s="234"/>
      <c r="P566" s="234"/>
      <c r="Q566" s="234"/>
      <c r="R566" s="234"/>
      <c r="S566" s="234"/>
      <c r="T566" s="234"/>
    </row>
    <row r="567">
      <c r="A567" s="235">
        <v>33006</v>
      </c>
      <c r="B567" s="240" t="s">
        <v>1420</v>
      </c>
      <c r="C567" s="250" t="s">
        <v>1415</v>
      </c>
      <c r="D567" s="234"/>
      <c r="E567" s="234"/>
      <c r="F567" s="234"/>
      <c r="G567" s="234"/>
      <c r="H567" s="234"/>
      <c r="I567" s="234"/>
      <c r="J567" s="234"/>
      <c r="K567" s="234"/>
      <c r="L567" s="234"/>
      <c r="M567" s="234"/>
      <c r="N567" s="234"/>
      <c r="O567" s="234"/>
      <c r="P567" s="234"/>
      <c r="Q567" s="234"/>
      <c r="R567" s="234"/>
      <c r="S567" s="234"/>
      <c r="T567" s="234"/>
    </row>
    <row r="568">
      <c r="A568" s="235">
        <v>33007</v>
      </c>
      <c r="B568" s="240" t="s">
        <v>1421</v>
      </c>
      <c r="C568" s="250" t="s">
        <v>1415</v>
      </c>
      <c r="D568" s="234"/>
      <c r="E568" s="234"/>
      <c r="F568" s="234"/>
      <c r="G568" s="234"/>
      <c r="H568" s="234"/>
      <c r="I568" s="234"/>
      <c r="J568" s="234"/>
      <c r="K568" s="234"/>
      <c r="L568" s="234"/>
      <c r="M568" s="234"/>
      <c r="N568" s="234"/>
      <c r="O568" s="234"/>
      <c r="P568" s="234"/>
      <c r="Q568" s="234"/>
      <c r="R568" s="234"/>
      <c r="S568" s="234"/>
      <c r="T568" s="234"/>
    </row>
    <row r="569">
      <c r="A569" s="235">
        <v>33008</v>
      </c>
      <c r="B569" s="240" t="s">
        <v>1422</v>
      </c>
      <c r="C569" s="250" t="s">
        <v>1415</v>
      </c>
      <c r="D569" s="234"/>
      <c r="E569" s="234"/>
      <c r="F569" s="234"/>
      <c r="G569" s="234"/>
      <c r="H569" s="234"/>
      <c r="I569" s="234"/>
      <c r="J569" s="234"/>
      <c r="K569" s="234"/>
      <c r="L569" s="234"/>
      <c r="M569" s="234"/>
      <c r="N569" s="234"/>
      <c r="O569" s="234"/>
      <c r="P569" s="234"/>
      <c r="Q569" s="234"/>
      <c r="R569" s="234"/>
      <c r="S569" s="234"/>
      <c r="T569" s="234"/>
    </row>
    <row r="570">
      <c r="A570" s="235">
        <v>33009</v>
      </c>
      <c r="B570" s="240" t="s">
        <v>1423</v>
      </c>
      <c r="C570" s="250" t="s">
        <v>1415</v>
      </c>
      <c r="D570" s="234"/>
      <c r="E570" s="234"/>
      <c r="F570" s="234"/>
      <c r="G570" s="234"/>
      <c r="H570" s="234"/>
      <c r="I570" s="234"/>
      <c r="J570" s="234"/>
      <c r="K570" s="234"/>
      <c r="L570" s="234"/>
      <c r="M570" s="234"/>
      <c r="N570" s="234"/>
      <c r="O570" s="234"/>
      <c r="P570" s="234"/>
      <c r="Q570" s="234"/>
      <c r="R570" s="234"/>
      <c r="S570" s="234"/>
      <c r="T570" s="234"/>
    </row>
    <row r="571">
      <c r="A571" s="235">
        <v>33010</v>
      </c>
      <c r="B571" s="240" t="s">
        <v>1424</v>
      </c>
      <c r="C571" s="250" t="s">
        <v>1415</v>
      </c>
      <c r="D571" s="234"/>
      <c r="E571" s="234"/>
      <c r="F571" s="234"/>
      <c r="G571" s="234"/>
      <c r="H571" s="234"/>
      <c r="I571" s="234"/>
      <c r="J571" s="234"/>
      <c r="K571" s="234"/>
      <c r="L571" s="234"/>
      <c r="M571" s="234"/>
      <c r="N571" s="234"/>
      <c r="O571" s="234"/>
      <c r="P571" s="234"/>
      <c r="Q571" s="234"/>
      <c r="R571" s="234"/>
      <c r="S571" s="234"/>
      <c r="T571" s="234"/>
    </row>
    <row r="572">
      <c r="A572" s="235">
        <v>33011</v>
      </c>
      <c r="B572" s="240" t="s">
        <v>1425</v>
      </c>
      <c r="C572" s="250" t="s">
        <v>1415</v>
      </c>
      <c r="D572" s="234"/>
      <c r="E572" s="234"/>
      <c r="F572" s="234"/>
      <c r="G572" s="234"/>
      <c r="H572" s="234"/>
      <c r="I572" s="234"/>
      <c r="J572" s="234"/>
      <c r="K572" s="234"/>
      <c r="L572" s="234"/>
      <c r="M572" s="234"/>
      <c r="N572" s="234"/>
      <c r="O572" s="234"/>
      <c r="P572" s="234"/>
      <c r="Q572" s="234"/>
      <c r="R572" s="234"/>
      <c r="S572" s="234"/>
      <c r="T572" s="234"/>
    </row>
    <row r="573">
      <c r="A573" s="235">
        <v>33012</v>
      </c>
      <c r="B573" s="240" t="s">
        <v>1426</v>
      </c>
      <c r="C573" s="250" t="s">
        <v>1415</v>
      </c>
      <c r="D573" s="234"/>
      <c r="E573" s="234"/>
      <c r="F573" s="234"/>
      <c r="G573" s="234"/>
      <c r="H573" s="234"/>
      <c r="I573" s="234"/>
      <c r="J573" s="234"/>
      <c r="K573" s="234"/>
      <c r="L573" s="234"/>
      <c r="M573" s="234"/>
      <c r="N573" s="234"/>
      <c r="O573" s="234"/>
      <c r="P573" s="234"/>
      <c r="Q573" s="234"/>
      <c r="R573" s="234"/>
      <c r="S573" s="234"/>
      <c r="T573" s="234"/>
    </row>
    <row r="574">
      <c r="A574" s="235">
        <v>33013</v>
      </c>
      <c r="B574" s="240" t="s">
        <v>1427</v>
      </c>
      <c r="C574" s="250" t="s">
        <v>1415</v>
      </c>
      <c r="D574" s="234"/>
      <c r="E574" s="234"/>
      <c r="F574" s="234"/>
      <c r="G574" s="234"/>
      <c r="H574" s="234"/>
      <c r="I574" s="234"/>
      <c r="J574" s="234"/>
      <c r="K574" s="234"/>
      <c r="L574" s="234"/>
      <c r="M574" s="234"/>
      <c r="N574" s="234"/>
      <c r="O574" s="234"/>
      <c r="P574" s="234"/>
      <c r="Q574" s="234"/>
      <c r="R574" s="234"/>
      <c r="S574" s="234"/>
      <c r="T574" s="234"/>
    </row>
    <row r="575">
      <c r="A575" s="235">
        <v>33014</v>
      </c>
      <c r="B575" s="240" t="s">
        <v>1428</v>
      </c>
      <c r="C575" s="250" t="s">
        <v>1415</v>
      </c>
      <c r="D575" s="234"/>
      <c r="E575" s="234"/>
      <c r="F575" s="234"/>
      <c r="G575" s="234"/>
      <c r="H575" s="234"/>
      <c r="I575" s="234"/>
      <c r="J575" s="234"/>
      <c r="K575" s="234"/>
      <c r="L575" s="234"/>
      <c r="M575" s="234"/>
      <c r="N575" s="234"/>
      <c r="O575" s="234"/>
      <c r="P575" s="234"/>
      <c r="Q575" s="234"/>
      <c r="R575" s="234"/>
      <c r="S575" s="234"/>
      <c r="T575" s="234"/>
    </row>
    <row r="576">
      <c r="A576" s="235">
        <v>33015</v>
      </c>
      <c r="B576" s="240" t="s">
        <v>1429</v>
      </c>
      <c r="C576" s="250" t="s">
        <v>1415</v>
      </c>
      <c r="D576" s="234"/>
      <c r="E576" s="234"/>
      <c r="F576" s="234"/>
      <c r="G576" s="234"/>
      <c r="H576" s="234"/>
      <c r="I576" s="234"/>
      <c r="J576" s="234"/>
      <c r="K576" s="234"/>
      <c r="L576" s="234"/>
      <c r="M576" s="234"/>
      <c r="N576" s="234"/>
      <c r="O576" s="234"/>
      <c r="P576" s="234"/>
      <c r="Q576" s="234"/>
      <c r="R576" s="234"/>
      <c r="S576" s="234"/>
      <c r="T576" s="234"/>
    </row>
    <row r="577">
      <c r="A577" s="235">
        <v>33016</v>
      </c>
      <c r="B577" s="240" t="s">
        <v>1430</v>
      </c>
      <c r="C577" s="250" t="s">
        <v>1415</v>
      </c>
      <c r="D577" s="234"/>
      <c r="E577" s="234"/>
      <c r="F577" s="234"/>
      <c r="G577" s="234"/>
      <c r="H577" s="234"/>
      <c r="I577" s="234"/>
      <c r="J577" s="234"/>
      <c r="K577" s="234"/>
      <c r="L577" s="234"/>
      <c r="M577" s="234"/>
      <c r="N577" s="234"/>
      <c r="O577" s="234"/>
      <c r="P577" s="234"/>
      <c r="Q577" s="234"/>
      <c r="R577" s="234"/>
      <c r="S577" s="234"/>
      <c r="T577" s="234"/>
    </row>
    <row r="578">
      <c r="A578" s="235">
        <v>33017</v>
      </c>
      <c r="B578" s="240" t="s">
        <v>1431</v>
      </c>
      <c r="C578" s="250" t="s">
        <v>1415</v>
      </c>
      <c r="D578" s="234"/>
      <c r="E578" s="234"/>
      <c r="F578" s="234"/>
      <c r="G578" s="234"/>
      <c r="H578" s="234"/>
      <c r="I578" s="234"/>
      <c r="J578" s="234"/>
      <c r="K578" s="234"/>
      <c r="L578" s="234"/>
      <c r="M578" s="234"/>
      <c r="N578" s="234"/>
      <c r="O578" s="234"/>
      <c r="P578" s="234"/>
      <c r="Q578" s="234"/>
      <c r="R578" s="234"/>
      <c r="S578" s="234"/>
      <c r="T578" s="234"/>
    </row>
    <row r="579">
      <c r="A579" s="235">
        <v>33018</v>
      </c>
      <c r="B579" s="240" t="s">
        <v>1432</v>
      </c>
      <c r="C579" s="250" t="s">
        <v>1415</v>
      </c>
      <c r="D579" s="234"/>
      <c r="E579" s="234"/>
      <c r="F579" s="234"/>
      <c r="G579" s="234"/>
      <c r="H579" s="234"/>
      <c r="I579" s="234"/>
      <c r="J579" s="234"/>
      <c r="K579" s="234"/>
      <c r="L579" s="234"/>
      <c r="M579" s="234"/>
      <c r="N579" s="234"/>
      <c r="O579" s="234"/>
      <c r="P579" s="234"/>
      <c r="Q579" s="234"/>
      <c r="R579" s="234"/>
      <c r="S579" s="234"/>
      <c r="T579" s="234"/>
    </row>
    <row r="580">
      <c r="A580" s="235">
        <v>33019</v>
      </c>
      <c r="B580" s="240" t="s">
        <v>1433</v>
      </c>
      <c r="C580" s="250" t="s">
        <v>1415</v>
      </c>
      <c r="D580" s="234"/>
      <c r="E580" s="234"/>
      <c r="F580" s="234"/>
      <c r="G580" s="234"/>
      <c r="H580" s="234"/>
      <c r="I580" s="234"/>
      <c r="J580" s="234"/>
      <c r="K580" s="234"/>
      <c r="L580" s="234"/>
      <c r="M580" s="234"/>
      <c r="N580" s="234"/>
      <c r="O580" s="234"/>
      <c r="P580" s="234"/>
      <c r="Q580" s="234"/>
      <c r="R580" s="234"/>
      <c r="S580" s="234"/>
      <c r="T580" s="234"/>
    </row>
    <row r="581">
      <c r="A581" s="235">
        <v>33020</v>
      </c>
      <c r="B581" s="240" t="s">
        <v>1434</v>
      </c>
      <c r="C581" s="250" t="s">
        <v>1415</v>
      </c>
      <c r="D581" s="234"/>
      <c r="E581" s="234"/>
      <c r="F581" s="234"/>
      <c r="G581" s="234"/>
      <c r="H581" s="234"/>
      <c r="I581" s="234"/>
      <c r="J581" s="234"/>
      <c r="K581" s="234"/>
      <c r="L581" s="234"/>
      <c r="M581" s="234"/>
      <c r="N581" s="234"/>
      <c r="O581" s="234"/>
      <c r="P581" s="234"/>
      <c r="Q581" s="234"/>
      <c r="R581" s="234"/>
      <c r="S581" s="234"/>
      <c r="T581" s="234"/>
    </row>
    <row r="582">
      <c r="A582" s="235">
        <v>33021</v>
      </c>
      <c r="B582" s="240" t="s">
        <v>1435</v>
      </c>
      <c r="C582" s="250" t="s">
        <v>1415</v>
      </c>
      <c r="D582" s="234"/>
      <c r="E582" s="234"/>
      <c r="F582" s="234"/>
      <c r="G582" s="234"/>
      <c r="H582" s="234"/>
      <c r="I582" s="234"/>
      <c r="J582" s="234"/>
      <c r="K582" s="234"/>
      <c r="L582" s="234"/>
      <c r="M582" s="234"/>
      <c r="N582" s="234"/>
      <c r="O582" s="234"/>
      <c r="P582" s="234"/>
      <c r="Q582" s="234"/>
      <c r="R582" s="234"/>
      <c r="S582" s="234"/>
      <c r="T582" s="234"/>
    </row>
    <row r="583">
      <c r="A583" s="235">
        <v>33022</v>
      </c>
      <c r="B583" s="240" t="s">
        <v>1436</v>
      </c>
      <c r="C583" s="250" t="s">
        <v>1415</v>
      </c>
      <c r="D583" s="234"/>
      <c r="E583" s="234"/>
      <c r="F583" s="234"/>
      <c r="G583" s="234"/>
      <c r="H583" s="234"/>
      <c r="I583" s="234"/>
      <c r="J583" s="234"/>
      <c r="K583" s="234"/>
      <c r="L583" s="234"/>
      <c r="M583" s="234"/>
      <c r="N583" s="234"/>
      <c r="O583" s="234"/>
      <c r="P583" s="234"/>
      <c r="Q583" s="234"/>
      <c r="R583" s="234"/>
      <c r="S583" s="234"/>
      <c r="T583" s="234"/>
    </row>
    <row r="584">
      <c r="A584" s="235">
        <v>33023</v>
      </c>
      <c r="B584" s="240" t="s">
        <v>1437</v>
      </c>
      <c r="C584" s="250" t="s">
        <v>1415</v>
      </c>
      <c r="D584" s="234"/>
      <c r="E584" s="234"/>
      <c r="F584" s="234"/>
      <c r="G584" s="234"/>
      <c r="H584" s="234"/>
      <c r="I584" s="234"/>
      <c r="J584" s="234"/>
      <c r="K584" s="234"/>
      <c r="L584" s="234"/>
      <c r="M584" s="234"/>
      <c r="N584" s="234"/>
      <c r="O584" s="234"/>
      <c r="P584" s="234"/>
      <c r="Q584" s="234"/>
      <c r="R584" s="234"/>
      <c r="S584" s="234"/>
      <c r="T584" s="234"/>
    </row>
    <row r="585">
      <c r="A585" s="235">
        <v>33024</v>
      </c>
      <c r="B585" s="240" t="s">
        <v>1438</v>
      </c>
      <c r="C585" s="250" t="s">
        <v>1415</v>
      </c>
      <c r="D585" s="234"/>
      <c r="E585" s="234"/>
      <c r="F585" s="234"/>
      <c r="G585" s="234"/>
      <c r="H585" s="234"/>
      <c r="I585" s="234"/>
      <c r="J585" s="234"/>
      <c r="K585" s="234"/>
      <c r="L585" s="234"/>
      <c r="M585" s="234"/>
      <c r="N585" s="234"/>
      <c r="O585" s="234"/>
      <c r="P585" s="234"/>
      <c r="Q585" s="234"/>
      <c r="R585" s="234"/>
      <c r="S585" s="234"/>
      <c r="T585" s="234"/>
    </row>
    <row r="586">
      <c r="A586" s="235"/>
      <c r="B586" s="235"/>
      <c r="C586" s="233"/>
      <c r="D586" s="234"/>
      <c r="E586" s="234"/>
      <c r="F586" s="234"/>
      <c r="G586" s="234"/>
      <c r="H586" s="234"/>
      <c r="I586" s="234"/>
      <c r="J586" s="234"/>
      <c r="K586" s="234"/>
      <c r="L586" s="234"/>
      <c r="M586" s="234"/>
      <c r="N586" s="234"/>
      <c r="O586" s="234"/>
      <c r="P586" s="234"/>
      <c r="Q586" s="234"/>
      <c r="R586" s="234"/>
      <c r="S586" s="234"/>
      <c r="T586" s="234"/>
    </row>
    <row r="587">
      <c r="A587" s="235"/>
      <c r="B587" s="235"/>
      <c r="C587" s="233"/>
      <c r="D587" s="234"/>
      <c r="E587" s="234"/>
      <c r="F587" s="234"/>
      <c r="G587" s="234"/>
      <c r="H587" s="234"/>
      <c r="I587" s="234"/>
      <c r="J587" s="234"/>
      <c r="K587" s="234"/>
      <c r="L587" s="234"/>
      <c r="M587" s="234"/>
      <c r="N587" s="234"/>
      <c r="O587" s="234"/>
      <c r="P587" s="234"/>
      <c r="Q587" s="234"/>
      <c r="R587" s="234"/>
      <c r="S587" s="234"/>
      <c r="T587" s="234"/>
    </row>
    <row r="588">
      <c r="A588" s="235">
        <v>35010</v>
      </c>
      <c r="B588" s="235" t="s">
        <v>1439</v>
      </c>
      <c r="C588" s="233" t="s">
        <v>1440</v>
      </c>
      <c r="D588" s="234"/>
      <c r="E588" s="234"/>
      <c r="F588" s="234"/>
      <c r="G588" s="234"/>
      <c r="H588" s="234"/>
      <c r="I588" s="234"/>
      <c r="J588" s="234"/>
      <c r="K588" s="234"/>
      <c r="L588" s="234"/>
      <c r="M588" s="234"/>
      <c r="N588" s="234"/>
      <c r="O588" s="234"/>
      <c r="P588" s="234"/>
      <c r="Q588" s="234"/>
      <c r="R588" s="234"/>
      <c r="S588" s="234"/>
      <c r="T588" s="234"/>
    </row>
    <row r="589">
      <c r="A589" s="235">
        <v>35011</v>
      </c>
      <c r="B589" s="235" t="s">
        <v>1441</v>
      </c>
      <c r="C589" s="233" t="s">
        <v>1442</v>
      </c>
      <c r="D589" s="234"/>
      <c r="E589" s="234"/>
      <c r="F589" s="234"/>
      <c r="G589" s="234"/>
      <c r="H589" s="234"/>
      <c r="I589" s="234"/>
      <c r="J589" s="234"/>
      <c r="K589" s="234"/>
      <c r="L589" s="234"/>
      <c r="M589" s="234"/>
      <c r="N589" s="234"/>
      <c r="O589" s="234"/>
      <c r="P589" s="234"/>
      <c r="Q589" s="234"/>
      <c r="R589" s="234"/>
      <c r="S589" s="234"/>
      <c r="T589" s="234"/>
    </row>
    <row r="590">
      <c r="A590" s="235">
        <v>35012</v>
      </c>
      <c r="B590" s="235" t="s">
        <v>1443</v>
      </c>
      <c r="C590" s="233" t="s">
        <v>1444</v>
      </c>
      <c r="D590" s="234"/>
      <c r="E590" s="234"/>
      <c r="F590" s="234"/>
      <c r="G590" s="234"/>
      <c r="H590" s="234"/>
      <c r="I590" s="234"/>
      <c r="J590" s="234"/>
      <c r="K590" s="234"/>
      <c r="L590" s="234"/>
      <c r="M590" s="234"/>
      <c r="N590" s="234"/>
      <c r="O590" s="234"/>
      <c r="P590" s="234"/>
      <c r="Q590" s="234"/>
      <c r="R590" s="234"/>
      <c r="S590" s="234"/>
      <c r="T590" s="234"/>
    </row>
    <row r="591">
      <c r="A591" s="235">
        <v>35013</v>
      </c>
      <c r="B591" s="235" t="s">
        <v>1445</v>
      </c>
      <c r="C591" s="233" t="s">
        <v>1446</v>
      </c>
      <c r="D591" s="234"/>
      <c r="E591" s="234"/>
      <c r="F591" s="234"/>
      <c r="G591" s="234"/>
      <c r="H591" s="234"/>
      <c r="I591" s="234"/>
      <c r="J591" s="234"/>
      <c r="K591" s="234"/>
      <c r="L591" s="234"/>
      <c r="M591" s="234"/>
      <c r="N591" s="234"/>
      <c r="O591" s="234"/>
      <c r="P591" s="234"/>
      <c r="Q591" s="234"/>
      <c r="R591" s="234"/>
      <c r="S591" s="234"/>
      <c r="T591" s="234"/>
    </row>
    <row r="592">
      <c r="A592" s="235">
        <v>35020</v>
      </c>
      <c r="B592" s="235" t="s">
        <v>1447</v>
      </c>
      <c r="C592" s="233" t="s">
        <v>1448</v>
      </c>
      <c r="D592" s="234"/>
      <c r="E592" s="234"/>
      <c r="F592" s="234"/>
      <c r="G592" s="234"/>
      <c r="H592" s="234"/>
      <c r="I592" s="234"/>
      <c r="J592" s="234"/>
      <c r="K592" s="234"/>
      <c r="L592" s="234"/>
      <c r="M592" s="234"/>
      <c r="N592" s="234"/>
      <c r="O592" s="234"/>
      <c r="P592" s="234"/>
      <c r="Q592" s="234"/>
      <c r="R592" s="234"/>
      <c r="S592" s="234"/>
      <c r="T592" s="234"/>
    </row>
    <row r="593">
      <c r="A593" s="235">
        <v>35021</v>
      </c>
      <c r="B593" s="235" t="s">
        <v>1449</v>
      </c>
      <c r="C593" s="233" t="s">
        <v>1450</v>
      </c>
      <c r="D593" s="234"/>
      <c r="E593" s="234"/>
      <c r="F593" s="234"/>
      <c r="G593" s="234"/>
      <c r="H593" s="234"/>
      <c r="I593" s="234"/>
      <c r="J593" s="234"/>
      <c r="K593" s="234"/>
      <c r="L593" s="234"/>
      <c r="M593" s="234"/>
      <c r="N593" s="234"/>
      <c r="O593" s="234"/>
      <c r="P593" s="234"/>
      <c r="Q593" s="234"/>
      <c r="R593" s="234"/>
      <c r="S593" s="234"/>
      <c r="T593" s="234"/>
    </row>
    <row r="594">
      <c r="A594" s="235">
        <v>35022</v>
      </c>
      <c r="B594" s="235" t="s">
        <v>1451</v>
      </c>
      <c r="C594" s="233" t="s">
        <v>1452</v>
      </c>
      <c r="D594" s="234"/>
      <c r="E594" s="234"/>
      <c r="F594" s="234"/>
      <c r="G594" s="234"/>
      <c r="H594" s="234"/>
      <c r="I594" s="234"/>
      <c r="J594" s="234"/>
      <c r="K594" s="234"/>
      <c r="L594" s="234"/>
      <c r="M594" s="234"/>
      <c r="N594" s="234"/>
      <c r="O594" s="234"/>
      <c r="P594" s="234"/>
      <c r="Q594" s="234"/>
      <c r="R594" s="234"/>
      <c r="S594" s="234"/>
      <c r="T594" s="234"/>
    </row>
    <row r="595">
      <c r="A595" s="235">
        <v>35023</v>
      </c>
      <c r="B595" s="235" t="s">
        <v>1453</v>
      </c>
      <c r="C595" s="233" t="s">
        <v>1454</v>
      </c>
      <c r="D595" s="234"/>
      <c r="E595" s="234"/>
      <c r="F595" s="234"/>
      <c r="G595" s="234"/>
      <c r="H595" s="234"/>
      <c r="I595" s="234"/>
      <c r="J595" s="234"/>
      <c r="K595" s="234"/>
      <c r="L595" s="234"/>
      <c r="M595" s="234"/>
      <c r="N595" s="234"/>
      <c r="O595" s="234"/>
      <c r="P595" s="234"/>
      <c r="Q595" s="234"/>
      <c r="R595" s="234"/>
      <c r="S595" s="234"/>
      <c r="T595" s="234"/>
    </row>
    <row r="596">
      <c r="A596" s="235"/>
      <c r="B596" s="235" t="s">
        <v>1455</v>
      </c>
      <c r="C596" s="233" t="s">
        <v>1456</v>
      </c>
      <c r="D596" s="234"/>
      <c r="E596" s="234"/>
      <c r="F596" s="234"/>
      <c r="G596" s="234"/>
      <c r="H596" s="234"/>
      <c r="I596" s="234"/>
      <c r="J596" s="234"/>
      <c r="K596" s="234"/>
      <c r="L596" s="234"/>
      <c r="M596" s="234"/>
      <c r="N596" s="234"/>
      <c r="O596" s="234"/>
      <c r="P596" s="234"/>
      <c r="Q596" s="234"/>
      <c r="R596" s="234"/>
      <c r="S596" s="234"/>
      <c r="T596" s="234"/>
    </row>
    <row r="597">
      <c r="A597" s="235">
        <v>35040</v>
      </c>
      <c r="B597" s="235" t="s">
        <v>1457</v>
      </c>
      <c r="C597" s="233" t="s">
        <v>1458</v>
      </c>
      <c r="D597" s="234"/>
      <c r="E597" s="234"/>
      <c r="F597" s="234"/>
      <c r="G597" s="234"/>
      <c r="H597" s="234"/>
      <c r="I597" s="234"/>
      <c r="J597" s="234"/>
      <c r="K597" s="234"/>
      <c r="L597" s="234"/>
      <c r="M597" s="234"/>
      <c r="N597" s="234"/>
      <c r="O597" s="234"/>
      <c r="P597" s="234"/>
      <c r="Q597" s="234"/>
      <c r="R597" s="234"/>
      <c r="S597" s="234"/>
      <c r="T597" s="234"/>
    </row>
    <row r="598">
      <c r="A598" s="235">
        <v>35041</v>
      </c>
      <c r="B598" s="235" t="s">
        <v>1459</v>
      </c>
      <c r="C598" s="233" t="s">
        <v>1460</v>
      </c>
      <c r="D598" s="234"/>
      <c r="E598" s="234"/>
      <c r="F598" s="234"/>
      <c r="G598" s="234"/>
      <c r="H598" s="234"/>
      <c r="I598" s="234"/>
      <c r="J598" s="234"/>
      <c r="K598" s="234"/>
      <c r="L598" s="234"/>
      <c r="M598" s="234"/>
      <c r="N598" s="234"/>
      <c r="O598" s="234"/>
      <c r="P598" s="234"/>
      <c r="Q598" s="234"/>
      <c r="R598" s="234"/>
      <c r="S598" s="234"/>
      <c r="T598" s="234"/>
    </row>
    <row r="599">
      <c r="A599" s="235">
        <v>35042</v>
      </c>
      <c r="B599" s="235" t="s">
        <v>1461</v>
      </c>
      <c r="C599" s="233" t="s">
        <v>1462</v>
      </c>
      <c r="D599" s="234"/>
      <c r="E599" s="234"/>
      <c r="F599" s="234"/>
      <c r="G599" s="234"/>
      <c r="H599" s="234"/>
      <c r="I599" s="234"/>
      <c r="J599" s="234"/>
      <c r="K599" s="234"/>
      <c r="L599" s="234"/>
      <c r="M599" s="234"/>
      <c r="N599" s="234"/>
      <c r="O599" s="234"/>
      <c r="P599" s="234"/>
      <c r="Q599" s="234"/>
      <c r="R599" s="234"/>
      <c r="S599" s="234"/>
      <c r="T599" s="234"/>
    </row>
    <row r="600">
      <c r="A600" s="235">
        <v>35043</v>
      </c>
      <c r="B600" s="235" t="s">
        <v>1463</v>
      </c>
      <c r="C600" s="233" t="s">
        <v>1464</v>
      </c>
      <c r="D600" s="234"/>
      <c r="E600" s="234"/>
      <c r="F600" s="234"/>
      <c r="G600" s="234"/>
      <c r="H600" s="234"/>
      <c r="I600" s="234"/>
      <c r="J600" s="234"/>
      <c r="K600" s="234"/>
      <c r="L600" s="234"/>
      <c r="M600" s="234"/>
      <c r="N600" s="234"/>
      <c r="O600" s="234"/>
      <c r="P600" s="234"/>
      <c r="Q600" s="234"/>
      <c r="R600" s="234"/>
      <c r="S600" s="234"/>
      <c r="T600" s="234"/>
    </row>
    <row r="601">
      <c r="A601" s="235">
        <v>35044</v>
      </c>
      <c r="B601" s="235" t="s">
        <v>1465</v>
      </c>
      <c r="C601" s="233" t="s">
        <v>1464</v>
      </c>
      <c r="D601" s="234"/>
      <c r="E601" s="234"/>
      <c r="F601" s="234"/>
      <c r="G601" s="234"/>
      <c r="H601" s="234"/>
      <c r="I601" s="234"/>
      <c r="J601" s="234"/>
      <c r="K601" s="234"/>
      <c r="L601" s="234"/>
      <c r="M601" s="234"/>
      <c r="N601" s="234"/>
      <c r="O601" s="234"/>
      <c r="P601" s="234"/>
      <c r="Q601" s="234"/>
      <c r="R601" s="234"/>
      <c r="S601" s="234"/>
      <c r="T601" s="234"/>
    </row>
    <row r="602">
      <c r="A602" s="235">
        <v>35045</v>
      </c>
      <c r="B602" s="235" t="s">
        <v>1466</v>
      </c>
      <c r="C602" s="233" t="s">
        <v>1464</v>
      </c>
      <c r="D602" s="234"/>
      <c r="E602" s="234"/>
      <c r="F602" s="234"/>
      <c r="G602" s="234"/>
      <c r="H602" s="234"/>
      <c r="I602" s="234"/>
      <c r="J602" s="234"/>
      <c r="K602" s="234"/>
      <c r="L602" s="234"/>
      <c r="M602" s="234"/>
      <c r="N602" s="234"/>
      <c r="O602" s="234"/>
      <c r="P602" s="234"/>
      <c r="Q602" s="234"/>
      <c r="R602" s="234"/>
      <c r="S602" s="234"/>
      <c r="T602" s="234"/>
    </row>
    <row r="603">
      <c r="A603" s="235">
        <v>35046</v>
      </c>
      <c r="B603" s="235" t="s">
        <v>1467</v>
      </c>
      <c r="C603" s="233" t="s">
        <v>1464</v>
      </c>
      <c r="D603" s="234"/>
      <c r="E603" s="234"/>
      <c r="F603" s="234"/>
      <c r="G603" s="234"/>
      <c r="H603" s="234"/>
      <c r="I603" s="234"/>
      <c r="J603" s="234"/>
      <c r="K603" s="234"/>
      <c r="L603" s="234"/>
      <c r="M603" s="234"/>
      <c r="N603" s="234"/>
      <c r="O603" s="234"/>
      <c r="P603" s="234"/>
      <c r="Q603" s="234"/>
      <c r="R603" s="234"/>
      <c r="S603" s="234"/>
      <c r="T603" s="234"/>
    </row>
    <row r="604">
      <c r="A604" s="235">
        <v>35047</v>
      </c>
      <c r="B604" s="235" t="s">
        <v>1468</v>
      </c>
      <c r="C604" s="233" t="s">
        <v>1464</v>
      </c>
      <c r="D604" s="234"/>
      <c r="E604" s="234"/>
      <c r="F604" s="234"/>
      <c r="G604" s="234"/>
      <c r="H604" s="234"/>
      <c r="I604" s="234"/>
      <c r="J604" s="234"/>
      <c r="K604" s="234"/>
      <c r="L604" s="234"/>
      <c r="M604" s="234"/>
      <c r="N604" s="234"/>
      <c r="O604" s="234"/>
      <c r="P604" s="234"/>
      <c r="Q604" s="234"/>
      <c r="R604" s="234"/>
      <c r="S604" s="234"/>
      <c r="T604" s="234"/>
    </row>
    <row r="605">
      <c r="A605" s="235">
        <v>35048</v>
      </c>
      <c r="B605" s="235" t="s">
        <v>1469</v>
      </c>
      <c r="C605" s="233" t="s">
        <v>1464</v>
      </c>
      <c r="D605" s="234"/>
      <c r="E605" s="234"/>
      <c r="F605" s="234"/>
      <c r="G605" s="234"/>
      <c r="H605" s="234"/>
      <c r="I605" s="234"/>
      <c r="J605" s="234"/>
      <c r="K605" s="234"/>
      <c r="L605" s="234"/>
      <c r="M605" s="234"/>
      <c r="N605" s="234"/>
      <c r="O605" s="234"/>
      <c r="P605" s="234"/>
      <c r="Q605" s="234"/>
      <c r="R605" s="234"/>
      <c r="S605" s="234"/>
      <c r="T605" s="234"/>
    </row>
    <row r="606">
      <c r="A606" s="235">
        <v>35049</v>
      </c>
      <c r="B606" s="235" t="s">
        <v>1470</v>
      </c>
      <c r="C606" s="233" t="s">
        <v>1464</v>
      </c>
      <c r="D606" s="234"/>
      <c r="E606" s="234"/>
      <c r="F606" s="234"/>
      <c r="G606" s="234"/>
      <c r="H606" s="234"/>
      <c r="I606" s="234"/>
      <c r="J606" s="234"/>
      <c r="K606" s="234"/>
      <c r="L606" s="234"/>
      <c r="M606" s="234"/>
      <c r="N606" s="234"/>
      <c r="O606" s="234"/>
      <c r="P606" s="234"/>
      <c r="Q606" s="234"/>
      <c r="R606" s="234"/>
      <c r="S606" s="234"/>
      <c r="T606" s="234"/>
    </row>
    <row r="607">
      <c r="A607" s="235">
        <v>35050</v>
      </c>
      <c r="B607" s="235" t="s">
        <v>1471</v>
      </c>
      <c r="C607" s="233" t="s">
        <v>1472</v>
      </c>
      <c r="D607" s="234"/>
      <c r="E607" s="234"/>
      <c r="F607" s="234"/>
      <c r="G607" s="234"/>
      <c r="H607" s="234"/>
      <c r="I607" s="234"/>
      <c r="J607" s="234"/>
      <c r="K607" s="234"/>
      <c r="L607" s="234"/>
      <c r="M607" s="234"/>
      <c r="N607" s="234"/>
      <c r="O607" s="234"/>
      <c r="P607" s="234"/>
      <c r="Q607" s="234"/>
      <c r="R607" s="234"/>
      <c r="S607" s="234"/>
      <c r="T607" s="234"/>
    </row>
    <row r="608">
      <c r="A608" s="235">
        <v>35051</v>
      </c>
      <c r="B608" s="235" t="s">
        <v>1473</v>
      </c>
      <c r="C608" s="233" t="s">
        <v>1474</v>
      </c>
      <c r="D608" s="234"/>
      <c r="E608" s="234"/>
      <c r="F608" s="234"/>
      <c r="G608" s="234"/>
      <c r="H608" s="234"/>
      <c r="I608" s="234"/>
      <c r="J608" s="234"/>
      <c r="K608" s="234"/>
      <c r="L608" s="234"/>
      <c r="M608" s="234"/>
      <c r="N608" s="234"/>
      <c r="O608" s="234"/>
      <c r="P608" s="234"/>
      <c r="Q608" s="234"/>
      <c r="R608" s="234"/>
      <c r="S608" s="234"/>
      <c r="T608" s="234"/>
    </row>
    <row r="609">
      <c r="A609" s="235"/>
      <c r="B609" s="235"/>
      <c r="C609" s="233"/>
      <c r="D609" s="234"/>
      <c r="E609" s="234"/>
      <c r="F609" s="234"/>
      <c r="G609" s="234"/>
      <c r="H609" s="234"/>
      <c r="I609" s="234"/>
      <c r="J609" s="234"/>
      <c r="K609" s="234"/>
      <c r="L609" s="234"/>
      <c r="M609" s="234"/>
      <c r="N609" s="234"/>
      <c r="O609" s="234"/>
      <c r="P609" s="234"/>
      <c r="Q609" s="234"/>
      <c r="R609" s="234"/>
      <c r="S609" s="234"/>
      <c r="T609" s="234"/>
    </row>
    <row r="610">
      <c r="A610" s="235">
        <v>35063</v>
      </c>
      <c r="B610" s="235" t="s">
        <v>1347</v>
      </c>
      <c r="C610" s="233" t="s">
        <v>1475</v>
      </c>
      <c r="D610" s="234"/>
      <c r="E610" s="234"/>
      <c r="F610" s="234"/>
      <c r="G610" s="234"/>
      <c r="H610" s="234"/>
      <c r="I610" s="234"/>
      <c r="J610" s="234"/>
      <c r="K610" s="234"/>
      <c r="L610" s="234"/>
      <c r="M610" s="234"/>
      <c r="N610" s="234"/>
      <c r="O610" s="234"/>
      <c r="P610" s="234"/>
      <c r="Q610" s="234"/>
      <c r="R610" s="234"/>
      <c r="S610" s="234"/>
      <c r="T610" s="234"/>
    </row>
    <row r="611">
      <c r="A611" s="235"/>
      <c r="B611" s="235" t="s">
        <v>1476</v>
      </c>
      <c r="C611" s="233" t="s">
        <v>1477</v>
      </c>
      <c r="D611" s="234"/>
      <c r="E611" s="234"/>
      <c r="F611" s="234"/>
      <c r="G611" s="234"/>
      <c r="H611" s="234"/>
      <c r="I611" s="234"/>
      <c r="J611" s="234"/>
      <c r="K611" s="234"/>
      <c r="L611" s="234"/>
      <c r="M611" s="234"/>
      <c r="N611" s="234"/>
      <c r="O611" s="234"/>
      <c r="P611" s="234"/>
      <c r="Q611" s="234"/>
      <c r="R611" s="234"/>
      <c r="S611" s="234"/>
      <c r="T611" s="234"/>
    </row>
    <row r="612">
      <c r="A612" s="235"/>
      <c r="B612" s="235" t="s">
        <v>1478</v>
      </c>
      <c r="C612" s="233" t="s">
        <v>1479</v>
      </c>
      <c r="D612" s="234"/>
      <c r="E612" s="234"/>
      <c r="F612" s="234"/>
      <c r="G612" s="234"/>
      <c r="H612" s="234"/>
      <c r="I612" s="234"/>
      <c r="J612" s="234"/>
      <c r="K612" s="234"/>
      <c r="L612" s="234"/>
      <c r="M612" s="234"/>
      <c r="N612" s="234"/>
      <c r="O612" s="234"/>
      <c r="P612" s="234"/>
      <c r="Q612" s="234"/>
      <c r="R612" s="234"/>
      <c r="S612" s="234"/>
      <c r="T612" s="234"/>
    </row>
    <row r="613">
      <c r="A613" s="235">
        <v>35071</v>
      </c>
      <c r="B613" s="235" t="s">
        <v>1480</v>
      </c>
      <c r="C613" s="233" t="s">
        <v>1481</v>
      </c>
      <c r="D613" s="234"/>
      <c r="E613" s="234"/>
      <c r="F613" s="234"/>
      <c r="G613" s="234"/>
      <c r="H613" s="234"/>
      <c r="I613" s="234"/>
      <c r="J613" s="234"/>
      <c r="K613" s="234"/>
      <c r="L613" s="234"/>
      <c r="M613" s="234"/>
      <c r="N613" s="234"/>
      <c r="O613" s="234"/>
      <c r="P613" s="234"/>
      <c r="Q613" s="234"/>
      <c r="R613" s="234"/>
      <c r="S613" s="234"/>
      <c r="T613" s="234"/>
    </row>
    <row r="614">
      <c r="A614" s="235"/>
      <c r="B614" s="235" t="s">
        <v>1482</v>
      </c>
      <c r="C614" s="233" t="s">
        <v>1483</v>
      </c>
      <c r="D614" s="234"/>
      <c r="E614" s="234"/>
      <c r="F614" s="234"/>
      <c r="G614" s="234"/>
      <c r="H614" s="234"/>
      <c r="I614" s="234"/>
      <c r="J614" s="234"/>
      <c r="K614" s="234"/>
      <c r="L614" s="234"/>
      <c r="M614" s="234"/>
      <c r="N614" s="234"/>
      <c r="O614" s="234"/>
      <c r="P614" s="234"/>
      <c r="Q614" s="234"/>
      <c r="R614" s="234"/>
      <c r="S614" s="234"/>
      <c r="T614" s="234"/>
    </row>
    <row r="615">
      <c r="A615" s="235"/>
      <c r="B615" s="235" t="s">
        <v>1484</v>
      </c>
      <c r="C615" s="233" t="s">
        <v>1485</v>
      </c>
      <c r="D615" s="234"/>
      <c r="E615" s="234"/>
      <c r="F615" s="234"/>
      <c r="G615" s="234"/>
      <c r="H615" s="234"/>
      <c r="I615" s="234"/>
      <c r="J615" s="234"/>
      <c r="K615" s="234"/>
      <c r="L615" s="234"/>
      <c r="M615" s="234"/>
      <c r="N615" s="234"/>
      <c r="O615" s="234"/>
      <c r="P615" s="234"/>
      <c r="Q615" s="234"/>
      <c r="R615" s="234"/>
      <c r="S615" s="234"/>
      <c r="T615" s="234"/>
    </row>
    <row r="616">
      <c r="A616" s="235">
        <v>35073</v>
      </c>
      <c r="B616" s="235" t="s">
        <v>1486</v>
      </c>
      <c r="C616" s="233" t="s">
        <v>1487</v>
      </c>
      <c r="D616" s="234"/>
      <c r="E616" s="234"/>
      <c r="F616" s="234"/>
      <c r="G616" s="234"/>
      <c r="H616" s="234"/>
      <c r="I616" s="234"/>
      <c r="J616" s="234"/>
      <c r="K616" s="234"/>
      <c r="L616" s="234"/>
      <c r="M616" s="234"/>
      <c r="N616" s="234"/>
      <c r="O616" s="234"/>
      <c r="P616" s="234"/>
      <c r="Q616" s="234"/>
      <c r="R616" s="234"/>
      <c r="S616" s="234"/>
      <c r="T616" s="234"/>
    </row>
    <row r="617">
      <c r="A617" s="235">
        <v>35074</v>
      </c>
      <c r="B617" s="235" t="s">
        <v>1488</v>
      </c>
      <c r="C617" s="233" t="s">
        <v>1489</v>
      </c>
      <c r="D617" s="234"/>
      <c r="E617" s="234"/>
      <c r="F617" s="234"/>
      <c r="G617" s="234"/>
      <c r="H617" s="234"/>
      <c r="I617" s="234"/>
      <c r="J617" s="234"/>
      <c r="K617" s="234"/>
      <c r="L617" s="234"/>
      <c r="M617" s="234"/>
      <c r="N617" s="234"/>
      <c r="O617" s="234"/>
      <c r="P617" s="234"/>
      <c r="Q617" s="234"/>
      <c r="R617" s="234"/>
      <c r="S617" s="234"/>
      <c r="T617" s="234"/>
    </row>
    <row r="618">
      <c r="A618" s="235">
        <v>35075</v>
      </c>
      <c r="B618" s="235" t="s">
        <v>1490</v>
      </c>
      <c r="C618" s="233" t="s">
        <v>1491</v>
      </c>
      <c r="D618" s="234"/>
      <c r="E618" s="234"/>
      <c r="F618" s="234"/>
      <c r="G618" s="234"/>
      <c r="H618" s="234"/>
      <c r="I618" s="234"/>
      <c r="J618" s="234"/>
      <c r="K618" s="234"/>
      <c r="L618" s="234"/>
      <c r="M618" s="234"/>
      <c r="N618" s="234"/>
      <c r="O618" s="234"/>
      <c r="P618" s="234"/>
      <c r="Q618" s="234"/>
      <c r="R618" s="234"/>
      <c r="S618" s="234"/>
      <c r="T618" s="234"/>
    </row>
    <row r="619">
      <c r="A619" s="235">
        <v>35076</v>
      </c>
      <c r="B619" s="235" t="s">
        <v>1492</v>
      </c>
      <c r="C619" s="233" t="s">
        <v>1493</v>
      </c>
      <c r="D619" s="234"/>
      <c r="E619" s="234"/>
      <c r="F619" s="234"/>
      <c r="G619" s="234"/>
      <c r="H619" s="234"/>
      <c r="I619" s="234"/>
      <c r="J619" s="234"/>
      <c r="K619" s="234"/>
      <c r="L619" s="234"/>
      <c r="M619" s="234"/>
      <c r="N619" s="234"/>
      <c r="O619" s="234"/>
      <c r="P619" s="234"/>
      <c r="Q619" s="234"/>
      <c r="R619" s="234"/>
      <c r="S619" s="234"/>
      <c r="T619" s="234"/>
    </row>
    <row r="620">
      <c r="A620" s="235">
        <v>35078</v>
      </c>
      <c r="B620" s="235" t="s">
        <v>1494</v>
      </c>
      <c r="C620" s="233" t="s">
        <v>1495</v>
      </c>
      <c r="D620" s="234"/>
      <c r="E620" s="234"/>
      <c r="F620" s="234"/>
      <c r="G620" s="234"/>
      <c r="H620" s="234"/>
      <c r="I620" s="234"/>
      <c r="J620" s="234"/>
      <c r="K620" s="234"/>
      <c r="L620" s="234"/>
      <c r="M620" s="234"/>
      <c r="N620" s="234"/>
      <c r="O620" s="234"/>
      <c r="P620" s="234"/>
      <c r="Q620" s="234"/>
      <c r="R620" s="234"/>
      <c r="S620" s="234"/>
      <c r="T620" s="234"/>
    </row>
    <row r="621">
      <c r="A621" s="235">
        <v>35079</v>
      </c>
      <c r="B621" s="235" t="s">
        <v>1496</v>
      </c>
      <c r="C621" s="233" t="s">
        <v>1497</v>
      </c>
      <c r="D621" s="234"/>
      <c r="E621" s="234"/>
      <c r="F621" s="234"/>
      <c r="G621" s="234"/>
      <c r="H621" s="234"/>
      <c r="I621" s="234"/>
      <c r="J621" s="234"/>
      <c r="K621" s="234"/>
      <c r="L621" s="234"/>
      <c r="M621" s="234"/>
      <c r="N621" s="234"/>
      <c r="O621" s="234"/>
      <c r="P621" s="234"/>
      <c r="Q621" s="234"/>
      <c r="R621" s="234"/>
      <c r="S621" s="234"/>
      <c r="T621" s="234"/>
    </row>
    <row r="622">
      <c r="A622" s="235">
        <v>35081</v>
      </c>
      <c r="B622" s="235" t="s">
        <v>1498</v>
      </c>
      <c r="C622" s="233" t="s">
        <v>1499</v>
      </c>
      <c r="D622" s="234"/>
      <c r="E622" s="234"/>
      <c r="F622" s="234"/>
      <c r="G622" s="234"/>
      <c r="H622" s="234"/>
      <c r="I622" s="234"/>
      <c r="J622" s="234"/>
      <c r="K622" s="234"/>
      <c r="L622" s="234"/>
      <c r="M622" s="234"/>
      <c r="N622" s="234"/>
      <c r="O622" s="234"/>
      <c r="P622" s="234"/>
      <c r="Q622" s="234"/>
      <c r="R622" s="234"/>
      <c r="S622" s="234"/>
      <c r="T622" s="234"/>
    </row>
    <row r="623">
      <c r="A623" s="235">
        <v>35082</v>
      </c>
      <c r="B623" s="235" t="s">
        <v>1500</v>
      </c>
      <c r="C623" s="233" t="s">
        <v>1501</v>
      </c>
      <c r="D623" s="234"/>
      <c r="E623" s="234"/>
      <c r="F623" s="234"/>
      <c r="G623" s="234"/>
      <c r="H623" s="234"/>
      <c r="I623" s="234"/>
      <c r="J623" s="234"/>
      <c r="K623" s="234"/>
      <c r="L623" s="234"/>
      <c r="M623" s="234"/>
      <c r="N623" s="234"/>
      <c r="O623" s="234"/>
      <c r="P623" s="234"/>
      <c r="Q623" s="234"/>
      <c r="R623" s="234"/>
      <c r="S623" s="234"/>
      <c r="T623" s="234"/>
    </row>
    <row r="624">
      <c r="A624" s="235">
        <v>35083</v>
      </c>
      <c r="B624" s="235" t="s">
        <v>1502</v>
      </c>
      <c r="C624" s="233" t="s">
        <v>1503</v>
      </c>
      <c r="D624" s="234"/>
      <c r="E624" s="234"/>
      <c r="F624" s="234"/>
      <c r="G624" s="234"/>
      <c r="H624" s="234"/>
      <c r="I624" s="234"/>
      <c r="J624" s="234"/>
      <c r="K624" s="234"/>
      <c r="L624" s="234"/>
      <c r="M624" s="234"/>
      <c r="N624" s="234"/>
      <c r="O624" s="234"/>
      <c r="P624" s="234"/>
      <c r="Q624" s="234"/>
      <c r="R624" s="234"/>
      <c r="S624" s="234"/>
      <c r="T624" s="234"/>
    </row>
    <row r="625">
      <c r="A625" s="235">
        <v>35084</v>
      </c>
      <c r="B625" s="248" t="s">
        <v>1504</v>
      </c>
      <c r="C625" s="233" t="s">
        <v>1505</v>
      </c>
      <c r="D625" s="234"/>
      <c r="E625" s="234"/>
      <c r="F625" s="234"/>
      <c r="G625" s="234"/>
      <c r="H625" s="234"/>
      <c r="I625" s="234"/>
      <c r="J625" s="234"/>
      <c r="K625" s="234"/>
      <c r="L625" s="234"/>
      <c r="M625" s="234"/>
      <c r="N625" s="234"/>
      <c r="O625" s="234"/>
      <c r="P625" s="234"/>
      <c r="Q625" s="234"/>
      <c r="R625" s="234"/>
      <c r="S625" s="234"/>
      <c r="T625" s="234"/>
    </row>
    <row r="626">
      <c r="A626" s="235">
        <v>35085</v>
      </c>
      <c r="B626" s="248" t="s">
        <v>1506</v>
      </c>
      <c r="C626" s="233" t="s">
        <v>1507</v>
      </c>
      <c r="D626" s="234"/>
      <c r="E626" s="234"/>
      <c r="F626" s="234"/>
      <c r="G626" s="234"/>
      <c r="H626" s="234"/>
      <c r="I626" s="234"/>
      <c r="J626" s="234"/>
      <c r="K626" s="234"/>
      <c r="L626" s="234"/>
      <c r="M626" s="234"/>
      <c r="N626" s="234"/>
      <c r="O626" s="234"/>
      <c r="P626" s="234"/>
      <c r="Q626" s="234"/>
      <c r="R626" s="234"/>
      <c r="S626" s="234"/>
      <c r="T626" s="234"/>
    </row>
    <row r="627">
      <c r="A627" s="235"/>
      <c r="B627" s="235"/>
      <c r="C627" s="233"/>
      <c r="D627" s="234"/>
      <c r="E627" s="234"/>
      <c r="F627" s="234"/>
      <c r="G627" s="234"/>
      <c r="H627" s="234"/>
      <c r="I627" s="234"/>
      <c r="J627" s="234"/>
      <c r="K627" s="234"/>
      <c r="L627" s="234"/>
      <c r="M627" s="234"/>
      <c r="N627" s="234"/>
      <c r="O627" s="234"/>
      <c r="P627" s="234"/>
      <c r="Q627" s="234"/>
      <c r="R627" s="234"/>
      <c r="S627" s="234"/>
      <c r="T627" s="234"/>
    </row>
    <row r="628">
      <c r="A628" s="235">
        <v>36001</v>
      </c>
      <c r="B628" s="235" t="s">
        <v>1508</v>
      </c>
      <c r="C628" s="233" t="s">
        <v>1509</v>
      </c>
      <c r="D628" s="234"/>
      <c r="E628" s="234"/>
      <c r="F628" s="234"/>
      <c r="G628" s="234"/>
      <c r="H628" s="234"/>
      <c r="I628" s="234"/>
      <c r="J628" s="234"/>
      <c r="K628" s="234"/>
      <c r="L628" s="234"/>
      <c r="M628" s="234"/>
      <c r="N628" s="234"/>
      <c r="O628" s="234"/>
      <c r="P628" s="234"/>
      <c r="Q628" s="234"/>
      <c r="R628" s="234"/>
      <c r="S628" s="234"/>
      <c r="T628" s="234"/>
    </row>
    <row r="629">
      <c r="A629" s="235">
        <v>36002</v>
      </c>
      <c r="B629" s="235" t="s">
        <v>1510</v>
      </c>
      <c r="C629" s="233" t="s">
        <v>1509</v>
      </c>
      <c r="D629" s="234"/>
      <c r="E629" s="234"/>
      <c r="F629" s="234"/>
      <c r="G629" s="234"/>
      <c r="H629" s="234"/>
      <c r="I629" s="234"/>
      <c r="J629" s="234"/>
      <c r="K629" s="234"/>
      <c r="L629" s="234"/>
      <c r="M629" s="234"/>
      <c r="N629" s="234"/>
      <c r="O629" s="234"/>
      <c r="P629" s="234"/>
      <c r="Q629" s="234"/>
      <c r="R629" s="234"/>
      <c r="S629" s="234"/>
      <c r="T629" s="234"/>
    </row>
    <row r="630">
      <c r="A630" s="235"/>
      <c r="B630" s="235"/>
      <c r="C630" s="233"/>
      <c r="D630" s="234"/>
      <c r="E630" s="234"/>
      <c r="F630" s="234"/>
      <c r="G630" s="234"/>
      <c r="H630" s="234"/>
      <c r="I630" s="234"/>
      <c r="J630" s="234"/>
      <c r="K630" s="234"/>
      <c r="L630" s="234"/>
      <c r="M630" s="234"/>
      <c r="N630" s="234"/>
      <c r="O630" s="234"/>
      <c r="P630" s="234"/>
      <c r="Q630" s="234"/>
      <c r="R630" s="234"/>
      <c r="S630" s="234"/>
      <c r="T630" s="234"/>
    </row>
    <row r="631">
      <c r="A631" s="235"/>
      <c r="B631" s="235"/>
      <c r="C631" s="233"/>
      <c r="D631" s="234"/>
      <c r="E631" s="234"/>
      <c r="F631" s="234"/>
      <c r="G631" s="234"/>
      <c r="H631" s="234"/>
      <c r="I631" s="234"/>
      <c r="J631" s="234"/>
      <c r="K631" s="234"/>
      <c r="L631" s="234"/>
      <c r="M631" s="234"/>
      <c r="N631" s="234"/>
      <c r="O631" s="234"/>
      <c r="P631" s="234"/>
      <c r="Q631" s="234"/>
      <c r="R631" s="234"/>
      <c r="S631" s="234"/>
      <c r="T631" s="234"/>
    </row>
    <row r="632">
      <c r="A632" s="251"/>
      <c r="B632" s="252" t="s">
        <v>1511</v>
      </c>
      <c r="C632" s="253" t="s">
        <v>1512</v>
      </c>
      <c r="D632" s="234"/>
      <c r="E632" s="234"/>
      <c r="F632" s="234"/>
      <c r="G632" s="234"/>
      <c r="H632" s="234"/>
      <c r="I632" s="234"/>
      <c r="J632" s="234"/>
      <c r="K632" s="234"/>
      <c r="L632" s="234"/>
      <c r="M632" s="234"/>
      <c r="N632" s="234"/>
      <c r="O632" s="234"/>
      <c r="P632" s="234"/>
      <c r="Q632" s="234"/>
      <c r="R632" s="234"/>
      <c r="S632" s="234"/>
      <c r="T632" s="234"/>
    </row>
    <row r="633">
      <c r="A633" s="231">
        <v>40001</v>
      </c>
      <c r="B633" s="231" t="s">
        <v>1513</v>
      </c>
      <c r="C633" s="254" t="s">
        <v>1514</v>
      </c>
      <c r="D633" s="234"/>
      <c r="E633" s="234"/>
      <c r="F633" s="234"/>
      <c r="G633" s="234"/>
      <c r="H633" s="234"/>
      <c r="I633" s="234"/>
      <c r="J633" s="234"/>
      <c r="K633" s="234"/>
      <c r="L633" s="234"/>
      <c r="M633" s="234"/>
      <c r="N633" s="234"/>
      <c r="O633" s="234"/>
      <c r="P633" s="234"/>
      <c r="Q633" s="234"/>
      <c r="R633" s="234"/>
      <c r="S633" s="234"/>
      <c r="T633" s="234"/>
    </row>
    <row r="634">
      <c r="A634" s="231">
        <v>40002</v>
      </c>
      <c r="B634" s="231" t="s">
        <v>1515</v>
      </c>
      <c r="C634" s="254" t="s">
        <v>1516</v>
      </c>
      <c r="D634" s="234"/>
      <c r="E634" s="234"/>
      <c r="F634" s="234"/>
      <c r="G634" s="234"/>
      <c r="H634" s="234"/>
      <c r="I634" s="234"/>
      <c r="J634" s="234"/>
      <c r="K634" s="234"/>
      <c r="L634" s="234"/>
      <c r="M634" s="234"/>
      <c r="N634" s="234"/>
      <c r="O634" s="234"/>
      <c r="P634" s="234"/>
      <c r="Q634" s="234"/>
      <c r="R634" s="234"/>
      <c r="S634" s="234"/>
      <c r="T634" s="234"/>
    </row>
    <row r="635">
      <c r="A635" s="231">
        <v>40003</v>
      </c>
      <c r="B635" s="231" t="s">
        <v>1517</v>
      </c>
      <c r="C635" s="254" t="s">
        <v>1518</v>
      </c>
      <c r="D635" s="234"/>
      <c r="E635" s="234"/>
      <c r="F635" s="234"/>
      <c r="G635" s="234"/>
      <c r="H635" s="234"/>
      <c r="I635" s="234"/>
      <c r="J635" s="234"/>
      <c r="K635" s="234"/>
      <c r="L635" s="234"/>
      <c r="M635" s="234"/>
      <c r="N635" s="234"/>
      <c r="O635" s="234"/>
      <c r="P635" s="234"/>
      <c r="Q635" s="234"/>
      <c r="R635" s="234"/>
      <c r="S635" s="234"/>
      <c r="T635" s="234"/>
    </row>
    <row r="636">
      <c r="A636" s="231">
        <v>40004</v>
      </c>
      <c r="B636" s="231" t="s">
        <v>1519</v>
      </c>
      <c r="C636" s="254" t="s">
        <v>1520</v>
      </c>
      <c r="D636" s="234"/>
      <c r="E636" s="234"/>
      <c r="F636" s="234"/>
      <c r="G636" s="234"/>
      <c r="H636" s="234"/>
      <c r="I636" s="234"/>
      <c r="J636" s="234"/>
      <c r="K636" s="234"/>
      <c r="L636" s="234"/>
      <c r="M636" s="234"/>
      <c r="N636" s="234"/>
      <c r="O636" s="234"/>
      <c r="P636" s="234"/>
      <c r="Q636" s="234"/>
      <c r="R636" s="234"/>
      <c r="S636" s="234"/>
      <c r="T636" s="234"/>
    </row>
    <row r="637">
      <c r="A637" s="231">
        <v>40005</v>
      </c>
      <c r="B637" s="231" t="s">
        <v>1521</v>
      </c>
      <c r="C637" s="254" t="s">
        <v>1522</v>
      </c>
      <c r="D637" s="234"/>
      <c r="E637" s="234"/>
      <c r="F637" s="234"/>
      <c r="G637" s="234"/>
      <c r="H637" s="234"/>
      <c r="I637" s="234"/>
      <c r="J637" s="234"/>
      <c r="K637" s="234"/>
      <c r="L637" s="234"/>
      <c r="M637" s="234"/>
      <c r="N637" s="234"/>
      <c r="O637" s="234"/>
      <c r="P637" s="234"/>
      <c r="Q637" s="234"/>
      <c r="R637" s="234"/>
      <c r="S637" s="234"/>
      <c r="T637" s="234"/>
    </row>
    <row r="638">
      <c r="A638" s="231">
        <v>40006</v>
      </c>
      <c r="B638" s="231" t="s">
        <v>1523</v>
      </c>
      <c r="C638" s="254" t="s">
        <v>1524</v>
      </c>
      <c r="D638" s="234"/>
      <c r="E638" s="234"/>
      <c r="F638" s="234"/>
      <c r="G638" s="234"/>
      <c r="H638" s="234"/>
      <c r="I638" s="234"/>
      <c r="J638" s="234"/>
      <c r="K638" s="234"/>
      <c r="L638" s="234"/>
      <c r="M638" s="234"/>
      <c r="N638" s="234"/>
      <c r="O638" s="234"/>
      <c r="P638" s="234"/>
      <c r="Q638" s="234"/>
      <c r="R638" s="234"/>
      <c r="S638" s="234"/>
      <c r="T638" s="234"/>
    </row>
    <row r="639">
      <c r="A639" s="231">
        <v>40007</v>
      </c>
      <c r="B639" s="231" t="s">
        <v>1525</v>
      </c>
      <c r="C639" s="254" t="s">
        <v>1526</v>
      </c>
      <c r="D639" s="234"/>
      <c r="E639" s="234"/>
      <c r="F639" s="234"/>
      <c r="G639" s="234"/>
      <c r="H639" s="234"/>
      <c r="I639" s="234"/>
      <c r="J639" s="234"/>
      <c r="K639" s="234"/>
      <c r="L639" s="234"/>
      <c r="M639" s="234"/>
      <c r="N639" s="234"/>
      <c r="O639" s="234"/>
      <c r="P639" s="234"/>
      <c r="Q639" s="234"/>
      <c r="R639" s="234"/>
      <c r="S639" s="234"/>
      <c r="T639" s="234"/>
    </row>
    <row r="640">
      <c r="A640" s="235"/>
      <c r="B640" s="235"/>
      <c r="C640" s="233"/>
      <c r="D640" s="234"/>
      <c r="E640" s="234"/>
      <c r="F640" s="234"/>
      <c r="G640" s="234"/>
      <c r="H640" s="234"/>
      <c r="I640" s="234"/>
      <c r="J640" s="234"/>
      <c r="K640" s="234"/>
      <c r="L640" s="234"/>
      <c r="M640" s="234"/>
      <c r="N640" s="234"/>
      <c r="O640" s="234"/>
      <c r="P640" s="234"/>
      <c r="Q640" s="234"/>
      <c r="R640" s="234"/>
      <c r="S640" s="234"/>
      <c r="T640" s="234"/>
    </row>
    <row r="641">
      <c r="A641" s="231"/>
      <c r="B641" s="231"/>
      <c r="C641" s="254"/>
      <c r="D641" s="234"/>
      <c r="E641" s="234"/>
      <c r="F641" s="234"/>
      <c r="G641" s="234"/>
      <c r="H641" s="234"/>
      <c r="I641" s="234"/>
      <c r="J641" s="234"/>
      <c r="K641" s="234"/>
      <c r="L641" s="234"/>
      <c r="M641" s="234"/>
      <c r="N641" s="234"/>
      <c r="O641" s="234"/>
      <c r="P641" s="234"/>
      <c r="Q641" s="234"/>
      <c r="R641" s="234"/>
      <c r="S641" s="234"/>
      <c r="T641" s="234"/>
    </row>
    <row r="642">
      <c r="A642" s="251"/>
      <c r="B642" s="252" t="s">
        <v>1527</v>
      </c>
      <c r="C642" s="255" t="s">
        <v>1528</v>
      </c>
      <c r="D642" s="234"/>
      <c r="E642" s="234"/>
      <c r="F642" s="234"/>
      <c r="G642" s="234"/>
      <c r="H642" s="234"/>
      <c r="I642" s="234"/>
      <c r="J642" s="234"/>
      <c r="K642" s="234"/>
      <c r="L642" s="234"/>
      <c r="M642" s="234"/>
      <c r="N642" s="234"/>
      <c r="O642" s="234"/>
      <c r="P642" s="234"/>
      <c r="Q642" s="234"/>
      <c r="R642" s="234"/>
      <c r="S642" s="234"/>
      <c r="T642" s="234"/>
    </row>
    <row r="643">
      <c r="A643" s="231">
        <v>50001</v>
      </c>
      <c r="B643" s="231" t="s">
        <v>1529</v>
      </c>
      <c r="C643" s="254" t="s">
        <v>1530</v>
      </c>
      <c r="D643" s="234"/>
      <c r="E643" s="234"/>
      <c r="F643" s="234"/>
      <c r="G643" s="234"/>
      <c r="H643" s="234"/>
      <c r="I643" s="234"/>
      <c r="J643" s="234"/>
      <c r="K643" s="234"/>
      <c r="L643" s="234"/>
      <c r="M643" s="234"/>
      <c r="N643" s="234"/>
      <c r="O643" s="234"/>
      <c r="P643" s="234"/>
      <c r="Q643" s="234"/>
      <c r="R643" s="234"/>
      <c r="S643" s="234"/>
      <c r="T643" s="234"/>
    </row>
    <row r="644">
      <c r="A644" s="231">
        <v>50002</v>
      </c>
      <c r="B644" s="231" t="s">
        <v>1531</v>
      </c>
      <c r="C644" s="256" t="s">
        <v>1532</v>
      </c>
      <c r="D644" s="234"/>
      <c r="E644" s="234"/>
      <c r="F644" s="234"/>
      <c r="G644" s="234"/>
      <c r="H644" s="234"/>
      <c r="I644" s="234"/>
      <c r="J644" s="234"/>
      <c r="K644" s="234"/>
      <c r="L644" s="234"/>
      <c r="M644" s="234"/>
      <c r="N644" s="234"/>
      <c r="O644" s="234"/>
      <c r="P644" s="234"/>
      <c r="Q644" s="234"/>
      <c r="R644" s="234"/>
      <c r="S644" s="234"/>
      <c r="T644" s="234"/>
    </row>
    <row r="645">
      <c r="A645" s="257">
        <v>50003</v>
      </c>
      <c r="B645" s="257" t="s">
        <v>1533</v>
      </c>
      <c r="C645" s="256" t="s">
        <v>1534</v>
      </c>
      <c r="D645" s="234"/>
      <c r="E645" s="234"/>
      <c r="F645" s="234"/>
      <c r="G645" s="234"/>
      <c r="H645" s="234"/>
      <c r="I645" s="234"/>
      <c r="J645" s="234"/>
      <c r="K645" s="234"/>
      <c r="L645" s="234"/>
      <c r="M645" s="234"/>
      <c r="N645" s="234"/>
      <c r="O645" s="234"/>
      <c r="P645" s="234"/>
      <c r="Q645" s="234"/>
      <c r="R645" s="234"/>
      <c r="S645" s="234"/>
      <c r="T645" s="234"/>
    </row>
    <row r="646">
      <c r="A646" s="257">
        <v>50004</v>
      </c>
      <c r="B646" s="257" t="s">
        <v>1535</v>
      </c>
      <c r="C646" s="256" t="s">
        <v>1536</v>
      </c>
      <c r="D646" s="234"/>
      <c r="E646" s="234"/>
      <c r="F646" s="234"/>
      <c r="G646" s="234"/>
      <c r="H646" s="234"/>
      <c r="I646" s="234"/>
      <c r="J646" s="234"/>
      <c r="K646" s="234"/>
      <c r="L646" s="234"/>
      <c r="M646" s="234"/>
      <c r="N646" s="234"/>
      <c r="O646" s="234"/>
      <c r="P646" s="234"/>
      <c r="Q646" s="234"/>
      <c r="R646" s="234"/>
      <c r="S646" s="234"/>
      <c r="T646" s="234"/>
    </row>
    <row r="647">
      <c r="A647" s="257">
        <v>50005</v>
      </c>
      <c r="B647" s="257" t="s">
        <v>1537</v>
      </c>
      <c r="C647" s="256" t="s">
        <v>1538</v>
      </c>
      <c r="D647" s="234"/>
      <c r="E647" s="234"/>
      <c r="F647" s="234"/>
      <c r="G647" s="234"/>
      <c r="H647" s="234"/>
      <c r="I647" s="234"/>
      <c r="J647" s="234"/>
      <c r="K647" s="234"/>
      <c r="L647" s="234"/>
      <c r="M647" s="234"/>
      <c r="N647" s="234"/>
      <c r="O647" s="234"/>
      <c r="P647" s="234"/>
      <c r="Q647" s="234"/>
      <c r="R647" s="234"/>
      <c r="S647" s="234"/>
      <c r="T647" s="234"/>
    </row>
    <row r="648">
      <c r="A648" s="257">
        <v>50006</v>
      </c>
      <c r="B648" s="257" t="s">
        <v>1539</v>
      </c>
      <c r="C648" s="256" t="s">
        <v>1540</v>
      </c>
      <c r="D648" s="234"/>
      <c r="E648" s="234"/>
      <c r="F648" s="234"/>
      <c r="G648" s="234"/>
      <c r="H648" s="234"/>
      <c r="I648" s="234"/>
      <c r="J648" s="234"/>
      <c r="K648" s="234"/>
      <c r="L648" s="234"/>
      <c r="M648" s="234"/>
      <c r="N648" s="234"/>
      <c r="O648" s="234"/>
      <c r="P648" s="234"/>
      <c r="Q648" s="234"/>
      <c r="R648" s="234"/>
      <c r="S648" s="234"/>
      <c r="T648" s="234"/>
    </row>
    <row r="649">
      <c r="A649" s="257">
        <v>50007</v>
      </c>
      <c r="B649" s="257" t="s">
        <v>1541</v>
      </c>
      <c r="C649" s="256" t="s">
        <v>1542</v>
      </c>
      <c r="D649" s="234"/>
      <c r="E649" s="234"/>
      <c r="F649" s="234"/>
      <c r="G649" s="234"/>
      <c r="H649" s="234"/>
      <c r="I649" s="234"/>
      <c r="J649" s="234"/>
      <c r="K649" s="234"/>
      <c r="L649" s="234"/>
      <c r="M649" s="234"/>
      <c r="N649" s="234"/>
      <c r="O649" s="234"/>
      <c r="P649" s="234"/>
      <c r="Q649" s="234"/>
      <c r="R649" s="234"/>
      <c r="S649" s="234"/>
      <c r="T649" s="234"/>
    </row>
    <row r="650">
      <c r="A650" s="257">
        <v>50008</v>
      </c>
      <c r="B650" s="257" t="s">
        <v>1543</v>
      </c>
      <c r="C650" s="256" t="s">
        <v>1544</v>
      </c>
      <c r="D650" s="234"/>
      <c r="E650" s="234"/>
      <c r="F650" s="234"/>
      <c r="G650" s="234"/>
      <c r="H650" s="234"/>
      <c r="I650" s="234"/>
      <c r="J650" s="234"/>
      <c r="K650" s="234"/>
      <c r="L650" s="234"/>
      <c r="M650" s="234"/>
      <c r="N650" s="234"/>
      <c r="O650" s="234"/>
      <c r="P650" s="234"/>
      <c r="Q650" s="234"/>
      <c r="R650" s="234"/>
      <c r="S650" s="234"/>
      <c r="T650" s="234"/>
    </row>
    <row r="651">
      <c r="A651" s="257">
        <v>50009</v>
      </c>
      <c r="B651" s="257" t="s">
        <v>1545</v>
      </c>
      <c r="C651" s="256" t="s">
        <v>1546</v>
      </c>
      <c r="D651" s="234"/>
      <c r="E651" s="234"/>
      <c r="F651" s="234"/>
      <c r="G651" s="234"/>
      <c r="H651" s="234"/>
      <c r="I651" s="234"/>
      <c r="J651" s="234"/>
      <c r="K651" s="234"/>
      <c r="L651" s="234"/>
      <c r="M651" s="234"/>
      <c r="N651" s="234"/>
      <c r="O651" s="234"/>
      <c r="P651" s="234"/>
      <c r="Q651" s="234"/>
      <c r="R651" s="234"/>
      <c r="S651" s="234"/>
      <c r="T651" s="234"/>
    </row>
    <row r="652">
      <c r="A652" s="257">
        <v>50010</v>
      </c>
      <c r="B652" s="257" t="s">
        <v>1545</v>
      </c>
      <c r="C652" s="256" t="s">
        <v>1546</v>
      </c>
      <c r="D652" s="234"/>
      <c r="E652" s="234"/>
      <c r="F652" s="234"/>
      <c r="G652" s="234"/>
      <c r="H652" s="234"/>
      <c r="I652" s="234"/>
      <c r="J652" s="234"/>
      <c r="K652" s="234"/>
      <c r="L652" s="234"/>
      <c r="M652" s="234"/>
      <c r="N652" s="234"/>
      <c r="O652" s="234"/>
      <c r="P652" s="234"/>
      <c r="Q652" s="234"/>
      <c r="R652" s="234"/>
      <c r="S652" s="234"/>
      <c r="T652" s="234"/>
    </row>
    <row r="653">
      <c r="A653" s="257">
        <v>50011</v>
      </c>
      <c r="B653" s="257" t="s">
        <v>1545</v>
      </c>
      <c r="C653" s="256" t="s">
        <v>1546</v>
      </c>
      <c r="D653" s="234"/>
      <c r="E653" s="234"/>
      <c r="F653" s="234"/>
      <c r="G653" s="234"/>
      <c r="H653" s="234"/>
      <c r="I653" s="234"/>
      <c r="J653" s="234"/>
      <c r="K653" s="234"/>
      <c r="L653" s="234"/>
      <c r="M653" s="234"/>
      <c r="N653" s="234"/>
      <c r="O653" s="234"/>
      <c r="P653" s="234"/>
      <c r="Q653" s="234"/>
      <c r="R653" s="234"/>
      <c r="S653" s="234"/>
      <c r="T653" s="234"/>
    </row>
    <row r="654">
      <c r="A654" s="257">
        <v>50012</v>
      </c>
      <c r="B654" s="257" t="s">
        <v>1545</v>
      </c>
      <c r="C654" s="256" t="s">
        <v>1546</v>
      </c>
      <c r="D654" s="234"/>
      <c r="E654" s="234"/>
      <c r="F654" s="234"/>
      <c r="G654" s="234"/>
      <c r="H654" s="234"/>
      <c r="I654" s="234"/>
      <c r="J654" s="234"/>
      <c r="K654" s="234"/>
      <c r="L654" s="234"/>
      <c r="M654" s="234"/>
      <c r="N654" s="234"/>
      <c r="O654" s="234"/>
      <c r="P654" s="234"/>
      <c r="Q654" s="234"/>
      <c r="R654" s="234"/>
      <c r="S654" s="234"/>
      <c r="T654" s="234"/>
    </row>
    <row r="655">
      <c r="A655" s="257">
        <v>50013</v>
      </c>
      <c r="B655" s="257" t="s">
        <v>1545</v>
      </c>
      <c r="C655" s="256" t="s">
        <v>1546</v>
      </c>
      <c r="D655" s="234"/>
      <c r="E655" s="234"/>
      <c r="F655" s="234"/>
      <c r="G655" s="234"/>
      <c r="H655" s="234"/>
      <c r="I655" s="234"/>
      <c r="J655" s="234"/>
      <c r="K655" s="234"/>
      <c r="L655" s="234"/>
      <c r="M655" s="234"/>
      <c r="N655" s="234"/>
      <c r="O655" s="234"/>
      <c r="P655" s="234"/>
      <c r="Q655" s="234"/>
      <c r="R655" s="234"/>
      <c r="S655" s="234"/>
      <c r="T655" s="234"/>
    </row>
    <row r="656">
      <c r="A656" s="257">
        <v>50014</v>
      </c>
      <c r="B656" s="257" t="s">
        <v>1545</v>
      </c>
      <c r="C656" s="256" t="s">
        <v>1546</v>
      </c>
      <c r="D656" s="234"/>
      <c r="E656" s="234"/>
      <c r="F656" s="234"/>
      <c r="G656" s="234"/>
      <c r="H656" s="234"/>
      <c r="I656" s="234"/>
      <c r="J656" s="234"/>
      <c r="K656" s="234"/>
      <c r="L656" s="234"/>
      <c r="M656" s="234"/>
      <c r="N656" s="234"/>
      <c r="O656" s="234"/>
      <c r="P656" s="234"/>
      <c r="Q656" s="234"/>
      <c r="R656" s="234"/>
      <c r="S656" s="234"/>
      <c r="T656" s="234"/>
    </row>
    <row r="657">
      <c r="A657" s="257">
        <v>50015</v>
      </c>
      <c r="B657" s="257" t="s">
        <v>1545</v>
      </c>
      <c r="C657" s="256" t="s">
        <v>1546</v>
      </c>
      <c r="D657" s="234"/>
      <c r="E657" s="234"/>
      <c r="F657" s="234"/>
      <c r="G657" s="234"/>
      <c r="H657" s="234"/>
      <c r="I657" s="234"/>
      <c r="J657" s="234"/>
      <c r="K657" s="234"/>
      <c r="L657" s="234"/>
      <c r="M657" s="234"/>
      <c r="N657" s="234"/>
      <c r="O657" s="234"/>
      <c r="P657" s="234"/>
      <c r="Q657" s="234"/>
      <c r="R657" s="234"/>
      <c r="S657" s="234"/>
      <c r="T657" s="234"/>
    </row>
    <row r="658">
      <c r="A658" s="257">
        <v>50016</v>
      </c>
      <c r="B658" s="257" t="s">
        <v>1545</v>
      </c>
      <c r="C658" s="256" t="s">
        <v>1546</v>
      </c>
      <c r="D658" s="234"/>
      <c r="E658" s="234"/>
      <c r="F658" s="234"/>
      <c r="G658" s="234"/>
      <c r="H658" s="234"/>
      <c r="I658" s="234"/>
      <c r="J658" s="234"/>
      <c r="K658" s="234"/>
      <c r="L658" s="234"/>
      <c r="M658" s="234"/>
      <c r="N658" s="234"/>
      <c r="O658" s="234"/>
      <c r="P658" s="234"/>
      <c r="Q658" s="234"/>
      <c r="R658" s="234"/>
      <c r="S658" s="234"/>
      <c r="T658" s="234"/>
    </row>
    <row r="659">
      <c r="A659" s="257">
        <v>50017</v>
      </c>
      <c r="B659" s="257" t="s">
        <v>1545</v>
      </c>
      <c r="C659" s="256" t="s">
        <v>1546</v>
      </c>
      <c r="D659" s="234"/>
      <c r="E659" s="234"/>
      <c r="F659" s="234"/>
      <c r="G659" s="234"/>
      <c r="H659" s="234"/>
      <c r="I659" s="234"/>
      <c r="J659" s="234"/>
      <c r="K659" s="234"/>
      <c r="L659" s="234"/>
      <c r="M659" s="234"/>
      <c r="N659" s="234"/>
      <c r="O659" s="234"/>
      <c r="P659" s="234"/>
      <c r="Q659" s="234"/>
      <c r="R659" s="234"/>
      <c r="S659" s="234"/>
      <c r="T659" s="234"/>
    </row>
    <row r="660">
      <c r="A660" s="257">
        <v>50018</v>
      </c>
      <c r="B660" s="257" t="s">
        <v>1545</v>
      </c>
      <c r="C660" s="256" t="s">
        <v>1546</v>
      </c>
      <c r="D660" s="234"/>
      <c r="E660" s="234"/>
      <c r="F660" s="234"/>
      <c r="G660" s="234"/>
      <c r="H660" s="234"/>
      <c r="I660" s="234"/>
      <c r="J660" s="234"/>
      <c r="K660" s="234"/>
      <c r="L660" s="234"/>
      <c r="M660" s="234"/>
      <c r="N660" s="234"/>
      <c r="O660" s="234"/>
      <c r="P660" s="234"/>
      <c r="Q660" s="234"/>
      <c r="R660" s="234"/>
      <c r="S660" s="234"/>
      <c r="T660" s="234"/>
    </row>
    <row r="661">
      <c r="A661" s="257">
        <v>50019</v>
      </c>
      <c r="B661" s="257" t="s">
        <v>1545</v>
      </c>
      <c r="C661" s="256" t="s">
        <v>1546</v>
      </c>
      <c r="D661" s="234"/>
      <c r="E661" s="234"/>
      <c r="F661" s="234"/>
      <c r="G661" s="234"/>
      <c r="H661" s="234"/>
      <c r="I661" s="234"/>
      <c r="J661" s="234"/>
      <c r="K661" s="234"/>
      <c r="L661" s="234"/>
      <c r="M661" s="234"/>
      <c r="N661" s="234"/>
      <c r="O661" s="234"/>
      <c r="P661" s="234"/>
      <c r="Q661" s="234"/>
      <c r="R661" s="234"/>
      <c r="S661" s="234"/>
      <c r="T661" s="234"/>
    </row>
    <row r="662">
      <c r="A662" s="257">
        <v>50020</v>
      </c>
      <c r="B662" s="257" t="s">
        <v>1545</v>
      </c>
      <c r="C662" s="256" t="s">
        <v>1546</v>
      </c>
      <c r="D662" s="234"/>
      <c r="E662" s="234"/>
      <c r="F662" s="234"/>
      <c r="G662" s="234"/>
      <c r="H662" s="234"/>
      <c r="I662" s="234"/>
      <c r="J662" s="234"/>
      <c r="K662" s="234"/>
      <c r="L662" s="234"/>
      <c r="M662" s="234"/>
      <c r="N662" s="234"/>
      <c r="O662" s="234"/>
      <c r="P662" s="234"/>
      <c r="Q662" s="234"/>
      <c r="R662" s="234"/>
      <c r="S662" s="234"/>
      <c r="T662" s="234"/>
    </row>
    <row r="663">
      <c r="A663" s="257">
        <v>50021</v>
      </c>
      <c r="B663" s="257" t="s">
        <v>1545</v>
      </c>
      <c r="C663" s="256" t="s">
        <v>1546</v>
      </c>
      <c r="D663" s="234"/>
      <c r="E663" s="234"/>
      <c r="F663" s="234"/>
      <c r="G663" s="234"/>
      <c r="H663" s="234"/>
      <c r="I663" s="234"/>
      <c r="J663" s="234"/>
      <c r="K663" s="234"/>
      <c r="L663" s="234"/>
      <c r="M663" s="234"/>
      <c r="N663" s="234"/>
      <c r="O663" s="234"/>
      <c r="P663" s="234"/>
      <c r="Q663" s="234"/>
      <c r="R663" s="234"/>
      <c r="S663" s="234"/>
      <c r="T663" s="234"/>
    </row>
    <row r="664">
      <c r="A664" s="257">
        <v>50022</v>
      </c>
      <c r="B664" s="257" t="s">
        <v>1545</v>
      </c>
      <c r="C664" s="256" t="s">
        <v>1546</v>
      </c>
      <c r="D664" s="234"/>
      <c r="E664" s="234"/>
      <c r="F664" s="234"/>
      <c r="G664" s="234"/>
      <c r="H664" s="234"/>
      <c r="I664" s="234"/>
      <c r="J664" s="234"/>
      <c r="K664" s="234"/>
      <c r="L664" s="234"/>
      <c r="M664" s="234"/>
      <c r="N664" s="234"/>
      <c r="O664" s="234"/>
      <c r="P664" s="234"/>
      <c r="Q664" s="234"/>
      <c r="R664" s="234"/>
      <c r="S664" s="234"/>
      <c r="T664" s="234"/>
    </row>
    <row r="665">
      <c r="A665" s="257">
        <v>50023</v>
      </c>
      <c r="B665" s="257" t="s">
        <v>1545</v>
      </c>
      <c r="C665" s="256" t="s">
        <v>1546</v>
      </c>
      <c r="D665" s="234"/>
      <c r="E665" s="234"/>
      <c r="F665" s="234"/>
      <c r="G665" s="234"/>
      <c r="H665" s="234"/>
      <c r="I665" s="234"/>
      <c r="J665" s="234"/>
      <c r="K665" s="234"/>
      <c r="L665" s="234"/>
      <c r="M665" s="234"/>
      <c r="N665" s="234"/>
      <c r="O665" s="234"/>
      <c r="P665" s="234"/>
      <c r="Q665" s="234"/>
      <c r="R665" s="234"/>
      <c r="S665" s="234"/>
      <c r="T665" s="234"/>
    </row>
    <row r="666">
      <c r="A666" s="257">
        <v>50024</v>
      </c>
      <c r="B666" s="257" t="s">
        <v>1545</v>
      </c>
      <c r="C666" s="256" t="s">
        <v>1546</v>
      </c>
      <c r="D666" s="234"/>
      <c r="E666" s="234"/>
      <c r="F666" s="234"/>
      <c r="G666" s="234"/>
      <c r="H666" s="234"/>
      <c r="I666" s="234"/>
      <c r="J666" s="234"/>
      <c r="K666" s="234"/>
      <c r="L666" s="234"/>
      <c r="M666" s="234"/>
      <c r="N666" s="234"/>
      <c r="O666" s="234"/>
      <c r="P666" s="234"/>
      <c r="Q666" s="234"/>
      <c r="R666" s="234"/>
      <c r="S666" s="234"/>
      <c r="T666" s="234"/>
    </row>
    <row r="667">
      <c r="A667" s="231">
        <v>50025</v>
      </c>
      <c r="B667" s="231" t="s">
        <v>1531</v>
      </c>
      <c r="C667" s="256" t="s">
        <v>1532</v>
      </c>
      <c r="D667" s="234"/>
      <c r="E667" s="234"/>
      <c r="F667" s="234"/>
      <c r="G667" s="234"/>
      <c r="H667" s="234"/>
      <c r="I667" s="234"/>
      <c r="J667" s="234"/>
      <c r="K667" s="234"/>
      <c r="L667" s="234"/>
      <c r="M667" s="234"/>
      <c r="N667" s="234"/>
      <c r="O667" s="234"/>
      <c r="P667" s="234"/>
      <c r="Q667" s="234"/>
      <c r="R667" s="234"/>
      <c r="S667" s="234"/>
      <c r="T667" s="234"/>
    </row>
    <row r="668">
      <c r="A668" s="231">
        <v>50026</v>
      </c>
      <c r="B668" s="231" t="s">
        <v>1531</v>
      </c>
      <c r="C668" s="256" t="s">
        <v>1532</v>
      </c>
      <c r="D668" s="234"/>
      <c r="E668" s="234"/>
      <c r="F668" s="234"/>
      <c r="G668" s="234"/>
      <c r="H668" s="234"/>
      <c r="I668" s="234"/>
      <c r="J668" s="234"/>
      <c r="K668" s="234"/>
      <c r="L668" s="234"/>
      <c r="M668" s="234"/>
      <c r="N668" s="234"/>
      <c r="O668" s="234"/>
      <c r="P668" s="234"/>
      <c r="Q668" s="234"/>
      <c r="R668" s="234"/>
      <c r="S668" s="234"/>
      <c r="T668" s="234"/>
    </row>
    <row r="669">
      <c r="A669" s="231">
        <v>50027</v>
      </c>
      <c r="B669" s="257" t="s">
        <v>1547</v>
      </c>
      <c r="C669" s="256" t="s">
        <v>1548</v>
      </c>
      <c r="D669" s="234"/>
      <c r="E669" s="234"/>
      <c r="F669" s="234"/>
      <c r="G669" s="234"/>
      <c r="H669" s="234"/>
      <c r="I669" s="234"/>
      <c r="J669" s="234"/>
      <c r="K669" s="234"/>
      <c r="L669" s="234"/>
      <c r="M669" s="234"/>
      <c r="N669" s="234"/>
      <c r="O669" s="234"/>
      <c r="P669" s="234"/>
      <c r="Q669" s="234"/>
      <c r="R669" s="234"/>
      <c r="S669" s="234"/>
      <c r="T669" s="234"/>
    </row>
    <row r="670">
      <c r="A670" s="231">
        <v>50028</v>
      </c>
      <c r="B670" s="257" t="s">
        <v>1547</v>
      </c>
      <c r="C670" s="256" t="s">
        <v>1548</v>
      </c>
      <c r="D670" s="234"/>
      <c r="E670" s="234"/>
      <c r="F670" s="234"/>
      <c r="G670" s="234"/>
      <c r="H670" s="234"/>
      <c r="I670" s="234"/>
      <c r="J670" s="234"/>
      <c r="K670" s="234"/>
      <c r="L670" s="234"/>
      <c r="M670" s="234"/>
      <c r="N670" s="234"/>
      <c r="O670" s="234"/>
      <c r="P670" s="234"/>
      <c r="Q670" s="234"/>
      <c r="R670" s="234"/>
      <c r="S670" s="234"/>
      <c r="T670" s="234"/>
    </row>
    <row r="671">
      <c r="A671" s="231">
        <v>50029</v>
      </c>
      <c r="B671" s="257" t="s">
        <v>1547</v>
      </c>
      <c r="C671" s="256" t="s">
        <v>1548</v>
      </c>
      <c r="D671" s="234"/>
      <c r="E671" s="234"/>
      <c r="F671" s="234"/>
      <c r="G671" s="234"/>
      <c r="H671" s="234"/>
      <c r="I671" s="234"/>
      <c r="J671" s="234"/>
      <c r="K671" s="234"/>
      <c r="L671" s="234"/>
      <c r="M671" s="234"/>
      <c r="N671" s="234"/>
      <c r="O671" s="234"/>
      <c r="P671" s="234"/>
      <c r="Q671" s="234"/>
      <c r="R671" s="234"/>
      <c r="S671" s="234"/>
      <c r="T671" s="234"/>
    </row>
    <row r="672">
      <c r="A672" s="231">
        <v>50030</v>
      </c>
      <c r="B672" s="257" t="s">
        <v>1547</v>
      </c>
      <c r="C672" s="256" t="s">
        <v>1548</v>
      </c>
      <c r="D672" s="234"/>
      <c r="E672" s="234"/>
      <c r="F672" s="234"/>
      <c r="G672" s="234"/>
      <c r="H672" s="234"/>
      <c r="I672" s="234"/>
      <c r="J672" s="234"/>
      <c r="K672" s="234"/>
      <c r="L672" s="234"/>
      <c r="M672" s="234"/>
      <c r="N672" s="234"/>
      <c r="O672" s="234"/>
      <c r="P672" s="234"/>
      <c r="Q672" s="234"/>
      <c r="R672" s="234"/>
      <c r="S672" s="234"/>
      <c r="T672" s="234"/>
    </row>
    <row r="673">
      <c r="A673" s="231">
        <v>50031</v>
      </c>
      <c r="B673" s="257" t="s">
        <v>1547</v>
      </c>
      <c r="C673" s="256" t="s">
        <v>1548</v>
      </c>
      <c r="D673" s="234"/>
      <c r="E673" s="234"/>
      <c r="F673" s="234"/>
      <c r="G673" s="234"/>
      <c r="H673" s="234"/>
      <c r="I673" s="234"/>
      <c r="J673" s="234"/>
      <c r="K673" s="234"/>
      <c r="L673" s="234"/>
      <c r="M673" s="234"/>
      <c r="N673" s="234"/>
      <c r="O673" s="234"/>
      <c r="P673" s="234"/>
      <c r="Q673" s="234"/>
      <c r="R673" s="234"/>
      <c r="S673" s="234"/>
      <c r="T673" s="234"/>
    </row>
    <row r="674">
      <c r="A674" s="231">
        <v>50032</v>
      </c>
      <c r="B674" s="257" t="s">
        <v>1547</v>
      </c>
      <c r="C674" s="256" t="s">
        <v>1548</v>
      </c>
      <c r="D674" s="234"/>
      <c r="E674" s="234"/>
      <c r="F674" s="234"/>
      <c r="G674" s="234"/>
      <c r="H674" s="234"/>
      <c r="I674" s="234"/>
      <c r="J674" s="234"/>
      <c r="K674" s="234"/>
      <c r="L674" s="234"/>
      <c r="M674" s="234"/>
      <c r="N674" s="234"/>
      <c r="O674" s="234"/>
      <c r="P674" s="234"/>
      <c r="Q674" s="234"/>
      <c r="R674" s="234"/>
      <c r="S674" s="234"/>
      <c r="T674" s="234"/>
    </row>
    <row r="675">
      <c r="A675" s="231">
        <v>50033</v>
      </c>
      <c r="B675" s="257" t="s">
        <v>1549</v>
      </c>
      <c r="C675" s="256" t="s">
        <v>1550</v>
      </c>
      <c r="D675" s="234"/>
      <c r="E675" s="234"/>
      <c r="F675" s="234"/>
      <c r="G675" s="234"/>
      <c r="H675" s="234"/>
      <c r="I675" s="234"/>
      <c r="J675" s="234"/>
      <c r="K675" s="234"/>
      <c r="L675" s="234"/>
      <c r="M675" s="234"/>
      <c r="N675" s="234"/>
      <c r="O675" s="234"/>
      <c r="P675" s="234"/>
      <c r="Q675" s="234"/>
      <c r="R675" s="234"/>
      <c r="S675" s="234"/>
      <c r="T675" s="234"/>
    </row>
    <row r="676">
      <c r="A676" s="231">
        <v>50034</v>
      </c>
      <c r="B676" s="257" t="s">
        <v>1549</v>
      </c>
      <c r="C676" s="256" t="s">
        <v>1550</v>
      </c>
      <c r="D676" s="234"/>
      <c r="E676" s="234"/>
      <c r="F676" s="234"/>
      <c r="G676" s="234"/>
      <c r="H676" s="234"/>
      <c r="I676" s="234"/>
      <c r="J676" s="234"/>
      <c r="K676" s="234"/>
      <c r="L676" s="234"/>
      <c r="M676" s="234"/>
      <c r="N676" s="234"/>
      <c r="O676" s="234"/>
      <c r="P676" s="234"/>
      <c r="Q676" s="234"/>
      <c r="R676" s="234"/>
      <c r="S676" s="234"/>
      <c r="T676" s="234"/>
    </row>
    <row r="677">
      <c r="A677" s="231">
        <v>50035</v>
      </c>
      <c r="B677" s="257" t="s">
        <v>1549</v>
      </c>
      <c r="C677" s="256" t="s">
        <v>1550</v>
      </c>
      <c r="D677" s="234"/>
      <c r="E677" s="234"/>
      <c r="F677" s="234"/>
      <c r="G677" s="234"/>
      <c r="H677" s="234"/>
      <c r="I677" s="234"/>
      <c r="J677" s="234"/>
      <c r="K677" s="234"/>
      <c r="L677" s="234"/>
      <c r="M677" s="234"/>
      <c r="N677" s="234"/>
      <c r="O677" s="234"/>
      <c r="P677" s="234"/>
      <c r="Q677" s="234"/>
      <c r="R677" s="234"/>
      <c r="S677" s="234"/>
      <c r="T677" s="234"/>
    </row>
    <row r="678">
      <c r="A678" s="231">
        <v>50036</v>
      </c>
      <c r="B678" s="257" t="s">
        <v>1549</v>
      </c>
      <c r="C678" s="256" t="s">
        <v>1550</v>
      </c>
      <c r="D678" s="234"/>
      <c r="E678" s="234"/>
      <c r="F678" s="234"/>
      <c r="G678" s="234"/>
      <c r="H678" s="234"/>
      <c r="I678" s="234"/>
      <c r="J678" s="234"/>
      <c r="K678" s="234"/>
      <c r="L678" s="234"/>
      <c r="M678" s="234"/>
      <c r="N678" s="234"/>
      <c r="O678" s="234"/>
      <c r="P678" s="234"/>
      <c r="Q678" s="234"/>
      <c r="R678" s="234"/>
      <c r="S678" s="234"/>
      <c r="T678" s="234"/>
    </row>
    <row r="679">
      <c r="A679" s="231">
        <v>50037</v>
      </c>
      <c r="B679" s="257" t="s">
        <v>1549</v>
      </c>
      <c r="C679" s="256" t="s">
        <v>1550</v>
      </c>
      <c r="D679" s="234"/>
      <c r="E679" s="234"/>
      <c r="F679" s="234"/>
      <c r="G679" s="234"/>
      <c r="H679" s="234"/>
      <c r="I679" s="234"/>
      <c r="J679" s="234"/>
      <c r="K679" s="234"/>
      <c r="L679" s="234"/>
      <c r="M679" s="234"/>
      <c r="N679" s="234"/>
      <c r="O679" s="234"/>
      <c r="P679" s="234"/>
      <c r="Q679" s="234"/>
      <c r="R679" s="234"/>
      <c r="S679" s="234"/>
      <c r="T679" s="234"/>
    </row>
    <row r="680">
      <c r="A680" s="231">
        <v>50038</v>
      </c>
      <c r="B680" s="257" t="s">
        <v>1549</v>
      </c>
      <c r="C680" s="256" t="s">
        <v>1550</v>
      </c>
      <c r="D680" s="234"/>
      <c r="E680" s="234"/>
      <c r="F680" s="234"/>
      <c r="G680" s="234"/>
      <c r="H680" s="234"/>
      <c r="I680" s="234"/>
      <c r="J680" s="234"/>
      <c r="K680" s="234"/>
      <c r="L680" s="234"/>
      <c r="M680" s="234"/>
      <c r="N680" s="234"/>
      <c r="O680" s="234"/>
      <c r="P680" s="234"/>
      <c r="Q680" s="234"/>
      <c r="R680" s="234"/>
      <c r="S680" s="234"/>
      <c r="T680" s="234"/>
    </row>
    <row r="681">
      <c r="A681" s="231">
        <v>50039</v>
      </c>
      <c r="B681" s="257" t="s">
        <v>1545</v>
      </c>
      <c r="C681" s="256" t="s">
        <v>1546</v>
      </c>
      <c r="D681" s="234"/>
      <c r="E681" s="234"/>
      <c r="F681" s="234"/>
      <c r="G681" s="234"/>
      <c r="H681" s="234"/>
      <c r="I681" s="234"/>
      <c r="J681" s="234"/>
      <c r="K681" s="234"/>
      <c r="L681" s="234"/>
      <c r="M681" s="234"/>
      <c r="N681" s="234"/>
      <c r="O681" s="234"/>
      <c r="P681" s="234"/>
      <c r="Q681" s="234"/>
      <c r="R681" s="234"/>
      <c r="S681" s="234"/>
      <c r="T681" s="234"/>
    </row>
    <row r="682">
      <c r="A682" s="258">
        <v>50101</v>
      </c>
      <c r="B682" s="258" t="s">
        <v>1551</v>
      </c>
      <c r="C682" s="259" t="s">
        <v>1551</v>
      </c>
      <c r="D682" s="234"/>
      <c r="E682" s="234"/>
      <c r="F682" s="234"/>
      <c r="G682" s="234"/>
      <c r="H682" s="234"/>
      <c r="I682" s="234"/>
      <c r="J682" s="234"/>
      <c r="K682" s="234"/>
      <c r="L682" s="234"/>
      <c r="M682" s="234"/>
      <c r="N682" s="234"/>
      <c r="O682" s="234"/>
      <c r="P682" s="234"/>
      <c r="Q682" s="234"/>
      <c r="R682" s="234"/>
      <c r="S682" s="234"/>
      <c r="T682" s="234"/>
    </row>
    <row r="683">
      <c r="A683" s="258">
        <v>50102</v>
      </c>
      <c r="B683" s="258" t="s">
        <v>1552</v>
      </c>
      <c r="C683" s="259" t="s">
        <v>1552</v>
      </c>
      <c r="D683" s="234"/>
      <c r="E683" s="234"/>
      <c r="F683" s="234"/>
      <c r="G683" s="234"/>
      <c r="H683" s="234"/>
      <c r="I683" s="234"/>
      <c r="J683" s="234"/>
      <c r="K683" s="234"/>
      <c r="L683" s="234"/>
      <c r="M683" s="234"/>
      <c r="N683" s="234"/>
      <c r="O683" s="234"/>
      <c r="P683" s="234"/>
      <c r="Q683" s="234"/>
      <c r="R683" s="234"/>
      <c r="S683" s="234"/>
      <c r="T683" s="234"/>
    </row>
    <row r="684">
      <c r="A684" s="258">
        <v>50103</v>
      </c>
      <c r="B684" s="258" t="s">
        <v>1553</v>
      </c>
      <c r="C684" s="259" t="s">
        <v>1553</v>
      </c>
      <c r="D684" s="234"/>
      <c r="E684" s="234"/>
      <c r="F684" s="234"/>
      <c r="G684" s="234"/>
      <c r="H684" s="234"/>
      <c r="I684" s="234"/>
      <c r="J684" s="234"/>
      <c r="K684" s="234"/>
      <c r="L684" s="234"/>
      <c r="M684" s="234"/>
      <c r="N684" s="234"/>
      <c r="O684" s="234"/>
      <c r="P684" s="234"/>
      <c r="Q684" s="234"/>
      <c r="R684" s="234"/>
      <c r="S684" s="234"/>
      <c r="T684" s="234"/>
    </row>
    <row r="685">
      <c r="A685" s="258">
        <v>50104</v>
      </c>
      <c r="B685" s="258" t="s">
        <v>1554</v>
      </c>
      <c r="C685" s="259" t="s">
        <v>1554</v>
      </c>
      <c r="D685" s="234"/>
      <c r="E685" s="234"/>
      <c r="F685" s="234"/>
      <c r="G685" s="234"/>
      <c r="H685" s="234"/>
      <c r="I685" s="234"/>
      <c r="J685" s="234"/>
      <c r="K685" s="234"/>
      <c r="L685" s="234"/>
      <c r="M685" s="234"/>
      <c r="N685" s="234"/>
      <c r="O685" s="234"/>
      <c r="P685" s="234"/>
      <c r="Q685" s="234"/>
      <c r="R685" s="234"/>
      <c r="S685" s="234"/>
      <c r="T685" s="234"/>
    </row>
    <row r="686">
      <c r="A686" s="258">
        <v>50105</v>
      </c>
      <c r="B686" s="258" t="s">
        <v>1555</v>
      </c>
      <c r="C686" s="259" t="s">
        <v>1555</v>
      </c>
      <c r="D686" s="234"/>
      <c r="E686" s="234"/>
      <c r="F686" s="234"/>
      <c r="G686" s="234"/>
      <c r="H686" s="234"/>
      <c r="I686" s="234"/>
      <c r="J686" s="234"/>
      <c r="K686" s="234"/>
      <c r="L686" s="234"/>
      <c r="M686" s="234"/>
      <c r="N686" s="234"/>
      <c r="O686" s="234"/>
      <c r="P686" s="234"/>
      <c r="Q686" s="234"/>
      <c r="R686" s="234"/>
      <c r="S686" s="234"/>
      <c r="T686" s="234"/>
    </row>
    <row r="687">
      <c r="A687" s="258">
        <v>50135</v>
      </c>
      <c r="B687" s="258" t="s">
        <v>1556</v>
      </c>
      <c r="C687" s="259" t="s">
        <v>1556</v>
      </c>
      <c r="D687" s="234"/>
      <c r="E687" s="234"/>
      <c r="F687" s="234"/>
      <c r="G687" s="234"/>
      <c r="H687" s="234"/>
      <c r="I687" s="234"/>
      <c r="J687" s="234"/>
      <c r="K687" s="234"/>
      <c r="L687" s="234"/>
      <c r="M687" s="234"/>
      <c r="N687" s="234"/>
      <c r="O687" s="234"/>
      <c r="P687" s="234"/>
      <c r="Q687" s="234"/>
      <c r="R687" s="234"/>
      <c r="S687" s="234"/>
      <c r="T687" s="234"/>
    </row>
    <row r="688">
      <c r="A688" s="258">
        <v>50106</v>
      </c>
      <c r="B688" s="258" t="s">
        <v>1557</v>
      </c>
      <c r="C688" s="259" t="s">
        <v>1557</v>
      </c>
      <c r="D688" s="234"/>
      <c r="E688" s="234"/>
      <c r="F688" s="234"/>
      <c r="G688" s="234"/>
      <c r="H688" s="234"/>
      <c r="I688" s="234"/>
      <c r="J688" s="234"/>
      <c r="K688" s="234"/>
      <c r="L688" s="234"/>
      <c r="M688" s="234"/>
      <c r="N688" s="234"/>
      <c r="O688" s="234"/>
      <c r="P688" s="234"/>
      <c r="Q688" s="234"/>
      <c r="R688" s="234"/>
      <c r="S688" s="234"/>
      <c r="T688" s="234"/>
    </row>
    <row r="689">
      <c r="A689" s="258">
        <v>50136</v>
      </c>
      <c r="B689" s="258" t="s">
        <v>1558</v>
      </c>
      <c r="C689" s="259" t="s">
        <v>1558</v>
      </c>
      <c r="D689" s="234"/>
      <c r="E689" s="234"/>
      <c r="F689" s="234"/>
      <c r="G689" s="234"/>
      <c r="H689" s="234"/>
      <c r="I689" s="234"/>
      <c r="J689" s="234"/>
      <c r="K689" s="234"/>
      <c r="L689" s="234"/>
      <c r="M689" s="234"/>
      <c r="N689" s="234"/>
      <c r="O689" s="234"/>
      <c r="P689" s="234"/>
      <c r="Q689" s="234"/>
      <c r="R689" s="234"/>
      <c r="S689" s="234"/>
      <c r="T689" s="234"/>
    </row>
    <row r="690">
      <c r="A690" s="258">
        <v>50107</v>
      </c>
      <c r="B690" s="258" t="s">
        <v>1559</v>
      </c>
      <c r="C690" s="259" t="s">
        <v>1559</v>
      </c>
      <c r="D690" s="234"/>
      <c r="E690" s="234"/>
      <c r="F690" s="234"/>
      <c r="G690" s="234"/>
      <c r="H690" s="234"/>
      <c r="I690" s="234"/>
      <c r="J690" s="234"/>
      <c r="K690" s="234"/>
      <c r="L690" s="234"/>
      <c r="M690" s="234"/>
      <c r="N690" s="234"/>
      <c r="O690" s="234"/>
      <c r="P690" s="234"/>
      <c r="Q690" s="234"/>
      <c r="R690" s="234"/>
      <c r="S690" s="234"/>
      <c r="T690" s="234"/>
    </row>
    <row r="691">
      <c r="A691" s="258">
        <v>50137</v>
      </c>
      <c r="B691" s="258" t="s">
        <v>1560</v>
      </c>
      <c r="C691" s="259" t="s">
        <v>1560</v>
      </c>
      <c r="D691" s="234"/>
      <c r="E691" s="234"/>
      <c r="F691" s="234"/>
      <c r="G691" s="234"/>
      <c r="H691" s="234"/>
      <c r="I691" s="234"/>
      <c r="J691" s="234"/>
      <c r="K691" s="234"/>
      <c r="L691" s="234"/>
      <c r="M691" s="234"/>
      <c r="N691" s="234"/>
      <c r="O691" s="234"/>
      <c r="P691" s="234"/>
      <c r="Q691" s="234"/>
      <c r="R691" s="234"/>
      <c r="S691" s="234"/>
      <c r="T691" s="234"/>
    </row>
    <row r="692">
      <c r="A692" s="258">
        <v>50108</v>
      </c>
      <c r="B692" s="258" t="s">
        <v>1561</v>
      </c>
      <c r="C692" s="259" t="s">
        <v>1561</v>
      </c>
      <c r="D692" s="234"/>
      <c r="E692" s="234"/>
      <c r="F692" s="234"/>
      <c r="G692" s="234"/>
      <c r="H692" s="234"/>
      <c r="I692" s="234"/>
      <c r="J692" s="234"/>
      <c r="K692" s="234"/>
      <c r="L692" s="234"/>
      <c r="M692" s="234"/>
      <c r="N692" s="234"/>
      <c r="O692" s="234"/>
      <c r="P692" s="234"/>
      <c r="Q692" s="234"/>
      <c r="R692" s="234"/>
      <c r="S692" s="234"/>
      <c r="T692" s="234"/>
    </row>
    <row r="693">
      <c r="A693" s="258">
        <v>50138</v>
      </c>
      <c r="B693" s="258" t="s">
        <v>1562</v>
      </c>
      <c r="C693" s="259" t="s">
        <v>1562</v>
      </c>
      <c r="D693" s="234"/>
      <c r="E693" s="234"/>
      <c r="F693" s="234"/>
      <c r="G693" s="234"/>
      <c r="H693" s="234"/>
      <c r="I693" s="234"/>
      <c r="J693" s="234"/>
      <c r="K693" s="234"/>
      <c r="L693" s="234"/>
      <c r="M693" s="234"/>
      <c r="N693" s="234"/>
      <c r="O693" s="234"/>
      <c r="P693" s="234"/>
      <c r="Q693" s="234"/>
      <c r="R693" s="234"/>
      <c r="S693" s="234"/>
      <c r="T693" s="234"/>
    </row>
    <row r="694">
      <c r="A694" s="258">
        <v>50109</v>
      </c>
      <c r="B694" s="258" t="s">
        <v>1563</v>
      </c>
      <c r="C694" s="259" t="s">
        <v>1563</v>
      </c>
      <c r="D694" s="234"/>
      <c r="E694" s="234"/>
      <c r="F694" s="234"/>
      <c r="G694" s="234"/>
      <c r="H694" s="234"/>
      <c r="I694" s="234"/>
      <c r="J694" s="234"/>
      <c r="K694" s="234"/>
      <c r="L694" s="234"/>
      <c r="M694" s="234"/>
      <c r="N694" s="234"/>
      <c r="O694" s="234"/>
      <c r="P694" s="234"/>
      <c r="Q694" s="234"/>
      <c r="R694" s="234"/>
      <c r="S694" s="234"/>
      <c r="T694" s="234"/>
    </row>
    <row r="695">
      <c r="A695" s="258">
        <v>50139</v>
      </c>
      <c r="B695" s="258" t="s">
        <v>1564</v>
      </c>
      <c r="C695" s="259" t="s">
        <v>1564</v>
      </c>
      <c r="D695" s="234"/>
      <c r="E695" s="234"/>
      <c r="F695" s="234"/>
      <c r="G695" s="234"/>
      <c r="H695" s="234"/>
      <c r="I695" s="234"/>
      <c r="J695" s="234"/>
      <c r="K695" s="234"/>
      <c r="L695" s="234"/>
      <c r="M695" s="234"/>
      <c r="N695" s="234"/>
      <c r="O695" s="234"/>
      <c r="P695" s="234"/>
      <c r="Q695" s="234"/>
      <c r="R695" s="234"/>
      <c r="S695" s="234"/>
      <c r="T695" s="234"/>
    </row>
    <row r="696">
      <c r="A696" s="258">
        <v>50110</v>
      </c>
      <c r="B696" s="258" t="s">
        <v>1565</v>
      </c>
      <c r="C696" s="259" t="s">
        <v>1565</v>
      </c>
      <c r="D696" s="234"/>
      <c r="E696" s="234"/>
      <c r="F696" s="234"/>
      <c r="G696" s="234"/>
      <c r="H696" s="234"/>
      <c r="I696" s="234"/>
      <c r="J696" s="234"/>
      <c r="K696" s="234"/>
      <c r="L696" s="234"/>
      <c r="M696" s="234"/>
      <c r="N696" s="234"/>
      <c r="O696" s="234"/>
      <c r="P696" s="234"/>
      <c r="Q696" s="234"/>
      <c r="R696" s="234"/>
      <c r="S696" s="234"/>
      <c r="T696" s="234"/>
    </row>
    <row r="697">
      <c r="A697" s="258">
        <v>50140</v>
      </c>
      <c r="B697" s="258" t="s">
        <v>1566</v>
      </c>
      <c r="C697" s="259" t="s">
        <v>1566</v>
      </c>
      <c r="D697" s="234"/>
      <c r="E697" s="234"/>
      <c r="F697" s="234"/>
      <c r="G697" s="234"/>
      <c r="H697" s="234"/>
      <c r="I697" s="234"/>
      <c r="J697" s="234"/>
      <c r="K697" s="234"/>
      <c r="L697" s="234"/>
      <c r="M697" s="234"/>
      <c r="N697" s="234"/>
      <c r="O697" s="234"/>
      <c r="P697" s="234"/>
      <c r="Q697" s="234"/>
      <c r="R697" s="234"/>
      <c r="S697" s="234"/>
      <c r="T697" s="234"/>
    </row>
    <row r="698">
      <c r="A698" s="258">
        <v>50111</v>
      </c>
      <c r="B698" s="258" t="s">
        <v>1567</v>
      </c>
      <c r="C698" s="259" t="s">
        <v>1567</v>
      </c>
      <c r="D698" s="234"/>
      <c r="E698" s="234"/>
      <c r="F698" s="234"/>
      <c r="G698" s="234"/>
      <c r="H698" s="234"/>
      <c r="I698" s="234"/>
      <c r="J698" s="234"/>
      <c r="K698" s="234"/>
      <c r="L698" s="234"/>
      <c r="M698" s="234"/>
      <c r="N698" s="234"/>
      <c r="O698" s="234"/>
      <c r="P698" s="234"/>
      <c r="Q698" s="234"/>
      <c r="R698" s="234"/>
      <c r="S698" s="234"/>
      <c r="T698" s="234"/>
    </row>
    <row r="699">
      <c r="A699" s="258">
        <v>50141</v>
      </c>
      <c r="B699" s="258" t="s">
        <v>1568</v>
      </c>
      <c r="C699" s="259" t="s">
        <v>1568</v>
      </c>
      <c r="D699" s="234"/>
      <c r="E699" s="234"/>
      <c r="F699" s="234"/>
      <c r="G699" s="234"/>
      <c r="H699" s="234"/>
      <c r="I699" s="234"/>
      <c r="J699" s="234"/>
      <c r="K699" s="234"/>
      <c r="L699" s="234"/>
      <c r="M699" s="234"/>
      <c r="N699" s="234"/>
      <c r="O699" s="234"/>
      <c r="P699" s="234"/>
      <c r="Q699" s="234"/>
      <c r="R699" s="234"/>
      <c r="S699" s="234"/>
      <c r="T699" s="234"/>
    </row>
    <row r="700">
      <c r="A700" s="258">
        <v>50112</v>
      </c>
      <c r="B700" s="258" t="s">
        <v>1569</v>
      </c>
      <c r="C700" s="259" t="s">
        <v>1569</v>
      </c>
      <c r="D700" s="234"/>
      <c r="E700" s="234"/>
      <c r="F700" s="234"/>
      <c r="G700" s="234"/>
      <c r="H700" s="234"/>
      <c r="I700" s="234"/>
      <c r="J700" s="234"/>
      <c r="K700" s="234"/>
      <c r="L700" s="234"/>
      <c r="M700" s="234"/>
      <c r="N700" s="234"/>
      <c r="O700" s="234"/>
      <c r="P700" s="234"/>
      <c r="Q700" s="234"/>
      <c r="R700" s="234"/>
      <c r="S700" s="234"/>
      <c r="T700" s="234"/>
    </row>
    <row r="701">
      <c r="A701" s="258">
        <v>50142</v>
      </c>
      <c r="B701" s="258" t="s">
        <v>1570</v>
      </c>
      <c r="C701" s="259" t="s">
        <v>1570</v>
      </c>
      <c r="D701" s="234"/>
      <c r="E701" s="234"/>
      <c r="F701" s="234"/>
      <c r="G701" s="234"/>
      <c r="H701" s="234"/>
      <c r="I701" s="234"/>
      <c r="J701" s="234"/>
      <c r="K701" s="234"/>
      <c r="L701" s="234"/>
      <c r="M701" s="234"/>
      <c r="N701" s="234"/>
      <c r="O701" s="234"/>
      <c r="P701" s="234"/>
      <c r="Q701" s="234"/>
      <c r="R701" s="234"/>
      <c r="S701" s="234"/>
      <c r="T701" s="234"/>
    </row>
    <row r="702">
      <c r="A702" s="258">
        <v>50113</v>
      </c>
      <c r="B702" s="258" t="s">
        <v>1571</v>
      </c>
      <c r="C702" s="259" t="s">
        <v>1571</v>
      </c>
      <c r="D702" s="234"/>
      <c r="E702" s="234"/>
      <c r="F702" s="234"/>
      <c r="G702" s="234"/>
      <c r="H702" s="234"/>
      <c r="I702" s="234"/>
      <c r="J702" s="234"/>
      <c r="K702" s="234"/>
      <c r="L702" s="234"/>
      <c r="M702" s="234"/>
      <c r="N702" s="234"/>
      <c r="O702" s="234"/>
      <c r="P702" s="234"/>
      <c r="Q702" s="234"/>
      <c r="R702" s="234"/>
      <c r="S702" s="234"/>
      <c r="T702" s="234"/>
    </row>
    <row r="703">
      <c r="A703" s="258">
        <v>50143</v>
      </c>
      <c r="B703" s="258" t="s">
        <v>1572</v>
      </c>
      <c r="C703" s="259" t="s">
        <v>1572</v>
      </c>
      <c r="D703" s="234"/>
      <c r="E703" s="234"/>
      <c r="F703" s="234"/>
      <c r="G703" s="234"/>
      <c r="H703" s="234"/>
      <c r="I703" s="234"/>
      <c r="J703" s="234"/>
      <c r="K703" s="234"/>
      <c r="L703" s="234"/>
      <c r="M703" s="234"/>
      <c r="N703" s="234"/>
      <c r="O703" s="234"/>
      <c r="P703" s="234"/>
      <c r="Q703" s="234"/>
      <c r="R703" s="234"/>
      <c r="S703" s="234"/>
      <c r="T703" s="234"/>
    </row>
    <row r="704">
      <c r="A704" s="258">
        <v>50114</v>
      </c>
      <c r="B704" s="258" t="s">
        <v>1573</v>
      </c>
      <c r="C704" s="259" t="s">
        <v>1573</v>
      </c>
      <c r="D704" s="234"/>
      <c r="E704" s="234"/>
      <c r="F704" s="234"/>
      <c r="G704" s="234"/>
      <c r="H704" s="234"/>
      <c r="I704" s="234"/>
      <c r="J704" s="234"/>
      <c r="K704" s="234"/>
      <c r="L704" s="234"/>
      <c r="M704" s="234"/>
      <c r="N704" s="234"/>
      <c r="O704" s="234"/>
      <c r="P704" s="234"/>
      <c r="Q704" s="234"/>
      <c r="R704" s="234"/>
      <c r="S704" s="234"/>
      <c r="T704" s="234"/>
    </row>
    <row r="705">
      <c r="A705" s="258">
        <v>50144</v>
      </c>
      <c r="B705" s="258" t="s">
        <v>1574</v>
      </c>
      <c r="C705" s="259" t="s">
        <v>1574</v>
      </c>
      <c r="D705" s="234"/>
      <c r="E705" s="234"/>
      <c r="F705" s="234"/>
      <c r="G705" s="234"/>
      <c r="H705" s="234"/>
      <c r="I705" s="234"/>
      <c r="J705" s="234"/>
      <c r="K705" s="234"/>
      <c r="L705" s="234"/>
      <c r="M705" s="234"/>
      <c r="N705" s="234"/>
      <c r="O705" s="234"/>
      <c r="P705" s="234"/>
      <c r="Q705" s="234"/>
      <c r="R705" s="234"/>
      <c r="S705" s="234"/>
      <c r="T705" s="234"/>
    </row>
    <row r="706">
      <c r="A706" s="258">
        <v>50115</v>
      </c>
      <c r="B706" s="258" t="s">
        <v>1575</v>
      </c>
      <c r="C706" s="259" t="s">
        <v>1575</v>
      </c>
      <c r="D706" s="234"/>
      <c r="E706" s="234"/>
      <c r="F706" s="234"/>
      <c r="G706" s="234"/>
      <c r="H706" s="234"/>
      <c r="I706" s="234"/>
      <c r="J706" s="234"/>
      <c r="K706" s="234"/>
      <c r="L706" s="234"/>
      <c r="M706" s="234"/>
      <c r="N706" s="234"/>
      <c r="O706" s="234"/>
      <c r="P706" s="234"/>
      <c r="Q706" s="234"/>
      <c r="R706" s="234"/>
      <c r="S706" s="234"/>
      <c r="T706" s="234"/>
    </row>
    <row r="707">
      <c r="A707" s="258">
        <v>50145</v>
      </c>
      <c r="B707" s="258" t="s">
        <v>1576</v>
      </c>
      <c r="C707" s="259" t="s">
        <v>1576</v>
      </c>
      <c r="D707" s="234"/>
      <c r="E707" s="234"/>
      <c r="F707" s="234"/>
      <c r="G707" s="234"/>
      <c r="H707" s="234"/>
      <c r="I707" s="234"/>
      <c r="J707" s="234"/>
      <c r="K707" s="234"/>
      <c r="L707" s="234"/>
      <c r="M707" s="234"/>
      <c r="N707" s="234"/>
      <c r="O707" s="234"/>
      <c r="P707" s="234"/>
      <c r="Q707" s="234"/>
      <c r="R707" s="234"/>
      <c r="S707" s="234"/>
      <c r="T707" s="234"/>
    </row>
    <row r="708">
      <c r="A708" s="258">
        <v>50116</v>
      </c>
      <c r="B708" s="258" t="s">
        <v>1577</v>
      </c>
      <c r="C708" s="259" t="s">
        <v>1577</v>
      </c>
      <c r="D708" s="234"/>
      <c r="E708" s="234"/>
      <c r="F708" s="234"/>
      <c r="G708" s="234"/>
      <c r="H708" s="234"/>
      <c r="I708" s="234"/>
      <c r="J708" s="234"/>
      <c r="K708" s="234"/>
      <c r="L708" s="234"/>
      <c r="M708" s="234"/>
      <c r="N708" s="234"/>
      <c r="O708" s="234"/>
      <c r="P708" s="234"/>
      <c r="Q708" s="234"/>
      <c r="R708" s="234"/>
      <c r="S708" s="234"/>
      <c r="T708" s="234"/>
    </row>
    <row r="709">
      <c r="A709" s="258">
        <v>50146</v>
      </c>
      <c r="B709" s="258" t="s">
        <v>1578</v>
      </c>
      <c r="C709" s="259" t="s">
        <v>1578</v>
      </c>
      <c r="D709" s="234"/>
      <c r="E709" s="234"/>
      <c r="F709" s="234"/>
      <c r="G709" s="234"/>
      <c r="H709" s="234"/>
      <c r="I709" s="234"/>
      <c r="J709" s="234"/>
      <c r="K709" s="234"/>
      <c r="L709" s="234"/>
      <c r="M709" s="234"/>
      <c r="N709" s="234"/>
      <c r="O709" s="234"/>
      <c r="P709" s="234"/>
      <c r="Q709" s="234"/>
      <c r="R709" s="234"/>
      <c r="S709" s="234"/>
      <c r="T709" s="234"/>
    </row>
    <row r="710">
      <c r="A710" s="258">
        <v>50117</v>
      </c>
      <c r="B710" s="258" t="s">
        <v>1579</v>
      </c>
      <c r="C710" s="259" t="s">
        <v>1579</v>
      </c>
      <c r="D710" s="234"/>
      <c r="E710" s="234"/>
      <c r="F710" s="234"/>
      <c r="G710" s="234"/>
      <c r="H710" s="234"/>
      <c r="I710" s="234"/>
      <c r="J710" s="234"/>
      <c r="K710" s="234"/>
      <c r="L710" s="234"/>
      <c r="M710" s="234"/>
      <c r="N710" s="234"/>
      <c r="O710" s="234"/>
      <c r="P710" s="234"/>
      <c r="Q710" s="234"/>
      <c r="R710" s="234"/>
      <c r="S710" s="234"/>
      <c r="T710" s="234"/>
    </row>
    <row r="711">
      <c r="A711" s="258">
        <v>50147</v>
      </c>
      <c r="B711" s="258" t="s">
        <v>1580</v>
      </c>
      <c r="C711" s="259" t="s">
        <v>1580</v>
      </c>
      <c r="D711" s="234"/>
      <c r="E711" s="234"/>
      <c r="F711" s="234"/>
      <c r="G711" s="234"/>
      <c r="H711" s="234"/>
      <c r="I711" s="234"/>
      <c r="J711" s="234"/>
      <c r="K711" s="234"/>
      <c r="L711" s="234"/>
      <c r="M711" s="234"/>
      <c r="N711" s="234"/>
      <c r="O711" s="234"/>
      <c r="P711" s="234"/>
      <c r="Q711" s="234"/>
      <c r="R711" s="234"/>
      <c r="S711" s="234"/>
      <c r="T711" s="234"/>
    </row>
    <row r="712">
      <c r="A712" s="258">
        <v>50118</v>
      </c>
      <c r="B712" s="258" t="s">
        <v>1581</v>
      </c>
      <c r="C712" s="259" t="s">
        <v>1581</v>
      </c>
      <c r="D712" s="234"/>
      <c r="E712" s="234"/>
      <c r="F712" s="234"/>
      <c r="G712" s="234"/>
      <c r="H712" s="234"/>
      <c r="I712" s="234"/>
      <c r="J712" s="234"/>
      <c r="K712" s="234"/>
      <c r="L712" s="234"/>
      <c r="M712" s="234"/>
      <c r="N712" s="234"/>
      <c r="O712" s="234"/>
      <c r="P712" s="234"/>
      <c r="Q712" s="234"/>
      <c r="R712" s="234"/>
      <c r="S712" s="234"/>
      <c r="T712" s="234"/>
    </row>
    <row r="713">
      <c r="A713" s="258">
        <v>50148</v>
      </c>
      <c r="B713" s="258" t="s">
        <v>1582</v>
      </c>
      <c r="C713" s="259" t="s">
        <v>1582</v>
      </c>
      <c r="D713" s="234"/>
      <c r="E713" s="234"/>
      <c r="F713" s="234"/>
      <c r="G713" s="234"/>
      <c r="H713" s="234"/>
      <c r="I713" s="234"/>
      <c r="J713" s="234"/>
      <c r="K713" s="234"/>
      <c r="L713" s="234"/>
      <c r="M713" s="234"/>
      <c r="N713" s="234"/>
      <c r="O713" s="234"/>
      <c r="P713" s="234"/>
      <c r="Q713" s="234"/>
      <c r="R713" s="234"/>
      <c r="S713" s="234"/>
      <c r="T713" s="234"/>
    </row>
    <row r="714">
      <c r="A714" s="258">
        <v>50119</v>
      </c>
      <c r="B714" s="258" t="s">
        <v>1583</v>
      </c>
      <c r="C714" s="259" t="s">
        <v>1583</v>
      </c>
      <c r="D714" s="234"/>
      <c r="E714" s="234"/>
      <c r="F714" s="234"/>
      <c r="G714" s="234"/>
      <c r="H714" s="234"/>
      <c r="I714" s="234"/>
      <c r="J714" s="234"/>
      <c r="K714" s="234"/>
      <c r="L714" s="234"/>
      <c r="M714" s="234"/>
      <c r="N714" s="234"/>
      <c r="O714" s="234"/>
      <c r="P714" s="234"/>
      <c r="Q714" s="234"/>
      <c r="R714" s="234"/>
      <c r="S714" s="234"/>
      <c r="T714" s="234"/>
    </row>
    <row r="715">
      <c r="A715" s="258">
        <v>50149</v>
      </c>
      <c r="B715" s="258" t="s">
        <v>1584</v>
      </c>
      <c r="C715" s="259" t="s">
        <v>1584</v>
      </c>
      <c r="D715" s="234"/>
      <c r="E715" s="234"/>
      <c r="F715" s="234"/>
      <c r="G715" s="234"/>
      <c r="H715" s="234"/>
      <c r="I715" s="234"/>
      <c r="J715" s="234"/>
      <c r="K715" s="234"/>
      <c r="L715" s="234"/>
      <c r="M715" s="234"/>
      <c r="N715" s="234"/>
      <c r="O715" s="234"/>
      <c r="P715" s="234"/>
      <c r="Q715" s="234"/>
      <c r="R715" s="234"/>
      <c r="S715" s="234"/>
      <c r="T715" s="234"/>
    </row>
    <row r="716">
      <c r="A716" s="258">
        <v>50120</v>
      </c>
      <c r="B716" s="258" t="s">
        <v>1585</v>
      </c>
      <c r="C716" s="259" t="s">
        <v>1585</v>
      </c>
      <c r="D716" s="234"/>
      <c r="E716" s="234"/>
      <c r="F716" s="234"/>
      <c r="G716" s="234"/>
      <c r="H716" s="234"/>
      <c r="I716" s="234"/>
      <c r="J716" s="234"/>
      <c r="K716" s="234"/>
      <c r="L716" s="234"/>
      <c r="M716" s="234"/>
      <c r="N716" s="234"/>
      <c r="O716" s="234"/>
      <c r="P716" s="234"/>
      <c r="Q716" s="234"/>
      <c r="R716" s="234"/>
      <c r="S716" s="234"/>
      <c r="T716" s="234"/>
    </row>
    <row r="717">
      <c r="A717" s="258">
        <v>50201</v>
      </c>
      <c r="B717" s="258" t="s">
        <v>1586</v>
      </c>
      <c r="C717" s="259" t="s">
        <v>1586</v>
      </c>
      <c r="D717" s="234"/>
      <c r="E717" s="234"/>
      <c r="F717" s="234"/>
      <c r="G717" s="234"/>
      <c r="H717" s="234"/>
      <c r="I717" s="234"/>
      <c r="J717" s="234"/>
      <c r="K717" s="234"/>
      <c r="L717" s="234"/>
      <c r="M717" s="234"/>
      <c r="N717" s="234"/>
      <c r="O717" s="234"/>
      <c r="P717" s="234"/>
      <c r="Q717" s="234"/>
      <c r="R717" s="234"/>
      <c r="S717" s="234"/>
      <c r="T717" s="234"/>
    </row>
    <row r="718">
      <c r="A718" s="258">
        <v>50202</v>
      </c>
      <c r="B718" s="258" t="s">
        <v>1587</v>
      </c>
      <c r="C718" s="259" t="s">
        <v>1587</v>
      </c>
      <c r="D718" s="234"/>
      <c r="E718" s="234"/>
      <c r="F718" s="234"/>
      <c r="G718" s="234"/>
      <c r="H718" s="234"/>
      <c r="I718" s="234"/>
      <c r="J718" s="234"/>
      <c r="K718" s="234"/>
      <c r="L718" s="234"/>
      <c r="M718" s="234"/>
      <c r="N718" s="234"/>
      <c r="O718" s="234"/>
      <c r="P718" s="234"/>
      <c r="Q718" s="234"/>
      <c r="R718" s="234"/>
      <c r="S718" s="234"/>
      <c r="T718" s="234"/>
    </row>
    <row r="719">
      <c r="A719" s="258">
        <v>50203</v>
      </c>
      <c r="B719" s="258" t="s">
        <v>1588</v>
      </c>
      <c r="C719" s="259" t="s">
        <v>1588</v>
      </c>
      <c r="D719" s="234"/>
      <c r="E719" s="234"/>
      <c r="F719" s="234"/>
      <c r="G719" s="234"/>
      <c r="H719" s="234"/>
      <c r="I719" s="234"/>
      <c r="J719" s="234"/>
      <c r="K719" s="234"/>
      <c r="L719" s="234"/>
      <c r="M719" s="234"/>
      <c r="N719" s="234"/>
      <c r="O719" s="234"/>
      <c r="P719" s="234"/>
      <c r="Q719" s="234"/>
      <c r="R719" s="234"/>
      <c r="S719" s="234"/>
      <c r="T719" s="234"/>
    </row>
    <row r="720">
      <c r="A720" s="258">
        <v>50204</v>
      </c>
      <c r="B720" s="258" t="s">
        <v>1589</v>
      </c>
      <c r="C720" s="259" t="s">
        <v>1589</v>
      </c>
      <c r="D720" s="234"/>
      <c r="E720" s="234"/>
      <c r="F720" s="234"/>
      <c r="G720" s="234"/>
      <c r="H720" s="234"/>
      <c r="I720" s="234"/>
      <c r="J720" s="234"/>
      <c r="K720" s="234"/>
      <c r="L720" s="234"/>
      <c r="M720" s="234"/>
      <c r="N720" s="234"/>
      <c r="O720" s="234"/>
      <c r="P720" s="234"/>
      <c r="Q720" s="234"/>
      <c r="R720" s="234"/>
      <c r="S720" s="234"/>
      <c r="T720" s="234"/>
    </row>
    <row r="721">
      <c r="A721" s="258">
        <v>50205</v>
      </c>
      <c r="B721" s="258" t="s">
        <v>1590</v>
      </c>
      <c r="C721" s="259" t="s">
        <v>1590</v>
      </c>
      <c r="D721" s="234"/>
      <c r="E721" s="234"/>
      <c r="F721" s="234"/>
      <c r="G721" s="234"/>
      <c r="H721" s="234"/>
      <c r="I721" s="234"/>
      <c r="J721" s="234"/>
      <c r="K721" s="234"/>
      <c r="L721" s="234"/>
      <c r="M721" s="234"/>
      <c r="N721" s="234"/>
      <c r="O721" s="234"/>
      <c r="P721" s="234"/>
      <c r="Q721" s="234"/>
      <c r="R721" s="234"/>
      <c r="S721" s="234"/>
      <c r="T721" s="234"/>
    </row>
    <row r="722">
      <c r="A722" s="258">
        <v>50235</v>
      </c>
      <c r="B722" s="258" t="s">
        <v>1591</v>
      </c>
      <c r="C722" s="259" t="s">
        <v>1591</v>
      </c>
      <c r="D722" s="234"/>
      <c r="E722" s="234"/>
      <c r="F722" s="234"/>
      <c r="G722" s="234"/>
      <c r="H722" s="234"/>
      <c r="I722" s="234"/>
      <c r="J722" s="234"/>
      <c r="K722" s="234"/>
      <c r="L722" s="234"/>
      <c r="M722" s="234"/>
      <c r="N722" s="234"/>
      <c r="O722" s="234"/>
      <c r="P722" s="234"/>
      <c r="Q722" s="234"/>
      <c r="R722" s="234"/>
      <c r="S722" s="234"/>
      <c r="T722" s="234"/>
    </row>
    <row r="723">
      <c r="A723" s="258">
        <v>50206</v>
      </c>
      <c r="B723" s="258" t="s">
        <v>1592</v>
      </c>
      <c r="C723" s="259" t="s">
        <v>1592</v>
      </c>
      <c r="D723" s="234"/>
      <c r="E723" s="234"/>
      <c r="F723" s="234"/>
      <c r="G723" s="234"/>
      <c r="H723" s="234"/>
      <c r="I723" s="234"/>
      <c r="J723" s="234"/>
      <c r="K723" s="234"/>
      <c r="L723" s="234"/>
      <c r="M723" s="234"/>
      <c r="N723" s="234"/>
      <c r="O723" s="234"/>
      <c r="P723" s="234"/>
      <c r="Q723" s="234"/>
      <c r="R723" s="234"/>
      <c r="S723" s="234"/>
      <c r="T723" s="234"/>
    </row>
    <row r="724">
      <c r="A724" s="258">
        <v>50236</v>
      </c>
      <c r="B724" s="258" t="s">
        <v>1593</v>
      </c>
      <c r="C724" s="259" t="s">
        <v>1593</v>
      </c>
      <c r="D724" s="234"/>
      <c r="E724" s="234"/>
      <c r="F724" s="234"/>
      <c r="G724" s="234"/>
      <c r="H724" s="234"/>
      <c r="I724" s="234"/>
      <c r="J724" s="234"/>
      <c r="K724" s="234"/>
      <c r="L724" s="234"/>
      <c r="M724" s="234"/>
      <c r="N724" s="234"/>
      <c r="O724" s="234"/>
      <c r="P724" s="234"/>
      <c r="Q724" s="234"/>
      <c r="R724" s="234"/>
      <c r="S724" s="234"/>
      <c r="T724" s="234"/>
    </row>
    <row r="725">
      <c r="A725" s="258">
        <v>50207</v>
      </c>
      <c r="B725" s="258" t="s">
        <v>1594</v>
      </c>
      <c r="C725" s="259" t="s">
        <v>1594</v>
      </c>
      <c r="D725" s="234"/>
      <c r="E725" s="234"/>
      <c r="F725" s="234"/>
      <c r="G725" s="234"/>
      <c r="H725" s="234"/>
      <c r="I725" s="234"/>
      <c r="J725" s="234"/>
      <c r="K725" s="234"/>
      <c r="L725" s="234"/>
      <c r="M725" s="234"/>
      <c r="N725" s="234"/>
      <c r="O725" s="234"/>
      <c r="P725" s="234"/>
      <c r="Q725" s="234"/>
      <c r="R725" s="234"/>
      <c r="S725" s="234"/>
      <c r="T725" s="234"/>
    </row>
    <row r="726">
      <c r="A726" s="258">
        <v>50237</v>
      </c>
      <c r="B726" s="258" t="s">
        <v>1595</v>
      </c>
      <c r="C726" s="259" t="s">
        <v>1595</v>
      </c>
      <c r="D726" s="234"/>
      <c r="E726" s="234"/>
      <c r="F726" s="234"/>
      <c r="G726" s="234"/>
      <c r="H726" s="234"/>
      <c r="I726" s="234"/>
      <c r="J726" s="234"/>
      <c r="K726" s="234"/>
      <c r="L726" s="234"/>
      <c r="M726" s="234"/>
      <c r="N726" s="234"/>
      <c r="O726" s="234"/>
      <c r="P726" s="234"/>
      <c r="Q726" s="234"/>
      <c r="R726" s="234"/>
      <c r="S726" s="234"/>
      <c r="T726" s="234"/>
    </row>
    <row r="727">
      <c r="A727" s="258">
        <v>50208</v>
      </c>
      <c r="B727" s="258" t="s">
        <v>1596</v>
      </c>
      <c r="C727" s="259" t="s">
        <v>1596</v>
      </c>
      <c r="D727" s="234"/>
      <c r="E727" s="234"/>
      <c r="F727" s="234"/>
      <c r="G727" s="234"/>
      <c r="H727" s="234"/>
      <c r="I727" s="234"/>
      <c r="J727" s="234"/>
      <c r="K727" s="234"/>
      <c r="L727" s="234"/>
      <c r="M727" s="234"/>
      <c r="N727" s="234"/>
      <c r="O727" s="234"/>
      <c r="P727" s="234"/>
      <c r="Q727" s="234"/>
      <c r="R727" s="234"/>
      <c r="S727" s="234"/>
      <c r="T727" s="234"/>
    </row>
    <row r="728">
      <c r="A728" s="258">
        <v>50238</v>
      </c>
      <c r="B728" s="258" t="s">
        <v>1597</v>
      </c>
      <c r="C728" s="259" t="s">
        <v>1597</v>
      </c>
      <c r="D728" s="234"/>
      <c r="E728" s="234"/>
      <c r="F728" s="234"/>
      <c r="G728" s="234"/>
      <c r="H728" s="234"/>
      <c r="I728" s="234"/>
      <c r="J728" s="234"/>
      <c r="K728" s="234"/>
      <c r="L728" s="234"/>
      <c r="M728" s="234"/>
      <c r="N728" s="234"/>
      <c r="O728" s="234"/>
      <c r="P728" s="234"/>
      <c r="Q728" s="234"/>
      <c r="R728" s="234"/>
      <c r="S728" s="234"/>
      <c r="T728" s="234"/>
    </row>
    <row r="729">
      <c r="A729" s="258">
        <v>50209</v>
      </c>
      <c r="B729" s="258" t="s">
        <v>1598</v>
      </c>
      <c r="C729" s="259" t="s">
        <v>1598</v>
      </c>
      <c r="D729" s="234"/>
      <c r="E729" s="234"/>
      <c r="F729" s="234"/>
      <c r="G729" s="234"/>
      <c r="H729" s="234"/>
      <c r="I729" s="234"/>
      <c r="J729" s="234"/>
      <c r="K729" s="234"/>
      <c r="L729" s="234"/>
      <c r="M729" s="234"/>
      <c r="N729" s="234"/>
      <c r="O729" s="234"/>
      <c r="P729" s="234"/>
      <c r="Q729" s="234"/>
      <c r="R729" s="234"/>
      <c r="S729" s="234"/>
      <c r="T729" s="234"/>
    </row>
    <row r="730">
      <c r="A730" s="258">
        <v>50239</v>
      </c>
      <c r="B730" s="258" t="s">
        <v>1599</v>
      </c>
      <c r="C730" s="259" t="s">
        <v>1599</v>
      </c>
      <c r="D730" s="234"/>
      <c r="E730" s="234"/>
      <c r="F730" s="234"/>
      <c r="G730" s="234"/>
      <c r="H730" s="234"/>
      <c r="I730" s="234"/>
      <c r="J730" s="234"/>
      <c r="K730" s="234"/>
      <c r="L730" s="234"/>
      <c r="M730" s="234"/>
      <c r="N730" s="234"/>
      <c r="O730" s="234"/>
      <c r="P730" s="234"/>
      <c r="Q730" s="234"/>
      <c r="R730" s="234"/>
      <c r="S730" s="234"/>
      <c r="T730" s="234"/>
    </row>
    <row r="731">
      <c r="A731" s="258">
        <v>50210</v>
      </c>
      <c r="B731" s="258" t="s">
        <v>1600</v>
      </c>
      <c r="C731" s="259" t="s">
        <v>1600</v>
      </c>
      <c r="D731" s="234"/>
      <c r="E731" s="234"/>
      <c r="F731" s="234"/>
      <c r="G731" s="234"/>
      <c r="H731" s="234"/>
      <c r="I731" s="234"/>
      <c r="J731" s="234"/>
      <c r="K731" s="234"/>
      <c r="L731" s="234"/>
      <c r="M731" s="234"/>
      <c r="N731" s="234"/>
      <c r="O731" s="234"/>
      <c r="P731" s="234"/>
      <c r="Q731" s="234"/>
      <c r="R731" s="234"/>
      <c r="S731" s="234"/>
      <c r="T731" s="234"/>
    </row>
    <row r="732">
      <c r="A732" s="258">
        <v>50240</v>
      </c>
      <c r="B732" s="258" t="s">
        <v>1601</v>
      </c>
      <c r="C732" s="259" t="s">
        <v>1601</v>
      </c>
      <c r="D732" s="234"/>
      <c r="E732" s="234"/>
      <c r="F732" s="234"/>
      <c r="G732" s="234"/>
      <c r="H732" s="234"/>
      <c r="I732" s="234"/>
      <c r="J732" s="234"/>
      <c r="K732" s="234"/>
      <c r="L732" s="234"/>
      <c r="M732" s="234"/>
      <c r="N732" s="234"/>
      <c r="O732" s="234"/>
      <c r="P732" s="234"/>
      <c r="Q732" s="234"/>
      <c r="R732" s="234"/>
      <c r="S732" s="234"/>
      <c r="T732" s="234"/>
    </row>
    <row r="733">
      <c r="A733" s="258">
        <v>50211</v>
      </c>
      <c r="B733" s="258" t="s">
        <v>1602</v>
      </c>
      <c r="C733" s="259" t="s">
        <v>1602</v>
      </c>
      <c r="D733" s="234"/>
      <c r="E733" s="234"/>
      <c r="F733" s="234"/>
      <c r="G733" s="234"/>
      <c r="H733" s="234"/>
      <c r="I733" s="234"/>
      <c r="J733" s="234"/>
      <c r="K733" s="234"/>
      <c r="L733" s="234"/>
      <c r="M733" s="234"/>
      <c r="N733" s="234"/>
      <c r="O733" s="234"/>
      <c r="P733" s="234"/>
      <c r="Q733" s="234"/>
      <c r="R733" s="234"/>
      <c r="S733" s="234"/>
      <c r="T733" s="234"/>
    </row>
    <row r="734">
      <c r="A734" s="258">
        <v>50241</v>
      </c>
      <c r="B734" s="258" t="s">
        <v>1603</v>
      </c>
      <c r="C734" s="259" t="s">
        <v>1603</v>
      </c>
      <c r="D734" s="234"/>
      <c r="E734" s="234"/>
      <c r="F734" s="234"/>
      <c r="G734" s="234"/>
      <c r="H734" s="234"/>
      <c r="I734" s="234"/>
      <c r="J734" s="234"/>
      <c r="K734" s="234"/>
      <c r="L734" s="234"/>
      <c r="M734" s="234"/>
      <c r="N734" s="234"/>
      <c r="O734" s="234"/>
      <c r="P734" s="234"/>
      <c r="Q734" s="234"/>
      <c r="R734" s="234"/>
      <c r="S734" s="234"/>
      <c r="T734" s="234"/>
    </row>
    <row r="735">
      <c r="A735" s="258">
        <v>50212</v>
      </c>
      <c r="B735" s="258" t="s">
        <v>1604</v>
      </c>
      <c r="C735" s="259" t="s">
        <v>1604</v>
      </c>
      <c r="D735" s="234"/>
      <c r="E735" s="234"/>
      <c r="F735" s="234"/>
      <c r="G735" s="234"/>
      <c r="H735" s="234"/>
      <c r="I735" s="234"/>
      <c r="J735" s="234"/>
      <c r="K735" s="234"/>
      <c r="L735" s="234"/>
      <c r="M735" s="234"/>
      <c r="N735" s="234"/>
      <c r="O735" s="234"/>
      <c r="P735" s="234"/>
      <c r="Q735" s="234"/>
      <c r="R735" s="234"/>
      <c r="S735" s="234"/>
      <c r="T735" s="234"/>
    </row>
    <row r="736">
      <c r="A736" s="258">
        <v>50242</v>
      </c>
      <c r="B736" s="258" t="s">
        <v>1605</v>
      </c>
      <c r="C736" s="259" t="s">
        <v>1605</v>
      </c>
      <c r="D736" s="234"/>
      <c r="E736" s="234"/>
      <c r="F736" s="234"/>
      <c r="G736" s="234"/>
      <c r="H736" s="234"/>
      <c r="I736" s="234"/>
      <c r="J736" s="234"/>
      <c r="K736" s="234"/>
      <c r="L736" s="234"/>
      <c r="M736" s="234"/>
      <c r="N736" s="234"/>
      <c r="O736" s="234"/>
      <c r="P736" s="234"/>
      <c r="Q736" s="234"/>
      <c r="R736" s="234"/>
      <c r="S736" s="234"/>
      <c r="T736" s="234"/>
    </row>
    <row r="737">
      <c r="A737" s="258">
        <v>50213</v>
      </c>
      <c r="B737" s="258" t="s">
        <v>1606</v>
      </c>
      <c r="C737" s="259" t="s">
        <v>1606</v>
      </c>
      <c r="D737" s="234"/>
      <c r="E737" s="234"/>
      <c r="F737" s="234"/>
      <c r="G737" s="234"/>
      <c r="H737" s="234"/>
      <c r="I737" s="234"/>
      <c r="J737" s="234"/>
      <c r="K737" s="234"/>
      <c r="L737" s="234"/>
      <c r="M737" s="234"/>
      <c r="N737" s="234"/>
      <c r="O737" s="234"/>
      <c r="P737" s="234"/>
      <c r="Q737" s="234"/>
      <c r="R737" s="234"/>
      <c r="S737" s="234"/>
      <c r="T737" s="234"/>
    </row>
    <row r="738">
      <c r="A738" s="258">
        <v>50243</v>
      </c>
      <c r="B738" s="258" t="s">
        <v>1607</v>
      </c>
      <c r="C738" s="259" t="s">
        <v>1607</v>
      </c>
      <c r="D738" s="234"/>
      <c r="E738" s="234"/>
      <c r="F738" s="234"/>
      <c r="G738" s="234"/>
      <c r="H738" s="234"/>
      <c r="I738" s="234"/>
      <c r="J738" s="234"/>
      <c r="K738" s="234"/>
      <c r="L738" s="234"/>
      <c r="M738" s="234"/>
      <c r="N738" s="234"/>
      <c r="O738" s="234"/>
      <c r="P738" s="234"/>
      <c r="Q738" s="234"/>
      <c r="R738" s="234"/>
      <c r="S738" s="234"/>
      <c r="T738" s="234"/>
    </row>
    <row r="739">
      <c r="A739" s="258">
        <v>50214</v>
      </c>
      <c r="B739" s="258" t="s">
        <v>1608</v>
      </c>
      <c r="C739" s="259" t="s">
        <v>1608</v>
      </c>
      <c r="D739" s="234"/>
      <c r="E739" s="234"/>
      <c r="F739" s="234"/>
      <c r="G739" s="234"/>
      <c r="H739" s="234"/>
      <c r="I739" s="234"/>
      <c r="J739" s="234"/>
      <c r="K739" s="234"/>
      <c r="L739" s="234"/>
      <c r="M739" s="234"/>
      <c r="N739" s="234"/>
      <c r="O739" s="234"/>
      <c r="P739" s="234"/>
      <c r="Q739" s="234"/>
      <c r="R739" s="234"/>
      <c r="S739" s="234"/>
      <c r="T739" s="234"/>
    </row>
    <row r="740">
      <c r="A740" s="258">
        <v>50244</v>
      </c>
      <c r="B740" s="258" t="s">
        <v>1609</v>
      </c>
      <c r="C740" s="259" t="s">
        <v>1609</v>
      </c>
      <c r="D740" s="234"/>
      <c r="E740" s="234"/>
      <c r="F740" s="234"/>
      <c r="G740" s="234"/>
      <c r="H740" s="234"/>
      <c r="I740" s="234"/>
      <c r="J740" s="234"/>
      <c r="K740" s="234"/>
      <c r="L740" s="234"/>
      <c r="M740" s="234"/>
      <c r="N740" s="234"/>
      <c r="O740" s="234"/>
      <c r="P740" s="234"/>
      <c r="Q740" s="234"/>
      <c r="R740" s="234"/>
      <c r="S740" s="234"/>
      <c r="T740" s="234"/>
    </row>
    <row r="741">
      <c r="A741" s="258">
        <v>50215</v>
      </c>
      <c r="B741" s="258" t="s">
        <v>1610</v>
      </c>
      <c r="C741" s="259" t="s">
        <v>1610</v>
      </c>
      <c r="D741" s="234"/>
      <c r="E741" s="234"/>
      <c r="F741" s="234"/>
      <c r="G741" s="234"/>
      <c r="H741" s="234"/>
      <c r="I741" s="234"/>
      <c r="J741" s="234"/>
      <c r="K741" s="234"/>
      <c r="L741" s="234"/>
      <c r="M741" s="234"/>
      <c r="N741" s="234"/>
      <c r="O741" s="234"/>
      <c r="P741" s="234"/>
      <c r="Q741" s="234"/>
      <c r="R741" s="234"/>
      <c r="S741" s="234"/>
      <c r="T741" s="234"/>
    </row>
    <row r="742">
      <c r="A742" s="258">
        <v>50245</v>
      </c>
      <c r="B742" s="258" t="s">
        <v>1611</v>
      </c>
      <c r="C742" s="259" t="s">
        <v>1611</v>
      </c>
      <c r="D742" s="234"/>
      <c r="E742" s="234"/>
      <c r="F742" s="234"/>
      <c r="G742" s="234"/>
      <c r="H742" s="234"/>
      <c r="I742" s="234"/>
      <c r="J742" s="234"/>
      <c r="K742" s="234"/>
      <c r="L742" s="234"/>
      <c r="M742" s="234"/>
      <c r="N742" s="234"/>
      <c r="O742" s="234"/>
      <c r="P742" s="234"/>
      <c r="Q742" s="234"/>
      <c r="R742" s="234"/>
      <c r="S742" s="234"/>
      <c r="T742" s="234"/>
    </row>
    <row r="743">
      <c r="A743" s="258">
        <v>50216</v>
      </c>
      <c r="B743" s="258" t="s">
        <v>1612</v>
      </c>
      <c r="C743" s="259" t="s">
        <v>1612</v>
      </c>
      <c r="D743" s="234"/>
      <c r="E743" s="234"/>
      <c r="F743" s="234"/>
      <c r="G743" s="234"/>
      <c r="H743" s="234"/>
      <c r="I743" s="234"/>
      <c r="J743" s="234"/>
      <c r="K743" s="234"/>
      <c r="L743" s="234"/>
      <c r="M743" s="234"/>
      <c r="N743" s="234"/>
      <c r="O743" s="234"/>
      <c r="P743" s="234"/>
      <c r="Q743" s="234"/>
      <c r="R743" s="234"/>
      <c r="S743" s="234"/>
      <c r="T743" s="234"/>
    </row>
    <row r="744">
      <c r="A744" s="258">
        <v>50246</v>
      </c>
      <c r="B744" s="258" t="s">
        <v>1613</v>
      </c>
      <c r="C744" s="259" t="s">
        <v>1613</v>
      </c>
      <c r="D744" s="234"/>
      <c r="E744" s="234"/>
      <c r="F744" s="234"/>
      <c r="G744" s="234"/>
      <c r="H744" s="234"/>
      <c r="I744" s="234"/>
      <c r="J744" s="234"/>
      <c r="K744" s="234"/>
      <c r="L744" s="234"/>
      <c r="M744" s="234"/>
      <c r="N744" s="234"/>
      <c r="O744" s="234"/>
      <c r="P744" s="234"/>
      <c r="Q744" s="234"/>
      <c r="R744" s="234"/>
      <c r="S744" s="234"/>
      <c r="T744" s="234"/>
    </row>
    <row r="745">
      <c r="A745" s="258">
        <v>50217</v>
      </c>
      <c r="B745" s="258" t="s">
        <v>1614</v>
      </c>
      <c r="C745" s="259" t="s">
        <v>1614</v>
      </c>
      <c r="D745" s="234"/>
      <c r="E745" s="234"/>
      <c r="F745" s="234"/>
      <c r="G745" s="234"/>
      <c r="H745" s="234"/>
      <c r="I745" s="234"/>
      <c r="J745" s="234"/>
      <c r="K745" s="234"/>
      <c r="L745" s="234"/>
      <c r="M745" s="234"/>
      <c r="N745" s="234"/>
      <c r="O745" s="234"/>
      <c r="P745" s="234"/>
      <c r="Q745" s="234"/>
      <c r="R745" s="234"/>
      <c r="S745" s="234"/>
      <c r="T745" s="234"/>
    </row>
    <row r="746">
      <c r="A746" s="258">
        <v>50247</v>
      </c>
      <c r="B746" s="258" t="s">
        <v>1615</v>
      </c>
      <c r="C746" s="259" t="s">
        <v>1615</v>
      </c>
      <c r="D746" s="234"/>
      <c r="E746" s="234"/>
      <c r="F746" s="234"/>
      <c r="G746" s="234"/>
      <c r="H746" s="234"/>
      <c r="I746" s="234"/>
      <c r="J746" s="234"/>
      <c r="K746" s="234"/>
      <c r="L746" s="234"/>
      <c r="M746" s="234"/>
      <c r="N746" s="234"/>
      <c r="O746" s="234"/>
      <c r="P746" s="234"/>
      <c r="Q746" s="234"/>
      <c r="R746" s="234"/>
      <c r="S746" s="234"/>
      <c r="T746" s="234"/>
    </row>
    <row r="747">
      <c r="A747" s="258">
        <v>50218</v>
      </c>
      <c r="B747" s="258" t="s">
        <v>1616</v>
      </c>
      <c r="C747" s="259" t="s">
        <v>1616</v>
      </c>
      <c r="D747" s="234"/>
      <c r="E747" s="234"/>
      <c r="F747" s="234"/>
      <c r="G747" s="234"/>
      <c r="H747" s="234"/>
      <c r="I747" s="234"/>
      <c r="J747" s="234"/>
      <c r="K747" s="234"/>
      <c r="L747" s="234"/>
      <c r="M747" s="234"/>
      <c r="N747" s="234"/>
      <c r="O747" s="234"/>
      <c r="P747" s="234"/>
      <c r="Q747" s="234"/>
      <c r="R747" s="234"/>
      <c r="S747" s="234"/>
      <c r="T747" s="234"/>
    </row>
    <row r="748">
      <c r="A748" s="258">
        <v>50248</v>
      </c>
      <c r="B748" s="258" t="s">
        <v>1617</v>
      </c>
      <c r="C748" s="259" t="s">
        <v>1617</v>
      </c>
      <c r="D748" s="234"/>
      <c r="E748" s="234"/>
      <c r="F748" s="234"/>
      <c r="G748" s="234"/>
      <c r="H748" s="234"/>
      <c r="I748" s="234"/>
      <c r="J748" s="234"/>
      <c r="K748" s="234"/>
      <c r="L748" s="234"/>
      <c r="M748" s="234"/>
      <c r="N748" s="234"/>
      <c r="O748" s="234"/>
      <c r="P748" s="234"/>
      <c r="Q748" s="234"/>
      <c r="R748" s="234"/>
      <c r="S748" s="234"/>
      <c r="T748" s="234"/>
    </row>
    <row r="749">
      <c r="A749" s="258">
        <v>50219</v>
      </c>
      <c r="B749" s="258" t="s">
        <v>1618</v>
      </c>
      <c r="C749" s="259" t="s">
        <v>1618</v>
      </c>
      <c r="D749" s="234"/>
      <c r="E749" s="234"/>
      <c r="F749" s="234"/>
      <c r="G749" s="234"/>
      <c r="H749" s="234"/>
      <c r="I749" s="234"/>
      <c r="J749" s="234"/>
      <c r="K749" s="234"/>
      <c r="L749" s="234"/>
      <c r="M749" s="234"/>
      <c r="N749" s="234"/>
      <c r="O749" s="234"/>
      <c r="P749" s="234"/>
      <c r="Q749" s="234"/>
      <c r="R749" s="234"/>
      <c r="S749" s="234"/>
      <c r="T749" s="234"/>
    </row>
    <row r="750">
      <c r="A750" s="258">
        <v>50249</v>
      </c>
      <c r="B750" s="258" t="s">
        <v>1619</v>
      </c>
      <c r="C750" s="259" t="s">
        <v>1619</v>
      </c>
      <c r="D750" s="234"/>
      <c r="E750" s="234"/>
      <c r="F750" s="234"/>
      <c r="G750" s="234"/>
      <c r="H750" s="234"/>
      <c r="I750" s="234"/>
      <c r="J750" s="234"/>
      <c r="K750" s="234"/>
      <c r="L750" s="234"/>
      <c r="M750" s="234"/>
      <c r="N750" s="234"/>
      <c r="O750" s="234"/>
      <c r="P750" s="234"/>
      <c r="Q750" s="234"/>
      <c r="R750" s="234"/>
      <c r="S750" s="234"/>
      <c r="T750" s="234"/>
    </row>
    <row r="751">
      <c r="A751" s="258">
        <v>50220</v>
      </c>
      <c r="B751" s="258" t="s">
        <v>1620</v>
      </c>
      <c r="C751" s="259" t="s">
        <v>1620</v>
      </c>
      <c r="D751" s="234"/>
      <c r="E751" s="234"/>
      <c r="F751" s="234"/>
      <c r="G751" s="234"/>
      <c r="H751" s="234"/>
      <c r="I751" s="234"/>
      <c r="J751" s="234"/>
      <c r="K751" s="234"/>
      <c r="L751" s="234"/>
      <c r="M751" s="234"/>
      <c r="N751" s="234"/>
      <c r="O751" s="234"/>
      <c r="P751" s="234"/>
      <c r="Q751" s="234"/>
      <c r="R751" s="234"/>
      <c r="S751" s="234"/>
      <c r="T751" s="234"/>
    </row>
    <row r="752">
      <c r="A752" s="258">
        <v>50301</v>
      </c>
      <c r="B752" s="258" t="s">
        <v>1621</v>
      </c>
      <c r="C752" s="259" t="s">
        <v>1621</v>
      </c>
      <c r="D752" s="234"/>
      <c r="E752" s="234"/>
      <c r="F752" s="234"/>
      <c r="G752" s="234"/>
      <c r="H752" s="234"/>
      <c r="I752" s="234"/>
      <c r="J752" s="234"/>
      <c r="K752" s="234"/>
      <c r="L752" s="234"/>
      <c r="M752" s="234"/>
      <c r="N752" s="234"/>
      <c r="O752" s="234"/>
      <c r="P752" s="234"/>
      <c r="Q752" s="234"/>
      <c r="R752" s="234"/>
      <c r="S752" s="234"/>
      <c r="T752" s="234"/>
    </row>
    <row r="753">
      <c r="A753" s="258">
        <v>50302</v>
      </c>
      <c r="B753" s="258" t="s">
        <v>1622</v>
      </c>
      <c r="C753" s="259" t="s">
        <v>1622</v>
      </c>
      <c r="D753" s="234"/>
      <c r="E753" s="234"/>
      <c r="F753" s="234"/>
      <c r="G753" s="234"/>
      <c r="H753" s="234"/>
      <c r="I753" s="234"/>
      <c r="J753" s="234"/>
      <c r="K753" s="234"/>
      <c r="L753" s="234"/>
      <c r="M753" s="234"/>
      <c r="N753" s="234"/>
      <c r="O753" s="234"/>
      <c r="P753" s="234"/>
      <c r="Q753" s="234"/>
      <c r="R753" s="234"/>
      <c r="S753" s="234"/>
      <c r="T753" s="234"/>
    </row>
    <row r="754">
      <c r="A754" s="258">
        <v>50303</v>
      </c>
      <c r="B754" s="258" t="s">
        <v>1623</v>
      </c>
      <c r="C754" s="259" t="s">
        <v>1623</v>
      </c>
      <c r="D754" s="234"/>
      <c r="E754" s="234"/>
      <c r="F754" s="234"/>
      <c r="G754" s="234"/>
      <c r="H754" s="234"/>
      <c r="I754" s="234"/>
      <c r="J754" s="234"/>
      <c r="K754" s="234"/>
      <c r="L754" s="234"/>
      <c r="M754" s="234"/>
      <c r="N754" s="234"/>
      <c r="O754" s="234"/>
      <c r="P754" s="234"/>
      <c r="Q754" s="234"/>
      <c r="R754" s="234"/>
      <c r="S754" s="234"/>
      <c r="T754" s="234"/>
    </row>
    <row r="755">
      <c r="A755" s="258">
        <v>50304</v>
      </c>
      <c r="B755" s="258" t="s">
        <v>1624</v>
      </c>
      <c r="C755" s="259" t="s">
        <v>1624</v>
      </c>
      <c r="D755" s="234"/>
      <c r="E755" s="234"/>
      <c r="F755" s="234"/>
      <c r="G755" s="234"/>
      <c r="H755" s="234"/>
      <c r="I755" s="234"/>
      <c r="J755" s="234"/>
      <c r="K755" s="234"/>
      <c r="L755" s="234"/>
      <c r="M755" s="234"/>
      <c r="N755" s="234"/>
      <c r="O755" s="234"/>
      <c r="P755" s="234"/>
      <c r="Q755" s="234"/>
      <c r="R755" s="234"/>
      <c r="S755" s="234"/>
      <c r="T755" s="234"/>
    </row>
    <row r="756">
      <c r="A756" s="258">
        <v>50305</v>
      </c>
      <c r="B756" s="258" t="s">
        <v>1625</v>
      </c>
      <c r="C756" s="259" t="s">
        <v>1625</v>
      </c>
      <c r="D756" s="234"/>
      <c r="E756" s="234"/>
      <c r="F756" s="234"/>
      <c r="G756" s="234"/>
      <c r="H756" s="234"/>
      <c r="I756" s="234"/>
      <c r="J756" s="234"/>
      <c r="K756" s="234"/>
      <c r="L756" s="234"/>
      <c r="M756" s="234"/>
      <c r="N756" s="234"/>
      <c r="O756" s="234"/>
      <c r="P756" s="234"/>
      <c r="Q756" s="234"/>
      <c r="R756" s="234"/>
      <c r="S756" s="234"/>
      <c r="T756" s="234"/>
    </row>
    <row r="757">
      <c r="A757" s="258">
        <v>50335</v>
      </c>
      <c r="B757" s="258" t="s">
        <v>1626</v>
      </c>
      <c r="C757" s="259" t="s">
        <v>1626</v>
      </c>
      <c r="D757" s="234"/>
      <c r="E757" s="234"/>
      <c r="F757" s="234"/>
      <c r="G757" s="234"/>
      <c r="H757" s="234"/>
      <c r="I757" s="234"/>
      <c r="J757" s="234"/>
      <c r="K757" s="234"/>
      <c r="L757" s="234"/>
      <c r="M757" s="234"/>
      <c r="N757" s="234"/>
      <c r="O757" s="234"/>
      <c r="P757" s="234"/>
      <c r="Q757" s="234"/>
      <c r="R757" s="234"/>
      <c r="S757" s="234"/>
      <c r="T757" s="234"/>
    </row>
    <row r="758">
      <c r="A758" s="258">
        <v>50306</v>
      </c>
      <c r="B758" s="258" t="s">
        <v>1627</v>
      </c>
      <c r="C758" s="259" t="s">
        <v>1627</v>
      </c>
      <c r="D758" s="234"/>
      <c r="E758" s="234"/>
      <c r="F758" s="234"/>
      <c r="G758" s="234"/>
      <c r="H758" s="234"/>
      <c r="I758" s="234"/>
      <c r="J758" s="234"/>
      <c r="K758" s="234"/>
      <c r="L758" s="234"/>
      <c r="M758" s="234"/>
      <c r="N758" s="234"/>
      <c r="O758" s="234"/>
      <c r="P758" s="234"/>
      <c r="Q758" s="234"/>
      <c r="R758" s="234"/>
      <c r="S758" s="234"/>
      <c r="T758" s="234"/>
    </row>
    <row r="759">
      <c r="A759" s="258">
        <v>50336</v>
      </c>
      <c r="B759" s="258" t="s">
        <v>1628</v>
      </c>
      <c r="C759" s="259" t="s">
        <v>1628</v>
      </c>
      <c r="D759" s="234"/>
      <c r="E759" s="234"/>
      <c r="F759" s="234"/>
      <c r="G759" s="234"/>
      <c r="H759" s="234"/>
      <c r="I759" s="234"/>
      <c r="J759" s="234"/>
      <c r="K759" s="234"/>
      <c r="L759" s="234"/>
      <c r="M759" s="234"/>
      <c r="N759" s="234"/>
      <c r="O759" s="234"/>
      <c r="P759" s="234"/>
      <c r="Q759" s="234"/>
      <c r="R759" s="234"/>
      <c r="S759" s="234"/>
      <c r="T759" s="234"/>
    </row>
    <row r="760">
      <c r="A760" s="258">
        <v>50307</v>
      </c>
      <c r="B760" s="258" t="s">
        <v>1629</v>
      </c>
      <c r="C760" s="259" t="s">
        <v>1629</v>
      </c>
      <c r="D760" s="234"/>
      <c r="E760" s="234"/>
      <c r="F760" s="234"/>
      <c r="G760" s="234"/>
      <c r="H760" s="234"/>
      <c r="I760" s="234"/>
      <c r="J760" s="234"/>
      <c r="K760" s="234"/>
      <c r="L760" s="234"/>
      <c r="M760" s="234"/>
      <c r="N760" s="234"/>
      <c r="O760" s="234"/>
      <c r="P760" s="234"/>
      <c r="Q760" s="234"/>
      <c r="R760" s="234"/>
      <c r="S760" s="234"/>
      <c r="T760" s="234"/>
    </row>
    <row r="761">
      <c r="A761" s="258">
        <v>50337</v>
      </c>
      <c r="B761" s="258" t="s">
        <v>1630</v>
      </c>
      <c r="C761" s="259" t="s">
        <v>1630</v>
      </c>
      <c r="D761" s="234"/>
      <c r="E761" s="234"/>
      <c r="F761" s="234"/>
      <c r="G761" s="234"/>
      <c r="H761" s="234"/>
      <c r="I761" s="234"/>
      <c r="J761" s="234"/>
      <c r="K761" s="234"/>
      <c r="L761" s="234"/>
      <c r="M761" s="234"/>
      <c r="N761" s="234"/>
      <c r="O761" s="234"/>
      <c r="P761" s="234"/>
      <c r="Q761" s="234"/>
      <c r="R761" s="234"/>
      <c r="S761" s="234"/>
      <c r="T761" s="234"/>
    </row>
    <row r="762">
      <c r="A762" s="258">
        <v>50308</v>
      </c>
      <c r="B762" s="258" t="s">
        <v>1631</v>
      </c>
      <c r="C762" s="259" t="s">
        <v>1631</v>
      </c>
      <c r="D762" s="234"/>
      <c r="E762" s="234"/>
      <c r="F762" s="234"/>
      <c r="G762" s="234"/>
      <c r="H762" s="234"/>
      <c r="I762" s="234"/>
      <c r="J762" s="234"/>
      <c r="K762" s="234"/>
      <c r="L762" s="234"/>
      <c r="M762" s="234"/>
      <c r="N762" s="234"/>
      <c r="O762" s="234"/>
      <c r="P762" s="234"/>
      <c r="Q762" s="234"/>
      <c r="R762" s="234"/>
      <c r="S762" s="234"/>
      <c r="T762" s="234"/>
    </row>
    <row r="763">
      <c r="A763" s="258">
        <v>50338</v>
      </c>
      <c r="B763" s="258" t="s">
        <v>1632</v>
      </c>
      <c r="C763" s="259" t="s">
        <v>1632</v>
      </c>
      <c r="D763" s="234"/>
      <c r="E763" s="234"/>
      <c r="F763" s="234"/>
      <c r="G763" s="234"/>
      <c r="H763" s="234"/>
      <c r="I763" s="234"/>
      <c r="J763" s="234"/>
      <c r="K763" s="234"/>
      <c r="L763" s="234"/>
      <c r="M763" s="234"/>
      <c r="N763" s="234"/>
      <c r="O763" s="234"/>
      <c r="P763" s="234"/>
      <c r="Q763" s="234"/>
      <c r="R763" s="234"/>
      <c r="S763" s="234"/>
      <c r="T763" s="234"/>
    </row>
    <row r="764">
      <c r="A764" s="258">
        <v>50309</v>
      </c>
      <c r="B764" s="258" t="s">
        <v>1633</v>
      </c>
      <c r="C764" s="259" t="s">
        <v>1633</v>
      </c>
      <c r="D764" s="234"/>
      <c r="E764" s="234"/>
      <c r="F764" s="234"/>
      <c r="G764" s="234"/>
      <c r="H764" s="234"/>
      <c r="I764" s="234"/>
      <c r="J764" s="234"/>
      <c r="K764" s="234"/>
      <c r="L764" s="234"/>
      <c r="M764" s="234"/>
      <c r="N764" s="234"/>
      <c r="O764" s="234"/>
      <c r="P764" s="234"/>
      <c r="Q764" s="234"/>
      <c r="R764" s="234"/>
      <c r="S764" s="234"/>
      <c r="T764" s="234"/>
    </row>
    <row r="765">
      <c r="A765" s="258">
        <v>50339</v>
      </c>
      <c r="B765" s="258" t="s">
        <v>1634</v>
      </c>
      <c r="C765" s="259" t="s">
        <v>1634</v>
      </c>
      <c r="D765" s="234"/>
      <c r="E765" s="234"/>
      <c r="F765" s="234"/>
      <c r="G765" s="234"/>
      <c r="H765" s="234"/>
      <c r="I765" s="234"/>
      <c r="J765" s="234"/>
      <c r="K765" s="234"/>
      <c r="L765" s="234"/>
      <c r="M765" s="234"/>
      <c r="N765" s="234"/>
      <c r="O765" s="234"/>
      <c r="P765" s="234"/>
      <c r="Q765" s="234"/>
      <c r="R765" s="234"/>
      <c r="S765" s="234"/>
      <c r="T765" s="234"/>
    </row>
    <row r="766">
      <c r="A766" s="258">
        <v>50310</v>
      </c>
      <c r="B766" s="258" t="s">
        <v>1635</v>
      </c>
      <c r="C766" s="259" t="s">
        <v>1635</v>
      </c>
      <c r="D766" s="234"/>
      <c r="E766" s="234"/>
      <c r="F766" s="234"/>
      <c r="G766" s="234"/>
      <c r="H766" s="234"/>
      <c r="I766" s="234"/>
      <c r="J766" s="234"/>
      <c r="K766" s="234"/>
      <c r="L766" s="234"/>
      <c r="M766" s="234"/>
      <c r="N766" s="234"/>
      <c r="O766" s="234"/>
      <c r="P766" s="234"/>
      <c r="Q766" s="234"/>
      <c r="R766" s="234"/>
      <c r="S766" s="234"/>
      <c r="T766" s="234"/>
    </row>
    <row r="767">
      <c r="A767" s="258">
        <v>50340</v>
      </c>
      <c r="B767" s="258" t="s">
        <v>1636</v>
      </c>
      <c r="C767" s="259" t="s">
        <v>1636</v>
      </c>
      <c r="D767" s="234"/>
      <c r="E767" s="234"/>
      <c r="F767" s="234"/>
      <c r="G767" s="234"/>
      <c r="H767" s="234"/>
      <c r="I767" s="234"/>
      <c r="J767" s="234"/>
      <c r="K767" s="234"/>
      <c r="L767" s="234"/>
      <c r="M767" s="234"/>
      <c r="N767" s="234"/>
      <c r="O767" s="234"/>
      <c r="P767" s="234"/>
      <c r="Q767" s="234"/>
      <c r="R767" s="234"/>
      <c r="S767" s="234"/>
      <c r="T767" s="234"/>
    </row>
    <row r="768">
      <c r="A768" s="258">
        <v>50311</v>
      </c>
      <c r="B768" s="258" t="s">
        <v>1637</v>
      </c>
      <c r="C768" s="259" t="s">
        <v>1637</v>
      </c>
      <c r="D768" s="234"/>
      <c r="E768" s="234"/>
      <c r="F768" s="234"/>
      <c r="G768" s="234"/>
      <c r="H768" s="234"/>
      <c r="I768" s="234"/>
      <c r="J768" s="234"/>
      <c r="K768" s="234"/>
      <c r="L768" s="234"/>
      <c r="M768" s="234"/>
      <c r="N768" s="234"/>
      <c r="O768" s="234"/>
      <c r="P768" s="234"/>
      <c r="Q768" s="234"/>
      <c r="R768" s="234"/>
      <c r="S768" s="234"/>
      <c r="T768" s="234"/>
    </row>
    <row r="769">
      <c r="A769" s="258">
        <v>50341</v>
      </c>
      <c r="B769" s="258" t="s">
        <v>1638</v>
      </c>
      <c r="C769" s="259" t="s">
        <v>1638</v>
      </c>
      <c r="D769" s="234"/>
      <c r="E769" s="234"/>
      <c r="F769" s="234"/>
      <c r="G769" s="234"/>
      <c r="H769" s="234"/>
      <c r="I769" s="234"/>
      <c r="J769" s="234"/>
      <c r="K769" s="234"/>
      <c r="L769" s="234"/>
      <c r="M769" s="234"/>
      <c r="N769" s="234"/>
      <c r="O769" s="234"/>
      <c r="P769" s="234"/>
      <c r="Q769" s="234"/>
      <c r="R769" s="234"/>
      <c r="S769" s="234"/>
      <c r="T769" s="234"/>
    </row>
    <row r="770">
      <c r="A770" s="258">
        <v>50312</v>
      </c>
      <c r="B770" s="258" t="s">
        <v>1639</v>
      </c>
      <c r="C770" s="259" t="s">
        <v>1639</v>
      </c>
      <c r="D770" s="234"/>
      <c r="E770" s="234"/>
      <c r="F770" s="234"/>
      <c r="G770" s="234"/>
      <c r="H770" s="234"/>
      <c r="I770" s="234"/>
      <c r="J770" s="234"/>
      <c r="K770" s="234"/>
      <c r="L770" s="234"/>
      <c r="M770" s="234"/>
      <c r="N770" s="234"/>
      <c r="O770" s="234"/>
      <c r="P770" s="234"/>
      <c r="Q770" s="234"/>
      <c r="R770" s="234"/>
      <c r="S770" s="234"/>
      <c r="T770" s="234"/>
    </row>
    <row r="771">
      <c r="A771" s="258">
        <v>50342</v>
      </c>
      <c r="B771" s="258" t="s">
        <v>1640</v>
      </c>
      <c r="C771" s="259" t="s">
        <v>1640</v>
      </c>
      <c r="D771" s="234"/>
      <c r="E771" s="234"/>
      <c r="F771" s="234"/>
      <c r="G771" s="234"/>
      <c r="H771" s="234"/>
      <c r="I771" s="234"/>
      <c r="J771" s="234"/>
      <c r="K771" s="234"/>
      <c r="L771" s="234"/>
      <c r="M771" s="234"/>
      <c r="N771" s="234"/>
      <c r="O771" s="234"/>
      <c r="P771" s="234"/>
      <c r="Q771" s="234"/>
      <c r="R771" s="234"/>
      <c r="S771" s="234"/>
      <c r="T771" s="234"/>
    </row>
    <row r="772">
      <c r="A772" s="258">
        <v>50313</v>
      </c>
      <c r="B772" s="258" t="s">
        <v>1641</v>
      </c>
      <c r="C772" s="259" t="s">
        <v>1641</v>
      </c>
      <c r="D772" s="234"/>
      <c r="E772" s="234"/>
      <c r="F772" s="234"/>
      <c r="G772" s="234"/>
      <c r="H772" s="234"/>
      <c r="I772" s="234"/>
      <c r="J772" s="234"/>
      <c r="K772" s="234"/>
      <c r="L772" s="234"/>
      <c r="M772" s="234"/>
      <c r="N772" s="234"/>
      <c r="O772" s="234"/>
      <c r="P772" s="234"/>
      <c r="Q772" s="234"/>
      <c r="R772" s="234"/>
      <c r="S772" s="234"/>
      <c r="T772" s="234"/>
    </row>
    <row r="773">
      <c r="A773" s="258">
        <v>50343</v>
      </c>
      <c r="B773" s="258" t="s">
        <v>1642</v>
      </c>
      <c r="C773" s="259" t="s">
        <v>1642</v>
      </c>
      <c r="D773" s="234"/>
      <c r="E773" s="234"/>
      <c r="F773" s="234"/>
      <c r="G773" s="234"/>
      <c r="H773" s="234"/>
      <c r="I773" s="234"/>
      <c r="J773" s="234"/>
      <c r="K773" s="234"/>
      <c r="L773" s="234"/>
      <c r="M773" s="234"/>
      <c r="N773" s="234"/>
      <c r="O773" s="234"/>
      <c r="P773" s="234"/>
      <c r="Q773" s="234"/>
      <c r="R773" s="234"/>
      <c r="S773" s="234"/>
      <c r="T773" s="234"/>
    </row>
    <row r="774">
      <c r="A774" s="258">
        <v>50314</v>
      </c>
      <c r="B774" s="258" t="s">
        <v>1643</v>
      </c>
      <c r="C774" s="259" t="s">
        <v>1643</v>
      </c>
      <c r="D774" s="234"/>
      <c r="E774" s="234"/>
      <c r="F774" s="234"/>
      <c r="G774" s="234"/>
      <c r="H774" s="234"/>
      <c r="I774" s="234"/>
      <c r="J774" s="234"/>
      <c r="K774" s="234"/>
      <c r="L774" s="234"/>
      <c r="M774" s="234"/>
      <c r="N774" s="234"/>
      <c r="O774" s="234"/>
      <c r="P774" s="234"/>
      <c r="Q774" s="234"/>
      <c r="R774" s="234"/>
      <c r="S774" s="234"/>
      <c r="T774" s="234"/>
    </row>
    <row r="775">
      <c r="A775" s="258">
        <v>50344</v>
      </c>
      <c r="B775" s="258" t="s">
        <v>1644</v>
      </c>
      <c r="C775" s="259" t="s">
        <v>1644</v>
      </c>
      <c r="D775" s="234"/>
      <c r="E775" s="234"/>
      <c r="F775" s="234"/>
      <c r="G775" s="234"/>
      <c r="H775" s="234"/>
      <c r="I775" s="234"/>
      <c r="J775" s="234"/>
      <c r="K775" s="234"/>
      <c r="L775" s="234"/>
      <c r="M775" s="234"/>
      <c r="N775" s="234"/>
      <c r="O775" s="234"/>
      <c r="P775" s="234"/>
      <c r="Q775" s="234"/>
      <c r="R775" s="234"/>
      <c r="S775" s="234"/>
      <c r="T775" s="234"/>
    </row>
    <row r="776">
      <c r="A776" s="258">
        <v>50315</v>
      </c>
      <c r="B776" s="258" t="s">
        <v>1645</v>
      </c>
      <c r="C776" s="259" t="s">
        <v>1645</v>
      </c>
      <c r="D776" s="234"/>
      <c r="E776" s="234"/>
      <c r="F776" s="234"/>
      <c r="G776" s="234"/>
      <c r="H776" s="234"/>
      <c r="I776" s="234"/>
      <c r="J776" s="234"/>
      <c r="K776" s="234"/>
      <c r="L776" s="234"/>
      <c r="M776" s="234"/>
      <c r="N776" s="234"/>
      <c r="O776" s="234"/>
      <c r="P776" s="234"/>
      <c r="Q776" s="234"/>
      <c r="R776" s="234"/>
      <c r="S776" s="234"/>
      <c r="T776" s="234"/>
    </row>
    <row r="777">
      <c r="A777" s="258">
        <v>50345</v>
      </c>
      <c r="B777" s="258" t="s">
        <v>1646</v>
      </c>
      <c r="C777" s="259" t="s">
        <v>1646</v>
      </c>
      <c r="D777" s="234"/>
      <c r="E777" s="234"/>
      <c r="F777" s="234"/>
      <c r="G777" s="234"/>
      <c r="H777" s="234"/>
      <c r="I777" s="234"/>
      <c r="J777" s="234"/>
      <c r="K777" s="234"/>
      <c r="L777" s="234"/>
      <c r="M777" s="234"/>
      <c r="N777" s="234"/>
      <c r="O777" s="234"/>
      <c r="P777" s="234"/>
      <c r="Q777" s="234"/>
      <c r="R777" s="234"/>
      <c r="S777" s="234"/>
      <c r="T777" s="234"/>
    </row>
    <row r="778">
      <c r="A778" s="258">
        <v>50316</v>
      </c>
      <c r="B778" s="258" t="s">
        <v>1647</v>
      </c>
      <c r="C778" s="259" t="s">
        <v>1647</v>
      </c>
      <c r="D778" s="234"/>
      <c r="E778" s="234"/>
      <c r="F778" s="234"/>
      <c r="G778" s="234"/>
      <c r="H778" s="234"/>
      <c r="I778" s="234"/>
      <c r="J778" s="234"/>
      <c r="K778" s="234"/>
      <c r="L778" s="234"/>
      <c r="M778" s="234"/>
      <c r="N778" s="234"/>
      <c r="O778" s="234"/>
      <c r="P778" s="234"/>
      <c r="Q778" s="234"/>
      <c r="R778" s="234"/>
      <c r="S778" s="234"/>
      <c r="T778" s="234"/>
    </row>
    <row r="779">
      <c r="A779" s="258">
        <v>50346</v>
      </c>
      <c r="B779" s="258" t="s">
        <v>1648</v>
      </c>
      <c r="C779" s="259" t="s">
        <v>1648</v>
      </c>
      <c r="D779" s="234"/>
      <c r="E779" s="234"/>
      <c r="F779" s="234"/>
      <c r="G779" s="234"/>
      <c r="H779" s="234"/>
      <c r="I779" s="234"/>
      <c r="J779" s="234"/>
      <c r="K779" s="234"/>
      <c r="L779" s="234"/>
      <c r="M779" s="234"/>
      <c r="N779" s="234"/>
      <c r="O779" s="234"/>
      <c r="P779" s="234"/>
      <c r="Q779" s="234"/>
      <c r="R779" s="234"/>
      <c r="S779" s="234"/>
      <c r="T779" s="234"/>
    </row>
    <row r="780">
      <c r="A780" s="258">
        <v>50317</v>
      </c>
      <c r="B780" s="258" t="s">
        <v>1649</v>
      </c>
      <c r="C780" s="259" t="s">
        <v>1649</v>
      </c>
      <c r="D780" s="234"/>
      <c r="E780" s="234"/>
      <c r="F780" s="234"/>
      <c r="G780" s="234"/>
      <c r="H780" s="234"/>
      <c r="I780" s="234"/>
      <c r="J780" s="234"/>
      <c r="K780" s="234"/>
      <c r="L780" s="234"/>
      <c r="M780" s="234"/>
      <c r="N780" s="234"/>
      <c r="O780" s="234"/>
      <c r="P780" s="234"/>
      <c r="Q780" s="234"/>
      <c r="R780" s="234"/>
      <c r="S780" s="234"/>
      <c r="T780" s="234"/>
    </row>
    <row r="781">
      <c r="A781" s="258">
        <v>50347</v>
      </c>
      <c r="B781" s="258" t="s">
        <v>1650</v>
      </c>
      <c r="C781" s="259" t="s">
        <v>1650</v>
      </c>
      <c r="D781" s="234"/>
      <c r="E781" s="234"/>
      <c r="F781" s="234"/>
      <c r="G781" s="234"/>
      <c r="H781" s="234"/>
      <c r="I781" s="234"/>
      <c r="J781" s="234"/>
      <c r="K781" s="234"/>
      <c r="L781" s="234"/>
      <c r="M781" s="234"/>
      <c r="N781" s="234"/>
      <c r="O781" s="234"/>
      <c r="P781" s="234"/>
      <c r="Q781" s="234"/>
      <c r="R781" s="234"/>
      <c r="S781" s="234"/>
      <c r="T781" s="234"/>
    </row>
    <row r="782">
      <c r="A782" s="258">
        <v>50318</v>
      </c>
      <c r="B782" s="258" t="s">
        <v>1651</v>
      </c>
      <c r="C782" s="259" t="s">
        <v>1651</v>
      </c>
      <c r="D782" s="234"/>
      <c r="E782" s="234"/>
      <c r="F782" s="234"/>
      <c r="G782" s="234"/>
      <c r="H782" s="234"/>
      <c r="I782" s="234"/>
      <c r="J782" s="234"/>
      <c r="K782" s="234"/>
      <c r="L782" s="234"/>
      <c r="M782" s="234"/>
      <c r="N782" s="234"/>
      <c r="O782" s="234"/>
      <c r="P782" s="234"/>
      <c r="Q782" s="234"/>
      <c r="R782" s="234"/>
      <c r="S782" s="234"/>
      <c r="T782" s="234"/>
    </row>
    <row r="783">
      <c r="A783" s="258">
        <v>50348</v>
      </c>
      <c r="B783" s="258" t="s">
        <v>1652</v>
      </c>
      <c r="C783" s="259" t="s">
        <v>1652</v>
      </c>
      <c r="D783" s="234"/>
      <c r="E783" s="234"/>
      <c r="F783" s="234"/>
      <c r="G783" s="234"/>
      <c r="H783" s="234"/>
      <c r="I783" s="234"/>
      <c r="J783" s="234"/>
      <c r="K783" s="234"/>
      <c r="L783" s="234"/>
      <c r="M783" s="234"/>
      <c r="N783" s="234"/>
      <c r="O783" s="234"/>
      <c r="P783" s="234"/>
      <c r="Q783" s="234"/>
      <c r="R783" s="234"/>
      <c r="S783" s="234"/>
      <c r="T783" s="234"/>
    </row>
    <row r="784">
      <c r="A784" s="258">
        <v>50319</v>
      </c>
      <c r="B784" s="258" t="s">
        <v>1653</v>
      </c>
      <c r="C784" s="259" t="s">
        <v>1653</v>
      </c>
      <c r="D784" s="234"/>
      <c r="E784" s="234"/>
      <c r="F784" s="234"/>
      <c r="G784" s="234"/>
      <c r="H784" s="234"/>
      <c r="I784" s="234"/>
      <c r="J784" s="234"/>
      <c r="K784" s="234"/>
      <c r="L784" s="234"/>
      <c r="M784" s="234"/>
      <c r="N784" s="234"/>
      <c r="O784" s="234"/>
      <c r="P784" s="234"/>
      <c r="Q784" s="234"/>
      <c r="R784" s="234"/>
      <c r="S784" s="234"/>
      <c r="T784" s="234"/>
    </row>
    <row r="785">
      <c r="A785" s="258">
        <v>50349</v>
      </c>
      <c r="B785" s="258" t="s">
        <v>1654</v>
      </c>
      <c r="C785" s="259" t="s">
        <v>1654</v>
      </c>
      <c r="D785" s="234"/>
      <c r="E785" s="234"/>
      <c r="F785" s="234"/>
      <c r="G785" s="234"/>
      <c r="H785" s="234"/>
      <c r="I785" s="234"/>
      <c r="J785" s="234"/>
      <c r="K785" s="234"/>
      <c r="L785" s="234"/>
      <c r="M785" s="234"/>
      <c r="N785" s="234"/>
      <c r="O785" s="234"/>
      <c r="P785" s="234"/>
      <c r="Q785" s="234"/>
      <c r="R785" s="234"/>
      <c r="S785" s="234"/>
      <c r="T785" s="234"/>
    </row>
    <row r="786">
      <c r="A786" s="258">
        <v>50320</v>
      </c>
      <c r="B786" s="258" t="s">
        <v>1655</v>
      </c>
      <c r="C786" s="259" t="s">
        <v>1655</v>
      </c>
      <c r="D786" s="234"/>
      <c r="E786" s="234"/>
      <c r="F786" s="234"/>
      <c r="G786" s="234"/>
      <c r="H786" s="234"/>
      <c r="I786" s="234"/>
      <c r="J786" s="234"/>
      <c r="K786" s="234"/>
      <c r="L786" s="234"/>
      <c r="M786" s="234"/>
      <c r="N786" s="234"/>
      <c r="O786" s="234"/>
      <c r="P786" s="234"/>
      <c r="Q786" s="234"/>
      <c r="R786" s="234"/>
      <c r="S786" s="234"/>
      <c r="T786" s="234"/>
    </row>
    <row r="787">
      <c r="A787" s="258">
        <v>50401</v>
      </c>
      <c r="B787" s="258" t="s">
        <v>1656</v>
      </c>
      <c r="C787" s="259" t="s">
        <v>1656</v>
      </c>
      <c r="D787" s="234"/>
      <c r="E787" s="234"/>
      <c r="F787" s="234"/>
      <c r="G787" s="234"/>
      <c r="H787" s="234"/>
      <c r="I787" s="234"/>
      <c r="J787" s="234"/>
      <c r="K787" s="234"/>
      <c r="L787" s="234"/>
      <c r="M787" s="234"/>
      <c r="N787" s="234"/>
      <c r="O787" s="234"/>
      <c r="P787" s="234"/>
      <c r="Q787" s="234"/>
      <c r="R787" s="234"/>
      <c r="S787" s="234"/>
      <c r="T787" s="234"/>
    </row>
    <row r="788">
      <c r="A788" s="258">
        <v>50402</v>
      </c>
      <c r="B788" s="258" t="s">
        <v>1657</v>
      </c>
      <c r="C788" s="259" t="s">
        <v>1657</v>
      </c>
      <c r="D788" s="234"/>
      <c r="E788" s="234"/>
      <c r="F788" s="234"/>
      <c r="G788" s="234"/>
      <c r="H788" s="234"/>
      <c r="I788" s="234"/>
      <c r="J788" s="234"/>
      <c r="K788" s="234"/>
      <c r="L788" s="234"/>
      <c r="M788" s="234"/>
      <c r="N788" s="234"/>
      <c r="O788" s="234"/>
      <c r="P788" s="234"/>
      <c r="Q788" s="234"/>
      <c r="R788" s="234"/>
      <c r="S788" s="234"/>
      <c r="T788" s="234"/>
    </row>
    <row r="789">
      <c r="A789" s="258">
        <v>50403</v>
      </c>
      <c r="B789" s="258" t="s">
        <v>1658</v>
      </c>
      <c r="C789" s="259" t="s">
        <v>1658</v>
      </c>
      <c r="D789" s="234"/>
      <c r="E789" s="234"/>
      <c r="F789" s="234"/>
      <c r="G789" s="234"/>
      <c r="H789" s="234"/>
      <c r="I789" s="234"/>
      <c r="J789" s="234"/>
      <c r="K789" s="234"/>
      <c r="L789" s="234"/>
      <c r="M789" s="234"/>
      <c r="N789" s="234"/>
      <c r="O789" s="234"/>
      <c r="P789" s="234"/>
      <c r="Q789" s="234"/>
      <c r="R789" s="234"/>
      <c r="S789" s="234"/>
      <c r="T789" s="234"/>
    </row>
    <row r="790">
      <c r="A790" s="258">
        <v>50404</v>
      </c>
      <c r="B790" s="258" t="s">
        <v>1659</v>
      </c>
      <c r="C790" s="259" t="s">
        <v>1659</v>
      </c>
      <c r="D790" s="234"/>
      <c r="E790" s="234"/>
      <c r="F790" s="234"/>
      <c r="G790" s="234"/>
      <c r="H790" s="234"/>
      <c r="I790" s="234"/>
      <c r="J790" s="234"/>
      <c r="K790" s="234"/>
      <c r="L790" s="234"/>
      <c r="M790" s="234"/>
      <c r="N790" s="234"/>
      <c r="O790" s="234"/>
      <c r="P790" s="234"/>
      <c r="Q790" s="234"/>
      <c r="R790" s="234"/>
      <c r="S790" s="234"/>
      <c r="T790" s="234"/>
    </row>
    <row r="791">
      <c r="A791" s="258">
        <v>50405</v>
      </c>
      <c r="B791" s="258" t="s">
        <v>1660</v>
      </c>
      <c r="C791" s="259" t="s">
        <v>1660</v>
      </c>
      <c r="D791" s="234"/>
      <c r="E791" s="234"/>
      <c r="F791" s="234"/>
      <c r="G791" s="234"/>
      <c r="H791" s="234"/>
      <c r="I791" s="234"/>
      <c r="J791" s="234"/>
      <c r="K791" s="234"/>
      <c r="L791" s="234"/>
      <c r="M791" s="234"/>
      <c r="N791" s="234"/>
      <c r="O791" s="234"/>
      <c r="P791" s="234"/>
      <c r="Q791" s="234"/>
      <c r="R791" s="234"/>
      <c r="S791" s="234"/>
      <c r="T791" s="234"/>
    </row>
    <row r="792">
      <c r="A792" s="258">
        <v>50435</v>
      </c>
      <c r="B792" s="258" t="s">
        <v>1661</v>
      </c>
      <c r="C792" s="259" t="s">
        <v>1661</v>
      </c>
      <c r="D792" s="234"/>
      <c r="E792" s="234"/>
      <c r="F792" s="234"/>
      <c r="G792" s="234"/>
      <c r="H792" s="234"/>
      <c r="I792" s="234"/>
      <c r="J792" s="234"/>
      <c r="K792" s="234"/>
      <c r="L792" s="234"/>
      <c r="M792" s="234"/>
      <c r="N792" s="234"/>
      <c r="O792" s="234"/>
      <c r="P792" s="234"/>
      <c r="Q792" s="234"/>
      <c r="R792" s="234"/>
      <c r="S792" s="234"/>
      <c r="T792" s="234"/>
    </row>
    <row r="793">
      <c r="A793" s="258">
        <v>50406</v>
      </c>
      <c r="B793" s="258" t="s">
        <v>1662</v>
      </c>
      <c r="C793" s="259" t="s">
        <v>1662</v>
      </c>
      <c r="D793" s="234"/>
      <c r="E793" s="234"/>
      <c r="F793" s="234"/>
      <c r="G793" s="234"/>
      <c r="H793" s="234"/>
      <c r="I793" s="234"/>
      <c r="J793" s="234"/>
      <c r="K793" s="234"/>
      <c r="L793" s="234"/>
      <c r="M793" s="234"/>
      <c r="N793" s="234"/>
      <c r="O793" s="234"/>
      <c r="P793" s="234"/>
      <c r="Q793" s="234"/>
      <c r="R793" s="234"/>
      <c r="S793" s="234"/>
      <c r="T793" s="234"/>
    </row>
    <row r="794">
      <c r="A794" s="258">
        <v>50436</v>
      </c>
      <c r="B794" s="258" t="s">
        <v>1663</v>
      </c>
      <c r="C794" s="259" t="s">
        <v>1663</v>
      </c>
      <c r="D794" s="234"/>
      <c r="E794" s="234"/>
      <c r="F794" s="234"/>
      <c r="G794" s="234"/>
      <c r="H794" s="234"/>
      <c r="I794" s="234"/>
      <c r="J794" s="234"/>
      <c r="K794" s="234"/>
      <c r="L794" s="234"/>
      <c r="M794" s="234"/>
      <c r="N794" s="234"/>
      <c r="O794" s="234"/>
      <c r="P794" s="234"/>
      <c r="Q794" s="234"/>
      <c r="R794" s="234"/>
      <c r="S794" s="234"/>
      <c r="T794" s="234"/>
    </row>
    <row r="795">
      <c r="A795" s="258">
        <v>50407</v>
      </c>
      <c r="B795" s="258" t="s">
        <v>1664</v>
      </c>
      <c r="C795" s="259" t="s">
        <v>1664</v>
      </c>
      <c r="D795" s="234"/>
      <c r="E795" s="234"/>
      <c r="F795" s="234"/>
      <c r="G795" s="234"/>
      <c r="H795" s="234"/>
      <c r="I795" s="234"/>
      <c r="J795" s="234"/>
      <c r="K795" s="234"/>
      <c r="L795" s="234"/>
      <c r="M795" s="234"/>
      <c r="N795" s="234"/>
      <c r="O795" s="234"/>
      <c r="P795" s="234"/>
      <c r="Q795" s="234"/>
      <c r="R795" s="234"/>
      <c r="S795" s="234"/>
      <c r="T795" s="234"/>
    </row>
    <row r="796">
      <c r="A796" s="258">
        <v>50437</v>
      </c>
      <c r="B796" s="258" t="s">
        <v>1665</v>
      </c>
      <c r="C796" s="259" t="s">
        <v>1665</v>
      </c>
      <c r="D796" s="234"/>
      <c r="E796" s="234"/>
      <c r="F796" s="234"/>
      <c r="G796" s="234"/>
      <c r="H796" s="234"/>
      <c r="I796" s="234"/>
      <c r="J796" s="234"/>
      <c r="K796" s="234"/>
      <c r="L796" s="234"/>
      <c r="M796" s="234"/>
      <c r="N796" s="234"/>
      <c r="O796" s="234"/>
      <c r="P796" s="234"/>
      <c r="Q796" s="234"/>
      <c r="R796" s="234"/>
      <c r="S796" s="234"/>
      <c r="T796" s="234"/>
    </row>
    <row r="797">
      <c r="A797" s="258">
        <v>50408</v>
      </c>
      <c r="B797" s="258" t="s">
        <v>1666</v>
      </c>
      <c r="C797" s="259" t="s">
        <v>1666</v>
      </c>
      <c r="D797" s="234"/>
      <c r="E797" s="234"/>
      <c r="F797" s="234"/>
      <c r="G797" s="234"/>
      <c r="H797" s="234"/>
      <c r="I797" s="234"/>
      <c r="J797" s="234"/>
      <c r="K797" s="234"/>
      <c r="L797" s="234"/>
      <c r="M797" s="234"/>
      <c r="N797" s="234"/>
      <c r="O797" s="234"/>
      <c r="P797" s="234"/>
      <c r="Q797" s="234"/>
      <c r="R797" s="234"/>
      <c r="S797" s="234"/>
      <c r="T797" s="234"/>
    </row>
    <row r="798">
      <c r="A798" s="258">
        <v>50438</v>
      </c>
      <c r="B798" s="258" t="s">
        <v>1667</v>
      </c>
      <c r="C798" s="259" t="s">
        <v>1667</v>
      </c>
      <c r="D798" s="234"/>
      <c r="E798" s="234"/>
      <c r="F798" s="234"/>
      <c r="G798" s="234"/>
      <c r="H798" s="234"/>
      <c r="I798" s="234"/>
      <c r="J798" s="234"/>
      <c r="K798" s="234"/>
      <c r="L798" s="234"/>
      <c r="M798" s="234"/>
      <c r="N798" s="234"/>
      <c r="O798" s="234"/>
      <c r="P798" s="234"/>
      <c r="Q798" s="234"/>
      <c r="R798" s="234"/>
      <c r="S798" s="234"/>
      <c r="T798" s="234"/>
    </row>
    <row r="799">
      <c r="A799" s="258">
        <v>50409</v>
      </c>
      <c r="B799" s="258" t="s">
        <v>1668</v>
      </c>
      <c r="C799" s="259" t="s">
        <v>1668</v>
      </c>
      <c r="D799" s="234"/>
      <c r="E799" s="234"/>
      <c r="F799" s="234"/>
      <c r="G799" s="234"/>
      <c r="H799" s="234"/>
      <c r="I799" s="234"/>
      <c r="J799" s="234"/>
      <c r="K799" s="234"/>
      <c r="L799" s="234"/>
      <c r="M799" s="234"/>
      <c r="N799" s="234"/>
      <c r="O799" s="234"/>
      <c r="P799" s="234"/>
      <c r="Q799" s="234"/>
      <c r="R799" s="234"/>
      <c r="S799" s="234"/>
      <c r="T799" s="234"/>
    </row>
    <row r="800">
      <c r="A800" s="258">
        <v>50439</v>
      </c>
      <c r="B800" s="258" t="s">
        <v>1669</v>
      </c>
      <c r="C800" s="259" t="s">
        <v>1669</v>
      </c>
      <c r="D800" s="234"/>
      <c r="E800" s="234"/>
      <c r="F800" s="234"/>
      <c r="G800" s="234"/>
      <c r="H800" s="234"/>
      <c r="I800" s="234"/>
      <c r="J800" s="234"/>
      <c r="K800" s="234"/>
      <c r="L800" s="234"/>
      <c r="M800" s="234"/>
      <c r="N800" s="234"/>
      <c r="O800" s="234"/>
      <c r="P800" s="234"/>
      <c r="Q800" s="234"/>
      <c r="R800" s="234"/>
      <c r="S800" s="234"/>
      <c r="T800" s="234"/>
    </row>
    <row r="801">
      <c r="A801" s="258">
        <v>50410</v>
      </c>
      <c r="B801" s="258" t="s">
        <v>1670</v>
      </c>
      <c r="C801" s="259" t="s">
        <v>1670</v>
      </c>
      <c r="D801" s="234"/>
      <c r="E801" s="234"/>
      <c r="F801" s="234"/>
      <c r="G801" s="234"/>
      <c r="H801" s="234"/>
      <c r="I801" s="234"/>
      <c r="J801" s="234"/>
      <c r="K801" s="234"/>
      <c r="L801" s="234"/>
      <c r="M801" s="234"/>
      <c r="N801" s="234"/>
      <c r="O801" s="234"/>
      <c r="P801" s="234"/>
      <c r="Q801" s="234"/>
      <c r="R801" s="234"/>
      <c r="S801" s="234"/>
      <c r="T801" s="234"/>
    </row>
    <row r="802">
      <c r="A802" s="258">
        <v>50440</v>
      </c>
      <c r="B802" s="258" t="s">
        <v>1671</v>
      </c>
      <c r="C802" s="259" t="s">
        <v>1671</v>
      </c>
      <c r="D802" s="234"/>
      <c r="E802" s="234"/>
      <c r="F802" s="234"/>
      <c r="G802" s="234"/>
      <c r="H802" s="234"/>
      <c r="I802" s="234"/>
      <c r="J802" s="234"/>
      <c r="K802" s="234"/>
      <c r="L802" s="234"/>
      <c r="M802" s="234"/>
      <c r="N802" s="234"/>
      <c r="O802" s="234"/>
      <c r="P802" s="234"/>
      <c r="Q802" s="234"/>
      <c r="R802" s="234"/>
      <c r="S802" s="234"/>
      <c r="T802" s="234"/>
    </row>
    <row r="803">
      <c r="A803" s="258">
        <v>50411</v>
      </c>
      <c r="B803" s="258" t="s">
        <v>1672</v>
      </c>
      <c r="C803" s="259" t="s">
        <v>1672</v>
      </c>
      <c r="D803" s="234"/>
      <c r="E803" s="234"/>
      <c r="F803" s="234"/>
      <c r="G803" s="234"/>
      <c r="H803" s="234"/>
      <c r="I803" s="234"/>
      <c r="J803" s="234"/>
      <c r="K803" s="234"/>
      <c r="L803" s="234"/>
      <c r="M803" s="234"/>
      <c r="N803" s="234"/>
      <c r="O803" s="234"/>
      <c r="P803" s="234"/>
      <c r="Q803" s="234"/>
      <c r="R803" s="234"/>
      <c r="S803" s="234"/>
      <c r="T803" s="234"/>
    </row>
    <row r="804">
      <c r="A804" s="258">
        <v>50441</v>
      </c>
      <c r="B804" s="258" t="s">
        <v>1673</v>
      </c>
      <c r="C804" s="259" t="s">
        <v>1673</v>
      </c>
      <c r="D804" s="234"/>
      <c r="E804" s="234"/>
      <c r="F804" s="234"/>
      <c r="G804" s="234"/>
      <c r="H804" s="234"/>
      <c r="I804" s="234"/>
      <c r="J804" s="234"/>
      <c r="K804" s="234"/>
      <c r="L804" s="234"/>
      <c r="M804" s="234"/>
      <c r="N804" s="234"/>
      <c r="O804" s="234"/>
      <c r="P804" s="234"/>
      <c r="Q804" s="234"/>
      <c r="R804" s="234"/>
      <c r="S804" s="234"/>
      <c r="T804" s="234"/>
    </row>
    <row r="805">
      <c r="A805" s="258">
        <v>50412</v>
      </c>
      <c r="B805" s="258" t="s">
        <v>1674</v>
      </c>
      <c r="C805" s="259" t="s">
        <v>1674</v>
      </c>
      <c r="D805" s="234"/>
      <c r="E805" s="234"/>
      <c r="F805" s="234"/>
      <c r="G805" s="234"/>
      <c r="H805" s="234"/>
      <c r="I805" s="234"/>
      <c r="J805" s="234"/>
      <c r="K805" s="234"/>
      <c r="L805" s="234"/>
      <c r="M805" s="234"/>
      <c r="N805" s="234"/>
      <c r="O805" s="234"/>
      <c r="P805" s="234"/>
      <c r="Q805" s="234"/>
      <c r="R805" s="234"/>
      <c r="S805" s="234"/>
      <c r="T805" s="234"/>
    </row>
    <row r="806">
      <c r="A806" s="258">
        <v>50442</v>
      </c>
      <c r="B806" s="258" t="s">
        <v>1675</v>
      </c>
      <c r="C806" s="259" t="s">
        <v>1675</v>
      </c>
      <c r="D806" s="234"/>
      <c r="E806" s="234"/>
      <c r="F806" s="234"/>
      <c r="G806" s="234"/>
      <c r="H806" s="234"/>
      <c r="I806" s="234"/>
      <c r="J806" s="234"/>
      <c r="K806" s="234"/>
      <c r="L806" s="234"/>
      <c r="M806" s="234"/>
      <c r="N806" s="234"/>
      <c r="O806" s="234"/>
      <c r="P806" s="234"/>
      <c r="Q806" s="234"/>
      <c r="R806" s="234"/>
      <c r="S806" s="234"/>
      <c r="T806" s="234"/>
    </row>
    <row r="807">
      <c r="A807" s="258">
        <v>50413</v>
      </c>
      <c r="B807" s="258" t="s">
        <v>1676</v>
      </c>
      <c r="C807" s="259" t="s">
        <v>1676</v>
      </c>
      <c r="D807" s="234"/>
      <c r="E807" s="234"/>
      <c r="F807" s="234"/>
      <c r="G807" s="234"/>
      <c r="H807" s="234"/>
      <c r="I807" s="234"/>
      <c r="J807" s="234"/>
      <c r="K807" s="234"/>
      <c r="L807" s="234"/>
      <c r="M807" s="234"/>
      <c r="N807" s="234"/>
      <c r="O807" s="234"/>
      <c r="P807" s="234"/>
      <c r="Q807" s="234"/>
      <c r="R807" s="234"/>
      <c r="S807" s="234"/>
      <c r="T807" s="234"/>
    </row>
    <row r="808">
      <c r="A808" s="258">
        <v>50443</v>
      </c>
      <c r="B808" s="258" t="s">
        <v>1677</v>
      </c>
      <c r="C808" s="259" t="s">
        <v>1677</v>
      </c>
      <c r="D808" s="234"/>
      <c r="E808" s="234"/>
      <c r="F808" s="234"/>
      <c r="G808" s="234"/>
      <c r="H808" s="234"/>
      <c r="I808" s="234"/>
      <c r="J808" s="234"/>
      <c r="K808" s="234"/>
      <c r="L808" s="234"/>
      <c r="M808" s="234"/>
      <c r="N808" s="234"/>
      <c r="O808" s="234"/>
      <c r="P808" s="234"/>
      <c r="Q808" s="234"/>
      <c r="R808" s="234"/>
      <c r="S808" s="234"/>
      <c r="T808" s="234"/>
    </row>
    <row r="809">
      <c r="A809" s="258">
        <v>50414</v>
      </c>
      <c r="B809" s="258" t="s">
        <v>1678</v>
      </c>
      <c r="C809" s="259" t="s">
        <v>1678</v>
      </c>
      <c r="D809" s="234"/>
      <c r="E809" s="234"/>
      <c r="F809" s="234"/>
      <c r="G809" s="234"/>
      <c r="H809" s="234"/>
      <c r="I809" s="234"/>
      <c r="J809" s="234"/>
      <c r="K809" s="234"/>
      <c r="L809" s="234"/>
      <c r="M809" s="234"/>
      <c r="N809" s="234"/>
      <c r="O809" s="234"/>
      <c r="P809" s="234"/>
      <c r="Q809" s="234"/>
      <c r="R809" s="234"/>
      <c r="S809" s="234"/>
      <c r="T809" s="234"/>
    </row>
    <row r="810">
      <c r="A810" s="258">
        <v>50444</v>
      </c>
      <c r="B810" s="258" t="s">
        <v>1679</v>
      </c>
      <c r="C810" s="259" t="s">
        <v>1679</v>
      </c>
      <c r="D810" s="234"/>
      <c r="E810" s="234"/>
      <c r="F810" s="234"/>
      <c r="G810" s="234"/>
      <c r="H810" s="234"/>
      <c r="I810" s="234"/>
      <c r="J810" s="234"/>
      <c r="K810" s="234"/>
      <c r="L810" s="234"/>
      <c r="M810" s="234"/>
      <c r="N810" s="234"/>
      <c r="O810" s="234"/>
      <c r="P810" s="234"/>
      <c r="Q810" s="234"/>
      <c r="R810" s="234"/>
      <c r="S810" s="234"/>
      <c r="T810" s="234"/>
    </row>
    <row r="811">
      <c r="A811" s="258">
        <v>50415</v>
      </c>
      <c r="B811" s="258" t="s">
        <v>1680</v>
      </c>
      <c r="C811" s="259" t="s">
        <v>1680</v>
      </c>
      <c r="D811" s="234"/>
      <c r="E811" s="234"/>
      <c r="F811" s="234"/>
      <c r="G811" s="234"/>
      <c r="H811" s="234"/>
      <c r="I811" s="234"/>
      <c r="J811" s="234"/>
      <c r="K811" s="234"/>
      <c r="L811" s="234"/>
      <c r="M811" s="234"/>
      <c r="N811" s="234"/>
      <c r="O811" s="234"/>
      <c r="P811" s="234"/>
      <c r="Q811" s="234"/>
      <c r="R811" s="234"/>
      <c r="S811" s="234"/>
      <c r="T811" s="234"/>
    </row>
    <row r="812">
      <c r="A812" s="258">
        <v>50445</v>
      </c>
      <c r="B812" s="258" t="s">
        <v>1681</v>
      </c>
      <c r="C812" s="259" t="s">
        <v>1681</v>
      </c>
      <c r="D812" s="234"/>
      <c r="E812" s="234"/>
      <c r="F812" s="234"/>
      <c r="G812" s="234"/>
      <c r="H812" s="234"/>
      <c r="I812" s="234"/>
      <c r="J812" s="234"/>
      <c r="K812" s="234"/>
      <c r="L812" s="234"/>
      <c r="M812" s="234"/>
      <c r="N812" s="234"/>
      <c r="O812" s="234"/>
      <c r="P812" s="234"/>
      <c r="Q812" s="234"/>
      <c r="R812" s="234"/>
      <c r="S812" s="234"/>
      <c r="T812" s="234"/>
    </row>
    <row r="813">
      <c r="A813" s="258">
        <v>50416</v>
      </c>
      <c r="B813" s="258" t="s">
        <v>1682</v>
      </c>
      <c r="C813" s="259" t="s">
        <v>1682</v>
      </c>
      <c r="D813" s="234"/>
      <c r="E813" s="234"/>
      <c r="F813" s="234"/>
      <c r="G813" s="234"/>
      <c r="H813" s="234"/>
      <c r="I813" s="234"/>
      <c r="J813" s="234"/>
      <c r="K813" s="234"/>
      <c r="L813" s="234"/>
      <c r="M813" s="234"/>
      <c r="N813" s="234"/>
      <c r="O813" s="234"/>
      <c r="P813" s="234"/>
      <c r="Q813" s="234"/>
      <c r="R813" s="234"/>
      <c r="S813" s="234"/>
      <c r="T813" s="234"/>
    </row>
    <row r="814">
      <c r="A814" s="258">
        <v>50446</v>
      </c>
      <c r="B814" s="258" t="s">
        <v>1683</v>
      </c>
      <c r="C814" s="259" t="s">
        <v>1683</v>
      </c>
      <c r="D814" s="234"/>
      <c r="E814" s="234"/>
      <c r="F814" s="234"/>
      <c r="G814" s="234"/>
      <c r="H814" s="234"/>
      <c r="I814" s="234"/>
      <c r="J814" s="234"/>
      <c r="K814" s="234"/>
      <c r="L814" s="234"/>
      <c r="M814" s="234"/>
      <c r="N814" s="234"/>
      <c r="O814" s="234"/>
      <c r="P814" s="234"/>
      <c r="Q814" s="234"/>
      <c r="R814" s="234"/>
      <c r="S814" s="234"/>
      <c r="T814" s="234"/>
    </row>
    <row r="815">
      <c r="A815" s="258">
        <v>50417</v>
      </c>
      <c r="B815" s="258" t="s">
        <v>1684</v>
      </c>
      <c r="C815" s="259" t="s">
        <v>1684</v>
      </c>
      <c r="D815" s="234"/>
      <c r="E815" s="234"/>
      <c r="F815" s="234"/>
      <c r="G815" s="234"/>
      <c r="H815" s="234"/>
      <c r="I815" s="234"/>
      <c r="J815" s="234"/>
      <c r="K815" s="234"/>
      <c r="L815" s="234"/>
      <c r="M815" s="234"/>
      <c r="N815" s="234"/>
      <c r="O815" s="234"/>
      <c r="P815" s="234"/>
      <c r="Q815" s="234"/>
      <c r="R815" s="234"/>
      <c r="S815" s="234"/>
      <c r="T815" s="234"/>
    </row>
    <row r="816">
      <c r="A816" s="258">
        <v>50447</v>
      </c>
      <c r="B816" s="258" t="s">
        <v>1685</v>
      </c>
      <c r="C816" s="259" t="s">
        <v>1685</v>
      </c>
      <c r="D816" s="234"/>
      <c r="E816" s="234"/>
      <c r="F816" s="234"/>
      <c r="G816" s="234"/>
      <c r="H816" s="234"/>
      <c r="I816" s="234"/>
      <c r="J816" s="234"/>
      <c r="K816" s="234"/>
      <c r="L816" s="234"/>
      <c r="M816" s="234"/>
      <c r="N816" s="234"/>
      <c r="O816" s="234"/>
      <c r="P816" s="234"/>
      <c r="Q816" s="234"/>
      <c r="R816" s="234"/>
      <c r="S816" s="234"/>
      <c r="T816" s="234"/>
    </row>
    <row r="817">
      <c r="A817" s="258">
        <v>50418</v>
      </c>
      <c r="B817" s="258" t="s">
        <v>1686</v>
      </c>
      <c r="C817" s="259" t="s">
        <v>1686</v>
      </c>
      <c r="D817" s="234"/>
      <c r="E817" s="234"/>
      <c r="F817" s="234"/>
      <c r="G817" s="234"/>
      <c r="H817" s="234"/>
      <c r="I817" s="234"/>
      <c r="J817" s="234"/>
      <c r="K817" s="234"/>
      <c r="L817" s="234"/>
      <c r="M817" s="234"/>
      <c r="N817" s="234"/>
      <c r="O817" s="234"/>
      <c r="P817" s="234"/>
      <c r="Q817" s="234"/>
      <c r="R817" s="234"/>
      <c r="S817" s="234"/>
      <c r="T817" s="234"/>
    </row>
    <row r="818">
      <c r="A818" s="258">
        <v>50448</v>
      </c>
      <c r="B818" s="258" t="s">
        <v>1687</v>
      </c>
      <c r="C818" s="259" t="s">
        <v>1687</v>
      </c>
      <c r="D818" s="234"/>
      <c r="E818" s="234"/>
      <c r="F818" s="234"/>
      <c r="G818" s="234"/>
      <c r="H818" s="234"/>
      <c r="I818" s="234"/>
      <c r="J818" s="234"/>
      <c r="K818" s="234"/>
      <c r="L818" s="234"/>
      <c r="M818" s="234"/>
      <c r="N818" s="234"/>
      <c r="O818" s="234"/>
      <c r="P818" s="234"/>
      <c r="Q818" s="234"/>
      <c r="R818" s="234"/>
      <c r="S818" s="234"/>
      <c r="T818" s="234"/>
    </row>
    <row r="819">
      <c r="A819" s="258">
        <v>50419</v>
      </c>
      <c r="B819" s="258" t="s">
        <v>1688</v>
      </c>
      <c r="C819" s="259" t="s">
        <v>1688</v>
      </c>
      <c r="D819" s="234"/>
      <c r="E819" s="234"/>
      <c r="F819" s="234"/>
      <c r="G819" s="234"/>
      <c r="H819" s="234"/>
      <c r="I819" s="234"/>
      <c r="J819" s="234"/>
      <c r="K819" s="234"/>
      <c r="L819" s="234"/>
      <c r="M819" s="234"/>
      <c r="N819" s="234"/>
      <c r="O819" s="234"/>
      <c r="P819" s="234"/>
      <c r="Q819" s="234"/>
      <c r="R819" s="234"/>
      <c r="S819" s="234"/>
      <c r="T819" s="234"/>
    </row>
    <row r="820">
      <c r="A820" s="258">
        <v>50449</v>
      </c>
      <c r="B820" s="258" t="s">
        <v>1689</v>
      </c>
      <c r="C820" s="259" t="s">
        <v>1689</v>
      </c>
      <c r="D820" s="234"/>
      <c r="E820" s="234"/>
      <c r="F820" s="234"/>
      <c r="G820" s="234"/>
      <c r="H820" s="234"/>
      <c r="I820" s="234"/>
      <c r="J820" s="234"/>
      <c r="K820" s="234"/>
      <c r="L820" s="234"/>
      <c r="M820" s="234"/>
      <c r="N820" s="234"/>
      <c r="O820" s="234"/>
      <c r="P820" s="234"/>
      <c r="Q820" s="234"/>
      <c r="R820" s="234"/>
      <c r="S820" s="234"/>
      <c r="T820" s="234"/>
    </row>
    <row r="821">
      <c r="A821" s="258">
        <v>50420</v>
      </c>
      <c r="B821" s="258" t="s">
        <v>1690</v>
      </c>
      <c r="C821" s="259" t="s">
        <v>1690</v>
      </c>
      <c r="D821" s="234"/>
      <c r="E821" s="234"/>
      <c r="F821" s="234"/>
      <c r="G821" s="234"/>
      <c r="H821" s="234"/>
      <c r="I821" s="234"/>
      <c r="J821" s="234"/>
      <c r="K821" s="234"/>
      <c r="L821" s="234"/>
      <c r="M821" s="234"/>
      <c r="N821" s="234"/>
      <c r="O821" s="234"/>
      <c r="P821" s="234"/>
      <c r="Q821" s="234"/>
      <c r="R821" s="234"/>
      <c r="S821" s="234"/>
      <c r="T821" s="234"/>
    </row>
    <row r="822">
      <c r="A822" s="258">
        <v>50501</v>
      </c>
      <c r="B822" s="258" t="s">
        <v>1691</v>
      </c>
      <c r="C822" s="259" t="s">
        <v>1691</v>
      </c>
      <c r="D822" s="234"/>
      <c r="E822" s="234"/>
      <c r="F822" s="234"/>
      <c r="G822" s="234"/>
      <c r="H822" s="234"/>
      <c r="I822" s="234"/>
      <c r="J822" s="234"/>
      <c r="K822" s="234"/>
      <c r="L822" s="234"/>
      <c r="M822" s="234"/>
      <c r="N822" s="234"/>
      <c r="O822" s="234"/>
      <c r="P822" s="234"/>
      <c r="Q822" s="234"/>
      <c r="R822" s="234"/>
      <c r="S822" s="234"/>
      <c r="T822" s="234"/>
    </row>
    <row r="823">
      <c r="A823" s="258">
        <v>50502</v>
      </c>
      <c r="B823" s="258" t="s">
        <v>1692</v>
      </c>
      <c r="C823" s="259" t="s">
        <v>1692</v>
      </c>
      <c r="D823" s="234"/>
      <c r="E823" s="234"/>
      <c r="F823" s="234"/>
      <c r="G823" s="234"/>
      <c r="H823" s="234"/>
      <c r="I823" s="234"/>
      <c r="J823" s="234"/>
      <c r="K823" s="234"/>
      <c r="L823" s="234"/>
      <c r="M823" s="234"/>
      <c r="N823" s="234"/>
      <c r="O823" s="234"/>
      <c r="P823" s="234"/>
      <c r="Q823" s="234"/>
      <c r="R823" s="234"/>
      <c r="S823" s="234"/>
      <c r="T823" s="234"/>
    </row>
    <row r="824">
      <c r="A824" s="258">
        <v>50503</v>
      </c>
      <c r="B824" s="258" t="s">
        <v>1693</v>
      </c>
      <c r="C824" s="259" t="s">
        <v>1693</v>
      </c>
      <c r="D824" s="234"/>
      <c r="E824" s="234"/>
      <c r="F824" s="234"/>
      <c r="G824" s="234"/>
      <c r="H824" s="234"/>
      <c r="I824" s="234"/>
      <c r="J824" s="234"/>
      <c r="K824" s="234"/>
      <c r="L824" s="234"/>
      <c r="M824" s="234"/>
      <c r="N824" s="234"/>
      <c r="O824" s="234"/>
      <c r="P824" s="234"/>
      <c r="Q824" s="234"/>
      <c r="R824" s="234"/>
      <c r="S824" s="234"/>
      <c r="T824" s="234"/>
    </row>
    <row r="825">
      <c r="A825" s="258">
        <v>50504</v>
      </c>
      <c r="B825" s="258" t="s">
        <v>1694</v>
      </c>
      <c r="C825" s="259" t="s">
        <v>1694</v>
      </c>
      <c r="D825" s="234"/>
      <c r="E825" s="234"/>
      <c r="F825" s="234"/>
      <c r="G825" s="234"/>
      <c r="H825" s="234"/>
      <c r="I825" s="234"/>
      <c r="J825" s="234"/>
      <c r="K825" s="234"/>
      <c r="L825" s="234"/>
      <c r="M825" s="234"/>
      <c r="N825" s="234"/>
      <c r="O825" s="234"/>
      <c r="P825" s="234"/>
      <c r="Q825" s="234"/>
      <c r="R825" s="234"/>
      <c r="S825" s="234"/>
      <c r="T825" s="234"/>
    </row>
    <row r="826">
      <c r="A826" s="258">
        <v>50505</v>
      </c>
      <c r="B826" s="258" t="s">
        <v>1695</v>
      </c>
      <c r="C826" s="259" t="s">
        <v>1695</v>
      </c>
      <c r="D826" s="234"/>
      <c r="E826" s="234"/>
      <c r="F826" s="234"/>
      <c r="G826" s="234"/>
      <c r="H826" s="234"/>
      <c r="I826" s="234"/>
      <c r="J826" s="234"/>
      <c r="K826" s="234"/>
      <c r="L826" s="234"/>
      <c r="M826" s="234"/>
      <c r="N826" s="234"/>
      <c r="O826" s="234"/>
      <c r="P826" s="234"/>
      <c r="Q826" s="234"/>
      <c r="R826" s="234"/>
      <c r="S826" s="234"/>
      <c r="T826" s="234"/>
    </row>
    <row r="827">
      <c r="A827" s="258">
        <v>50535</v>
      </c>
      <c r="B827" s="258" t="s">
        <v>1696</v>
      </c>
      <c r="C827" s="259" t="s">
        <v>1696</v>
      </c>
      <c r="D827" s="234"/>
      <c r="E827" s="234"/>
      <c r="F827" s="234"/>
      <c r="G827" s="234"/>
      <c r="H827" s="234"/>
      <c r="I827" s="234"/>
      <c r="J827" s="234"/>
      <c r="K827" s="234"/>
      <c r="L827" s="234"/>
      <c r="M827" s="234"/>
      <c r="N827" s="234"/>
      <c r="O827" s="234"/>
      <c r="P827" s="234"/>
      <c r="Q827" s="234"/>
      <c r="R827" s="234"/>
      <c r="S827" s="234"/>
      <c r="T827" s="234"/>
    </row>
    <row r="828">
      <c r="A828" s="258">
        <v>50506</v>
      </c>
      <c r="B828" s="258" t="s">
        <v>1697</v>
      </c>
      <c r="C828" s="259" t="s">
        <v>1697</v>
      </c>
      <c r="D828" s="234"/>
      <c r="E828" s="234"/>
      <c r="F828" s="234"/>
      <c r="G828" s="234"/>
      <c r="H828" s="234"/>
      <c r="I828" s="234"/>
      <c r="J828" s="234"/>
      <c r="K828" s="234"/>
      <c r="L828" s="234"/>
      <c r="M828" s="234"/>
      <c r="N828" s="234"/>
      <c r="O828" s="234"/>
      <c r="P828" s="234"/>
      <c r="Q828" s="234"/>
      <c r="R828" s="234"/>
      <c r="S828" s="234"/>
      <c r="T828" s="234"/>
    </row>
    <row r="829">
      <c r="A829" s="258">
        <v>50536</v>
      </c>
      <c r="B829" s="258" t="s">
        <v>1698</v>
      </c>
      <c r="C829" s="259" t="s">
        <v>1698</v>
      </c>
      <c r="D829" s="234"/>
      <c r="E829" s="234"/>
      <c r="F829" s="234"/>
      <c r="G829" s="234"/>
      <c r="H829" s="234"/>
      <c r="I829" s="234"/>
      <c r="J829" s="234"/>
      <c r="K829" s="234"/>
      <c r="L829" s="234"/>
      <c r="M829" s="234"/>
      <c r="N829" s="234"/>
      <c r="O829" s="234"/>
      <c r="P829" s="234"/>
      <c r="Q829" s="234"/>
      <c r="R829" s="234"/>
      <c r="S829" s="234"/>
      <c r="T829" s="234"/>
    </row>
    <row r="830">
      <c r="A830" s="258">
        <v>50507</v>
      </c>
      <c r="B830" s="258" t="s">
        <v>1699</v>
      </c>
      <c r="C830" s="259" t="s">
        <v>1699</v>
      </c>
      <c r="D830" s="234"/>
      <c r="E830" s="234"/>
      <c r="F830" s="234"/>
      <c r="G830" s="234"/>
      <c r="H830" s="234"/>
      <c r="I830" s="234"/>
      <c r="J830" s="234"/>
      <c r="K830" s="234"/>
      <c r="L830" s="234"/>
      <c r="M830" s="234"/>
      <c r="N830" s="234"/>
      <c r="O830" s="234"/>
      <c r="P830" s="234"/>
      <c r="Q830" s="234"/>
      <c r="R830" s="234"/>
      <c r="S830" s="234"/>
      <c r="T830" s="234"/>
    </row>
    <row r="831">
      <c r="A831" s="258">
        <v>50537</v>
      </c>
      <c r="B831" s="258" t="s">
        <v>1700</v>
      </c>
      <c r="C831" s="259" t="s">
        <v>1700</v>
      </c>
      <c r="D831" s="234"/>
      <c r="E831" s="234"/>
      <c r="F831" s="234"/>
      <c r="G831" s="234"/>
      <c r="H831" s="234"/>
      <c r="I831" s="234"/>
      <c r="J831" s="234"/>
      <c r="K831" s="234"/>
      <c r="L831" s="234"/>
      <c r="M831" s="234"/>
      <c r="N831" s="234"/>
      <c r="O831" s="234"/>
      <c r="P831" s="234"/>
      <c r="Q831" s="234"/>
      <c r="R831" s="234"/>
      <c r="S831" s="234"/>
      <c r="T831" s="234"/>
    </row>
    <row r="832">
      <c r="A832" s="258">
        <v>50508</v>
      </c>
      <c r="B832" s="258" t="s">
        <v>1701</v>
      </c>
      <c r="C832" s="259" t="s">
        <v>1701</v>
      </c>
      <c r="D832" s="234"/>
      <c r="E832" s="234"/>
      <c r="F832" s="234"/>
      <c r="G832" s="234"/>
      <c r="H832" s="234"/>
      <c r="I832" s="234"/>
      <c r="J832" s="234"/>
      <c r="K832" s="234"/>
      <c r="L832" s="234"/>
      <c r="M832" s="234"/>
      <c r="N832" s="234"/>
      <c r="O832" s="234"/>
      <c r="P832" s="234"/>
      <c r="Q832" s="234"/>
      <c r="R832" s="234"/>
      <c r="S832" s="234"/>
      <c r="T832" s="234"/>
    </row>
    <row r="833">
      <c r="A833" s="258">
        <v>50538</v>
      </c>
      <c r="B833" s="258" t="s">
        <v>1702</v>
      </c>
      <c r="C833" s="259" t="s">
        <v>1702</v>
      </c>
      <c r="D833" s="234"/>
      <c r="E833" s="234"/>
      <c r="F833" s="234"/>
      <c r="G833" s="234"/>
      <c r="H833" s="234"/>
      <c r="I833" s="234"/>
      <c r="J833" s="234"/>
      <c r="K833" s="234"/>
      <c r="L833" s="234"/>
      <c r="M833" s="234"/>
      <c r="N833" s="234"/>
      <c r="O833" s="234"/>
      <c r="P833" s="234"/>
      <c r="Q833" s="234"/>
      <c r="R833" s="234"/>
      <c r="S833" s="234"/>
      <c r="T833" s="234"/>
    </row>
    <row r="834">
      <c r="A834" s="258">
        <v>50509</v>
      </c>
      <c r="B834" s="258" t="s">
        <v>1703</v>
      </c>
      <c r="C834" s="259" t="s">
        <v>1703</v>
      </c>
      <c r="D834" s="234"/>
      <c r="E834" s="234"/>
      <c r="F834" s="234"/>
      <c r="G834" s="234"/>
      <c r="H834" s="234"/>
      <c r="I834" s="234"/>
      <c r="J834" s="234"/>
      <c r="K834" s="234"/>
      <c r="L834" s="234"/>
      <c r="M834" s="234"/>
      <c r="N834" s="234"/>
      <c r="O834" s="234"/>
      <c r="P834" s="234"/>
      <c r="Q834" s="234"/>
      <c r="R834" s="234"/>
      <c r="S834" s="234"/>
      <c r="T834" s="234"/>
    </row>
    <row r="835">
      <c r="A835" s="258">
        <v>50539</v>
      </c>
      <c r="B835" s="258" t="s">
        <v>1704</v>
      </c>
      <c r="C835" s="259" t="s">
        <v>1704</v>
      </c>
      <c r="D835" s="234"/>
      <c r="E835" s="234"/>
      <c r="F835" s="234"/>
      <c r="G835" s="234"/>
      <c r="H835" s="234"/>
      <c r="I835" s="234"/>
      <c r="J835" s="234"/>
      <c r="K835" s="234"/>
      <c r="L835" s="234"/>
      <c r="M835" s="234"/>
      <c r="N835" s="234"/>
      <c r="O835" s="234"/>
      <c r="P835" s="234"/>
      <c r="Q835" s="234"/>
      <c r="R835" s="234"/>
      <c r="S835" s="234"/>
      <c r="T835" s="234"/>
    </row>
    <row r="836">
      <c r="A836" s="258">
        <v>50510</v>
      </c>
      <c r="B836" s="258" t="s">
        <v>1705</v>
      </c>
      <c r="C836" s="259" t="s">
        <v>1705</v>
      </c>
      <c r="D836" s="234"/>
      <c r="E836" s="234"/>
      <c r="F836" s="234"/>
      <c r="G836" s="234"/>
      <c r="H836" s="234"/>
      <c r="I836" s="234"/>
      <c r="J836" s="234"/>
      <c r="K836" s="234"/>
      <c r="L836" s="234"/>
      <c r="M836" s="234"/>
      <c r="N836" s="234"/>
      <c r="O836" s="234"/>
      <c r="P836" s="234"/>
      <c r="Q836" s="234"/>
      <c r="R836" s="234"/>
      <c r="S836" s="234"/>
      <c r="T836" s="234"/>
    </row>
    <row r="837">
      <c r="A837" s="258">
        <v>50540</v>
      </c>
      <c r="B837" s="258" t="s">
        <v>1706</v>
      </c>
      <c r="C837" s="259" t="s">
        <v>1706</v>
      </c>
      <c r="D837" s="234"/>
      <c r="E837" s="234"/>
      <c r="F837" s="234"/>
      <c r="G837" s="234"/>
      <c r="H837" s="234"/>
      <c r="I837" s="234"/>
      <c r="J837" s="234"/>
      <c r="K837" s="234"/>
      <c r="L837" s="234"/>
      <c r="M837" s="234"/>
      <c r="N837" s="234"/>
      <c r="O837" s="234"/>
      <c r="P837" s="234"/>
      <c r="Q837" s="234"/>
      <c r="R837" s="234"/>
      <c r="S837" s="234"/>
      <c r="T837" s="234"/>
    </row>
    <row r="838">
      <c r="A838" s="258">
        <v>50511</v>
      </c>
      <c r="B838" s="258" t="s">
        <v>1707</v>
      </c>
      <c r="C838" s="259" t="s">
        <v>1707</v>
      </c>
      <c r="D838" s="234"/>
      <c r="E838" s="234"/>
      <c r="F838" s="234"/>
      <c r="G838" s="234"/>
      <c r="H838" s="234"/>
      <c r="I838" s="234"/>
      <c r="J838" s="234"/>
      <c r="K838" s="234"/>
      <c r="L838" s="234"/>
      <c r="M838" s="234"/>
      <c r="N838" s="234"/>
      <c r="O838" s="234"/>
      <c r="P838" s="234"/>
      <c r="Q838" s="234"/>
      <c r="R838" s="234"/>
      <c r="S838" s="234"/>
      <c r="T838" s="234"/>
    </row>
    <row r="839">
      <c r="A839" s="258">
        <v>50541</v>
      </c>
      <c r="B839" s="258" t="s">
        <v>1708</v>
      </c>
      <c r="C839" s="259" t="s">
        <v>1708</v>
      </c>
      <c r="D839" s="234"/>
      <c r="E839" s="234"/>
      <c r="F839" s="234"/>
      <c r="G839" s="234"/>
      <c r="H839" s="234"/>
      <c r="I839" s="234"/>
      <c r="J839" s="234"/>
      <c r="K839" s="234"/>
      <c r="L839" s="234"/>
      <c r="M839" s="234"/>
      <c r="N839" s="234"/>
      <c r="O839" s="234"/>
      <c r="P839" s="234"/>
      <c r="Q839" s="234"/>
      <c r="R839" s="234"/>
      <c r="S839" s="234"/>
      <c r="T839" s="234"/>
    </row>
    <row r="840">
      <c r="A840" s="258">
        <v>50512</v>
      </c>
      <c r="B840" s="258" t="s">
        <v>1709</v>
      </c>
      <c r="C840" s="259" t="s">
        <v>1709</v>
      </c>
      <c r="D840" s="234"/>
      <c r="E840" s="234"/>
      <c r="F840" s="234"/>
      <c r="G840" s="234"/>
      <c r="H840" s="234"/>
      <c r="I840" s="234"/>
      <c r="J840" s="234"/>
      <c r="K840" s="234"/>
      <c r="L840" s="234"/>
      <c r="M840" s="234"/>
      <c r="N840" s="234"/>
      <c r="O840" s="234"/>
      <c r="P840" s="234"/>
      <c r="Q840" s="234"/>
      <c r="R840" s="234"/>
      <c r="S840" s="234"/>
      <c r="T840" s="234"/>
    </row>
    <row r="841">
      <c r="A841" s="258">
        <v>50542</v>
      </c>
      <c r="B841" s="258" t="s">
        <v>1710</v>
      </c>
      <c r="C841" s="259" t="s">
        <v>1710</v>
      </c>
      <c r="D841" s="234"/>
      <c r="E841" s="234"/>
      <c r="F841" s="234"/>
      <c r="G841" s="234"/>
      <c r="H841" s="234"/>
      <c r="I841" s="234"/>
      <c r="J841" s="234"/>
      <c r="K841" s="234"/>
      <c r="L841" s="234"/>
      <c r="M841" s="234"/>
      <c r="N841" s="234"/>
      <c r="O841" s="234"/>
      <c r="P841" s="234"/>
      <c r="Q841" s="234"/>
      <c r="R841" s="234"/>
      <c r="S841" s="234"/>
      <c r="T841" s="234"/>
    </row>
    <row r="842">
      <c r="A842" s="258">
        <v>50513</v>
      </c>
      <c r="B842" s="258" t="s">
        <v>1711</v>
      </c>
      <c r="C842" s="259" t="s">
        <v>1711</v>
      </c>
      <c r="D842" s="234"/>
      <c r="E842" s="234"/>
      <c r="F842" s="234"/>
      <c r="G842" s="234"/>
      <c r="H842" s="234"/>
      <c r="I842" s="234"/>
      <c r="J842" s="234"/>
      <c r="K842" s="234"/>
      <c r="L842" s="234"/>
      <c r="M842" s="234"/>
      <c r="N842" s="234"/>
      <c r="O842" s="234"/>
      <c r="P842" s="234"/>
      <c r="Q842" s="234"/>
      <c r="R842" s="234"/>
      <c r="S842" s="234"/>
      <c r="T842" s="234"/>
    </row>
    <row r="843">
      <c r="A843" s="258">
        <v>50543</v>
      </c>
      <c r="B843" s="258" t="s">
        <v>1712</v>
      </c>
      <c r="C843" s="259" t="s">
        <v>1712</v>
      </c>
      <c r="D843" s="234"/>
      <c r="E843" s="234"/>
      <c r="F843" s="234"/>
      <c r="G843" s="234"/>
      <c r="H843" s="234"/>
      <c r="I843" s="234"/>
      <c r="J843" s="234"/>
      <c r="K843" s="234"/>
      <c r="L843" s="234"/>
      <c r="M843" s="234"/>
      <c r="N843" s="234"/>
      <c r="O843" s="234"/>
      <c r="P843" s="234"/>
      <c r="Q843" s="234"/>
      <c r="R843" s="234"/>
      <c r="S843" s="234"/>
      <c r="T843" s="234"/>
    </row>
    <row r="844">
      <c r="A844" s="258">
        <v>50514</v>
      </c>
      <c r="B844" s="258" t="s">
        <v>1713</v>
      </c>
      <c r="C844" s="259" t="s">
        <v>1713</v>
      </c>
      <c r="D844" s="234"/>
      <c r="E844" s="234"/>
      <c r="F844" s="234"/>
      <c r="G844" s="234"/>
      <c r="H844" s="234"/>
      <c r="I844" s="234"/>
      <c r="J844" s="234"/>
      <c r="K844" s="234"/>
      <c r="L844" s="234"/>
      <c r="M844" s="234"/>
      <c r="N844" s="234"/>
      <c r="O844" s="234"/>
      <c r="P844" s="234"/>
      <c r="Q844" s="234"/>
      <c r="R844" s="234"/>
      <c r="S844" s="234"/>
      <c r="T844" s="234"/>
    </row>
    <row r="845">
      <c r="A845" s="258">
        <v>50544</v>
      </c>
      <c r="B845" s="258" t="s">
        <v>1714</v>
      </c>
      <c r="C845" s="259" t="s">
        <v>1714</v>
      </c>
      <c r="D845" s="234"/>
      <c r="E845" s="234"/>
      <c r="F845" s="234"/>
      <c r="G845" s="234"/>
      <c r="H845" s="234"/>
      <c r="I845" s="234"/>
      <c r="J845" s="234"/>
      <c r="K845" s="234"/>
      <c r="L845" s="234"/>
      <c r="M845" s="234"/>
      <c r="N845" s="234"/>
      <c r="O845" s="234"/>
      <c r="P845" s="234"/>
      <c r="Q845" s="234"/>
      <c r="R845" s="234"/>
      <c r="S845" s="234"/>
      <c r="T845" s="234"/>
    </row>
    <row r="846">
      <c r="A846" s="258">
        <v>50515</v>
      </c>
      <c r="B846" s="258" t="s">
        <v>1715</v>
      </c>
      <c r="C846" s="259" t="s">
        <v>1715</v>
      </c>
      <c r="D846" s="234"/>
      <c r="E846" s="234"/>
      <c r="F846" s="234"/>
      <c r="G846" s="234"/>
      <c r="H846" s="234"/>
      <c r="I846" s="234"/>
      <c r="J846" s="234"/>
      <c r="K846" s="234"/>
      <c r="L846" s="234"/>
      <c r="M846" s="234"/>
      <c r="N846" s="234"/>
      <c r="O846" s="234"/>
      <c r="P846" s="234"/>
      <c r="Q846" s="234"/>
      <c r="R846" s="234"/>
      <c r="S846" s="234"/>
      <c r="T846" s="234"/>
    </row>
    <row r="847">
      <c r="A847" s="258">
        <v>50545</v>
      </c>
      <c r="B847" s="258" t="s">
        <v>1716</v>
      </c>
      <c r="C847" s="259" t="s">
        <v>1716</v>
      </c>
      <c r="D847" s="234"/>
      <c r="E847" s="234"/>
      <c r="F847" s="234"/>
      <c r="G847" s="234"/>
      <c r="H847" s="234"/>
      <c r="I847" s="234"/>
      <c r="J847" s="234"/>
      <c r="K847" s="234"/>
      <c r="L847" s="234"/>
      <c r="M847" s="234"/>
      <c r="N847" s="234"/>
      <c r="O847" s="234"/>
      <c r="P847" s="234"/>
      <c r="Q847" s="234"/>
      <c r="R847" s="234"/>
      <c r="S847" s="234"/>
      <c r="T847" s="234"/>
    </row>
    <row r="848">
      <c r="A848" s="258">
        <v>50516</v>
      </c>
      <c r="B848" s="258" t="s">
        <v>1717</v>
      </c>
      <c r="C848" s="259" t="s">
        <v>1717</v>
      </c>
      <c r="D848" s="234"/>
      <c r="E848" s="234"/>
      <c r="F848" s="234"/>
      <c r="G848" s="234"/>
      <c r="H848" s="234"/>
      <c r="I848" s="234"/>
      <c r="J848" s="234"/>
      <c r="K848" s="234"/>
      <c r="L848" s="234"/>
      <c r="M848" s="234"/>
      <c r="N848" s="234"/>
      <c r="O848" s="234"/>
      <c r="P848" s="234"/>
      <c r="Q848" s="234"/>
      <c r="R848" s="234"/>
      <c r="S848" s="234"/>
      <c r="T848" s="234"/>
    </row>
    <row r="849">
      <c r="A849" s="258">
        <v>50546</v>
      </c>
      <c r="B849" s="258" t="s">
        <v>1718</v>
      </c>
      <c r="C849" s="259" t="s">
        <v>1718</v>
      </c>
      <c r="D849" s="234"/>
      <c r="E849" s="234"/>
      <c r="F849" s="234"/>
      <c r="G849" s="234"/>
      <c r="H849" s="234"/>
      <c r="I849" s="234"/>
      <c r="J849" s="234"/>
      <c r="K849" s="234"/>
      <c r="L849" s="234"/>
      <c r="M849" s="234"/>
      <c r="N849" s="234"/>
      <c r="O849" s="234"/>
      <c r="P849" s="234"/>
      <c r="Q849" s="234"/>
      <c r="R849" s="234"/>
      <c r="S849" s="234"/>
      <c r="T849" s="234"/>
    </row>
    <row r="850">
      <c r="A850" s="258">
        <v>50517</v>
      </c>
      <c r="B850" s="258" t="s">
        <v>1719</v>
      </c>
      <c r="C850" s="259" t="s">
        <v>1719</v>
      </c>
      <c r="D850" s="234"/>
      <c r="E850" s="234"/>
      <c r="F850" s="234"/>
      <c r="G850" s="234"/>
      <c r="H850" s="234"/>
      <c r="I850" s="234"/>
      <c r="J850" s="234"/>
      <c r="K850" s="234"/>
      <c r="L850" s="234"/>
      <c r="M850" s="234"/>
      <c r="N850" s="234"/>
      <c r="O850" s="234"/>
      <c r="P850" s="234"/>
      <c r="Q850" s="234"/>
      <c r="R850" s="234"/>
      <c r="S850" s="234"/>
      <c r="T850" s="234"/>
    </row>
    <row r="851">
      <c r="A851" s="258">
        <v>50547</v>
      </c>
      <c r="B851" s="258" t="s">
        <v>1720</v>
      </c>
      <c r="C851" s="259" t="s">
        <v>1720</v>
      </c>
      <c r="D851" s="234"/>
      <c r="E851" s="234"/>
      <c r="F851" s="234"/>
      <c r="G851" s="234"/>
      <c r="H851" s="234"/>
      <c r="I851" s="234"/>
      <c r="J851" s="234"/>
      <c r="K851" s="234"/>
      <c r="L851" s="234"/>
      <c r="M851" s="234"/>
      <c r="N851" s="234"/>
      <c r="O851" s="234"/>
      <c r="P851" s="234"/>
      <c r="Q851" s="234"/>
      <c r="R851" s="234"/>
      <c r="S851" s="234"/>
      <c r="T851" s="234"/>
    </row>
    <row r="852">
      <c r="A852" s="258">
        <v>50518</v>
      </c>
      <c r="B852" s="258" t="s">
        <v>1721</v>
      </c>
      <c r="C852" s="259" t="s">
        <v>1721</v>
      </c>
      <c r="D852" s="234"/>
      <c r="E852" s="234"/>
      <c r="F852" s="234"/>
      <c r="G852" s="234"/>
      <c r="H852" s="234"/>
      <c r="I852" s="234"/>
      <c r="J852" s="234"/>
      <c r="K852" s="234"/>
      <c r="L852" s="234"/>
      <c r="M852" s="234"/>
      <c r="N852" s="234"/>
      <c r="O852" s="234"/>
      <c r="P852" s="234"/>
      <c r="Q852" s="234"/>
      <c r="R852" s="234"/>
      <c r="S852" s="234"/>
      <c r="T852" s="234"/>
    </row>
    <row r="853">
      <c r="A853" s="258">
        <v>50548</v>
      </c>
      <c r="B853" s="258" t="s">
        <v>1722</v>
      </c>
      <c r="C853" s="259" t="s">
        <v>1722</v>
      </c>
      <c r="D853" s="234"/>
      <c r="E853" s="234"/>
      <c r="F853" s="234"/>
      <c r="G853" s="234"/>
      <c r="H853" s="234"/>
      <c r="I853" s="234"/>
      <c r="J853" s="234"/>
      <c r="K853" s="234"/>
      <c r="L853" s="234"/>
      <c r="M853" s="234"/>
      <c r="N853" s="234"/>
      <c r="O853" s="234"/>
      <c r="P853" s="234"/>
      <c r="Q853" s="234"/>
      <c r="R853" s="234"/>
      <c r="S853" s="234"/>
      <c r="T853" s="234"/>
    </row>
    <row r="854">
      <c r="A854" s="258">
        <v>50519</v>
      </c>
      <c r="B854" s="258" t="s">
        <v>1723</v>
      </c>
      <c r="C854" s="259" t="s">
        <v>1723</v>
      </c>
      <c r="D854" s="234"/>
      <c r="E854" s="234"/>
      <c r="F854" s="234"/>
      <c r="G854" s="234"/>
      <c r="H854" s="234"/>
      <c r="I854" s="234"/>
      <c r="J854" s="234"/>
      <c r="K854" s="234"/>
      <c r="L854" s="234"/>
      <c r="M854" s="234"/>
      <c r="N854" s="234"/>
      <c r="O854" s="234"/>
      <c r="P854" s="234"/>
      <c r="Q854" s="234"/>
      <c r="R854" s="234"/>
      <c r="S854" s="234"/>
      <c r="T854" s="234"/>
    </row>
    <row r="855">
      <c r="A855" s="258">
        <v>50549</v>
      </c>
      <c r="B855" s="258" t="s">
        <v>1724</v>
      </c>
      <c r="C855" s="259" t="s">
        <v>1724</v>
      </c>
      <c r="D855" s="234"/>
      <c r="E855" s="234"/>
      <c r="F855" s="234"/>
      <c r="G855" s="234"/>
      <c r="H855" s="234"/>
      <c r="I855" s="234"/>
      <c r="J855" s="234"/>
      <c r="K855" s="234"/>
      <c r="L855" s="234"/>
      <c r="M855" s="234"/>
      <c r="N855" s="234"/>
      <c r="O855" s="234"/>
      <c r="P855" s="234"/>
      <c r="Q855" s="234"/>
      <c r="R855" s="234"/>
      <c r="S855" s="234"/>
      <c r="T855" s="234"/>
    </row>
    <row r="856">
      <c r="A856" s="258">
        <v>50520</v>
      </c>
      <c r="B856" s="258" t="s">
        <v>1725</v>
      </c>
      <c r="C856" s="259" t="s">
        <v>1725</v>
      </c>
      <c r="D856" s="234"/>
      <c r="E856" s="234"/>
      <c r="F856" s="234"/>
      <c r="G856" s="234"/>
      <c r="H856" s="234"/>
      <c r="I856" s="234"/>
      <c r="J856" s="234"/>
      <c r="K856" s="234"/>
      <c r="L856" s="234"/>
      <c r="M856" s="234"/>
      <c r="N856" s="234"/>
      <c r="O856" s="234"/>
      <c r="P856" s="234"/>
      <c r="Q856" s="234"/>
      <c r="R856" s="234"/>
      <c r="S856" s="234"/>
      <c r="T856" s="234"/>
    </row>
    <row r="857">
      <c r="A857" s="258">
        <v>50601</v>
      </c>
      <c r="B857" s="258" t="s">
        <v>1726</v>
      </c>
      <c r="C857" s="259" t="s">
        <v>1726</v>
      </c>
      <c r="D857" s="234"/>
      <c r="E857" s="234"/>
      <c r="F857" s="234"/>
      <c r="G857" s="234"/>
      <c r="H857" s="234"/>
      <c r="I857" s="234"/>
      <c r="J857" s="234"/>
      <c r="K857" s="234"/>
      <c r="L857" s="234"/>
      <c r="M857" s="234"/>
      <c r="N857" s="234"/>
      <c r="O857" s="234"/>
      <c r="P857" s="234"/>
      <c r="Q857" s="234"/>
      <c r="R857" s="234"/>
      <c r="S857" s="234"/>
      <c r="T857" s="234"/>
    </row>
    <row r="858">
      <c r="A858" s="258">
        <v>50602</v>
      </c>
      <c r="B858" s="258" t="s">
        <v>1727</v>
      </c>
      <c r="C858" s="259" t="s">
        <v>1727</v>
      </c>
      <c r="D858" s="234"/>
      <c r="E858" s="234"/>
      <c r="F858" s="234"/>
      <c r="G858" s="234"/>
      <c r="H858" s="234"/>
      <c r="I858" s="234"/>
      <c r="J858" s="234"/>
      <c r="K858" s="234"/>
      <c r="L858" s="234"/>
      <c r="M858" s="234"/>
      <c r="N858" s="234"/>
      <c r="O858" s="234"/>
      <c r="P858" s="234"/>
      <c r="Q858" s="234"/>
      <c r="R858" s="234"/>
      <c r="S858" s="234"/>
      <c r="T858" s="234"/>
    </row>
    <row r="859">
      <c r="A859" s="258">
        <v>50603</v>
      </c>
      <c r="B859" s="258" t="s">
        <v>1728</v>
      </c>
      <c r="C859" s="259" t="s">
        <v>1728</v>
      </c>
      <c r="D859" s="234"/>
      <c r="E859" s="234"/>
      <c r="F859" s="234"/>
      <c r="G859" s="234"/>
      <c r="H859" s="234"/>
      <c r="I859" s="234"/>
      <c r="J859" s="234"/>
      <c r="K859" s="234"/>
      <c r="L859" s="234"/>
      <c r="M859" s="234"/>
      <c r="N859" s="234"/>
      <c r="O859" s="234"/>
      <c r="P859" s="234"/>
      <c r="Q859" s="234"/>
      <c r="R859" s="234"/>
      <c r="S859" s="234"/>
      <c r="T859" s="234"/>
    </row>
    <row r="860">
      <c r="A860" s="258">
        <v>50604</v>
      </c>
      <c r="B860" s="258" t="s">
        <v>1729</v>
      </c>
      <c r="C860" s="259" t="s">
        <v>1729</v>
      </c>
      <c r="D860" s="234"/>
      <c r="E860" s="234"/>
      <c r="F860" s="234"/>
      <c r="G860" s="234"/>
      <c r="H860" s="234"/>
      <c r="I860" s="234"/>
      <c r="J860" s="234"/>
      <c r="K860" s="234"/>
      <c r="L860" s="234"/>
      <c r="M860" s="234"/>
      <c r="N860" s="234"/>
      <c r="O860" s="234"/>
      <c r="P860" s="234"/>
      <c r="Q860" s="234"/>
      <c r="R860" s="234"/>
      <c r="S860" s="234"/>
      <c r="T860" s="234"/>
    </row>
    <row r="861">
      <c r="A861" s="258">
        <v>50605</v>
      </c>
      <c r="B861" s="258" t="s">
        <v>1730</v>
      </c>
      <c r="C861" s="259" t="s">
        <v>1730</v>
      </c>
      <c r="D861" s="234"/>
      <c r="E861" s="234"/>
      <c r="F861" s="234"/>
      <c r="G861" s="234"/>
      <c r="H861" s="234"/>
      <c r="I861" s="234"/>
      <c r="J861" s="234"/>
      <c r="K861" s="234"/>
      <c r="L861" s="234"/>
      <c r="M861" s="234"/>
      <c r="N861" s="234"/>
      <c r="O861" s="234"/>
      <c r="P861" s="234"/>
      <c r="Q861" s="234"/>
      <c r="R861" s="234"/>
      <c r="S861" s="234"/>
      <c r="T861" s="234"/>
    </row>
    <row r="862">
      <c r="A862" s="258">
        <v>50635</v>
      </c>
      <c r="B862" s="258" t="s">
        <v>1731</v>
      </c>
      <c r="C862" s="259" t="s">
        <v>1731</v>
      </c>
      <c r="D862" s="234"/>
      <c r="E862" s="234"/>
      <c r="F862" s="234"/>
      <c r="G862" s="234"/>
      <c r="H862" s="234"/>
      <c r="I862" s="234"/>
      <c r="J862" s="234"/>
      <c r="K862" s="234"/>
      <c r="L862" s="234"/>
      <c r="M862" s="234"/>
      <c r="N862" s="234"/>
      <c r="O862" s="234"/>
      <c r="P862" s="234"/>
      <c r="Q862" s="234"/>
      <c r="R862" s="234"/>
      <c r="S862" s="234"/>
      <c r="T862" s="234"/>
    </row>
    <row r="863">
      <c r="A863" s="258">
        <v>50606</v>
      </c>
      <c r="B863" s="258" t="s">
        <v>1732</v>
      </c>
      <c r="C863" s="259" t="s">
        <v>1732</v>
      </c>
      <c r="D863" s="234"/>
      <c r="E863" s="234"/>
      <c r="F863" s="234"/>
      <c r="G863" s="234"/>
      <c r="H863" s="234"/>
      <c r="I863" s="234"/>
      <c r="J863" s="234"/>
      <c r="K863" s="234"/>
      <c r="L863" s="234"/>
      <c r="M863" s="234"/>
      <c r="N863" s="234"/>
      <c r="O863" s="234"/>
      <c r="P863" s="234"/>
      <c r="Q863" s="234"/>
      <c r="R863" s="234"/>
      <c r="S863" s="234"/>
      <c r="T863" s="234"/>
    </row>
    <row r="864">
      <c r="A864" s="258">
        <v>50636</v>
      </c>
      <c r="B864" s="258" t="s">
        <v>1733</v>
      </c>
      <c r="C864" s="259" t="s">
        <v>1733</v>
      </c>
      <c r="D864" s="234"/>
      <c r="E864" s="234"/>
      <c r="F864" s="234"/>
      <c r="G864" s="234"/>
      <c r="H864" s="234"/>
      <c r="I864" s="234"/>
      <c r="J864" s="234"/>
      <c r="K864" s="234"/>
      <c r="L864" s="234"/>
      <c r="M864" s="234"/>
      <c r="N864" s="234"/>
      <c r="O864" s="234"/>
      <c r="P864" s="234"/>
      <c r="Q864" s="234"/>
      <c r="R864" s="234"/>
      <c r="S864" s="234"/>
      <c r="T864" s="234"/>
    </row>
    <row r="865">
      <c r="A865" s="258">
        <v>50607</v>
      </c>
      <c r="B865" s="258" t="s">
        <v>1734</v>
      </c>
      <c r="C865" s="259" t="s">
        <v>1734</v>
      </c>
      <c r="D865" s="234"/>
      <c r="E865" s="234"/>
      <c r="F865" s="234"/>
      <c r="G865" s="234"/>
      <c r="H865" s="234"/>
      <c r="I865" s="234"/>
      <c r="J865" s="234"/>
      <c r="K865" s="234"/>
      <c r="L865" s="234"/>
      <c r="M865" s="234"/>
      <c r="N865" s="234"/>
      <c r="O865" s="234"/>
      <c r="P865" s="234"/>
      <c r="Q865" s="234"/>
      <c r="R865" s="234"/>
      <c r="S865" s="234"/>
      <c r="T865" s="234"/>
    </row>
    <row r="866">
      <c r="A866" s="258">
        <v>50637</v>
      </c>
      <c r="B866" s="258" t="s">
        <v>1735</v>
      </c>
      <c r="C866" s="259" t="s">
        <v>1735</v>
      </c>
      <c r="D866" s="234"/>
      <c r="E866" s="234"/>
      <c r="F866" s="234"/>
      <c r="G866" s="234"/>
      <c r="H866" s="234"/>
      <c r="I866" s="234"/>
      <c r="J866" s="234"/>
      <c r="K866" s="234"/>
      <c r="L866" s="234"/>
      <c r="M866" s="234"/>
      <c r="N866" s="234"/>
      <c r="O866" s="234"/>
      <c r="P866" s="234"/>
      <c r="Q866" s="234"/>
      <c r="R866" s="234"/>
      <c r="S866" s="234"/>
      <c r="T866" s="234"/>
    </row>
    <row r="867">
      <c r="A867" s="258">
        <v>50608</v>
      </c>
      <c r="B867" s="258" t="s">
        <v>1736</v>
      </c>
      <c r="C867" s="259" t="s">
        <v>1736</v>
      </c>
      <c r="D867" s="234"/>
      <c r="E867" s="234"/>
      <c r="F867" s="234"/>
      <c r="G867" s="234"/>
      <c r="H867" s="234"/>
      <c r="I867" s="234"/>
      <c r="J867" s="234"/>
      <c r="K867" s="234"/>
      <c r="L867" s="234"/>
      <c r="M867" s="234"/>
      <c r="N867" s="234"/>
      <c r="O867" s="234"/>
      <c r="P867" s="234"/>
      <c r="Q867" s="234"/>
      <c r="R867" s="234"/>
      <c r="S867" s="234"/>
      <c r="T867" s="234"/>
    </row>
    <row r="868">
      <c r="A868" s="258">
        <v>50638</v>
      </c>
      <c r="B868" s="258" t="s">
        <v>1737</v>
      </c>
      <c r="C868" s="259" t="s">
        <v>1737</v>
      </c>
      <c r="D868" s="234"/>
      <c r="E868" s="234"/>
      <c r="F868" s="234"/>
      <c r="G868" s="234"/>
      <c r="H868" s="234"/>
      <c r="I868" s="234"/>
      <c r="J868" s="234"/>
      <c r="K868" s="234"/>
      <c r="L868" s="234"/>
      <c r="M868" s="234"/>
      <c r="N868" s="234"/>
      <c r="O868" s="234"/>
      <c r="P868" s="234"/>
      <c r="Q868" s="234"/>
      <c r="R868" s="234"/>
      <c r="S868" s="234"/>
      <c r="T868" s="234"/>
    </row>
    <row r="869">
      <c r="A869" s="258">
        <v>50609</v>
      </c>
      <c r="B869" s="258" t="s">
        <v>1738</v>
      </c>
      <c r="C869" s="259" t="s">
        <v>1738</v>
      </c>
      <c r="D869" s="234"/>
      <c r="E869" s="234"/>
      <c r="F869" s="234"/>
      <c r="G869" s="234"/>
      <c r="H869" s="234"/>
      <c r="I869" s="234"/>
      <c r="J869" s="234"/>
      <c r="K869" s="234"/>
      <c r="L869" s="234"/>
      <c r="M869" s="234"/>
      <c r="N869" s="234"/>
      <c r="O869" s="234"/>
      <c r="P869" s="234"/>
      <c r="Q869" s="234"/>
      <c r="R869" s="234"/>
      <c r="S869" s="234"/>
      <c r="T869" s="234"/>
    </row>
    <row r="870">
      <c r="A870" s="258">
        <v>50639</v>
      </c>
      <c r="B870" s="258" t="s">
        <v>1739</v>
      </c>
      <c r="C870" s="259" t="s">
        <v>1739</v>
      </c>
      <c r="D870" s="234"/>
      <c r="E870" s="234"/>
      <c r="F870" s="234"/>
      <c r="G870" s="234"/>
      <c r="H870" s="234"/>
      <c r="I870" s="234"/>
      <c r="J870" s="234"/>
      <c r="K870" s="234"/>
      <c r="L870" s="234"/>
      <c r="M870" s="234"/>
      <c r="N870" s="234"/>
      <c r="O870" s="234"/>
      <c r="P870" s="234"/>
      <c r="Q870" s="234"/>
      <c r="R870" s="234"/>
      <c r="S870" s="234"/>
      <c r="T870" s="234"/>
    </row>
    <row r="871">
      <c r="A871" s="258">
        <v>50610</v>
      </c>
      <c r="B871" s="258" t="s">
        <v>1740</v>
      </c>
      <c r="C871" s="259" t="s">
        <v>1740</v>
      </c>
      <c r="D871" s="234"/>
      <c r="E871" s="234"/>
      <c r="F871" s="234"/>
      <c r="G871" s="234"/>
      <c r="H871" s="234"/>
      <c r="I871" s="234"/>
      <c r="J871" s="234"/>
      <c r="K871" s="234"/>
      <c r="L871" s="234"/>
      <c r="M871" s="234"/>
      <c r="N871" s="234"/>
      <c r="O871" s="234"/>
      <c r="P871" s="234"/>
      <c r="Q871" s="234"/>
      <c r="R871" s="234"/>
      <c r="S871" s="234"/>
      <c r="T871" s="234"/>
    </row>
    <row r="872">
      <c r="A872" s="258">
        <v>50640</v>
      </c>
      <c r="B872" s="258" t="s">
        <v>1741</v>
      </c>
      <c r="C872" s="259" t="s">
        <v>1741</v>
      </c>
      <c r="D872" s="234"/>
      <c r="E872" s="234"/>
      <c r="F872" s="234"/>
      <c r="G872" s="234"/>
      <c r="H872" s="234"/>
      <c r="I872" s="234"/>
      <c r="J872" s="234"/>
      <c r="K872" s="234"/>
      <c r="L872" s="234"/>
      <c r="M872" s="234"/>
      <c r="N872" s="234"/>
      <c r="O872" s="234"/>
      <c r="P872" s="234"/>
      <c r="Q872" s="234"/>
      <c r="R872" s="234"/>
      <c r="S872" s="234"/>
      <c r="T872" s="234"/>
    </row>
    <row r="873">
      <c r="A873" s="258">
        <v>50611</v>
      </c>
      <c r="B873" s="258" t="s">
        <v>1742</v>
      </c>
      <c r="C873" s="259" t="s">
        <v>1742</v>
      </c>
      <c r="D873" s="234"/>
      <c r="E873" s="234"/>
      <c r="F873" s="234"/>
      <c r="G873" s="234"/>
      <c r="H873" s="234"/>
      <c r="I873" s="234"/>
      <c r="J873" s="234"/>
      <c r="K873" s="234"/>
      <c r="L873" s="234"/>
      <c r="M873" s="234"/>
      <c r="N873" s="234"/>
      <c r="O873" s="234"/>
      <c r="P873" s="234"/>
      <c r="Q873" s="234"/>
      <c r="R873" s="234"/>
      <c r="S873" s="234"/>
      <c r="T873" s="234"/>
    </row>
    <row r="874">
      <c r="A874" s="258">
        <v>50641</v>
      </c>
      <c r="B874" s="258" t="s">
        <v>1743</v>
      </c>
      <c r="C874" s="259" t="s">
        <v>1743</v>
      </c>
      <c r="D874" s="234"/>
      <c r="E874" s="234"/>
      <c r="F874" s="234"/>
      <c r="G874" s="234"/>
      <c r="H874" s="234"/>
      <c r="I874" s="234"/>
      <c r="J874" s="234"/>
      <c r="K874" s="234"/>
      <c r="L874" s="234"/>
      <c r="M874" s="234"/>
      <c r="N874" s="234"/>
      <c r="O874" s="234"/>
      <c r="P874" s="234"/>
      <c r="Q874" s="234"/>
      <c r="R874" s="234"/>
      <c r="S874" s="234"/>
      <c r="T874" s="234"/>
    </row>
    <row r="875">
      <c r="A875" s="258">
        <v>50612</v>
      </c>
      <c r="B875" s="258" t="s">
        <v>1744</v>
      </c>
      <c r="C875" s="259" t="s">
        <v>1744</v>
      </c>
      <c r="D875" s="234"/>
      <c r="E875" s="234"/>
      <c r="F875" s="234"/>
      <c r="G875" s="234"/>
      <c r="H875" s="234"/>
      <c r="I875" s="234"/>
      <c r="J875" s="234"/>
      <c r="K875" s="234"/>
      <c r="L875" s="234"/>
      <c r="M875" s="234"/>
      <c r="N875" s="234"/>
      <c r="O875" s="234"/>
      <c r="P875" s="234"/>
      <c r="Q875" s="234"/>
      <c r="R875" s="234"/>
      <c r="S875" s="234"/>
      <c r="T875" s="234"/>
    </row>
    <row r="876">
      <c r="A876" s="258">
        <v>50642</v>
      </c>
      <c r="B876" s="258" t="s">
        <v>1745</v>
      </c>
      <c r="C876" s="259" t="s">
        <v>1745</v>
      </c>
      <c r="D876" s="234"/>
      <c r="E876" s="234"/>
      <c r="F876" s="234"/>
      <c r="G876" s="234"/>
      <c r="H876" s="234"/>
      <c r="I876" s="234"/>
      <c r="J876" s="234"/>
      <c r="K876" s="234"/>
      <c r="L876" s="234"/>
      <c r="M876" s="234"/>
      <c r="N876" s="234"/>
      <c r="O876" s="234"/>
      <c r="P876" s="234"/>
      <c r="Q876" s="234"/>
      <c r="R876" s="234"/>
      <c r="S876" s="234"/>
      <c r="T876" s="234"/>
    </row>
    <row r="877">
      <c r="A877" s="258">
        <v>50613</v>
      </c>
      <c r="B877" s="258" t="s">
        <v>1746</v>
      </c>
      <c r="C877" s="259" t="s">
        <v>1746</v>
      </c>
      <c r="D877" s="234"/>
      <c r="E877" s="234"/>
      <c r="F877" s="234"/>
      <c r="G877" s="234"/>
      <c r="H877" s="234"/>
      <c r="I877" s="234"/>
      <c r="J877" s="234"/>
      <c r="K877" s="234"/>
      <c r="L877" s="234"/>
      <c r="M877" s="234"/>
      <c r="N877" s="234"/>
      <c r="O877" s="234"/>
      <c r="P877" s="234"/>
      <c r="Q877" s="234"/>
      <c r="R877" s="234"/>
      <c r="S877" s="234"/>
      <c r="T877" s="234"/>
    </row>
    <row r="878">
      <c r="A878" s="258">
        <v>50643</v>
      </c>
      <c r="B878" s="258" t="s">
        <v>1747</v>
      </c>
      <c r="C878" s="259" t="s">
        <v>1747</v>
      </c>
      <c r="D878" s="234"/>
      <c r="E878" s="234"/>
      <c r="F878" s="234"/>
      <c r="G878" s="234"/>
      <c r="H878" s="234"/>
      <c r="I878" s="234"/>
      <c r="J878" s="234"/>
      <c r="K878" s="234"/>
      <c r="L878" s="234"/>
      <c r="M878" s="234"/>
      <c r="N878" s="234"/>
      <c r="O878" s="234"/>
      <c r="P878" s="234"/>
      <c r="Q878" s="234"/>
      <c r="R878" s="234"/>
      <c r="S878" s="234"/>
      <c r="T878" s="234"/>
    </row>
    <row r="879">
      <c r="A879" s="258">
        <v>50614</v>
      </c>
      <c r="B879" s="258" t="s">
        <v>1748</v>
      </c>
      <c r="C879" s="259" t="s">
        <v>1748</v>
      </c>
      <c r="D879" s="234"/>
      <c r="E879" s="234"/>
      <c r="F879" s="234"/>
      <c r="G879" s="234"/>
      <c r="H879" s="234"/>
      <c r="I879" s="234"/>
      <c r="J879" s="234"/>
      <c r="K879" s="234"/>
      <c r="L879" s="234"/>
      <c r="M879" s="234"/>
      <c r="N879" s="234"/>
      <c r="O879" s="234"/>
      <c r="P879" s="234"/>
      <c r="Q879" s="234"/>
      <c r="R879" s="234"/>
      <c r="S879" s="234"/>
      <c r="T879" s="234"/>
    </row>
    <row r="880">
      <c r="A880" s="258">
        <v>50644</v>
      </c>
      <c r="B880" s="258" t="s">
        <v>1749</v>
      </c>
      <c r="C880" s="259" t="s">
        <v>1749</v>
      </c>
      <c r="D880" s="234"/>
      <c r="E880" s="234"/>
      <c r="F880" s="234"/>
      <c r="G880" s="234"/>
      <c r="H880" s="234"/>
      <c r="I880" s="234"/>
      <c r="J880" s="234"/>
      <c r="K880" s="234"/>
      <c r="L880" s="234"/>
      <c r="M880" s="234"/>
      <c r="N880" s="234"/>
      <c r="O880" s="234"/>
      <c r="P880" s="234"/>
      <c r="Q880" s="234"/>
      <c r="R880" s="234"/>
      <c r="S880" s="234"/>
      <c r="T880" s="234"/>
    </row>
    <row r="881">
      <c r="A881" s="258">
        <v>50615</v>
      </c>
      <c r="B881" s="258" t="s">
        <v>1750</v>
      </c>
      <c r="C881" s="259" t="s">
        <v>1750</v>
      </c>
      <c r="D881" s="234"/>
      <c r="E881" s="234"/>
      <c r="F881" s="234"/>
      <c r="G881" s="234"/>
      <c r="H881" s="234"/>
      <c r="I881" s="234"/>
      <c r="J881" s="234"/>
      <c r="K881" s="234"/>
      <c r="L881" s="234"/>
      <c r="M881" s="234"/>
      <c r="N881" s="234"/>
      <c r="O881" s="234"/>
      <c r="P881" s="234"/>
      <c r="Q881" s="234"/>
      <c r="R881" s="234"/>
      <c r="S881" s="234"/>
      <c r="T881" s="234"/>
    </row>
    <row r="882">
      <c r="A882" s="258">
        <v>50645</v>
      </c>
      <c r="B882" s="258" t="s">
        <v>1751</v>
      </c>
      <c r="C882" s="259" t="s">
        <v>1751</v>
      </c>
      <c r="D882" s="234"/>
      <c r="E882" s="234"/>
      <c r="F882" s="234"/>
      <c r="G882" s="234"/>
      <c r="H882" s="234"/>
      <c r="I882" s="234"/>
      <c r="J882" s="234"/>
      <c r="K882" s="234"/>
      <c r="L882" s="234"/>
      <c r="M882" s="234"/>
      <c r="N882" s="234"/>
      <c r="O882" s="234"/>
      <c r="P882" s="234"/>
      <c r="Q882" s="234"/>
      <c r="R882" s="234"/>
      <c r="S882" s="234"/>
      <c r="T882" s="234"/>
    </row>
    <row r="883">
      <c r="A883" s="258">
        <v>50616</v>
      </c>
      <c r="B883" s="258" t="s">
        <v>1752</v>
      </c>
      <c r="C883" s="259" t="s">
        <v>1752</v>
      </c>
      <c r="D883" s="234"/>
      <c r="E883" s="234"/>
      <c r="F883" s="234"/>
      <c r="G883" s="234"/>
      <c r="H883" s="234"/>
      <c r="I883" s="234"/>
      <c r="J883" s="234"/>
      <c r="K883" s="234"/>
      <c r="L883" s="234"/>
      <c r="M883" s="234"/>
      <c r="N883" s="234"/>
      <c r="O883" s="234"/>
      <c r="P883" s="234"/>
      <c r="Q883" s="234"/>
      <c r="R883" s="234"/>
      <c r="S883" s="234"/>
      <c r="T883" s="234"/>
    </row>
    <row r="884">
      <c r="A884" s="258">
        <v>50646</v>
      </c>
      <c r="B884" s="258" t="s">
        <v>1753</v>
      </c>
      <c r="C884" s="259" t="s">
        <v>1753</v>
      </c>
      <c r="D884" s="234"/>
      <c r="E884" s="234"/>
      <c r="F884" s="234"/>
      <c r="G884" s="234"/>
      <c r="H884" s="234"/>
      <c r="I884" s="234"/>
      <c r="J884" s="234"/>
      <c r="K884" s="234"/>
      <c r="L884" s="234"/>
      <c r="M884" s="234"/>
      <c r="N884" s="234"/>
      <c r="O884" s="234"/>
      <c r="P884" s="234"/>
      <c r="Q884" s="234"/>
      <c r="R884" s="234"/>
      <c r="S884" s="234"/>
      <c r="T884" s="234"/>
    </row>
    <row r="885">
      <c r="A885" s="258">
        <v>50617</v>
      </c>
      <c r="B885" s="258" t="s">
        <v>1754</v>
      </c>
      <c r="C885" s="259" t="s">
        <v>1754</v>
      </c>
      <c r="D885" s="234"/>
      <c r="E885" s="234"/>
      <c r="F885" s="234"/>
      <c r="G885" s="234"/>
      <c r="H885" s="234"/>
      <c r="I885" s="234"/>
      <c r="J885" s="234"/>
      <c r="K885" s="234"/>
      <c r="L885" s="234"/>
      <c r="M885" s="234"/>
      <c r="N885" s="234"/>
      <c r="O885" s="234"/>
      <c r="P885" s="234"/>
      <c r="Q885" s="234"/>
      <c r="R885" s="234"/>
      <c r="S885" s="234"/>
      <c r="T885" s="234"/>
    </row>
    <row r="886">
      <c r="A886" s="258">
        <v>50647</v>
      </c>
      <c r="B886" s="258" t="s">
        <v>1755</v>
      </c>
      <c r="C886" s="259" t="s">
        <v>1755</v>
      </c>
      <c r="D886" s="234"/>
      <c r="E886" s="234"/>
      <c r="F886" s="234"/>
      <c r="G886" s="234"/>
      <c r="H886" s="234"/>
      <c r="I886" s="234"/>
      <c r="J886" s="234"/>
      <c r="K886" s="234"/>
      <c r="L886" s="234"/>
      <c r="M886" s="234"/>
      <c r="N886" s="234"/>
      <c r="O886" s="234"/>
      <c r="P886" s="234"/>
      <c r="Q886" s="234"/>
      <c r="R886" s="234"/>
      <c r="S886" s="234"/>
      <c r="T886" s="234"/>
    </row>
    <row r="887">
      <c r="A887" s="258">
        <v>50618</v>
      </c>
      <c r="B887" s="258" t="s">
        <v>1756</v>
      </c>
      <c r="C887" s="259" t="s">
        <v>1756</v>
      </c>
      <c r="D887" s="234"/>
      <c r="E887" s="234"/>
      <c r="F887" s="234"/>
      <c r="G887" s="234"/>
      <c r="H887" s="234"/>
      <c r="I887" s="234"/>
      <c r="J887" s="234"/>
      <c r="K887" s="234"/>
      <c r="L887" s="234"/>
      <c r="M887" s="234"/>
      <c r="N887" s="234"/>
      <c r="O887" s="234"/>
      <c r="P887" s="234"/>
      <c r="Q887" s="234"/>
      <c r="R887" s="234"/>
      <c r="S887" s="234"/>
      <c r="T887" s="234"/>
    </row>
    <row r="888">
      <c r="A888" s="258">
        <v>50648</v>
      </c>
      <c r="B888" s="258" t="s">
        <v>1757</v>
      </c>
      <c r="C888" s="259" t="s">
        <v>1757</v>
      </c>
      <c r="D888" s="234"/>
      <c r="E888" s="234"/>
      <c r="F888" s="234"/>
      <c r="G888" s="234"/>
      <c r="H888" s="234"/>
      <c r="I888" s="234"/>
      <c r="J888" s="234"/>
      <c r="K888" s="234"/>
      <c r="L888" s="234"/>
      <c r="M888" s="234"/>
      <c r="N888" s="234"/>
      <c r="O888" s="234"/>
      <c r="P888" s="234"/>
      <c r="Q888" s="234"/>
      <c r="R888" s="234"/>
      <c r="S888" s="234"/>
      <c r="T888" s="234"/>
    </row>
    <row r="889">
      <c r="A889" s="258">
        <v>50619</v>
      </c>
      <c r="B889" s="258" t="s">
        <v>1758</v>
      </c>
      <c r="C889" s="259" t="s">
        <v>1758</v>
      </c>
      <c r="D889" s="234"/>
      <c r="E889" s="234"/>
      <c r="F889" s="234"/>
      <c r="G889" s="234"/>
      <c r="H889" s="234"/>
      <c r="I889" s="234"/>
      <c r="J889" s="234"/>
      <c r="K889" s="234"/>
      <c r="L889" s="234"/>
      <c r="M889" s="234"/>
      <c r="N889" s="234"/>
      <c r="O889" s="234"/>
      <c r="P889" s="234"/>
      <c r="Q889" s="234"/>
      <c r="R889" s="234"/>
      <c r="S889" s="234"/>
      <c r="T889" s="234"/>
    </row>
    <row r="890">
      <c r="A890" s="258">
        <v>50649</v>
      </c>
      <c r="B890" s="258" t="s">
        <v>1759</v>
      </c>
      <c r="C890" s="259" t="s">
        <v>1759</v>
      </c>
      <c r="D890" s="234"/>
      <c r="E890" s="234"/>
      <c r="F890" s="234"/>
      <c r="G890" s="234"/>
      <c r="H890" s="234"/>
      <c r="I890" s="234"/>
      <c r="J890" s="234"/>
      <c r="K890" s="234"/>
      <c r="L890" s="234"/>
      <c r="M890" s="234"/>
      <c r="N890" s="234"/>
      <c r="O890" s="234"/>
      <c r="P890" s="234"/>
      <c r="Q890" s="234"/>
      <c r="R890" s="234"/>
      <c r="S890" s="234"/>
      <c r="T890" s="234"/>
    </row>
    <row r="891">
      <c r="A891" s="258">
        <v>50620</v>
      </c>
      <c r="B891" s="258" t="s">
        <v>1760</v>
      </c>
      <c r="C891" s="259" t="s">
        <v>1760</v>
      </c>
      <c r="D891" s="234"/>
      <c r="E891" s="234"/>
      <c r="F891" s="234"/>
      <c r="G891" s="234"/>
      <c r="H891" s="234"/>
      <c r="I891" s="234"/>
      <c r="J891" s="234"/>
      <c r="K891" s="234"/>
      <c r="L891" s="234"/>
      <c r="M891" s="234"/>
      <c r="N891" s="234"/>
      <c r="O891" s="234"/>
      <c r="P891" s="234"/>
      <c r="Q891" s="234"/>
      <c r="R891" s="234"/>
      <c r="S891" s="234"/>
      <c r="T891" s="234"/>
    </row>
    <row r="892">
      <c r="A892" s="258">
        <v>50701</v>
      </c>
      <c r="B892" s="258" t="s">
        <v>1761</v>
      </c>
      <c r="C892" s="259" t="s">
        <v>1761</v>
      </c>
      <c r="D892" s="234"/>
      <c r="E892" s="234"/>
      <c r="F892" s="234"/>
      <c r="G892" s="234"/>
      <c r="H892" s="234"/>
      <c r="I892" s="234"/>
      <c r="J892" s="234"/>
      <c r="K892" s="234"/>
      <c r="L892" s="234"/>
      <c r="M892" s="234"/>
      <c r="N892" s="234"/>
      <c r="O892" s="234"/>
      <c r="P892" s="234"/>
      <c r="Q892" s="234"/>
      <c r="R892" s="234"/>
      <c r="S892" s="234"/>
      <c r="T892" s="234"/>
    </row>
    <row r="893">
      <c r="A893" s="258">
        <v>50702</v>
      </c>
      <c r="B893" s="258" t="s">
        <v>1762</v>
      </c>
      <c r="C893" s="259" t="s">
        <v>1762</v>
      </c>
      <c r="D893" s="234"/>
      <c r="E893" s="234"/>
      <c r="F893" s="234"/>
      <c r="G893" s="234"/>
      <c r="H893" s="234"/>
      <c r="I893" s="234"/>
      <c r="J893" s="234"/>
      <c r="K893" s="234"/>
      <c r="L893" s="234"/>
      <c r="M893" s="234"/>
      <c r="N893" s="234"/>
      <c r="O893" s="234"/>
      <c r="P893" s="234"/>
      <c r="Q893" s="234"/>
      <c r="R893" s="234"/>
      <c r="S893" s="234"/>
      <c r="T893" s="234"/>
    </row>
    <row r="894">
      <c r="A894" s="258">
        <v>50703</v>
      </c>
      <c r="B894" s="258" t="s">
        <v>1763</v>
      </c>
      <c r="C894" s="259" t="s">
        <v>1763</v>
      </c>
      <c r="D894" s="234"/>
      <c r="E894" s="234"/>
      <c r="F894" s="234"/>
      <c r="G894" s="234"/>
      <c r="H894" s="234"/>
      <c r="I894" s="234"/>
      <c r="J894" s="234"/>
      <c r="K894" s="234"/>
      <c r="L894" s="234"/>
      <c r="M894" s="234"/>
      <c r="N894" s="234"/>
      <c r="O894" s="234"/>
      <c r="P894" s="234"/>
      <c r="Q894" s="234"/>
      <c r="R894" s="234"/>
      <c r="S894" s="234"/>
      <c r="T894" s="234"/>
    </row>
    <row r="895">
      <c r="A895" s="258">
        <v>50704</v>
      </c>
      <c r="B895" s="258" t="s">
        <v>1764</v>
      </c>
      <c r="C895" s="259" t="s">
        <v>1764</v>
      </c>
      <c r="D895" s="234"/>
      <c r="E895" s="234"/>
      <c r="F895" s="234"/>
      <c r="G895" s="234"/>
      <c r="H895" s="234"/>
      <c r="I895" s="234"/>
      <c r="J895" s="234"/>
      <c r="K895" s="234"/>
      <c r="L895" s="234"/>
      <c r="M895" s="234"/>
      <c r="N895" s="234"/>
      <c r="O895" s="234"/>
      <c r="P895" s="234"/>
      <c r="Q895" s="234"/>
      <c r="R895" s="234"/>
      <c r="S895" s="234"/>
      <c r="T895" s="234"/>
    </row>
    <row r="896">
      <c r="A896" s="258">
        <v>50705</v>
      </c>
      <c r="B896" s="258" t="s">
        <v>1765</v>
      </c>
      <c r="C896" s="259" t="s">
        <v>1765</v>
      </c>
      <c r="D896" s="234"/>
      <c r="E896" s="234"/>
      <c r="F896" s="234"/>
      <c r="G896" s="234"/>
      <c r="H896" s="234"/>
      <c r="I896" s="234"/>
      <c r="J896" s="234"/>
      <c r="K896" s="234"/>
      <c r="L896" s="234"/>
      <c r="M896" s="234"/>
      <c r="N896" s="234"/>
      <c r="O896" s="234"/>
      <c r="P896" s="234"/>
      <c r="Q896" s="234"/>
      <c r="R896" s="234"/>
      <c r="S896" s="234"/>
      <c r="T896" s="234"/>
    </row>
    <row r="897">
      <c r="A897" s="258">
        <v>50735</v>
      </c>
      <c r="B897" s="258" t="s">
        <v>1766</v>
      </c>
      <c r="C897" s="259" t="s">
        <v>1766</v>
      </c>
      <c r="D897" s="234"/>
      <c r="E897" s="234"/>
      <c r="F897" s="234"/>
      <c r="G897" s="234"/>
      <c r="H897" s="234"/>
      <c r="I897" s="234"/>
      <c r="J897" s="234"/>
      <c r="K897" s="234"/>
      <c r="L897" s="234"/>
      <c r="M897" s="234"/>
      <c r="N897" s="234"/>
      <c r="O897" s="234"/>
      <c r="P897" s="234"/>
      <c r="Q897" s="234"/>
      <c r="R897" s="234"/>
      <c r="S897" s="234"/>
      <c r="T897" s="234"/>
    </row>
    <row r="898">
      <c r="A898" s="258">
        <v>50706</v>
      </c>
      <c r="B898" s="258" t="s">
        <v>1767</v>
      </c>
      <c r="C898" s="259" t="s">
        <v>1767</v>
      </c>
      <c r="D898" s="234"/>
      <c r="E898" s="234"/>
      <c r="F898" s="234"/>
      <c r="G898" s="234"/>
      <c r="H898" s="234"/>
      <c r="I898" s="234"/>
      <c r="J898" s="234"/>
      <c r="K898" s="234"/>
      <c r="L898" s="234"/>
      <c r="M898" s="234"/>
      <c r="N898" s="234"/>
      <c r="O898" s="234"/>
      <c r="P898" s="234"/>
      <c r="Q898" s="234"/>
      <c r="R898" s="234"/>
      <c r="S898" s="234"/>
      <c r="T898" s="234"/>
    </row>
    <row r="899">
      <c r="A899" s="258">
        <v>50736</v>
      </c>
      <c r="B899" s="258" t="s">
        <v>1768</v>
      </c>
      <c r="C899" s="259" t="s">
        <v>1768</v>
      </c>
      <c r="D899" s="234"/>
      <c r="E899" s="234"/>
      <c r="F899" s="234"/>
      <c r="G899" s="234"/>
      <c r="H899" s="234"/>
      <c r="I899" s="234"/>
      <c r="J899" s="234"/>
      <c r="K899" s="234"/>
      <c r="L899" s="234"/>
      <c r="M899" s="234"/>
      <c r="N899" s="234"/>
      <c r="O899" s="234"/>
      <c r="P899" s="234"/>
      <c r="Q899" s="234"/>
      <c r="R899" s="234"/>
      <c r="S899" s="234"/>
      <c r="T899" s="234"/>
    </row>
    <row r="900">
      <c r="A900" s="258">
        <v>50707</v>
      </c>
      <c r="B900" s="258" t="s">
        <v>1769</v>
      </c>
      <c r="C900" s="259" t="s">
        <v>1769</v>
      </c>
      <c r="D900" s="234"/>
      <c r="E900" s="234"/>
      <c r="F900" s="234"/>
      <c r="G900" s="234"/>
      <c r="H900" s="234"/>
      <c r="I900" s="234"/>
      <c r="J900" s="234"/>
      <c r="K900" s="234"/>
      <c r="L900" s="234"/>
      <c r="M900" s="234"/>
      <c r="N900" s="234"/>
      <c r="O900" s="234"/>
      <c r="P900" s="234"/>
      <c r="Q900" s="234"/>
      <c r="R900" s="234"/>
      <c r="S900" s="234"/>
      <c r="T900" s="234"/>
    </row>
    <row r="901">
      <c r="A901" s="258">
        <v>50737</v>
      </c>
      <c r="B901" s="258" t="s">
        <v>1770</v>
      </c>
      <c r="C901" s="259" t="s">
        <v>1770</v>
      </c>
      <c r="D901" s="234"/>
      <c r="E901" s="234"/>
      <c r="F901" s="234"/>
      <c r="G901" s="234"/>
      <c r="H901" s="234"/>
      <c r="I901" s="234"/>
      <c r="J901" s="234"/>
      <c r="K901" s="234"/>
      <c r="L901" s="234"/>
      <c r="M901" s="234"/>
      <c r="N901" s="234"/>
      <c r="O901" s="234"/>
      <c r="P901" s="234"/>
      <c r="Q901" s="234"/>
      <c r="R901" s="234"/>
      <c r="S901" s="234"/>
      <c r="T901" s="234"/>
    </row>
    <row r="902">
      <c r="A902" s="258">
        <v>50708</v>
      </c>
      <c r="B902" s="258" t="s">
        <v>1771</v>
      </c>
      <c r="C902" s="259" t="s">
        <v>1771</v>
      </c>
      <c r="D902" s="234"/>
      <c r="E902" s="234"/>
      <c r="F902" s="234"/>
      <c r="G902" s="234"/>
      <c r="H902" s="234"/>
      <c r="I902" s="234"/>
      <c r="J902" s="234"/>
      <c r="K902" s="234"/>
      <c r="L902" s="234"/>
      <c r="M902" s="234"/>
      <c r="N902" s="234"/>
      <c r="O902" s="234"/>
      <c r="P902" s="234"/>
      <c r="Q902" s="234"/>
      <c r="R902" s="234"/>
      <c r="S902" s="234"/>
      <c r="T902" s="234"/>
    </row>
    <row r="903">
      <c r="A903" s="258">
        <v>50738</v>
      </c>
      <c r="B903" s="258" t="s">
        <v>1772</v>
      </c>
      <c r="C903" s="259" t="s">
        <v>1772</v>
      </c>
      <c r="D903" s="234"/>
      <c r="E903" s="234"/>
      <c r="F903" s="234"/>
      <c r="G903" s="234"/>
      <c r="H903" s="234"/>
      <c r="I903" s="234"/>
      <c r="J903" s="234"/>
      <c r="K903" s="234"/>
      <c r="L903" s="234"/>
      <c r="M903" s="234"/>
      <c r="N903" s="234"/>
      <c r="O903" s="234"/>
      <c r="P903" s="234"/>
      <c r="Q903" s="234"/>
      <c r="R903" s="234"/>
      <c r="S903" s="234"/>
      <c r="T903" s="234"/>
    </row>
    <row r="904">
      <c r="A904" s="258">
        <v>50709</v>
      </c>
      <c r="B904" s="258" t="s">
        <v>1773</v>
      </c>
      <c r="C904" s="259" t="s">
        <v>1773</v>
      </c>
      <c r="D904" s="234"/>
      <c r="E904" s="234"/>
      <c r="F904" s="234"/>
      <c r="G904" s="234"/>
      <c r="H904" s="234"/>
      <c r="I904" s="234"/>
      <c r="J904" s="234"/>
      <c r="K904" s="234"/>
      <c r="L904" s="234"/>
      <c r="M904" s="234"/>
      <c r="N904" s="234"/>
      <c r="O904" s="234"/>
      <c r="P904" s="234"/>
      <c r="Q904" s="234"/>
      <c r="R904" s="234"/>
      <c r="S904" s="234"/>
      <c r="T904" s="234"/>
    </row>
    <row r="905">
      <c r="A905" s="258">
        <v>50739</v>
      </c>
      <c r="B905" s="258" t="s">
        <v>1774</v>
      </c>
      <c r="C905" s="259" t="s">
        <v>1774</v>
      </c>
      <c r="D905" s="234"/>
      <c r="E905" s="234"/>
      <c r="F905" s="234"/>
      <c r="G905" s="234"/>
      <c r="H905" s="234"/>
      <c r="I905" s="234"/>
      <c r="J905" s="234"/>
      <c r="K905" s="234"/>
      <c r="L905" s="234"/>
      <c r="M905" s="234"/>
      <c r="N905" s="234"/>
      <c r="O905" s="234"/>
      <c r="P905" s="234"/>
      <c r="Q905" s="234"/>
      <c r="R905" s="234"/>
      <c r="S905" s="234"/>
      <c r="T905" s="234"/>
    </row>
    <row r="906">
      <c r="A906" s="258">
        <v>50710</v>
      </c>
      <c r="B906" s="258" t="s">
        <v>1775</v>
      </c>
      <c r="C906" s="259" t="s">
        <v>1775</v>
      </c>
      <c r="D906" s="234"/>
      <c r="E906" s="234"/>
      <c r="F906" s="234"/>
      <c r="G906" s="234"/>
      <c r="H906" s="234"/>
      <c r="I906" s="234"/>
      <c r="J906" s="234"/>
      <c r="K906" s="234"/>
      <c r="L906" s="234"/>
      <c r="M906" s="234"/>
      <c r="N906" s="234"/>
      <c r="O906" s="234"/>
      <c r="P906" s="234"/>
      <c r="Q906" s="234"/>
      <c r="R906" s="234"/>
      <c r="S906" s="234"/>
      <c r="T906" s="234"/>
    </row>
    <row r="907">
      <c r="A907" s="258">
        <v>50740</v>
      </c>
      <c r="B907" s="258" t="s">
        <v>1776</v>
      </c>
      <c r="C907" s="259" t="s">
        <v>1776</v>
      </c>
      <c r="D907" s="234"/>
      <c r="E907" s="234"/>
      <c r="F907" s="234"/>
      <c r="G907" s="234"/>
      <c r="H907" s="234"/>
      <c r="I907" s="234"/>
      <c r="J907" s="234"/>
      <c r="K907" s="234"/>
      <c r="L907" s="234"/>
      <c r="M907" s="234"/>
      <c r="N907" s="234"/>
      <c r="O907" s="234"/>
      <c r="P907" s="234"/>
      <c r="Q907" s="234"/>
      <c r="R907" s="234"/>
      <c r="S907" s="234"/>
      <c r="T907" s="234"/>
    </row>
    <row r="908">
      <c r="A908" s="258">
        <v>50711</v>
      </c>
      <c r="B908" s="258" t="s">
        <v>1777</v>
      </c>
      <c r="C908" s="259" t="s">
        <v>1777</v>
      </c>
      <c r="D908" s="234"/>
      <c r="E908" s="234"/>
      <c r="F908" s="234"/>
      <c r="G908" s="234"/>
      <c r="H908" s="234"/>
      <c r="I908" s="234"/>
      <c r="J908" s="234"/>
      <c r="K908" s="234"/>
      <c r="L908" s="234"/>
      <c r="M908" s="234"/>
      <c r="N908" s="234"/>
      <c r="O908" s="234"/>
      <c r="P908" s="234"/>
      <c r="Q908" s="234"/>
      <c r="R908" s="234"/>
      <c r="S908" s="234"/>
      <c r="T908" s="234"/>
    </row>
    <row r="909">
      <c r="A909" s="258">
        <v>50741</v>
      </c>
      <c r="B909" s="258" t="s">
        <v>1778</v>
      </c>
      <c r="C909" s="259" t="s">
        <v>1778</v>
      </c>
      <c r="D909" s="234"/>
      <c r="E909" s="234"/>
      <c r="F909" s="234"/>
      <c r="G909" s="234"/>
      <c r="H909" s="234"/>
      <c r="I909" s="234"/>
      <c r="J909" s="234"/>
      <c r="K909" s="234"/>
      <c r="L909" s="234"/>
      <c r="M909" s="234"/>
      <c r="N909" s="234"/>
      <c r="O909" s="234"/>
      <c r="P909" s="234"/>
      <c r="Q909" s="234"/>
      <c r="R909" s="234"/>
      <c r="S909" s="234"/>
      <c r="T909" s="234"/>
    </row>
    <row r="910">
      <c r="A910" s="258">
        <v>50712</v>
      </c>
      <c r="B910" s="258" t="s">
        <v>1779</v>
      </c>
      <c r="C910" s="259" t="s">
        <v>1779</v>
      </c>
      <c r="D910" s="234"/>
      <c r="E910" s="234"/>
      <c r="F910" s="234"/>
      <c r="G910" s="234"/>
      <c r="H910" s="234"/>
      <c r="I910" s="234"/>
      <c r="J910" s="234"/>
      <c r="K910" s="234"/>
      <c r="L910" s="234"/>
      <c r="M910" s="234"/>
      <c r="N910" s="234"/>
      <c r="O910" s="234"/>
      <c r="P910" s="234"/>
      <c r="Q910" s="234"/>
      <c r="R910" s="234"/>
      <c r="S910" s="234"/>
      <c r="T910" s="234"/>
    </row>
    <row r="911">
      <c r="A911" s="258">
        <v>50742</v>
      </c>
      <c r="B911" s="258" t="s">
        <v>1780</v>
      </c>
      <c r="C911" s="259" t="s">
        <v>1780</v>
      </c>
      <c r="D911" s="234"/>
      <c r="E911" s="234"/>
      <c r="F911" s="234"/>
      <c r="G911" s="234"/>
      <c r="H911" s="234"/>
      <c r="I911" s="234"/>
      <c r="J911" s="234"/>
      <c r="K911" s="234"/>
      <c r="L911" s="234"/>
      <c r="M911" s="234"/>
      <c r="N911" s="234"/>
      <c r="O911" s="234"/>
      <c r="P911" s="234"/>
      <c r="Q911" s="234"/>
      <c r="R911" s="234"/>
      <c r="S911" s="234"/>
      <c r="T911" s="234"/>
    </row>
    <row r="912">
      <c r="A912" s="258">
        <v>50713</v>
      </c>
      <c r="B912" s="258" t="s">
        <v>1781</v>
      </c>
      <c r="C912" s="259" t="s">
        <v>1781</v>
      </c>
      <c r="D912" s="234"/>
      <c r="E912" s="234"/>
      <c r="F912" s="234"/>
      <c r="G912" s="234"/>
      <c r="H912" s="234"/>
      <c r="I912" s="234"/>
      <c r="J912" s="234"/>
      <c r="K912" s="234"/>
      <c r="L912" s="234"/>
      <c r="M912" s="234"/>
      <c r="N912" s="234"/>
      <c r="O912" s="234"/>
      <c r="P912" s="234"/>
      <c r="Q912" s="234"/>
      <c r="R912" s="234"/>
      <c r="S912" s="234"/>
      <c r="T912" s="234"/>
    </row>
    <row r="913">
      <c r="A913" s="258">
        <v>50743</v>
      </c>
      <c r="B913" s="258" t="s">
        <v>1782</v>
      </c>
      <c r="C913" s="259" t="s">
        <v>1782</v>
      </c>
      <c r="D913" s="234"/>
      <c r="E913" s="234"/>
      <c r="F913" s="234"/>
      <c r="G913" s="234"/>
      <c r="H913" s="234"/>
      <c r="I913" s="234"/>
      <c r="J913" s="234"/>
      <c r="K913" s="234"/>
      <c r="L913" s="234"/>
      <c r="M913" s="234"/>
      <c r="N913" s="234"/>
      <c r="O913" s="234"/>
      <c r="P913" s="234"/>
      <c r="Q913" s="234"/>
      <c r="R913" s="234"/>
      <c r="S913" s="234"/>
      <c r="T913" s="234"/>
    </row>
    <row r="914">
      <c r="A914" s="258">
        <v>50714</v>
      </c>
      <c r="B914" s="258" t="s">
        <v>1783</v>
      </c>
      <c r="C914" s="259" t="s">
        <v>1783</v>
      </c>
      <c r="D914" s="234"/>
      <c r="E914" s="234"/>
      <c r="F914" s="234"/>
      <c r="G914" s="234"/>
      <c r="H914" s="234"/>
      <c r="I914" s="234"/>
      <c r="J914" s="234"/>
      <c r="K914" s="234"/>
      <c r="L914" s="234"/>
      <c r="M914" s="234"/>
      <c r="N914" s="234"/>
      <c r="O914" s="234"/>
      <c r="P914" s="234"/>
      <c r="Q914" s="234"/>
      <c r="R914" s="234"/>
      <c r="S914" s="234"/>
      <c r="T914" s="234"/>
    </row>
    <row r="915">
      <c r="A915" s="258">
        <v>50744</v>
      </c>
      <c r="B915" s="258" t="s">
        <v>1784</v>
      </c>
      <c r="C915" s="259" t="s">
        <v>1784</v>
      </c>
      <c r="D915" s="234"/>
      <c r="E915" s="234"/>
      <c r="F915" s="234"/>
      <c r="G915" s="234"/>
      <c r="H915" s="234"/>
      <c r="I915" s="234"/>
      <c r="J915" s="234"/>
      <c r="K915" s="234"/>
      <c r="L915" s="234"/>
      <c r="M915" s="234"/>
      <c r="N915" s="234"/>
      <c r="O915" s="234"/>
      <c r="P915" s="234"/>
      <c r="Q915" s="234"/>
      <c r="R915" s="234"/>
      <c r="S915" s="234"/>
      <c r="T915" s="234"/>
    </row>
    <row r="916">
      <c r="A916" s="258">
        <v>50715</v>
      </c>
      <c r="B916" s="258" t="s">
        <v>1785</v>
      </c>
      <c r="C916" s="259" t="s">
        <v>1785</v>
      </c>
      <c r="D916" s="234"/>
      <c r="E916" s="234"/>
      <c r="F916" s="234"/>
      <c r="G916" s="234"/>
      <c r="H916" s="234"/>
      <c r="I916" s="234"/>
      <c r="J916" s="234"/>
      <c r="K916" s="234"/>
      <c r="L916" s="234"/>
      <c r="M916" s="234"/>
      <c r="N916" s="234"/>
      <c r="O916" s="234"/>
      <c r="P916" s="234"/>
      <c r="Q916" s="234"/>
      <c r="R916" s="234"/>
      <c r="S916" s="234"/>
      <c r="T916" s="234"/>
    </row>
    <row r="917">
      <c r="A917" s="258">
        <v>50745</v>
      </c>
      <c r="B917" s="258" t="s">
        <v>1786</v>
      </c>
      <c r="C917" s="259" t="s">
        <v>1786</v>
      </c>
      <c r="D917" s="234"/>
      <c r="E917" s="234"/>
      <c r="F917" s="234"/>
      <c r="G917" s="234"/>
      <c r="H917" s="234"/>
      <c r="I917" s="234"/>
      <c r="J917" s="234"/>
      <c r="K917" s="234"/>
      <c r="L917" s="234"/>
      <c r="M917" s="234"/>
      <c r="N917" s="234"/>
      <c r="O917" s="234"/>
      <c r="P917" s="234"/>
      <c r="Q917" s="234"/>
      <c r="R917" s="234"/>
      <c r="S917" s="234"/>
      <c r="T917" s="234"/>
    </row>
    <row r="918">
      <c r="A918" s="258">
        <v>50716</v>
      </c>
      <c r="B918" s="258" t="s">
        <v>1787</v>
      </c>
      <c r="C918" s="259" t="s">
        <v>1787</v>
      </c>
      <c r="D918" s="234"/>
      <c r="E918" s="234"/>
      <c r="F918" s="234"/>
      <c r="G918" s="234"/>
      <c r="H918" s="234"/>
      <c r="I918" s="234"/>
      <c r="J918" s="234"/>
      <c r="K918" s="234"/>
      <c r="L918" s="234"/>
      <c r="M918" s="234"/>
      <c r="N918" s="234"/>
      <c r="O918" s="234"/>
      <c r="P918" s="234"/>
      <c r="Q918" s="234"/>
      <c r="R918" s="234"/>
      <c r="S918" s="234"/>
      <c r="T918" s="234"/>
    </row>
    <row r="919">
      <c r="A919" s="258">
        <v>50746</v>
      </c>
      <c r="B919" s="258" t="s">
        <v>1788</v>
      </c>
      <c r="C919" s="259" t="s">
        <v>1788</v>
      </c>
      <c r="D919" s="234"/>
      <c r="E919" s="234"/>
      <c r="F919" s="234"/>
      <c r="G919" s="234"/>
      <c r="H919" s="234"/>
      <c r="I919" s="234"/>
      <c r="J919" s="234"/>
      <c r="K919" s="234"/>
      <c r="L919" s="234"/>
      <c r="M919" s="234"/>
      <c r="N919" s="234"/>
      <c r="O919" s="234"/>
      <c r="P919" s="234"/>
      <c r="Q919" s="234"/>
      <c r="R919" s="234"/>
      <c r="S919" s="234"/>
      <c r="T919" s="234"/>
    </row>
    <row r="920">
      <c r="A920" s="258">
        <v>50717</v>
      </c>
      <c r="B920" s="258" t="s">
        <v>1789</v>
      </c>
      <c r="C920" s="259" t="s">
        <v>1789</v>
      </c>
      <c r="D920" s="234"/>
      <c r="E920" s="234"/>
      <c r="F920" s="234"/>
      <c r="G920" s="234"/>
      <c r="H920" s="234"/>
      <c r="I920" s="234"/>
      <c r="J920" s="234"/>
      <c r="K920" s="234"/>
      <c r="L920" s="234"/>
      <c r="M920" s="234"/>
      <c r="N920" s="234"/>
      <c r="O920" s="234"/>
      <c r="P920" s="234"/>
      <c r="Q920" s="234"/>
      <c r="R920" s="234"/>
      <c r="S920" s="234"/>
      <c r="T920" s="234"/>
    </row>
    <row r="921">
      <c r="A921" s="258">
        <v>50747</v>
      </c>
      <c r="B921" s="258" t="s">
        <v>1790</v>
      </c>
      <c r="C921" s="259" t="s">
        <v>1790</v>
      </c>
      <c r="D921" s="234"/>
      <c r="E921" s="234"/>
      <c r="F921" s="234"/>
      <c r="G921" s="234"/>
      <c r="H921" s="234"/>
      <c r="I921" s="234"/>
      <c r="J921" s="234"/>
      <c r="K921" s="234"/>
      <c r="L921" s="234"/>
      <c r="M921" s="234"/>
      <c r="N921" s="234"/>
      <c r="O921" s="234"/>
      <c r="P921" s="234"/>
      <c r="Q921" s="234"/>
      <c r="R921" s="234"/>
      <c r="S921" s="234"/>
      <c r="T921" s="234"/>
    </row>
    <row r="922">
      <c r="A922" s="258">
        <v>50718</v>
      </c>
      <c r="B922" s="258" t="s">
        <v>1791</v>
      </c>
      <c r="C922" s="259" t="s">
        <v>1791</v>
      </c>
      <c r="D922" s="234"/>
      <c r="E922" s="234"/>
      <c r="F922" s="234"/>
      <c r="G922" s="234"/>
      <c r="H922" s="234"/>
      <c r="I922" s="234"/>
      <c r="J922" s="234"/>
      <c r="K922" s="234"/>
      <c r="L922" s="234"/>
      <c r="M922" s="234"/>
      <c r="N922" s="234"/>
      <c r="O922" s="234"/>
      <c r="P922" s="234"/>
      <c r="Q922" s="234"/>
      <c r="R922" s="234"/>
      <c r="S922" s="234"/>
      <c r="T922" s="234"/>
    </row>
    <row r="923">
      <c r="A923" s="258">
        <v>50748</v>
      </c>
      <c r="B923" s="258" t="s">
        <v>1792</v>
      </c>
      <c r="C923" s="259" t="s">
        <v>1792</v>
      </c>
      <c r="D923" s="234"/>
      <c r="E923" s="234"/>
      <c r="F923" s="234"/>
      <c r="G923" s="234"/>
      <c r="H923" s="234"/>
      <c r="I923" s="234"/>
      <c r="J923" s="234"/>
      <c r="K923" s="234"/>
      <c r="L923" s="234"/>
      <c r="M923" s="234"/>
      <c r="N923" s="234"/>
      <c r="O923" s="234"/>
      <c r="P923" s="234"/>
      <c r="Q923" s="234"/>
      <c r="R923" s="234"/>
      <c r="S923" s="234"/>
      <c r="T923" s="234"/>
    </row>
    <row r="924">
      <c r="A924" s="258">
        <v>50719</v>
      </c>
      <c r="B924" s="258" t="s">
        <v>1793</v>
      </c>
      <c r="C924" s="259" t="s">
        <v>1793</v>
      </c>
      <c r="D924" s="234"/>
      <c r="E924" s="234"/>
      <c r="F924" s="234"/>
      <c r="G924" s="234"/>
      <c r="H924" s="234"/>
      <c r="I924" s="234"/>
      <c r="J924" s="234"/>
      <c r="K924" s="234"/>
      <c r="L924" s="234"/>
      <c r="M924" s="234"/>
      <c r="N924" s="234"/>
      <c r="O924" s="234"/>
      <c r="P924" s="234"/>
      <c r="Q924" s="234"/>
      <c r="R924" s="234"/>
      <c r="S924" s="234"/>
      <c r="T924" s="234"/>
    </row>
    <row r="925">
      <c r="A925" s="258">
        <v>50749</v>
      </c>
      <c r="B925" s="258" t="s">
        <v>1794</v>
      </c>
      <c r="C925" s="259" t="s">
        <v>1794</v>
      </c>
      <c r="D925" s="234"/>
      <c r="E925" s="234"/>
      <c r="F925" s="234"/>
      <c r="G925" s="234"/>
      <c r="H925" s="234"/>
      <c r="I925" s="234"/>
      <c r="J925" s="234"/>
      <c r="K925" s="234"/>
      <c r="L925" s="234"/>
      <c r="M925" s="234"/>
      <c r="N925" s="234"/>
      <c r="O925" s="234"/>
      <c r="P925" s="234"/>
      <c r="Q925" s="234"/>
      <c r="R925" s="234"/>
      <c r="S925" s="234"/>
      <c r="T925" s="234"/>
    </row>
    <row r="926">
      <c r="A926" s="258">
        <v>50720</v>
      </c>
      <c r="B926" s="258" t="s">
        <v>1795</v>
      </c>
      <c r="C926" s="259" t="s">
        <v>1795</v>
      </c>
      <c r="D926" s="234"/>
      <c r="E926" s="234"/>
      <c r="F926" s="234"/>
      <c r="G926" s="234"/>
      <c r="H926" s="234"/>
      <c r="I926" s="234"/>
      <c r="J926" s="234"/>
      <c r="K926" s="234"/>
      <c r="L926" s="234"/>
      <c r="M926" s="234"/>
      <c r="N926" s="234"/>
      <c r="O926" s="234"/>
      <c r="P926" s="234"/>
      <c r="Q926" s="234"/>
      <c r="R926" s="234"/>
      <c r="S926" s="234"/>
      <c r="T926" s="234"/>
    </row>
    <row r="927">
      <c r="A927" s="258">
        <v>50835</v>
      </c>
      <c r="B927" s="258" t="s">
        <v>1796</v>
      </c>
      <c r="C927" s="259" t="s">
        <v>1796</v>
      </c>
      <c r="D927" s="234"/>
      <c r="E927" s="234"/>
      <c r="F927" s="234"/>
      <c r="G927" s="234"/>
      <c r="H927" s="234"/>
      <c r="I927" s="234"/>
      <c r="J927" s="234"/>
      <c r="K927" s="234"/>
      <c r="L927" s="234"/>
      <c r="M927" s="234"/>
      <c r="N927" s="234"/>
      <c r="O927" s="234"/>
      <c r="P927" s="234"/>
      <c r="Q927" s="234"/>
      <c r="R927" s="234"/>
      <c r="S927" s="234"/>
      <c r="T927" s="234"/>
    </row>
    <row r="928">
      <c r="A928" s="258">
        <v>50836</v>
      </c>
      <c r="B928" s="258" t="s">
        <v>1797</v>
      </c>
      <c r="C928" s="259" t="s">
        <v>1797</v>
      </c>
      <c r="D928" s="234"/>
      <c r="E928" s="234"/>
      <c r="F928" s="234"/>
      <c r="G928" s="234"/>
      <c r="H928" s="234"/>
      <c r="I928" s="234"/>
      <c r="J928" s="234"/>
      <c r="K928" s="234"/>
      <c r="L928" s="234"/>
      <c r="M928" s="234"/>
      <c r="N928" s="234"/>
      <c r="O928" s="234"/>
      <c r="P928" s="234"/>
      <c r="Q928" s="234"/>
      <c r="R928" s="234"/>
      <c r="S928" s="234"/>
      <c r="T928" s="234"/>
    </row>
    <row r="929">
      <c r="A929" s="258">
        <v>50837</v>
      </c>
      <c r="B929" s="258" t="s">
        <v>1798</v>
      </c>
      <c r="C929" s="259" t="s">
        <v>1798</v>
      </c>
      <c r="D929" s="234"/>
      <c r="E929" s="234"/>
      <c r="F929" s="234"/>
      <c r="G929" s="234"/>
      <c r="H929" s="234"/>
      <c r="I929" s="234"/>
      <c r="J929" s="234"/>
      <c r="K929" s="234"/>
      <c r="L929" s="234"/>
      <c r="M929" s="234"/>
      <c r="N929" s="234"/>
      <c r="O929" s="234"/>
      <c r="P929" s="234"/>
      <c r="Q929" s="234"/>
      <c r="R929" s="234"/>
      <c r="S929" s="234"/>
      <c r="T929" s="234"/>
    </row>
    <row r="930">
      <c r="A930" s="258">
        <v>50838</v>
      </c>
      <c r="B930" s="258" t="s">
        <v>1799</v>
      </c>
      <c r="C930" s="259" t="s">
        <v>1799</v>
      </c>
      <c r="D930" s="234"/>
      <c r="E930" s="234"/>
      <c r="F930" s="234"/>
      <c r="G930" s="234"/>
      <c r="H930" s="234"/>
      <c r="I930" s="234"/>
      <c r="J930" s="234"/>
      <c r="K930" s="234"/>
      <c r="L930" s="234"/>
      <c r="M930" s="234"/>
      <c r="N930" s="234"/>
      <c r="O930" s="234"/>
      <c r="P930" s="234"/>
      <c r="Q930" s="234"/>
      <c r="R930" s="234"/>
      <c r="S930" s="234"/>
      <c r="T930" s="234"/>
    </row>
    <row r="931">
      <c r="A931" s="258">
        <v>50839</v>
      </c>
      <c r="B931" s="258" t="s">
        <v>1800</v>
      </c>
      <c r="C931" s="259" t="s">
        <v>1800</v>
      </c>
      <c r="D931" s="234"/>
      <c r="E931" s="234"/>
      <c r="F931" s="234"/>
      <c r="G931" s="234"/>
      <c r="H931" s="234"/>
      <c r="I931" s="234"/>
      <c r="J931" s="234"/>
      <c r="K931" s="234"/>
      <c r="L931" s="234"/>
      <c r="M931" s="234"/>
      <c r="N931" s="234"/>
      <c r="O931" s="234"/>
      <c r="P931" s="234"/>
      <c r="Q931" s="234"/>
      <c r="R931" s="234"/>
      <c r="S931" s="234"/>
      <c r="T931" s="234"/>
    </row>
    <row r="932">
      <c r="A932" s="258">
        <v>50840</v>
      </c>
      <c r="B932" s="258" t="s">
        <v>1801</v>
      </c>
      <c r="C932" s="259" t="s">
        <v>1801</v>
      </c>
      <c r="D932" s="234"/>
      <c r="E932" s="234"/>
      <c r="F932" s="234"/>
      <c r="G932" s="234"/>
      <c r="H932" s="234"/>
      <c r="I932" s="234"/>
      <c r="J932" s="234"/>
      <c r="K932" s="234"/>
      <c r="L932" s="234"/>
      <c r="M932" s="234"/>
      <c r="N932" s="234"/>
      <c r="O932" s="234"/>
      <c r="P932" s="234"/>
      <c r="Q932" s="234"/>
      <c r="R932" s="234"/>
      <c r="S932" s="234"/>
      <c r="T932" s="234"/>
    </row>
    <row r="933">
      <c r="A933" s="258">
        <v>50841</v>
      </c>
      <c r="B933" s="258" t="s">
        <v>1802</v>
      </c>
      <c r="C933" s="259" t="s">
        <v>1802</v>
      </c>
      <c r="D933" s="234"/>
      <c r="E933" s="234"/>
      <c r="F933" s="234"/>
      <c r="G933" s="234"/>
      <c r="H933" s="234"/>
      <c r="I933" s="234"/>
      <c r="J933" s="234"/>
      <c r="K933" s="234"/>
      <c r="L933" s="234"/>
      <c r="M933" s="234"/>
      <c r="N933" s="234"/>
      <c r="O933" s="234"/>
      <c r="P933" s="234"/>
      <c r="Q933" s="234"/>
      <c r="R933" s="234"/>
      <c r="S933" s="234"/>
      <c r="T933" s="234"/>
    </row>
    <row r="934">
      <c r="A934" s="258">
        <v>50842</v>
      </c>
      <c r="B934" s="258" t="s">
        <v>1803</v>
      </c>
      <c r="C934" s="259" t="s">
        <v>1803</v>
      </c>
      <c r="D934" s="234"/>
      <c r="E934" s="234"/>
      <c r="F934" s="234"/>
      <c r="G934" s="234"/>
      <c r="H934" s="234"/>
      <c r="I934" s="234"/>
      <c r="J934" s="234"/>
      <c r="K934" s="234"/>
      <c r="L934" s="234"/>
      <c r="M934" s="234"/>
      <c r="N934" s="234"/>
      <c r="O934" s="234"/>
      <c r="P934" s="234"/>
      <c r="Q934" s="234"/>
      <c r="R934" s="234"/>
      <c r="S934" s="234"/>
      <c r="T934" s="234"/>
    </row>
    <row r="935">
      <c r="A935" s="258">
        <v>50843</v>
      </c>
      <c r="B935" s="258" t="s">
        <v>1804</v>
      </c>
      <c r="C935" s="259" t="s">
        <v>1804</v>
      </c>
      <c r="D935" s="234"/>
      <c r="E935" s="234"/>
      <c r="F935" s="234"/>
      <c r="G935" s="234"/>
      <c r="H935" s="234"/>
      <c r="I935" s="234"/>
      <c r="J935" s="234"/>
      <c r="K935" s="234"/>
      <c r="L935" s="234"/>
      <c r="M935" s="234"/>
      <c r="N935" s="234"/>
      <c r="O935" s="234"/>
      <c r="P935" s="234"/>
      <c r="Q935" s="234"/>
      <c r="R935" s="234"/>
      <c r="S935" s="234"/>
      <c r="T935" s="234"/>
    </row>
    <row r="936">
      <c r="A936" s="258">
        <v>50844</v>
      </c>
      <c r="B936" s="258" t="s">
        <v>1805</v>
      </c>
      <c r="C936" s="259" t="s">
        <v>1805</v>
      </c>
      <c r="D936" s="234"/>
      <c r="E936" s="234"/>
      <c r="F936" s="234"/>
      <c r="G936" s="234"/>
      <c r="H936" s="234"/>
      <c r="I936" s="234"/>
      <c r="J936" s="234"/>
      <c r="K936" s="234"/>
      <c r="L936" s="234"/>
      <c r="M936" s="234"/>
      <c r="N936" s="234"/>
      <c r="O936" s="234"/>
      <c r="P936" s="234"/>
      <c r="Q936" s="234"/>
      <c r="R936" s="234"/>
      <c r="S936" s="234"/>
      <c r="T936" s="234"/>
    </row>
    <row r="937">
      <c r="A937" s="258">
        <v>50845</v>
      </c>
      <c r="B937" s="258" t="s">
        <v>1806</v>
      </c>
      <c r="C937" s="259" t="s">
        <v>1806</v>
      </c>
      <c r="D937" s="234"/>
      <c r="E937" s="234"/>
      <c r="F937" s="234"/>
      <c r="G937" s="234"/>
      <c r="H937" s="234"/>
      <c r="I937" s="234"/>
      <c r="J937" s="234"/>
      <c r="K937" s="234"/>
      <c r="L937" s="234"/>
      <c r="M937" s="234"/>
      <c r="N937" s="234"/>
      <c r="O937" s="234"/>
      <c r="P937" s="234"/>
      <c r="Q937" s="234"/>
      <c r="R937" s="234"/>
      <c r="S937" s="234"/>
      <c r="T937" s="234"/>
    </row>
    <row r="938">
      <c r="A938" s="258">
        <v>50846</v>
      </c>
      <c r="B938" s="258" t="s">
        <v>1807</v>
      </c>
      <c r="C938" s="259" t="s">
        <v>1807</v>
      </c>
      <c r="D938" s="234"/>
      <c r="E938" s="234"/>
      <c r="F938" s="234"/>
      <c r="G938" s="234"/>
      <c r="H938" s="234"/>
      <c r="I938" s="234"/>
      <c r="J938" s="234"/>
      <c r="K938" s="234"/>
      <c r="L938" s="234"/>
      <c r="M938" s="234"/>
      <c r="N938" s="234"/>
      <c r="O938" s="234"/>
      <c r="P938" s="234"/>
      <c r="Q938" s="234"/>
      <c r="R938" s="234"/>
      <c r="S938" s="234"/>
      <c r="T938" s="234"/>
    </row>
    <row r="939">
      <c r="A939" s="258">
        <v>50847</v>
      </c>
      <c r="B939" s="258" t="s">
        <v>1808</v>
      </c>
      <c r="C939" s="259" t="s">
        <v>1808</v>
      </c>
      <c r="D939" s="234"/>
      <c r="E939" s="234"/>
      <c r="F939" s="234"/>
      <c r="G939" s="234"/>
      <c r="H939" s="234"/>
      <c r="I939" s="234"/>
      <c r="J939" s="234"/>
      <c r="K939" s="234"/>
      <c r="L939" s="234"/>
      <c r="M939" s="234"/>
      <c r="N939" s="234"/>
      <c r="O939" s="234"/>
      <c r="P939" s="234"/>
      <c r="Q939" s="234"/>
      <c r="R939" s="234"/>
      <c r="S939" s="234"/>
      <c r="T939" s="234"/>
    </row>
    <row r="940">
      <c r="A940" s="258">
        <v>50848</v>
      </c>
      <c r="B940" s="258" t="s">
        <v>1809</v>
      </c>
      <c r="C940" s="259" t="s">
        <v>1809</v>
      </c>
      <c r="D940" s="234"/>
      <c r="E940" s="234"/>
      <c r="F940" s="234"/>
      <c r="G940" s="234"/>
      <c r="H940" s="234"/>
      <c r="I940" s="234"/>
      <c r="J940" s="234"/>
      <c r="K940" s="234"/>
      <c r="L940" s="234"/>
      <c r="M940" s="234"/>
      <c r="N940" s="234"/>
      <c r="O940" s="234"/>
      <c r="P940" s="234"/>
      <c r="Q940" s="234"/>
      <c r="R940" s="234"/>
      <c r="S940" s="234"/>
      <c r="T940" s="234"/>
    </row>
    <row r="941">
      <c r="A941" s="258">
        <v>50849</v>
      </c>
      <c r="B941" s="258" t="s">
        <v>1810</v>
      </c>
      <c r="C941" s="259" t="s">
        <v>1810</v>
      </c>
      <c r="D941" s="234"/>
      <c r="E941" s="234"/>
      <c r="F941" s="234"/>
      <c r="G941" s="234"/>
      <c r="H941" s="234"/>
      <c r="I941" s="234"/>
      <c r="J941" s="234"/>
      <c r="K941" s="234"/>
      <c r="L941" s="234"/>
      <c r="M941" s="234"/>
      <c r="N941" s="234"/>
      <c r="O941" s="234"/>
      <c r="P941" s="234"/>
      <c r="Q941" s="234"/>
      <c r="R941" s="234"/>
      <c r="S941" s="234"/>
      <c r="T941" s="234"/>
    </row>
    <row r="942">
      <c r="A942" s="257">
        <v>50130</v>
      </c>
      <c r="B942" s="257" t="s">
        <v>1545</v>
      </c>
      <c r="C942" s="256" t="s">
        <v>1546</v>
      </c>
      <c r="D942" s="234"/>
      <c r="E942" s="234"/>
      <c r="F942" s="234"/>
      <c r="G942" s="234"/>
      <c r="H942" s="234"/>
      <c r="I942" s="234"/>
      <c r="J942" s="234"/>
      <c r="K942" s="234"/>
      <c r="L942" s="234"/>
      <c r="M942" s="234"/>
      <c r="N942" s="234"/>
      <c r="O942" s="234"/>
      <c r="P942" s="234"/>
      <c r="Q942" s="234"/>
      <c r="R942" s="234"/>
      <c r="S942" s="234"/>
      <c r="T942" s="234"/>
    </row>
    <row r="943">
      <c r="A943" s="257">
        <v>50230</v>
      </c>
      <c r="B943" s="257" t="s">
        <v>1547</v>
      </c>
      <c r="C943" s="256" t="s">
        <v>1548</v>
      </c>
      <c r="D943" s="234"/>
      <c r="E943" s="234"/>
      <c r="F943" s="234"/>
      <c r="G943" s="234"/>
      <c r="H943" s="234"/>
      <c r="I943" s="234"/>
      <c r="J943" s="234"/>
      <c r="K943" s="234"/>
      <c r="L943" s="234"/>
      <c r="M943" s="234"/>
      <c r="N943" s="234"/>
      <c r="O943" s="234"/>
      <c r="P943" s="234"/>
      <c r="Q943" s="234"/>
      <c r="R943" s="234"/>
      <c r="S943" s="234"/>
      <c r="T943" s="234"/>
    </row>
    <row r="944">
      <c r="A944" s="257">
        <v>50330</v>
      </c>
      <c r="B944" s="257" t="s">
        <v>1549</v>
      </c>
      <c r="C944" s="256" t="s">
        <v>1550</v>
      </c>
      <c r="D944" s="234"/>
      <c r="E944" s="234"/>
      <c r="F944" s="234"/>
      <c r="G944" s="234"/>
      <c r="H944" s="234"/>
      <c r="I944" s="234"/>
      <c r="J944" s="234"/>
      <c r="K944" s="234"/>
      <c r="L944" s="234"/>
      <c r="M944" s="234"/>
      <c r="N944" s="234"/>
      <c r="O944" s="234"/>
      <c r="P944" s="234"/>
      <c r="Q944" s="234"/>
      <c r="R944" s="234"/>
      <c r="S944" s="234"/>
      <c r="T944" s="234"/>
    </row>
    <row r="945">
      <c r="A945" s="257">
        <v>50430</v>
      </c>
      <c r="B945" s="257" t="s">
        <v>1811</v>
      </c>
      <c r="C945" s="256" t="s">
        <v>1812</v>
      </c>
      <c r="D945" s="234"/>
      <c r="E945" s="234"/>
      <c r="F945" s="234"/>
      <c r="G945" s="234"/>
      <c r="H945" s="234"/>
      <c r="I945" s="234"/>
      <c r="J945" s="234"/>
      <c r="K945" s="234"/>
      <c r="L945" s="234"/>
      <c r="M945" s="234"/>
      <c r="N945" s="234"/>
      <c r="O945" s="234"/>
      <c r="P945" s="234"/>
      <c r="Q945" s="234"/>
      <c r="R945" s="234"/>
      <c r="S945" s="234"/>
      <c r="T945" s="234"/>
    </row>
    <row r="946">
      <c r="A946" s="257">
        <v>50530</v>
      </c>
      <c r="B946" s="257" t="s">
        <v>1813</v>
      </c>
      <c r="C946" s="256" t="s">
        <v>1814</v>
      </c>
      <c r="D946" s="234"/>
      <c r="E946" s="234"/>
      <c r="F946" s="234"/>
      <c r="G946" s="234"/>
      <c r="H946" s="234"/>
      <c r="I946" s="234"/>
      <c r="J946" s="234"/>
      <c r="K946" s="234"/>
      <c r="L946" s="234"/>
      <c r="M946" s="234"/>
      <c r="N946" s="234"/>
      <c r="O946" s="234"/>
      <c r="P946" s="234"/>
      <c r="Q946" s="234"/>
      <c r="R946" s="234"/>
      <c r="S946" s="234"/>
      <c r="T946" s="234"/>
    </row>
    <row r="947">
      <c r="A947" s="257">
        <v>50630</v>
      </c>
      <c r="B947" s="257" t="s">
        <v>1815</v>
      </c>
      <c r="C947" s="256" t="s">
        <v>1816</v>
      </c>
      <c r="D947" s="234"/>
      <c r="E947" s="234"/>
      <c r="F947" s="234"/>
      <c r="G947" s="234"/>
      <c r="H947" s="234"/>
      <c r="I947" s="234"/>
      <c r="J947" s="234"/>
      <c r="K947" s="234"/>
      <c r="L947" s="234"/>
      <c r="M947" s="234"/>
      <c r="N947" s="234"/>
      <c r="O947" s="234"/>
      <c r="P947" s="234"/>
      <c r="Q947" s="234"/>
      <c r="R947" s="234"/>
      <c r="S947" s="234"/>
      <c r="T947" s="234"/>
    </row>
    <row r="948">
      <c r="A948" s="257">
        <v>50730</v>
      </c>
      <c r="B948" s="257" t="s">
        <v>1817</v>
      </c>
      <c r="C948" s="256" t="s">
        <v>1818</v>
      </c>
      <c r="D948" s="234"/>
      <c r="E948" s="234"/>
      <c r="F948" s="234"/>
      <c r="G948" s="234"/>
      <c r="H948" s="234"/>
      <c r="I948" s="234"/>
      <c r="J948" s="234"/>
      <c r="K948" s="234"/>
      <c r="L948" s="234"/>
      <c r="M948" s="234"/>
      <c r="N948" s="234"/>
      <c r="O948" s="234"/>
      <c r="P948" s="234"/>
      <c r="Q948" s="234"/>
      <c r="R948" s="234"/>
      <c r="S948" s="234"/>
      <c r="T948" s="234"/>
    </row>
    <row r="949">
      <c r="A949" s="257">
        <v>50131</v>
      </c>
      <c r="B949" s="257" t="s">
        <v>1545</v>
      </c>
      <c r="C949" s="256" t="s">
        <v>1546</v>
      </c>
      <c r="D949" s="234"/>
      <c r="E949" s="234"/>
      <c r="F949" s="234"/>
      <c r="G949" s="234"/>
      <c r="H949" s="234"/>
      <c r="I949" s="234"/>
      <c r="J949" s="234"/>
      <c r="K949" s="234"/>
      <c r="L949" s="234"/>
      <c r="M949" s="234"/>
      <c r="N949" s="234"/>
      <c r="O949" s="234"/>
      <c r="P949" s="234"/>
      <c r="Q949" s="234"/>
      <c r="R949" s="234"/>
      <c r="S949" s="234"/>
      <c r="T949" s="234"/>
    </row>
    <row r="950">
      <c r="A950" s="257">
        <v>50231</v>
      </c>
      <c r="B950" s="257" t="s">
        <v>1547</v>
      </c>
      <c r="C950" s="256" t="s">
        <v>1548</v>
      </c>
      <c r="D950" s="234"/>
      <c r="E950" s="234"/>
      <c r="F950" s="234"/>
      <c r="G950" s="234"/>
      <c r="H950" s="234"/>
      <c r="I950" s="234"/>
      <c r="J950" s="234"/>
      <c r="K950" s="234"/>
      <c r="L950" s="234"/>
      <c r="M950" s="234"/>
      <c r="N950" s="234"/>
      <c r="O950" s="234"/>
      <c r="P950" s="234"/>
      <c r="Q950" s="234"/>
      <c r="R950" s="234"/>
      <c r="S950" s="234"/>
      <c r="T950" s="234"/>
    </row>
    <row r="951">
      <c r="A951" s="257">
        <v>50331</v>
      </c>
      <c r="B951" s="257" t="s">
        <v>1549</v>
      </c>
      <c r="C951" s="256" t="s">
        <v>1550</v>
      </c>
      <c r="D951" s="234"/>
      <c r="E951" s="234"/>
      <c r="F951" s="234"/>
      <c r="G951" s="234"/>
      <c r="H951" s="234"/>
      <c r="I951" s="234"/>
      <c r="J951" s="234"/>
      <c r="K951" s="234"/>
      <c r="L951" s="234"/>
      <c r="M951" s="234"/>
      <c r="N951" s="234"/>
      <c r="O951" s="234"/>
      <c r="P951" s="234"/>
      <c r="Q951" s="234"/>
      <c r="R951" s="234"/>
      <c r="S951" s="234"/>
      <c r="T951" s="234"/>
    </row>
    <row r="952">
      <c r="A952" s="257">
        <v>50431</v>
      </c>
      <c r="B952" s="257" t="s">
        <v>1811</v>
      </c>
      <c r="C952" s="256" t="s">
        <v>1812</v>
      </c>
      <c r="D952" s="234"/>
      <c r="E952" s="234"/>
      <c r="F952" s="234"/>
      <c r="G952" s="234"/>
      <c r="H952" s="234"/>
      <c r="I952" s="234"/>
      <c r="J952" s="234"/>
      <c r="K952" s="234"/>
      <c r="L952" s="234"/>
      <c r="M952" s="234"/>
      <c r="N952" s="234"/>
      <c r="O952" s="234"/>
      <c r="P952" s="234"/>
      <c r="Q952" s="234"/>
      <c r="R952" s="234"/>
      <c r="S952" s="234"/>
      <c r="T952" s="234"/>
    </row>
    <row r="953">
      <c r="A953" s="257">
        <v>50531</v>
      </c>
      <c r="B953" s="257" t="s">
        <v>1813</v>
      </c>
      <c r="C953" s="256" t="s">
        <v>1814</v>
      </c>
      <c r="D953" s="234"/>
      <c r="E953" s="234"/>
      <c r="F953" s="234"/>
      <c r="G953" s="234"/>
      <c r="H953" s="234"/>
      <c r="I953" s="234"/>
      <c r="J953" s="234"/>
      <c r="K953" s="234"/>
      <c r="L953" s="234"/>
      <c r="M953" s="234"/>
      <c r="N953" s="234"/>
      <c r="O953" s="234"/>
      <c r="P953" s="234"/>
      <c r="Q953" s="234"/>
      <c r="R953" s="234"/>
      <c r="S953" s="234"/>
      <c r="T953" s="234"/>
    </row>
    <row r="954">
      <c r="A954" s="257">
        <v>50631</v>
      </c>
      <c r="B954" s="257" t="s">
        <v>1815</v>
      </c>
      <c r="C954" s="256" t="s">
        <v>1816</v>
      </c>
      <c r="D954" s="234"/>
      <c r="E954" s="234"/>
      <c r="F954" s="234"/>
      <c r="G954" s="234"/>
      <c r="H954" s="234"/>
      <c r="I954" s="234"/>
      <c r="J954" s="234"/>
      <c r="K954" s="234"/>
      <c r="L954" s="234"/>
      <c r="M954" s="234"/>
      <c r="N954" s="234"/>
      <c r="O954" s="234"/>
      <c r="P954" s="234"/>
      <c r="Q954" s="234"/>
      <c r="R954" s="234"/>
      <c r="S954" s="234"/>
      <c r="T954" s="234"/>
    </row>
    <row r="955">
      <c r="A955" s="257">
        <v>50132</v>
      </c>
      <c r="B955" s="257" t="s">
        <v>1545</v>
      </c>
      <c r="C955" s="256" t="s">
        <v>1546</v>
      </c>
      <c r="D955" s="234"/>
      <c r="E955" s="234"/>
      <c r="F955" s="234"/>
      <c r="G955" s="234"/>
      <c r="H955" s="234"/>
      <c r="I955" s="234"/>
      <c r="J955" s="234"/>
      <c r="K955" s="234"/>
      <c r="L955" s="234"/>
      <c r="M955" s="234"/>
      <c r="N955" s="234"/>
      <c r="O955" s="234"/>
      <c r="P955" s="234"/>
      <c r="Q955" s="234"/>
      <c r="R955" s="234"/>
      <c r="S955" s="234"/>
      <c r="T955" s="234"/>
    </row>
    <row r="956">
      <c r="A956" s="257">
        <v>50232</v>
      </c>
      <c r="B956" s="257" t="s">
        <v>1547</v>
      </c>
      <c r="C956" s="256" t="s">
        <v>1548</v>
      </c>
      <c r="D956" s="234"/>
      <c r="E956" s="234"/>
      <c r="F956" s="234"/>
      <c r="G956" s="234"/>
      <c r="H956" s="234"/>
      <c r="I956" s="234"/>
      <c r="J956" s="234"/>
      <c r="K956" s="234"/>
      <c r="L956" s="234"/>
      <c r="M956" s="234"/>
      <c r="N956" s="234"/>
      <c r="O956" s="234"/>
      <c r="P956" s="234"/>
      <c r="Q956" s="234"/>
      <c r="R956" s="234"/>
      <c r="S956" s="234"/>
      <c r="T956" s="234"/>
    </row>
    <row r="957">
      <c r="A957" s="257">
        <v>50332</v>
      </c>
      <c r="B957" s="257" t="s">
        <v>1549</v>
      </c>
      <c r="C957" s="256" t="s">
        <v>1550</v>
      </c>
      <c r="D957" s="234"/>
      <c r="E957" s="234"/>
      <c r="F957" s="234"/>
      <c r="G957" s="234"/>
      <c r="H957" s="234"/>
      <c r="I957" s="234"/>
      <c r="J957" s="234"/>
      <c r="K957" s="234"/>
      <c r="L957" s="234"/>
      <c r="M957" s="234"/>
      <c r="N957" s="234"/>
      <c r="O957" s="234"/>
      <c r="P957" s="234"/>
      <c r="Q957" s="234"/>
      <c r="R957" s="234"/>
      <c r="S957" s="234"/>
      <c r="T957" s="234"/>
    </row>
    <row r="958">
      <c r="A958" s="257">
        <v>50432</v>
      </c>
      <c r="B958" s="257" t="s">
        <v>1811</v>
      </c>
      <c r="C958" s="256" t="s">
        <v>1812</v>
      </c>
      <c r="D958" s="234"/>
      <c r="E958" s="234"/>
      <c r="F958" s="234"/>
      <c r="G958" s="234"/>
      <c r="H958" s="234"/>
      <c r="I958" s="234"/>
      <c r="J958" s="234"/>
      <c r="K958" s="234"/>
      <c r="L958" s="234"/>
      <c r="M958" s="234"/>
      <c r="N958" s="234"/>
      <c r="O958" s="234"/>
      <c r="P958" s="234"/>
      <c r="Q958" s="234"/>
      <c r="R958" s="234"/>
      <c r="S958" s="234"/>
      <c r="T958" s="234"/>
    </row>
    <row r="959">
      <c r="A959" s="257">
        <v>50532</v>
      </c>
      <c r="B959" s="257" t="s">
        <v>1813</v>
      </c>
      <c r="C959" s="256" t="s">
        <v>1814</v>
      </c>
      <c r="D959" s="234"/>
      <c r="E959" s="234"/>
      <c r="F959" s="234"/>
      <c r="G959" s="234"/>
      <c r="H959" s="234"/>
      <c r="I959" s="234"/>
      <c r="J959" s="234"/>
      <c r="K959" s="234"/>
      <c r="L959" s="234"/>
      <c r="M959" s="234"/>
      <c r="N959" s="234"/>
      <c r="O959" s="234"/>
      <c r="P959" s="234"/>
      <c r="Q959" s="234"/>
      <c r="R959" s="234"/>
      <c r="S959" s="234"/>
      <c r="T959" s="234"/>
    </row>
    <row r="960">
      <c r="A960" s="257">
        <v>50632</v>
      </c>
      <c r="B960" s="257" t="s">
        <v>1815</v>
      </c>
      <c r="C960" s="256" t="s">
        <v>1816</v>
      </c>
      <c r="D960" s="234"/>
      <c r="E960" s="234"/>
      <c r="F960" s="234"/>
      <c r="G960" s="234"/>
      <c r="H960" s="234"/>
      <c r="I960" s="234"/>
      <c r="J960" s="234"/>
      <c r="K960" s="234"/>
      <c r="L960" s="234"/>
      <c r="M960" s="234"/>
      <c r="N960" s="234"/>
      <c r="O960" s="234"/>
      <c r="P960" s="234"/>
      <c r="Q960" s="234"/>
      <c r="R960" s="234"/>
      <c r="S960" s="234"/>
      <c r="T960" s="234"/>
    </row>
    <row r="961">
      <c r="A961" s="257">
        <v>50732</v>
      </c>
      <c r="B961" s="257" t="s">
        <v>1817</v>
      </c>
      <c r="C961" s="256" t="s">
        <v>1818</v>
      </c>
      <c r="D961" s="234"/>
      <c r="E961" s="234"/>
      <c r="F961" s="234"/>
      <c r="G961" s="234"/>
      <c r="H961" s="234"/>
      <c r="I961" s="234"/>
      <c r="J961" s="234"/>
      <c r="K961" s="234"/>
      <c r="L961" s="234"/>
      <c r="M961" s="234"/>
      <c r="N961" s="234"/>
      <c r="O961" s="234"/>
      <c r="P961" s="234"/>
      <c r="Q961" s="234"/>
      <c r="R961" s="234"/>
      <c r="S961" s="234"/>
      <c r="T961" s="234"/>
    </row>
    <row r="962">
      <c r="A962" s="257">
        <v>50832</v>
      </c>
      <c r="B962" s="257" t="s">
        <v>1819</v>
      </c>
      <c r="C962" s="256" t="s">
        <v>1820</v>
      </c>
      <c r="D962" s="234"/>
      <c r="E962" s="234"/>
      <c r="F962" s="234"/>
      <c r="G962" s="234"/>
      <c r="H962" s="234"/>
      <c r="I962" s="234"/>
      <c r="J962" s="234"/>
      <c r="K962" s="234"/>
      <c r="L962" s="234"/>
      <c r="M962" s="234"/>
      <c r="N962" s="234"/>
      <c r="O962" s="234"/>
      <c r="P962" s="234"/>
      <c r="Q962" s="234"/>
      <c r="R962" s="234"/>
      <c r="S962" s="234"/>
      <c r="T962" s="234"/>
    </row>
    <row r="963">
      <c r="A963" s="257">
        <v>50133</v>
      </c>
      <c r="B963" s="257" t="s">
        <v>1545</v>
      </c>
      <c r="C963" s="256" t="s">
        <v>1546</v>
      </c>
      <c r="D963" s="234"/>
      <c r="E963" s="234"/>
      <c r="F963" s="234"/>
      <c r="G963" s="234"/>
      <c r="H963" s="234"/>
      <c r="I963" s="234"/>
      <c r="J963" s="234"/>
      <c r="K963" s="234"/>
      <c r="L963" s="234"/>
      <c r="M963" s="234"/>
      <c r="N963" s="234"/>
      <c r="O963" s="234"/>
      <c r="P963" s="234"/>
      <c r="Q963" s="234"/>
      <c r="R963" s="234"/>
      <c r="S963" s="234"/>
      <c r="T963" s="234"/>
    </row>
    <row r="964">
      <c r="A964" s="257">
        <v>50233</v>
      </c>
      <c r="B964" s="257" t="s">
        <v>1547</v>
      </c>
      <c r="C964" s="256" t="s">
        <v>1548</v>
      </c>
      <c r="D964" s="234"/>
      <c r="E964" s="234"/>
      <c r="F964" s="234"/>
      <c r="G964" s="234"/>
      <c r="H964" s="234"/>
      <c r="I964" s="234"/>
      <c r="J964" s="234"/>
      <c r="K964" s="234"/>
      <c r="L964" s="234"/>
      <c r="M964" s="234"/>
      <c r="N964" s="234"/>
      <c r="O964" s="234"/>
      <c r="P964" s="234"/>
      <c r="Q964" s="234"/>
      <c r="R964" s="234"/>
      <c r="S964" s="234"/>
      <c r="T964" s="234"/>
    </row>
    <row r="965">
      <c r="A965" s="257">
        <v>50333</v>
      </c>
      <c r="B965" s="257" t="s">
        <v>1549</v>
      </c>
      <c r="C965" s="256" t="s">
        <v>1550</v>
      </c>
      <c r="D965" s="234"/>
      <c r="E965" s="234"/>
      <c r="F965" s="234"/>
      <c r="G965" s="234"/>
      <c r="H965" s="234"/>
      <c r="I965" s="234"/>
      <c r="J965" s="234"/>
      <c r="K965" s="234"/>
      <c r="L965" s="234"/>
      <c r="M965" s="234"/>
      <c r="N965" s="234"/>
      <c r="O965" s="234"/>
      <c r="P965" s="234"/>
      <c r="Q965" s="234"/>
      <c r="R965" s="234"/>
      <c r="S965" s="234"/>
      <c r="T965" s="234"/>
    </row>
    <row r="966">
      <c r="A966" s="257">
        <v>50433</v>
      </c>
      <c r="B966" s="257" t="s">
        <v>1811</v>
      </c>
      <c r="C966" s="256" t="s">
        <v>1812</v>
      </c>
      <c r="D966" s="234"/>
      <c r="E966" s="234"/>
      <c r="F966" s="234"/>
      <c r="G966" s="234"/>
      <c r="H966" s="234"/>
      <c r="I966" s="234"/>
      <c r="J966" s="234"/>
      <c r="K966" s="234"/>
      <c r="L966" s="234"/>
      <c r="M966" s="234"/>
      <c r="N966" s="234"/>
      <c r="O966" s="234"/>
      <c r="P966" s="234"/>
      <c r="Q966" s="234"/>
      <c r="R966" s="234"/>
      <c r="S966" s="234"/>
      <c r="T966" s="234"/>
    </row>
    <row r="967">
      <c r="A967" s="257">
        <v>50533</v>
      </c>
      <c r="B967" s="257" t="s">
        <v>1813</v>
      </c>
      <c r="C967" s="256" t="s">
        <v>1814</v>
      </c>
      <c r="D967" s="234"/>
      <c r="E967" s="234"/>
      <c r="F967" s="234"/>
      <c r="G967" s="234"/>
      <c r="H967" s="234"/>
      <c r="I967" s="234"/>
      <c r="J967" s="234"/>
      <c r="K967" s="234"/>
      <c r="L967" s="234"/>
      <c r="M967" s="234"/>
      <c r="N967" s="234"/>
      <c r="O967" s="234"/>
      <c r="P967" s="234"/>
      <c r="Q967" s="234"/>
      <c r="R967" s="234"/>
      <c r="S967" s="234"/>
      <c r="T967" s="234"/>
    </row>
    <row r="968">
      <c r="A968" s="257">
        <v>50633</v>
      </c>
      <c r="B968" s="257" t="s">
        <v>1815</v>
      </c>
      <c r="C968" s="256" t="s">
        <v>1816</v>
      </c>
      <c r="D968" s="234"/>
      <c r="E968" s="234"/>
      <c r="F968" s="234"/>
      <c r="G968" s="234"/>
      <c r="H968" s="234"/>
      <c r="I968" s="234"/>
      <c r="J968" s="234"/>
      <c r="K968" s="234"/>
      <c r="L968" s="234"/>
      <c r="M968" s="234"/>
      <c r="N968" s="234"/>
      <c r="O968" s="234"/>
      <c r="P968" s="234"/>
      <c r="Q968" s="234"/>
      <c r="R968" s="234"/>
      <c r="S968" s="234"/>
      <c r="T968" s="234"/>
    </row>
    <row r="969">
      <c r="A969" s="257">
        <v>50733</v>
      </c>
      <c r="B969" s="257" t="s">
        <v>1817</v>
      </c>
      <c r="C969" s="256" t="s">
        <v>1818</v>
      </c>
      <c r="D969" s="234"/>
      <c r="E969" s="234"/>
      <c r="F969" s="234"/>
      <c r="G969" s="234"/>
      <c r="H969" s="234"/>
      <c r="I969" s="234"/>
      <c r="J969" s="234"/>
      <c r="K969" s="234"/>
      <c r="L969" s="234"/>
      <c r="M969" s="234"/>
      <c r="N969" s="234"/>
      <c r="O969" s="234"/>
      <c r="P969" s="234"/>
      <c r="Q969" s="234"/>
      <c r="R969" s="234"/>
      <c r="S969" s="234"/>
      <c r="T969" s="234"/>
    </row>
    <row r="970">
      <c r="A970" s="257">
        <v>50833</v>
      </c>
      <c r="B970" s="257" t="s">
        <v>1819</v>
      </c>
      <c r="C970" s="256" t="s">
        <v>1820</v>
      </c>
      <c r="D970" s="234"/>
      <c r="E970" s="234"/>
      <c r="F970" s="234"/>
      <c r="G970" s="234"/>
      <c r="H970" s="234"/>
      <c r="I970" s="234"/>
      <c r="J970" s="234"/>
      <c r="K970" s="234"/>
      <c r="L970" s="234"/>
      <c r="M970" s="234"/>
      <c r="N970" s="234"/>
      <c r="O970" s="234"/>
      <c r="P970" s="234"/>
      <c r="Q970" s="234"/>
      <c r="R970" s="234"/>
      <c r="S970" s="234"/>
      <c r="T970" s="234"/>
    </row>
    <row r="971">
      <c r="A971" s="257">
        <v>50134</v>
      </c>
      <c r="B971" s="257" t="s">
        <v>1545</v>
      </c>
      <c r="C971" s="256" t="s">
        <v>1546</v>
      </c>
      <c r="D971" s="234"/>
      <c r="E971" s="234"/>
      <c r="F971" s="234"/>
      <c r="G971" s="234"/>
      <c r="H971" s="234"/>
      <c r="I971" s="234"/>
      <c r="J971" s="234"/>
      <c r="K971" s="234"/>
      <c r="L971" s="234"/>
      <c r="M971" s="234"/>
      <c r="N971" s="234"/>
      <c r="O971" s="234"/>
      <c r="P971" s="234"/>
      <c r="Q971" s="234"/>
      <c r="R971" s="234"/>
      <c r="S971" s="234"/>
      <c r="T971" s="234"/>
    </row>
    <row r="972">
      <c r="A972" s="257">
        <v>50234</v>
      </c>
      <c r="B972" s="257" t="s">
        <v>1547</v>
      </c>
      <c r="C972" s="256" t="s">
        <v>1548</v>
      </c>
      <c r="D972" s="234"/>
      <c r="E972" s="234"/>
      <c r="F972" s="234"/>
      <c r="G972" s="234"/>
      <c r="H972" s="234"/>
      <c r="I972" s="234"/>
      <c r="J972" s="234"/>
      <c r="K972" s="234"/>
      <c r="L972" s="234"/>
      <c r="M972" s="234"/>
      <c r="N972" s="234"/>
      <c r="O972" s="234"/>
      <c r="P972" s="234"/>
      <c r="Q972" s="234"/>
      <c r="R972" s="234"/>
      <c r="S972" s="234"/>
      <c r="T972" s="234"/>
    </row>
    <row r="973">
      <c r="A973" s="257">
        <v>50334</v>
      </c>
      <c r="B973" s="257" t="s">
        <v>1549</v>
      </c>
      <c r="C973" s="256" t="s">
        <v>1550</v>
      </c>
      <c r="D973" s="234"/>
      <c r="E973" s="234"/>
      <c r="F973" s="234"/>
      <c r="G973" s="234"/>
      <c r="H973" s="234"/>
      <c r="I973" s="234"/>
      <c r="J973" s="234"/>
      <c r="K973" s="234"/>
      <c r="L973" s="234"/>
      <c r="M973" s="234"/>
      <c r="N973" s="234"/>
      <c r="O973" s="234"/>
      <c r="P973" s="234"/>
      <c r="Q973" s="234"/>
      <c r="R973" s="234"/>
      <c r="S973" s="234"/>
      <c r="T973" s="234"/>
    </row>
    <row r="974">
      <c r="A974" s="257">
        <v>50434</v>
      </c>
      <c r="B974" s="257" t="s">
        <v>1811</v>
      </c>
      <c r="C974" s="256" t="s">
        <v>1812</v>
      </c>
      <c r="D974" s="234"/>
      <c r="E974" s="234"/>
      <c r="F974" s="234"/>
      <c r="G974" s="234"/>
      <c r="H974" s="234"/>
      <c r="I974" s="234"/>
      <c r="J974" s="234"/>
      <c r="K974" s="234"/>
      <c r="L974" s="234"/>
      <c r="M974" s="234"/>
      <c r="N974" s="234"/>
      <c r="O974" s="234"/>
      <c r="P974" s="234"/>
      <c r="Q974" s="234"/>
      <c r="R974" s="234"/>
      <c r="S974" s="234"/>
      <c r="T974" s="234"/>
    </row>
    <row r="975">
      <c r="A975" s="257">
        <v>50534</v>
      </c>
      <c r="B975" s="257" t="s">
        <v>1813</v>
      </c>
      <c r="C975" s="256" t="s">
        <v>1814</v>
      </c>
      <c r="D975" s="234"/>
      <c r="E975" s="234"/>
      <c r="F975" s="234"/>
      <c r="G975" s="234"/>
      <c r="H975" s="234"/>
      <c r="I975" s="234"/>
      <c r="J975" s="234"/>
      <c r="K975" s="234"/>
      <c r="L975" s="234"/>
      <c r="M975" s="234"/>
      <c r="N975" s="234"/>
      <c r="O975" s="234"/>
      <c r="P975" s="234"/>
      <c r="Q975" s="234"/>
      <c r="R975" s="234"/>
      <c r="S975" s="234"/>
      <c r="T975" s="234"/>
    </row>
    <row r="976">
      <c r="A976" s="257">
        <v>50634</v>
      </c>
      <c r="B976" s="257" t="s">
        <v>1815</v>
      </c>
      <c r="C976" s="256" t="s">
        <v>1816</v>
      </c>
      <c r="D976" s="234"/>
      <c r="E976" s="234"/>
      <c r="F976" s="234"/>
      <c r="G976" s="234"/>
      <c r="H976" s="234"/>
      <c r="I976" s="234"/>
      <c r="J976" s="234"/>
      <c r="K976" s="234"/>
      <c r="L976" s="234"/>
      <c r="M976" s="234"/>
      <c r="N976" s="234"/>
      <c r="O976" s="234"/>
      <c r="P976" s="234"/>
      <c r="Q976" s="234"/>
      <c r="R976" s="234"/>
      <c r="S976" s="234"/>
      <c r="T976" s="234"/>
    </row>
    <row r="977">
      <c r="A977" s="257">
        <v>50734</v>
      </c>
      <c r="B977" s="257" t="s">
        <v>1817</v>
      </c>
      <c r="C977" s="256" t="s">
        <v>1818</v>
      </c>
      <c r="D977" s="234"/>
      <c r="E977" s="234"/>
      <c r="F977" s="234"/>
      <c r="G977" s="234"/>
      <c r="H977" s="234"/>
      <c r="I977" s="234"/>
      <c r="J977" s="234"/>
      <c r="K977" s="234"/>
      <c r="L977" s="234"/>
      <c r="M977" s="234"/>
      <c r="N977" s="234"/>
      <c r="O977" s="234"/>
      <c r="P977" s="234"/>
      <c r="Q977" s="234"/>
      <c r="R977" s="234"/>
      <c r="S977" s="234"/>
      <c r="T977" s="234"/>
    </row>
    <row r="978">
      <c r="A978" s="257">
        <v>50834</v>
      </c>
      <c r="B978" s="257" t="s">
        <v>1819</v>
      </c>
      <c r="C978" s="256" t="s">
        <v>1820</v>
      </c>
      <c r="D978" s="234"/>
      <c r="E978" s="234"/>
      <c r="F978" s="234"/>
      <c r="G978" s="234"/>
      <c r="H978" s="234"/>
      <c r="I978" s="234"/>
      <c r="J978" s="234"/>
      <c r="K978" s="234"/>
      <c r="L978" s="234"/>
      <c r="M978" s="234"/>
      <c r="N978" s="234"/>
      <c r="O978" s="234"/>
      <c r="P978" s="234"/>
      <c r="Q978" s="234"/>
      <c r="R978" s="234"/>
      <c r="S978" s="234"/>
      <c r="T978" s="234"/>
    </row>
    <row r="979">
      <c r="A979" s="231">
        <v>21300</v>
      </c>
      <c r="B979" s="235" t="s">
        <v>1821</v>
      </c>
      <c r="C979" s="256" t="s">
        <v>1822</v>
      </c>
      <c r="D979" s="234"/>
      <c r="E979" s="234"/>
      <c r="F979" s="234"/>
      <c r="G979" s="234"/>
      <c r="H979" s="234"/>
      <c r="I979" s="234"/>
      <c r="J979" s="234"/>
      <c r="K979" s="234"/>
      <c r="L979" s="234"/>
      <c r="M979" s="234"/>
      <c r="N979" s="234"/>
      <c r="O979" s="234"/>
      <c r="P979" s="234"/>
      <c r="Q979" s="234"/>
      <c r="R979" s="234"/>
      <c r="S979" s="234"/>
      <c r="T979" s="234"/>
    </row>
    <row r="980">
      <c r="A980" s="231">
        <v>21301</v>
      </c>
      <c r="B980" s="235" t="s">
        <v>1821</v>
      </c>
      <c r="C980" s="256" t="s">
        <v>1822</v>
      </c>
      <c r="D980" s="234"/>
      <c r="E980" s="234"/>
      <c r="F980" s="234"/>
      <c r="G980" s="234"/>
      <c r="H980" s="234"/>
      <c r="I980" s="234"/>
      <c r="J980" s="234"/>
      <c r="K980" s="234"/>
      <c r="L980" s="234"/>
      <c r="M980" s="234"/>
      <c r="N980" s="234"/>
      <c r="O980" s="234"/>
      <c r="P980" s="234"/>
      <c r="Q980" s="234"/>
      <c r="R980" s="234"/>
      <c r="S980" s="234"/>
      <c r="T980" s="234"/>
    </row>
    <row r="981">
      <c r="A981" s="231">
        <v>21302</v>
      </c>
      <c r="B981" s="235" t="s">
        <v>1821</v>
      </c>
      <c r="C981" s="256" t="s">
        <v>1823</v>
      </c>
      <c r="D981" s="234"/>
      <c r="E981" s="234"/>
      <c r="F981" s="234"/>
      <c r="G981" s="234"/>
      <c r="H981" s="234"/>
      <c r="I981" s="234"/>
      <c r="J981" s="234"/>
      <c r="K981" s="234"/>
      <c r="L981" s="234"/>
      <c r="M981" s="234"/>
      <c r="N981" s="234"/>
      <c r="O981" s="234"/>
      <c r="P981" s="234"/>
      <c r="Q981" s="234"/>
      <c r="R981" s="234"/>
      <c r="S981" s="234"/>
      <c r="T981" s="234"/>
    </row>
    <row r="982">
      <c r="A982" s="231">
        <v>21303</v>
      </c>
      <c r="B982" s="235" t="s">
        <v>1821</v>
      </c>
      <c r="C982" s="256" t="s">
        <v>1823</v>
      </c>
      <c r="D982" s="234"/>
      <c r="E982" s="234"/>
      <c r="F982" s="234"/>
      <c r="G982" s="234"/>
      <c r="H982" s="234"/>
      <c r="I982" s="234"/>
      <c r="J982" s="234"/>
      <c r="K982" s="234"/>
      <c r="L982" s="234"/>
      <c r="M982" s="234"/>
      <c r="N982" s="234"/>
      <c r="O982" s="234"/>
      <c r="P982" s="234"/>
      <c r="Q982" s="234"/>
      <c r="R982" s="234"/>
      <c r="S982" s="234"/>
      <c r="T982" s="234"/>
    </row>
    <row r="983">
      <c r="A983" s="231">
        <v>21304</v>
      </c>
      <c r="B983" s="235" t="s">
        <v>1821</v>
      </c>
      <c r="C983" s="256" t="s">
        <v>1823</v>
      </c>
      <c r="D983" s="234"/>
      <c r="E983" s="234"/>
      <c r="F983" s="234"/>
      <c r="G983" s="234"/>
      <c r="H983" s="234"/>
      <c r="I983" s="234"/>
      <c r="J983" s="234"/>
      <c r="K983" s="234"/>
      <c r="L983" s="234"/>
      <c r="M983" s="234"/>
      <c r="N983" s="234"/>
      <c r="O983" s="234"/>
      <c r="P983" s="234"/>
      <c r="Q983" s="234"/>
      <c r="R983" s="234"/>
      <c r="S983" s="234"/>
      <c r="T983" s="234"/>
    </row>
    <row r="984">
      <c r="A984" s="231">
        <v>21305</v>
      </c>
      <c r="B984" s="235" t="s">
        <v>1821</v>
      </c>
      <c r="C984" s="256" t="s">
        <v>1824</v>
      </c>
      <c r="D984" s="234"/>
      <c r="E984" s="234"/>
      <c r="F984" s="234"/>
      <c r="G984" s="234"/>
      <c r="H984" s="234"/>
      <c r="I984" s="234"/>
      <c r="J984" s="234"/>
      <c r="K984" s="234"/>
      <c r="L984" s="234"/>
      <c r="M984" s="234"/>
      <c r="N984" s="234"/>
      <c r="O984" s="234"/>
      <c r="P984" s="234"/>
      <c r="Q984" s="234"/>
      <c r="R984" s="234"/>
      <c r="S984" s="234"/>
      <c r="T984" s="234"/>
    </row>
    <row r="985">
      <c r="A985" s="231">
        <v>21306</v>
      </c>
      <c r="B985" s="235" t="s">
        <v>1821</v>
      </c>
      <c r="C985" s="256" t="s">
        <v>1824</v>
      </c>
      <c r="D985" s="234"/>
      <c r="E985" s="234"/>
      <c r="F985" s="234"/>
      <c r="G985" s="234"/>
      <c r="H985" s="234"/>
      <c r="I985" s="234"/>
      <c r="J985" s="234"/>
      <c r="K985" s="234"/>
      <c r="L985" s="234"/>
      <c r="M985" s="234"/>
      <c r="N985" s="234"/>
      <c r="O985" s="234"/>
      <c r="P985" s="234"/>
      <c r="Q985" s="234"/>
      <c r="R985" s="234"/>
      <c r="S985" s="234"/>
      <c r="T985" s="234"/>
    </row>
    <row r="986">
      <c r="A986" s="231">
        <v>21307</v>
      </c>
      <c r="B986" s="235" t="s">
        <v>1821</v>
      </c>
      <c r="C986" s="256" t="s">
        <v>1824</v>
      </c>
      <c r="D986" s="234"/>
      <c r="E986" s="234"/>
      <c r="F986" s="234"/>
      <c r="G986" s="234"/>
      <c r="H986" s="234"/>
      <c r="I986" s="234"/>
      <c r="J986" s="234"/>
      <c r="K986" s="234"/>
      <c r="L986" s="234"/>
      <c r="M986" s="234"/>
      <c r="N986" s="234"/>
      <c r="O986" s="234"/>
      <c r="P986" s="234"/>
      <c r="Q986" s="234"/>
      <c r="R986" s="234"/>
      <c r="S986" s="234"/>
      <c r="T986" s="234"/>
    </row>
    <row r="987">
      <c r="A987" s="231">
        <v>21308</v>
      </c>
      <c r="B987" s="235" t="s">
        <v>1821</v>
      </c>
      <c r="C987" s="256" t="s">
        <v>1824</v>
      </c>
      <c r="D987" s="234"/>
      <c r="E987" s="234"/>
      <c r="F987" s="234"/>
      <c r="G987" s="234"/>
      <c r="H987" s="234"/>
      <c r="I987" s="234"/>
      <c r="J987" s="234"/>
      <c r="K987" s="234"/>
      <c r="L987" s="234"/>
      <c r="M987" s="234"/>
      <c r="N987" s="234"/>
      <c r="O987" s="234"/>
      <c r="P987" s="234"/>
      <c r="Q987" s="234"/>
      <c r="R987" s="234"/>
      <c r="S987" s="234"/>
      <c r="T987" s="234"/>
    </row>
    <row r="988">
      <c r="A988" s="231">
        <v>21309</v>
      </c>
      <c r="B988" s="235" t="s">
        <v>1821</v>
      </c>
      <c r="C988" s="256" t="s">
        <v>1824</v>
      </c>
      <c r="D988" s="234"/>
      <c r="E988" s="234"/>
      <c r="F988" s="234"/>
      <c r="G988" s="234"/>
      <c r="H988" s="234"/>
      <c r="I988" s="234"/>
      <c r="J988" s="234"/>
      <c r="K988" s="234"/>
      <c r="L988" s="234"/>
      <c r="M988" s="234"/>
      <c r="N988" s="234"/>
      <c r="O988" s="234"/>
      <c r="P988" s="234"/>
      <c r="Q988" s="234"/>
      <c r="R988" s="234"/>
      <c r="S988" s="234"/>
      <c r="T988" s="234"/>
    </row>
    <row r="989">
      <c r="A989" s="231">
        <v>21310</v>
      </c>
      <c r="B989" s="235" t="s">
        <v>1821</v>
      </c>
      <c r="C989" s="256" t="s">
        <v>1824</v>
      </c>
      <c r="D989" s="234"/>
      <c r="E989" s="234"/>
      <c r="F989" s="234"/>
      <c r="G989" s="234"/>
      <c r="H989" s="234"/>
      <c r="I989" s="234"/>
      <c r="J989" s="234"/>
      <c r="K989" s="234"/>
      <c r="L989" s="234"/>
      <c r="M989" s="234"/>
      <c r="N989" s="234"/>
      <c r="O989" s="234"/>
      <c r="P989" s="234"/>
      <c r="Q989" s="234"/>
      <c r="R989" s="234"/>
      <c r="S989" s="234"/>
      <c r="T989" s="234"/>
    </row>
    <row r="990">
      <c r="A990" s="231">
        <v>21311</v>
      </c>
      <c r="B990" s="235" t="s">
        <v>1821</v>
      </c>
      <c r="C990" s="256" t="s">
        <v>1824</v>
      </c>
      <c r="D990" s="234"/>
      <c r="E990" s="234"/>
      <c r="F990" s="234"/>
      <c r="G990" s="234"/>
      <c r="H990" s="234"/>
      <c r="I990" s="234"/>
      <c r="J990" s="234"/>
      <c r="K990" s="234"/>
      <c r="L990" s="234"/>
      <c r="M990" s="234"/>
      <c r="N990" s="234"/>
      <c r="O990" s="234"/>
      <c r="P990" s="234"/>
      <c r="Q990" s="234"/>
      <c r="R990" s="234"/>
      <c r="S990" s="234"/>
      <c r="T990" s="234"/>
    </row>
    <row r="991">
      <c r="A991" s="231">
        <v>21312</v>
      </c>
      <c r="B991" s="235" t="s">
        <v>1821</v>
      </c>
      <c r="C991" s="256" t="s">
        <v>1824</v>
      </c>
      <c r="D991" s="234"/>
      <c r="E991" s="234"/>
      <c r="F991" s="234"/>
      <c r="G991" s="234"/>
      <c r="H991" s="234"/>
      <c r="I991" s="234"/>
      <c r="J991" s="234"/>
      <c r="K991" s="234"/>
      <c r="L991" s="234"/>
      <c r="M991" s="234"/>
      <c r="N991" s="234"/>
      <c r="O991" s="234"/>
      <c r="P991" s="234"/>
      <c r="Q991" s="234"/>
      <c r="R991" s="234"/>
      <c r="S991" s="234"/>
      <c r="T991" s="234"/>
    </row>
    <row r="992">
      <c r="A992" s="231">
        <v>21313</v>
      </c>
      <c r="B992" s="235" t="s">
        <v>1821</v>
      </c>
      <c r="C992" s="256" t="s">
        <v>1824</v>
      </c>
      <c r="D992" s="234"/>
      <c r="E992" s="234"/>
      <c r="F992" s="234"/>
      <c r="G992" s="234"/>
      <c r="H992" s="234"/>
      <c r="I992" s="234"/>
      <c r="J992" s="234"/>
      <c r="K992" s="234"/>
      <c r="L992" s="234"/>
      <c r="M992" s="234"/>
      <c r="N992" s="234"/>
      <c r="O992" s="234"/>
      <c r="P992" s="234"/>
      <c r="Q992" s="234"/>
      <c r="R992" s="234"/>
      <c r="S992" s="234"/>
      <c r="T992" s="234"/>
    </row>
    <row r="993">
      <c r="A993" s="231">
        <v>21314</v>
      </c>
      <c r="B993" s="235" t="s">
        <v>1821</v>
      </c>
      <c r="C993" s="256" t="s">
        <v>1824</v>
      </c>
      <c r="D993" s="234"/>
      <c r="E993" s="234"/>
      <c r="F993" s="234"/>
      <c r="G993" s="234"/>
      <c r="H993" s="234"/>
      <c r="I993" s="234"/>
      <c r="J993" s="234"/>
      <c r="K993" s="234"/>
      <c r="L993" s="234"/>
      <c r="M993" s="234"/>
      <c r="N993" s="234"/>
      <c r="O993" s="234"/>
      <c r="P993" s="234"/>
      <c r="Q993" s="234"/>
      <c r="R993" s="234"/>
      <c r="S993" s="234"/>
      <c r="T993" s="234"/>
    </row>
    <row r="994">
      <c r="A994" s="231">
        <v>21315</v>
      </c>
      <c r="B994" s="235" t="s">
        <v>1821</v>
      </c>
      <c r="C994" s="256" t="s">
        <v>1822</v>
      </c>
      <c r="D994" s="234"/>
      <c r="E994" s="234"/>
      <c r="F994" s="234"/>
      <c r="G994" s="234"/>
      <c r="H994" s="234"/>
      <c r="I994" s="234"/>
      <c r="J994" s="234"/>
      <c r="K994" s="234"/>
      <c r="L994" s="234"/>
      <c r="M994" s="234"/>
      <c r="N994" s="234"/>
      <c r="O994" s="234"/>
      <c r="P994" s="234"/>
      <c r="Q994" s="234"/>
      <c r="R994" s="234"/>
      <c r="S994" s="234"/>
      <c r="T994" s="234"/>
    </row>
    <row r="995">
      <c r="A995" s="231">
        <v>21316</v>
      </c>
      <c r="B995" s="235" t="s">
        <v>1821</v>
      </c>
      <c r="C995" s="256" t="s">
        <v>1822</v>
      </c>
      <c r="D995" s="234"/>
      <c r="E995" s="234"/>
      <c r="F995" s="234"/>
      <c r="G995" s="234"/>
      <c r="H995" s="234"/>
      <c r="I995" s="234"/>
      <c r="J995" s="234"/>
      <c r="K995" s="234"/>
      <c r="L995" s="234"/>
      <c r="M995" s="234"/>
      <c r="N995" s="234"/>
      <c r="O995" s="234"/>
      <c r="P995" s="234"/>
      <c r="Q995" s="234"/>
      <c r="R995" s="234"/>
      <c r="S995" s="234"/>
      <c r="T995" s="234"/>
    </row>
    <row r="996">
      <c r="A996" s="231">
        <v>21317</v>
      </c>
      <c r="B996" s="235" t="s">
        <v>1821</v>
      </c>
      <c r="C996" s="256" t="s">
        <v>1823</v>
      </c>
      <c r="D996" s="234"/>
      <c r="E996" s="234"/>
      <c r="F996" s="234"/>
      <c r="G996" s="234"/>
      <c r="H996" s="234"/>
      <c r="I996" s="234"/>
      <c r="J996" s="234"/>
      <c r="K996" s="234"/>
      <c r="L996" s="234"/>
      <c r="M996" s="234"/>
      <c r="N996" s="234"/>
      <c r="O996" s="234"/>
      <c r="P996" s="234"/>
      <c r="Q996" s="234"/>
      <c r="R996" s="234"/>
      <c r="S996" s="234"/>
      <c r="T996" s="234"/>
    </row>
    <row r="997">
      <c r="A997" s="231">
        <v>21318</v>
      </c>
      <c r="B997" s="235" t="s">
        <v>1821</v>
      </c>
      <c r="C997" s="256" t="s">
        <v>1823</v>
      </c>
      <c r="D997" s="234"/>
      <c r="E997" s="234"/>
      <c r="F997" s="234"/>
      <c r="G997" s="234"/>
      <c r="H997" s="234"/>
      <c r="I997" s="234"/>
      <c r="J997" s="234"/>
      <c r="K997" s="234"/>
      <c r="L997" s="234"/>
      <c r="M997" s="234"/>
      <c r="N997" s="234"/>
      <c r="O997" s="234"/>
      <c r="P997" s="234"/>
      <c r="Q997" s="234"/>
      <c r="R997" s="234"/>
      <c r="S997" s="234"/>
      <c r="T997" s="234"/>
    </row>
    <row r="998">
      <c r="A998" s="231">
        <v>21319</v>
      </c>
      <c r="B998" s="235" t="s">
        <v>1821</v>
      </c>
      <c r="C998" s="256" t="s">
        <v>1823</v>
      </c>
      <c r="D998" s="234"/>
      <c r="E998" s="234"/>
      <c r="F998" s="234"/>
      <c r="G998" s="234"/>
      <c r="H998" s="234"/>
      <c r="I998" s="234"/>
      <c r="J998" s="234"/>
      <c r="K998" s="234"/>
      <c r="L998" s="234"/>
      <c r="M998" s="234"/>
      <c r="N998" s="234"/>
      <c r="O998" s="234"/>
      <c r="P998" s="234"/>
      <c r="Q998" s="234"/>
      <c r="R998" s="234"/>
      <c r="S998" s="234"/>
      <c r="T998" s="234"/>
    </row>
    <row r="999">
      <c r="A999" s="231">
        <v>21320</v>
      </c>
      <c r="B999" s="235" t="s">
        <v>1821</v>
      </c>
      <c r="C999" s="256" t="s">
        <v>1824</v>
      </c>
      <c r="D999" s="234"/>
      <c r="E999" s="234"/>
      <c r="F999" s="234"/>
      <c r="G999" s="234"/>
      <c r="H999" s="234"/>
      <c r="I999" s="234"/>
      <c r="J999" s="234"/>
      <c r="K999" s="234"/>
      <c r="L999" s="234"/>
      <c r="M999" s="234"/>
      <c r="N999" s="234"/>
      <c r="O999" s="234"/>
      <c r="P999" s="234"/>
      <c r="Q999" s="234"/>
      <c r="R999" s="234"/>
      <c r="S999" s="234"/>
      <c r="T999" s="234"/>
    </row>
    <row r="1000">
      <c r="A1000" s="231">
        <v>21321</v>
      </c>
      <c r="B1000" s="235" t="s">
        <v>1821</v>
      </c>
      <c r="C1000" s="256" t="s">
        <v>1824</v>
      </c>
      <c r="D1000" s="234"/>
      <c r="E1000" s="234"/>
      <c r="F1000" s="234"/>
      <c r="G1000" s="234"/>
      <c r="H1000" s="234"/>
      <c r="I1000" s="234"/>
      <c r="J1000" s="234"/>
      <c r="K1000" s="234"/>
      <c r="L1000" s="234"/>
      <c r="M1000" s="234"/>
      <c r="N1000" s="234"/>
      <c r="O1000" s="234"/>
      <c r="P1000" s="234"/>
      <c r="Q1000" s="234"/>
      <c r="R1000" s="234"/>
      <c r="S1000" s="234"/>
      <c r="T1000" s="234"/>
    </row>
    <row r="1001">
      <c r="A1001" s="231">
        <v>21322</v>
      </c>
      <c r="B1001" s="235" t="s">
        <v>1821</v>
      </c>
      <c r="C1001" s="256" t="s">
        <v>1824</v>
      </c>
      <c r="D1001" s="234"/>
      <c r="E1001" s="234"/>
      <c r="F1001" s="234"/>
      <c r="G1001" s="234"/>
      <c r="H1001" s="234"/>
      <c r="I1001" s="234"/>
      <c r="J1001" s="234"/>
      <c r="K1001" s="234"/>
      <c r="L1001" s="234"/>
      <c r="M1001" s="234"/>
      <c r="N1001" s="234"/>
      <c r="O1001" s="234"/>
      <c r="P1001" s="234"/>
      <c r="Q1001" s="234"/>
      <c r="R1001" s="234"/>
      <c r="S1001" s="234"/>
      <c r="T1001" s="234"/>
    </row>
    <row r="1002">
      <c r="A1002" s="231">
        <v>21323</v>
      </c>
      <c r="B1002" s="235" t="s">
        <v>1821</v>
      </c>
      <c r="C1002" s="256" t="s">
        <v>1824</v>
      </c>
      <c r="D1002" s="234"/>
      <c r="E1002" s="234"/>
      <c r="F1002" s="234"/>
      <c r="G1002" s="234"/>
      <c r="H1002" s="234"/>
      <c r="I1002" s="234"/>
      <c r="J1002" s="234"/>
      <c r="K1002" s="234"/>
      <c r="L1002" s="234"/>
      <c r="M1002" s="234"/>
      <c r="N1002" s="234"/>
      <c r="O1002" s="234"/>
      <c r="P1002" s="234"/>
      <c r="Q1002" s="234"/>
      <c r="R1002" s="234"/>
      <c r="S1002" s="234"/>
      <c r="T1002" s="234"/>
    </row>
    <row r="1003">
      <c r="A1003" s="231">
        <v>21324</v>
      </c>
      <c r="B1003" s="235" t="s">
        <v>1821</v>
      </c>
      <c r="C1003" s="256" t="s">
        <v>1824</v>
      </c>
      <c r="D1003" s="234"/>
      <c r="E1003" s="234"/>
      <c r="F1003" s="234"/>
      <c r="G1003" s="234"/>
      <c r="H1003" s="234"/>
      <c r="I1003" s="234"/>
      <c r="J1003" s="234"/>
      <c r="K1003" s="234"/>
      <c r="L1003" s="234"/>
      <c r="M1003" s="234"/>
      <c r="N1003" s="234"/>
      <c r="O1003" s="234"/>
      <c r="P1003" s="234"/>
      <c r="Q1003" s="234"/>
      <c r="R1003" s="234"/>
      <c r="S1003" s="234"/>
      <c r="T1003" s="234"/>
    </row>
    <row r="1004">
      <c r="A1004" s="231">
        <v>21325</v>
      </c>
      <c r="B1004" s="235" t="s">
        <v>1821</v>
      </c>
      <c r="C1004" s="256" t="s">
        <v>1824</v>
      </c>
      <c r="D1004" s="234"/>
      <c r="E1004" s="234"/>
      <c r="F1004" s="234"/>
      <c r="G1004" s="234"/>
      <c r="H1004" s="234"/>
      <c r="I1004" s="234"/>
      <c r="J1004" s="234"/>
      <c r="K1004" s="234"/>
      <c r="L1004" s="234"/>
      <c r="M1004" s="234"/>
      <c r="N1004" s="234"/>
      <c r="O1004" s="234"/>
      <c r="P1004" s="234"/>
      <c r="Q1004" s="234"/>
      <c r="R1004" s="234"/>
      <c r="S1004" s="234"/>
      <c r="T1004" s="234"/>
    </row>
    <row r="1005">
      <c r="A1005" s="231">
        <v>21326</v>
      </c>
      <c r="B1005" s="235" t="s">
        <v>1821</v>
      </c>
      <c r="C1005" s="256" t="s">
        <v>1824</v>
      </c>
      <c r="D1005" s="234"/>
      <c r="E1005" s="234"/>
      <c r="F1005" s="234"/>
      <c r="G1005" s="234"/>
      <c r="H1005" s="234"/>
      <c r="I1005" s="234"/>
      <c r="J1005" s="234"/>
      <c r="K1005" s="234"/>
      <c r="L1005" s="234"/>
      <c r="M1005" s="234"/>
      <c r="N1005" s="234"/>
      <c r="O1005" s="234"/>
      <c r="P1005" s="234"/>
      <c r="Q1005" s="234"/>
      <c r="R1005" s="234"/>
      <c r="S1005" s="234"/>
      <c r="T1005" s="234"/>
    </row>
    <row r="1006">
      <c r="A1006" s="231">
        <v>21327</v>
      </c>
      <c r="B1006" s="235" t="s">
        <v>1821</v>
      </c>
      <c r="C1006" s="256" t="s">
        <v>1824</v>
      </c>
      <c r="D1006" s="234"/>
      <c r="E1006" s="234"/>
      <c r="F1006" s="234"/>
      <c r="G1006" s="234"/>
      <c r="H1006" s="234"/>
      <c r="I1006" s="234"/>
      <c r="J1006" s="234"/>
      <c r="K1006" s="234"/>
      <c r="L1006" s="234"/>
      <c r="M1006" s="234"/>
      <c r="N1006" s="234"/>
      <c r="O1006" s="234"/>
      <c r="P1006" s="234"/>
      <c r="Q1006" s="234"/>
      <c r="R1006" s="234"/>
      <c r="S1006" s="234"/>
      <c r="T1006" s="234"/>
    </row>
    <row r="1007">
      <c r="A1007" s="231">
        <v>21328</v>
      </c>
      <c r="B1007" s="235" t="s">
        <v>1821</v>
      </c>
      <c r="C1007" s="256" t="s">
        <v>1824</v>
      </c>
      <c r="D1007" s="234"/>
      <c r="E1007" s="234"/>
      <c r="F1007" s="234"/>
      <c r="G1007" s="234"/>
      <c r="H1007" s="234"/>
      <c r="I1007" s="234"/>
      <c r="J1007" s="234"/>
      <c r="K1007" s="234"/>
      <c r="L1007" s="234"/>
      <c r="M1007" s="234"/>
      <c r="N1007" s="234"/>
      <c r="O1007" s="234"/>
      <c r="P1007" s="234"/>
      <c r="Q1007" s="234"/>
      <c r="R1007" s="234"/>
      <c r="S1007" s="234"/>
      <c r="T1007" s="234"/>
    </row>
    <row r="1008">
      <c r="A1008" s="231">
        <v>21329</v>
      </c>
      <c r="B1008" s="235" t="s">
        <v>1821</v>
      </c>
      <c r="C1008" s="256" t="s">
        <v>1824</v>
      </c>
      <c r="D1008" s="234"/>
      <c r="E1008" s="234"/>
      <c r="F1008" s="234"/>
      <c r="G1008" s="234"/>
      <c r="H1008" s="234"/>
      <c r="I1008" s="234"/>
      <c r="J1008" s="234"/>
      <c r="K1008" s="234"/>
      <c r="L1008" s="234"/>
      <c r="M1008" s="234"/>
      <c r="N1008" s="234"/>
      <c r="O1008" s="234"/>
      <c r="P1008" s="234"/>
      <c r="Q1008" s="234"/>
      <c r="R1008" s="234"/>
      <c r="S1008" s="234"/>
      <c r="T1008" s="234"/>
    </row>
    <row r="1009">
      <c r="A1009" s="231">
        <v>21330</v>
      </c>
      <c r="B1009" s="235" t="s">
        <v>1821</v>
      </c>
      <c r="C1009" s="256" t="s">
        <v>1822</v>
      </c>
      <c r="D1009" s="234"/>
      <c r="E1009" s="234"/>
      <c r="F1009" s="234"/>
      <c r="G1009" s="234"/>
      <c r="H1009" s="234"/>
      <c r="I1009" s="234"/>
      <c r="J1009" s="234"/>
      <c r="K1009" s="234"/>
      <c r="L1009" s="234"/>
      <c r="M1009" s="234"/>
      <c r="N1009" s="234"/>
      <c r="O1009" s="234"/>
      <c r="P1009" s="234"/>
      <c r="Q1009" s="234"/>
      <c r="R1009" s="234"/>
      <c r="S1009" s="234"/>
      <c r="T1009" s="234"/>
    </row>
    <row r="1010">
      <c r="A1010" s="231">
        <v>21331</v>
      </c>
      <c r="B1010" s="235" t="s">
        <v>1821</v>
      </c>
      <c r="C1010" s="256" t="s">
        <v>1822</v>
      </c>
      <c r="D1010" s="234"/>
      <c r="E1010" s="234"/>
      <c r="F1010" s="234"/>
      <c r="G1010" s="234"/>
      <c r="H1010" s="234"/>
      <c r="I1010" s="234"/>
      <c r="J1010" s="234"/>
      <c r="K1010" s="234"/>
      <c r="L1010" s="234"/>
      <c r="M1010" s="234"/>
      <c r="N1010" s="234"/>
      <c r="O1010" s="234"/>
      <c r="P1010" s="234"/>
      <c r="Q1010" s="234"/>
      <c r="R1010" s="234"/>
      <c r="S1010" s="234"/>
      <c r="T1010" s="234"/>
    </row>
    <row r="1011">
      <c r="A1011" s="231">
        <v>21332</v>
      </c>
      <c r="B1011" s="235" t="s">
        <v>1821</v>
      </c>
      <c r="C1011" s="256" t="s">
        <v>1823</v>
      </c>
      <c r="D1011" s="234"/>
      <c r="E1011" s="234"/>
      <c r="F1011" s="234"/>
      <c r="G1011" s="234"/>
      <c r="H1011" s="234"/>
      <c r="I1011" s="234"/>
      <c r="J1011" s="234"/>
      <c r="K1011" s="234"/>
      <c r="L1011" s="234"/>
      <c r="M1011" s="234"/>
      <c r="N1011" s="234"/>
      <c r="O1011" s="234"/>
      <c r="P1011" s="234"/>
      <c r="Q1011" s="234"/>
      <c r="R1011" s="234"/>
      <c r="S1011" s="234"/>
      <c r="T1011" s="234"/>
    </row>
    <row r="1012">
      <c r="A1012" s="231">
        <v>21333</v>
      </c>
      <c r="B1012" s="235" t="s">
        <v>1821</v>
      </c>
      <c r="C1012" s="256" t="s">
        <v>1823</v>
      </c>
      <c r="D1012" s="234"/>
      <c r="E1012" s="234"/>
      <c r="F1012" s="234"/>
      <c r="G1012" s="234"/>
      <c r="H1012" s="234"/>
      <c r="I1012" s="234"/>
      <c r="J1012" s="234"/>
      <c r="K1012" s="234"/>
      <c r="L1012" s="234"/>
      <c r="M1012" s="234"/>
      <c r="N1012" s="234"/>
      <c r="O1012" s="234"/>
      <c r="P1012" s="234"/>
      <c r="Q1012" s="234"/>
      <c r="R1012" s="234"/>
      <c r="S1012" s="234"/>
      <c r="T1012" s="234"/>
    </row>
    <row r="1013">
      <c r="A1013" s="231">
        <v>21334</v>
      </c>
      <c r="B1013" s="235" t="s">
        <v>1821</v>
      </c>
      <c r="C1013" s="256" t="s">
        <v>1823</v>
      </c>
      <c r="D1013" s="234"/>
      <c r="E1013" s="234"/>
      <c r="F1013" s="234"/>
      <c r="G1013" s="234"/>
      <c r="H1013" s="234"/>
      <c r="I1013" s="234"/>
      <c r="J1013" s="234"/>
      <c r="K1013" s="234"/>
      <c r="L1013" s="234"/>
      <c r="M1013" s="234"/>
      <c r="N1013" s="234"/>
      <c r="O1013" s="234"/>
      <c r="P1013" s="234"/>
      <c r="Q1013" s="234"/>
      <c r="R1013" s="234"/>
      <c r="S1013" s="234"/>
      <c r="T1013" s="234"/>
    </row>
    <row r="1014">
      <c r="A1014" s="231">
        <v>21335</v>
      </c>
      <c r="B1014" s="235" t="s">
        <v>1821</v>
      </c>
      <c r="C1014" s="256" t="s">
        <v>1824</v>
      </c>
      <c r="D1014" s="234"/>
      <c r="E1014" s="234"/>
      <c r="F1014" s="234"/>
      <c r="G1014" s="234"/>
      <c r="H1014" s="234"/>
      <c r="I1014" s="234"/>
      <c r="J1014" s="234"/>
      <c r="K1014" s="234"/>
      <c r="L1014" s="234"/>
      <c r="M1014" s="234"/>
      <c r="N1014" s="234"/>
      <c r="O1014" s="234"/>
      <c r="P1014" s="234"/>
      <c r="Q1014" s="234"/>
      <c r="R1014" s="234"/>
      <c r="S1014" s="234"/>
      <c r="T1014" s="234"/>
    </row>
    <row r="1015">
      <c r="A1015" s="231">
        <v>21336</v>
      </c>
      <c r="B1015" s="235" t="s">
        <v>1821</v>
      </c>
      <c r="C1015" s="256" t="s">
        <v>1824</v>
      </c>
      <c r="D1015" s="234"/>
      <c r="E1015" s="234"/>
      <c r="F1015" s="234"/>
      <c r="G1015" s="234"/>
      <c r="H1015" s="234"/>
      <c r="I1015" s="234"/>
      <c r="J1015" s="234"/>
      <c r="K1015" s="234"/>
      <c r="L1015" s="234"/>
      <c r="M1015" s="234"/>
      <c r="N1015" s="234"/>
      <c r="O1015" s="234"/>
      <c r="P1015" s="234"/>
      <c r="Q1015" s="234"/>
      <c r="R1015" s="234"/>
      <c r="S1015" s="234"/>
      <c r="T1015" s="234"/>
    </row>
    <row r="1016">
      <c r="A1016" s="231">
        <v>21337</v>
      </c>
      <c r="B1016" s="235" t="s">
        <v>1821</v>
      </c>
      <c r="C1016" s="256" t="s">
        <v>1824</v>
      </c>
      <c r="D1016" s="234"/>
      <c r="E1016" s="234"/>
      <c r="F1016" s="234"/>
      <c r="G1016" s="234"/>
      <c r="H1016" s="234"/>
      <c r="I1016" s="234"/>
      <c r="J1016" s="234"/>
      <c r="K1016" s="234"/>
      <c r="L1016" s="234"/>
      <c r="M1016" s="234"/>
      <c r="N1016" s="234"/>
      <c r="O1016" s="234"/>
      <c r="P1016" s="234"/>
      <c r="Q1016" s="234"/>
      <c r="R1016" s="234"/>
      <c r="S1016" s="234"/>
      <c r="T1016" s="234"/>
    </row>
    <row r="1017">
      <c r="A1017" s="231">
        <v>21338</v>
      </c>
      <c r="B1017" s="235" t="s">
        <v>1821</v>
      </c>
      <c r="C1017" s="256" t="s">
        <v>1824</v>
      </c>
      <c r="D1017" s="234"/>
      <c r="E1017" s="234"/>
      <c r="F1017" s="234"/>
      <c r="G1017" s="234"/>
      <c r="H1017" s="234"/>
      <c r="I1017" s="234"/>
      <c r="J1017" s="234"/>
      <c r="K1017" s="234"/>
      <c r="L1017" s="234"/>
      <c r="M1017" s="234"/>
      <c r="N1017" s="234"/>
      <c r="O1017" s="234"/>
      <c r="P1017" s="234"/>
      <c r="Q1017" s="234"/>
      <c r="R1017" s="234"/>
      <c r="S1017" s="234"/>
      <c r="T1017" s="234"/>
    </row>
    <row r="1018">
      <c r="A1018" s="231">
        <v>21339</v>
      </c>
      <c r="B1018" s="235" t="s">
        <v>1821</v>
      </c>
      <c r="C1018" s="256" t="s">
        <v>1824</v>
      </c>
      <c r="D1018" s="234"/>
      <c r="E1018" s="234"/>
      <c r="F1018" s="234"/>
      <c r="G1018" s="234"/>
      <c r="H1018" s="234"/>
      <c r="I1018" s="234"/>
      <c r="J1018" s="234"/>
      <c r="K1018" s="234"/>
      <c r="L1018" s="234"/>
      <c r="M1018" s="234"/>
      <c r="N1018" s="234"/>
      <c r="O1018" s="234"/>
      <c r="P1018" s="234"/>
      <c r="Q1018" s="234"/>
      <c r="R1018" s="234"/>
      <c r="S1018" s="234"/>
      <c r="T1018" s="234"/>
    </row>
    <row r="1019">
      <c r="A1019" s="231">
        <v>21340</v>
      </c>
      <c r="B1019" s="235" t="s">
        <v>1821</v>
      </c>
      <c r="C1019" s="256" t="s">
        <v>1824</v>
      </c>
      <c r="D1019" s="234"/>
      <c r="E1019" s="234"/>
      <c r="F1019" s="234"/>
      <c r="G1019" s="234"/>
      <c r="H1019" s="234"/>
      <c r="I1019" s="234"/>
      <c r="J1019" s="234"/>
      <c r="K1019" s="234"/>
      <c r="L1019" s="234"/>
      <c r="M1019" s="234"/>
      <c r="N1019" s="234"/>
      <c r="O1019" s="234"/>
      <c r="P1019" s="234"/>
      <c r="Q1019" s="234"/>
      <c r="R1019" s="234"/>
      <c r="S1019" s="234"/>
      <c r="T1019" s="234"/>
    </row>
    <row r="1020">
      <c r="A1020" s="231">
        <v>21341</v>
      </c>
      <c r="B1020" s="235" t="s">
        <v>1821</v>
      </c>
      <c r="C1020" s="256" t="s">
        <v>1824</v>
      </c>
      <c r="D1020" s="234"/>
      <c r="E1020" s="234"/>
      <c r="F1020" s="234"/>
      <c r="G1020" s="234"/>
      <c r="H1020" s="234"/>
      <c r="I1020" s="234"/>
      <c r="J1020" s="234"/>
      <c r="K1020" s="234"/>
      <c r="L1020" s="234"/>
      <c r="M1020" s="234"/>
      <c r="N1020" s="234"/>
      <c r="O1020" s="234"/>
      <c r="P1020" s="234"/>
      <c r="Q1020" s="234"/>
      <c r="R1020" s="234"/>
      <c r="S1020" s="234"/>
      <c r="T1020" s="234"/>
    </row>
    <row r="1021">
      <c r="A1021" s="231">
        <v>21342</v>
      </c>
      <c r="B1021" s="235" t="s">
        <v>1821</v>
      </c>
      <c r="C1021" s="256" t="s">
        <v>1824</v>
      </c>
      <c r="D1021" s="234"/>
      <c r="E1021" s="234"/>
      <c r="F1021" s="234"/>
      <c r="G1021" s="234"/>
      <c r="H1021" s="234"/>
      <c r="I1021" s="234"/>
      <c r="J1021" s="234"/>
      <c r="K1021" s="234"/>
      <c r="L1021" s="234"/>
      <c r="M1021" s="234"/>
      <c r="N1021" s="234"/>
      <c r="O1021" s="234"/>
      <c r="P1021" s="234"/>
      <c r="Q1021" s="234"/>
      <c r="R1021" s="234"/>
      <c r="S1021" s="234"/>
      <c r="T1021" s="234"/>
    </row>
    <row r="1022">
      <c r="A1022" s="231">
        <v>21343</v>
      </c>
      <c r="B1022" s="235" t="s">
        <v>1821</v>
      </c>
      <c r="C1022" s="256" t="s">
        <v>1824</v>
      </c>
      <c r="D1022" s="234"/>
      <c r="E1022" s="234"/>
      <c r="F1022" s="234"/>
      <c r="G1022" s="234"/>
      <c r="H1022" s="234"/>
      <c r="I1022" s="234"/>
      <c r="J1022" s="234"/>
      <c r="K1022" s="234"/>
      <c r="L1022" s="234"/>
      <c r="M1022" s="234"/>
      <c r="N1022" s="234"/>
      <c r="O1022" s="234"/>
      <c r="P1022" s="234"/>
      <c r="Q1022" s="234"/>
      <c r="R1022" s="234"/>
      <c r="S1022" s="234"/>
      <c r="T1022" s="234"/>
    </row>
    <row r="1023">
      <c r="A1023" s="231">
        <v>21344</v>
      </c>
      <c r="B1023" s="235" t="s">
        <v>1821</v>
      </c>
      <c r="C1023" s="256" t="s">
        <v>1824</v>
      </c>
      <c r="D1023" s="234"/>
      <c r="E1023" s="234"/>
      <c r="F1023" s="234"/>
      <c r="G1023" s="234"/>
      <c r="H1023" s="234"/>
      <c r="I1023" s="234"/>
      <c r="J1023" s="234"/>
      <c r="K1023" s="234"/>
      <c r="L1023" s="234"/>
      <c r="M1023" s="234"/>
      <c r="N1023" s="234"/>
      <c r="O1023" s="234"/>
      <c r="P1023" s="234"/>
      <c r="Q1023" s="234"/>
      <c r="R1023" s="234"/>
      <c r="S1023" s="234"/>
      <c r="T1023" s="234"/>
    </row>
    <row r="1024">
      <c r="A1024" s="231">
        <v>21345</v>
      </c>
      <c r="B1024" s="235" t="s">
        <v>1821</v>
      </c>
      <c r="C1024" s="256" t="s">
        <v>1822</v>
      </c>
      <c r="D1024" s="234"/>
      <c r="E1024" s="234"/>
      <c r="F1024" s="234"/>
      <c r="G1024" s="234"/>
      <c r="H1024" s="234"/>
      <c r="I1024" s="234"/>
      <c r="J1024" s="234"/>
      <c r="K1024" s="234"/>
      <c r="L1024" s="234"/>
      <c r="M1024" s="234"/>
      <c r="N1024" s="234"/>
      <c r="O1024" s="234"/>
      <c r="P1024" s="234"/>
      <c r="Q1024" s="234"/>
      <c r="R1024" s="234"/>
      <c r="S1024" s="234"/>
      <c r="T1024" s="234"/>
    </row>
    <row r="1025">
      <c r="A1025" s="231">
        <v>21346</v>
      </c>
      <c r="B1025" s="235" t="s">
        <v>1821</v>
      </c>
      <c r="C1025" s="256" t="s">
        <v>1822</v>
      </c>
      <c r="D1025" s="234"/>
      <c r="E1025" s="234"/>
      <c r="F1025" s="234"/>
      <c r="G1025" s="234"/>
      <c r="H1025" s="234"/>
      <c r="I1025" s="234"/>
      <c r="J1025" s="234"/>
      <c r="K1025" s="234"/>
      <c r="L1025" s="234"/>
      <c r="M1025" s="234"/>
      <c r="N1025" s="234"/>
      <c r="O1025" s="234"/>
      <c r="P1025" s="234"/>
      <c r="Q1025" s="234"/>
      <c r="R1025" s="234"/>
      <c r="S1025" s="234"/>
      <c r="T1025" s="234"/>
    </row>
    <row r="1026">
      <c r="A1026" s="231">
        <v>21347</v>
      </c>
      <c r="B1026" s="235" t="s">
        <v>1821</v>
      </c>
      <c r="C1026" s="256" t="s">
        <v>1823</v>
      </c>
      <c r="D1026" s="234"/>
      <c r="E1026" s="234"/>
      <c r="F1026" s="234"/>
      <c r="G1026" s="234"/>
      <c r="H1026" s="234"/>
      <c r="I1026" s="234"/>
      <c r="J1026" s="234"/>
      <c r="K1026" s="234"/>
      <c r="L1026" s="234"/>
      <c r="M1026" s="234"/>
      <c r="N1026" s="234"/>
      <c r="O1026" s="234"/>
      <c r="P1026" s="234"/>
      <c r="Q1026" s="234"/>
      <c r="R1026" s="234"/>
      <c r="S1026" s="234"/>
      <c r="T1026" s="234"/>
    </row>
    <row r="1027">
      <c r="A1027" s="231">
        <v>21348</v>
      </c>
      <c r="B1027" s="235" t="s">
        <v>1821</v>
      </c>
      <c r="C1027" s="256" t="s">
        <v>1823</v>
      </c>
      <c r="D1027" s="234"/>
      <c r="E1027" s="234"/>
      <c r="F1027" s="234"/>
      <c r="G1027" s="234"/>
      <c r="H1027" s="234"/>
      <c r="I1027" s="234"/>
      <c r="J1027" s="234"/>
      <c r="K1027" s="234"/>
      <c r="L1027" s="234"/>
      <c r="M1027" s="234"/>
      <c r="N1027" s="234"/>
      <c r="O1027" s="234"/>
      <c r="P1027" s="234"/>
      <c r="Q1027" s="234"/>
      <c r="R1027" s="234"/>
      <c r="S1027" s="234"/>
      <c r="T1027" s="234"/>
    </row>
    <row r="1028">
      <c r="A1028" s="231">
        <v>21349</v>
      </c>
      <c r="B1028" s="235" t="s">
        <v>1821</v>
      </c>
      <c r="C1028" s="256" t="s">
        <v>1823</v>
      </c>
      <c r="D1028" s="234"/>
      <c r="E1028" s="234"/>
      <c r="F1028" s="234"/>
      <c r="G1028" s="234"/>
      <c r="H1028" s="234"/>
      <c r="I1028" s="234"/>
      <c r="J1028" s="234"/>
      <c r="K1028" s="234"/>
      <c r="L1028" s="234"/>
      <c r="M1028" s="234"/>
      <c r="N1028" s="234"/>
      <c r="O1028" s="234"/>
      <c r="P1028" s="234"/>
      <c r="Q1028" s="234"/>
      <c r="R1028" s="234"/>
      <c r="S1028" s="234"/>
      <c r="T1028" s="234"/>
    </row>
    <row r="1029">
      <c r="A1029" s="231">
        <v>21350</v>
      </c>
      <c r="B1029" s="235" t="s">
        <v>1821</v>
      </c>
      <c r="C1029" s="256" t="s">
        <v>1824</v>
      </c>
      <c r="D1029" s="234"/>
      <c r="E1029" s="234"/>
      <c r="F1029" s="234"/>
      <c r="G1029" s="234"/>
      <c r="H1029" s="234"/>
      <c r="I1029" s="234"/>
      <c r="J1029" s="234"/>
      <c r="K1029" s="234"/>
      <c r="L1029" s="234"/>
      <c r="M1029" s="234"/>
      <c r="N1029" s="234"/>
      <c r="O1029" s="234"/>
      <c r="P1029" s="234"/>
      <c r="Q1029" s="234"/>
      <c r="R1029" s="234"/>
      <c r="S1029" s="234"/>
      <c r="T1029" s="234"/>
    </row>
    <row r="1030">
      <c r="A1030" s="231">
        <v>21351</v>
      </c>
      <c r="B1030" s="235" t="s">
        <v>1821</v>
      </c>
      <c r="C1030" s="256" t="s">
        <v>1824</v>
      </c>
      <c r="D1030" s="234"/>
      <c r="E1030" s="234"/>
      <c r="F1030" s="234"/>
      <c r="G1030" s="234"/>
      <c r="H1030" s="234"/>
      <c r="I1030" s="234"/>
      <c r="J1030" s="234"/>
      <c r="K1030" s="234"/>
      <c r="L1030" s="234"/>
      <c r="M1030" s="234"/>
      <c r="N1030" s="234"/>
      <c r="O1030" s="234"/>
      <c r="P1030" s="234"/>
      <c r="Q1030" s="234"/>
      <c r="R1030" s="234"/>
      <c r="S1030" s="234"/>
      <c r="T1030" s="234"/>
    </row>
    <row r="1031">
      <c r="A1031" s="231">
        <v>21352</v>
      </c>
      <c r="B1031" s="235" t="s">
        <v>1821</v>
      </c>
      <c r="C1031" s="256" t="s">
        <v>1824</v>
      </c>
      <c r="D1031" s="234"/>
      <c r="E1031" s="234"/>
      <c r="F1031" s="234"/>
      <c r="G1031" s="234"/>
      <c r="H1031" s="234"/>
      <c r="I1031" s="234"/>
      <c r="J1031" s="234"/>
      <c r="K1031" s="234"/>
      <c r="L1031" s="234"/>
      <c r="M1031" s="234"/>
      <c r="N1031" s="234"/>
      <c r="O1031" s="234"/>
      <c r="P1031" s="234"/>
      <c r="Q1031" s="234"/>
      <c r="R1031" s="234"/>
      <c r="S1031" s="234"/>
      <c r="T1031" s="234"/>
    </row>
    <row r="1032">
      <c r="A1032" s="231">
        <v>21353</v>
      </c>
      <c r="B1032" s="235" t="s">
        <v>1821</v>
      </c>
      <c r="C1032" s="256" t="s">
        <v>1824</v>
      </c>
      <c r="D1032" s="234"/>
      <c r="E1032" s="234"/>
      <c r="F1032" s="234"/>
      <c r="G1032" s="234"/>
      <c r="H1032" s="234"/>
      <c r="I1032" s="234"/>
      <c r="J1032" s="234"/>
      <c r="K1032" s="234"/>
      <c r="L1032" s="234"/>
      <c r="M1032" s="234"/>
      <c r="N1032" s="234"/>
      <c r="O1032" s="234"/>
      <c r="P1032" s="234"/>
      <c r="Q1032" s="234"/>
      <c r="R1032" s="234"/>
      <c r="S1032" s="234"/>
      <c r="T1032" s="234"/>
    </row>
    <row r="1033">
      <c r="A1033" s="231">
        <v>21354</v>
      </c>
      <c r="B1033" s="235" t="s">
        <v>1821</v>
      </c>
      <c r="C1033" s="256" t="s">
        <v>1824</v>
      </c>
      <c r="D1033" s="234"/>
      <c r="E1033" s="234"/>
      <c r="F1033" s="234"/>
      <c r="G1033" s="234"/>
      <c r="H1033" s="234"/>
      <c r="I1033" s="234"/>
      <c r="J1033" s="234"/>
      <c r="K1033" s="234"/>
      <c r="L1033" s="234"/>
      <c r="M1033" s="234"/>
      <c r="N1033" s="234"/>
      <c r="O1033" s="234"/>
      <c r="P1033" s="234"/>
      <c r="Q1033" s="234"/>
      <c r="R1033" s="234"/>
      <c r="S1033" s="234"/>
      <c r="T1033" s="234"/>
    </row>
    <row r="1034">
      <c r="A1034" s="231">
        <v>21355</v>
      </c>
      <c r="B1034" s="235" t="s">
        <v>1821</v>
      </c>
      <c r="C1034" s="256" t="s">
        <v>1824</v>
      </c>
      <c r="D1034" s="234"/>
      <c r="E1034" s="234"/>
      <c r="F1034" s="234"/>
      <c r="G1034" s="234"/>
      <c r="H1034" s="234"/>
      <c r="I1034" s="234"/>
      <c r="J1034" s="234"/>
      <c r="K1034" s="234"/>
      <c r="L1034" s="234"/>
      <c r="M1034" s="234"/>
      <c r="N1034" s="234"/>
      <c r="O1034" s="234"/>
      <c r="P1034" s="234"/>
      <c r="Q1034" s="234"/>
      <c r="R1034" s="234"/>
      <c r="S1034" s="234"/>
      <c r="T1034" s="234"/>
    </row>
    <row r="1035">
      <c r="A1035" s="231">
        <v>21356</v>
      </c>
      <c r="B1035" s="235" t="s">
        <v>1821</v>
      </c>
      <c r="C1035" s="256" t="s">
        <v>1824</v>
      </c>
      <c r="D1035" s="234"/>
      <c r="E1035" s="234"/>
      <c r="F1035" s="234"/>
      <c r="G1035" s="234"/>
      <c r="H1035" s="234"/>
      <c r="I1035" s="234"/>
      <c r="J1035" s="234"/>
      <c r="K1035" s="234"/>
      <c r="L1035" s="234"/>
      <c r="M1035" s="234"/>
      <c r="N1035" s="234"/>
      <c r="O1035" s="234"/>
      <c r="P1035" s="234"/>
      <c r="Q1035" s="234"/>
      <c r="R1035" s="234"/>
      <c r="S1035" s="234"/>
      <c r="T1035" s="234"/>
    </row>
    <row r="1036">
      <c r="A1036" s="231">
        <v>21357</v>
      </c>
      <c r="B1036" s="235" t="s">
        <v>1821</v>
      </c>
      <c r="C1036" s="256" t="s">
        <v>1824</v>
      </c>
      <c r="D1036" s="234"/>
      <c r="E1036" s="234"/>
      <c r="F1036" s="234"/>
      <c r="G1036" s="234"/>
      <c r="H1036" s="234"/>
      <c r="I1036" s="234"/>
      <c r="J1036" s="234"/>
      <c r="K1036" s="234"/>
      <c r="L1036" s="234"/>
      <c r="M1036" s="234"/>
      <c r="N1036" s="234"/>
      <c r="O1036" s="234"/>
      <c r="P1036" s="234"/>
      <c r="Q1036" s="234"/>
      <c r="R1036" s="234"/>
      <c r="S1036" s="234"/>
      <c r="T1036" s="234"/>
    </row>
    <row r="1037">
      <c r="A1037" s="231">
        <v>21358</v>
      </c>
      <c r="B1037" s="235" t="s">
        <v>1821</v>
      </c>
      <c r="C1037" s="256" t="s">
        <v>1824</v>
      </c>
      <c r="D1037" s="234"/>
      <c r="E1037" s="234"/>
      <c r="F1037" s="234"/>
      <c r="G1037" s="234"/>
      <c r="H1037" s="234"/>
      <c r="I1037" s="234"/>
      <c r="J1037" s="234"/>
      <c r="K1037" s="234"/>
      <c r="L1037" s="234"/>
      <c r="M1037" s="234"/>
      <c r="N1037" s="234"/>
      <c r="O1037" s="234"/>
      <c r="P1037" s="234"/>
      <c r="Q1037" s="234"/>
      <c r="R1037" s="234"/>
      <c r="S1037" s="234"/>
      <c r="T1037" s="234"/>
    </row>
    <row r="1038">
      <c r="A1038" s="231">
        <v>21359</v>
      </c>
      <c r="B1038" s="235" t="s">
        <v>1821</v>
      </c>
      <c r="C1038" s="256" t="s">
        <v>1824</v>
      </c>
      <c r="D1038" s="234"/>
      <c r="E1038" s="234"/>
      <c r="F1038" s="234"/>
      <c r="G1038" s="234"/>
      <c r="H1038" s="234"/>
      <c r="I1038" s="234"/>
      <c r="J1038" s="234"/>
      <c r="K1038" s="234"/>
      <c r="L1038" s="234"/>
      <c r="M1038" s="234"/>
      <c r="N1038" s="234"/>
      <c r="O1038" s="234"/>
      <c r="P1038" s="234"/>
      <c r="Q1038" s="234"/>
      <c r="R1038" s="234"/>
      <c r="S1038" s="234"/>
      <c r="T1038" s="234"/>
    </row>
    <row r="1039">
      <c r="A1039" s="231">
        <v>21360</v>
      </c>
      <c r="B1039" s="235" t="s">
        <v>1821</v>
      </c>
      <c r="C1039" s="256" t="s">
        <v>1825</v>
      </c>
      <c r="D1039" s="234"/>
      <c r="E1039" s="234"/>
      <c r="F1039" s="234"/>
      <c r="G1039" s="234"/>
      <c r="H1039" s="234"/>
      <c r="I1039" s="234"/>
      <c r="J1039" s="234"/>
      <c r="K1039" s="234"/>
      <c r="L1039" s="234"/>
      <c r="M1039" s="234"/>
      <c r="N1039" s="234"/>
      <c r="O1039" s="234"/>
      <c r="P1039" s="234"/>
      <c r="Q1039" s="234"/>
      <c r="R1039" s="234"/>
      <c r="S1039" s="234"/>
      <c r="T1039" s="234"/>
    </row>
    <row r="1040">
      <c r="A1040" s="231">
        <v>21361</v>
      </c>
      <c r="B1040" s="235" t="s">
        <v>1821</v>
      </c>
      <c r="C1040" s="256" t="s">
        <v>1825</v>
      </c>
      <c r="D1040" s="234"/>
      <c r="E1040" s="234"/>
      <c r="F1040" s="234"/>
      <c r="G1040" s="234"/>
      <c r="H1040" s="234"/>
      <c r="I1040" s="234"/>
      <c r="J1040" s="234"/>
      <c r="K1040" s="234"/>
      <c r="L1040" s="234"/>
      <c r="M1040" s="234"/>
      <c r="N1040" s="234"/>
      <c r="O1040" s="234"/>
      <c r="P1040" s="234"/>
      <c r="Q1040" s="234"/>
      <c r="R1040" s="234"/>
      <c r="S1040" s="234"/>
      <c r="T1040" s="234"/>
    </row>
    <row r="1041">
      <c r="A1041" s="231">
        <v>21362</v>
      </c>
      <c r="B1041" s="235" t="s">
        <v>1821</v>
      </c>
      <c r="C1041" s="256" t="s">
        <v>1825</v>
      </c>
      <c r="D1041" s="234"/>
      <c r="E1041" s="234"/>
      <c r="F1041" s="234"/>
      <c r="G1041" s="234"/>
      <c r="H1041" s="234"/>
      <c r="I1041" s="234"/>
      <c r="J1041" s="234"/>
      <c r="K1041" s="234"/>
      <c r="L1041" s="234"/>
      <c r="M1041" s="234"/>
      <c r="N1041" s="234"/>
      <c r="O1041" s="234"/>
      <c r="P1041" s="234"/>
      <c r="Q1041" s="234"/>
      <c r="R1041" s="234"/>
      <c r="S1041" s="234"/>
      <c r="T1041" s="234"/>
    </row>
    <row r="1042">
      <c r="A1042" s="231">
        <v>21363</v>
      </c>
      <c r="B1042" s="235" t="s">
        <v>1821</v>
      </c>
      <c r="C1042" s="256" t="s">
        <v>1825</v>
      </c>
      <c r="D1042" s="234"/>
      <c r="E1042" s="234"/>
      <c r="F1042" s="234"/>
      <c r="G1042" s="234"/>
      <c r="H1042" s="234"/>
      <c r="I1042" s="234"/>
      <c r="J1042" s="234"/>
      <c r="K1042" s="234"/>
      <c r="L1042" s="234"/>
      <c r="M1042" s="234"/>
      <c r="N1042" s="234"/>
      <c r="O1042" s="234"/>
      <c r="P1042" s="234"/>
      <c r="Q1042" s="234"/>
      <c r="R1042" s="234"/>
      <c r="S1042" s="234"/>
      <c r="T1042" s="234"/>
    </row>
    <row r="1043">
      <c r="A1043" s="231">
        <v>21364</v>
      </c>
      <c r="B1043" s="235" t="s">
        <v>1821</v>
      </c>
      <c r="C1043" s="256" t="s">
        <v>1825</v>
      </c>
      <c r="D1043" s="234"/>
      <c r="E1043" s="234"/>
      <c r="F1043" s="234"/>
      <c r="G1043" s="234"/>
      <c r="H1043" s="234"/>
      <c r="I1043" s="234"/>
      <c r="J1043" s="234"/>
      <c r="K1043" s="234"/>
      <c r="L1043" s="234"/>
      <c r="M1043" s="234"/>
      <c r="N1043" s="234"/>
      <c r="O1043" s="234"/>
      <c r="P1043" s="234"/>
      <c r="Q1043" s="234"/>
      <c r="R1043" s="234"/>
      <c r="S1043" s="234"/>
      <c r="T1043" s="234"/>
    </row>
    <row r="1044">
      <c r="A1044" s="231">
        <v>21365</v>
      </c>
      <c r="B1044" s="235" t="s">
        <v>1821</v>
      </c>
      <c r="C1044" s="256" t="s">
        <v>1822</v>
      </c>
      <c r="D1044" s="234"/>
      <c r="E1044" s="234"/>
      <c r="F1044" s="234"/>
      <c r="G1044" s="234"/>
      <c r="H1044" s="234"/>
      <c r="I1044" s="234"/>
      <c r="J1044" s="234"/>
      <c r="K1044" s="234"/>
      <c r="L1044" s="234"/>
      <c r="M1044" s="234"/>
      <c r="N1044" s="234"/>
      <c r="O1044" s="234"/>
      <c r="P1044" s="234"/>
      <c r="Q1044" s="234"/>
      <c r="R1044" s="234"/>
      <c r="S1044" s="234"/>
      <c r="T1044" s="234"/>
    </row>
    <row r="1045">
      <c r="A1045" s="231">
        <v>21366</v>
      </c>
      <c r="B1045" s="235" t="s">
        <v>1821</v>
      </c>
      <c r="C1045" s="256" t="s">
        <v>1822</v>
      </c>
      <c r="D1045" s="234"/>
      <c r="E1045" s="234"/>
      <c r="F1045" s="234"/>
      <c r="G1045" s="234"/>
      <c r="H1045" s="234"/>
      <c r="I1045" s="234"/>
      <c r="J1045" s="234"/>
      <c r="K1045" s="234"/>
      <c r="L1045" s="234"/>
      <c r="M1045" s="234"/>
      <c r="N1045" s="234"/>
      <c r="O1045" s="234"/>
      <c r="P1045" s="234"/>
      <c r="Q1045" s="234"/>
      <c r="R1045" s="234"/>
      <c r="S1045" s="234"/>
      <c r="T1045" s="234"/>
    </row>
    <row r="1046">
      <c r="A1046" s="231">
        <v>21367</v>
      </c>
      <c r="B1046" s="235" t="s">
        <v>1821</v>
      </c>
      <c r="C1046" s="256" t="s">
        <v>1823</v>
      </c>
      <c r="D1046" s="234"/>
      <c r="E1046" s="234"/>
      <c r="F1046" s="234"/>
      <c r="G1046" s="234"/>
      <c r="H1046" s="234"/>
      <c r="I1046" s="234"/>
      <c r="J1046" s="234"/>
      <c r="K1046" s="234"/>
      <c r="L1046" s="234"/>
      <c r="M1046" s="234"/>
      <c r="N1046" s="234"/>
      <c r="O1046" s="234"/>
      <c r="P1046" s="234"/>
      <c r="Q1046" s="234"/>
      <c r="R1046" s="234"/>
      <c r="S1046" s="234"/>
      <c r="T1046" s="234"/>
    </row>
    <row r="1047">
      <c r="A1047" s="231">
        <v>21368</v>
      </c>
      <c r="B1047" s="235" t="s">
        <v>1821</v>
      </c>
      <c r="C1047" s="256" t="s">
        <v>1823</v>
      </c>
      <c r="D1047" s="234"/>
      <c r="E1047" s="234"/>
      <c r="F1047" s="234"/>
      <c r="G1047" s="234"/>
      <c r="H1047" s="234"/>
      <c r="I1047" s="234"/>
      <c r="J1047" s="234"/>
      <c r="K1047" s="234"/>
      <c r="L1047" s="234"/>
      <c r="M1047" s="234"/>
      <c r="N1047" s="234"/>
      <c r="O1047" s="234"/>
      <c r="P1047" s="234"/>
      <c r="Q1047" s="234"/>
      <c r="R1047" s="234"/>
      <c r="S1047" s="234"/>
      <c r="T1047" s="234"/>
    </row>
    <row r="1048">
      <c r="A1048" s="231">
        <v>21369</v>
      </c>
      <c r="B1048" s="235" t="s">
        <v>1821</v>
      </c>
      <c r="C1048" s="256" t="s">
        <v>1823</v>
      </c>
      <c r="D1048" s="234"/>
      <c r="E1048" s="234"/>
      <c r="F1048" s="234"/>
      <c r="G1048" s="234"/>
      <c r="H1048" s="234"/>
      <c r="I1048" s="234"/>
      <c r="J1048" s="234"/>
      <c r="K1048" s="234"/>
      <c r="L1048" s="234"/>
      <c r="M1048" s="234"/>
      <c r="N1048" s="234"/>
      <c r="O1048" s="234"/>
      <c r="P1048" s="234"/>
      <c r="Q1048" s="234"/>
      <c r="R1048" s="234"/>
      <c r="S1048" s="234"/>
      <c r="T1048" s="234"/>
    </row>
    <row r="1049">
      <c r="A1049" s="231">
        <v>21370</v>
      </c>
      <c r="B1049" s="235" t="s">
        <v>1821</v>
      </c>
      <c r="C1049" s="256" t="s">
        <v>1824</v>
      </c>
      <c r="D1049" s="234"/>
      <c r="E1049" s="234"/>
      <c r="F1049" s="234"/>
      <c r="G1049" s="234"/>
      <c r="H1049" s="234"/>
      <c r="I1049" s="234"/>
      <c r="J1049" s="234"/>
      <c r="K1049" s="234"/>
      <c r="L1049" s="234"/>
      <c r="M1049" s="234"/>
      <c r="N1049" s="234"/>
      <c r="O1049" s="234"/>
      <c r="P1049" s="234"/>
      <c r="Q1049" s="234"/>
      <c r="R1049" s="234"/>
      <c r="S1049" s="234"/>
      <c r="T1049" s="234"/>
    </row>
    <row r="1050">
      <c r="A1050" s="231">
        <v>21371</v>
      </c>
      <c r="B1050" s="235" t="s">
        <v>1821</v>
      </c>
      <c r="C1050" s="256" t="s">
        <v>1824</v>
      </c>
      <c r="D1050" s="234"/>
      <c r="E1050" s="234"/>
      <c r="F1050" s="234"/>
      <c r="G1050" s="234"/>
      <c r="H1050" s="234"/>
      <c r="I1050" s="234"/>
      <c r="J1050" s="234"/>
      <c r="K1050" s="234"/>
      <c r="L1050" s="234"/>
      <c r="M1050" s="234"/>
      <c r="N1050" s="234"/>
      <c r="O1050" s="234"/>
      <c r="P1050" s="234"/>
      <c r="Q1050" s="234"/>
      <c r="R1050" s="234"/>
      <c r="S1050" s="234"/>
      <c r="T1050" s="234"/>
    </row>
    <row r="1051">
      <c r="A1051" s="231">
        <v>21372</v>
      </c>
      <c r="B1051" s="235" t="s">
        <v>1821</v>
      </c>
      <c r="C1051" s="256" t="s">
        <v>1824</v>
      </c>
      <c r="D1051" s="234"/>
      <c r="E1051" s="234"/>
      <c r="F1051" s="234"/>
      <c r="G1051" s="234"/>
      <c r="H1051" s="234"/>
      <c r="I1051" s="234"/>
      <c r="J1051" s="234"/>
      <c r="K1051" s="234"/>
      <c r="L1051" s="234"/>
      <c r="M1051" s="234"/>
      <c r="N1051" s="234"/>
      <c r="O1051" s="234"/>
      <c r="P1051" s="234"/>
      <c r="Q1051" s="234"/>
      <c r="R1051" s="234"/>
      <c r="S1051" s="234"/>
      <c r="T1051" s="234"/>
    </row>
    <row r="1052">
      <c r="A1052" s="231">
        <v>21373</v>
      </c>
      <c r="B1052" s="235" t="s">
        <v>1821</v>
      </c>
      <c r="C1052" s="256" t="s">
        <v>1824</v>
      </c>
      <c r="D1052" s="234"/>
      <c r="E1052" s="234"/>
      <c r="F1052" s="234"/>
      <c r="G1052" s="234"/>
      <c r="H1052" s="234"/>
      <c r="I1052" s="234"/>
      <c r="J1052" s="234"/>
      <c r="K1052" s="234"/>
      <c r="L1052" s="234"/>
      <c r="M1052" s="234"/>
      <c r="N1052" s="234"/>
      <c r="O1052" s="234"/>
      <c r="P1052" s="234"/>
      <c r="Q1052" s="234"/>
      <c r="R1052" s="234"/>
      <c r="S1052" s="234"/>
      <c r="T1052" s="234"/>
    </row>
    <row r="1053">
      <c r="A1053" s="231">
        <v>21374</v>
      </c>
      <c r="B1053" s="235" t="s">
        <v>1821</v>
      </c>
      <c r="C1053" s="256" t="s">
        <v>1824</v>
      </c>
      <c r="D1053" s="234"/>
      <c r="E1053" s="234"/>
      <c r="F1053" s="234"/>
      <c r="G1053" s="234"/>
      <c r="H1053" s="234"/>
      <c r="I1053" s="234"/>
      <c r="J1053" s="234"/>
      <c r="K1053" s="234"/>
      <c r="L1053" s="234"/>
      <c r="M1053" s="234"/>
      <c r="N1053" s="234"/>
      <c r="O1053" s="234"/>
      <c r="P1053" s="234"/>
      <c r="Q1053" s="234"/>
      <c r="R1053" s="234"/>
      <c r="S1053" s="234"/>
      <c r="T1053" s="234"/>
    </row>
    <row r="1054">
      <c r="A1054" s="231">
        <v>21375</v>
      </c>
      <c r="B1054" s="235" t="s">
        <v>1821</v>
      </c>
      <c r="C1054" s="256" t="s">
        <v>1824</v>
      </c>
      <c r="D1054" s="234"/>
      <c r="E1054" s="234"/>
      <c r="F1054" s="234"/>
      <c r="G1054" s="234"/>
      <c r="H1054" s="234"/>
      <c r="I1054" s="234"/>
      <c r="J1054" s="234"/>
      <c r="K1054" s="234"/>
      <c r="L1054" s="234"/>
      <c r="M1054" s="234"/>
      <c r="N1054" s="234"/>
      <c r="O1054" s="234"/>
      <c r="P1054" s="234"/>
      <c r="Q1054" s="234"/>
      <c r="R1054" s="234"/>
      <c r="S1054" s="234"/>
      <c r="T1054" s="234"/>
    </row>
    <row r="1055">
      <c r="A1055" s="231">
        <v>21376</v>
      </c>
      <c r="B1055" s="235" t="s">
        <v>1821</v>
      </c>
      <c r="C1055" s="256" t="s">
        <v>1824</v>
      </c>
      <c r="D1055" s="234"/>
      <c r="E1055" s="234"/>
      <c r="F1055" s="234"/>
      <c r="G1055" s="234"/>
      <c r="H1055" s="234"/>
      <c r="I1055" s="234"/>
      <c r="J1055" s="234"/>
      <c r="K1055" s="234"/>
      <c r="L1055" s="234"/>
      <c r="M1055" s="234"/>
      <c r="N1055" s="234"/>
      <c r="O1055" s="234"/>
      <c r="P1055" s="234"/>
      <c r="Q1055" s="234"/>
      <c r="R1055" s="234"/>
      <c r="S1055" s="234"/>
      <c r="T1055" s="234"/>
    </row>
    <row r="1056">
      <c r="A1056" s="231">
        <v>21377</v>
      </c>
      <c r="B1056" s="235" t="s">
        <v>1821</v>
      </c>
      <c r="C1056" s="256" t="s">
        <v>1824</v>
      </c>
      <c r="D1056" s="234"/>
      <c r="E1056" s="234"/>
      <c r="F1056" s="234"/>
      <c r="G1056" s="234"/>
      <c r="H1056" s="234"/>
      <c r="I1056" s="234"/>
      <c r="J1056" s="234"/>
      <c r="K1056" s="234"/>
      <c r="L1056" s="234"/>
      <c r="M1056" s="234"/>
      <c r="N1056" s="234"/>
      <c r="O1056" s="234"/>
      <c r="P1056" s="234"/>
      <c r="Q1056" s="234"/>
      <c r="R1056" s="234"/>
      <c r="S1056" s="234"/>
      <c r="T1056" s="234"/>
    </row>
    <row r="1057">
      <c r="A1057" s="231">
        <v>21378</v>
      </c>
      <c r="B1057" s="235" t="s">
        <v>1821</v>
      </c>
      <c r="C1057" s="256" t="s">
        <v>1824</v>
      </c>
      <c r="D1057" s="234"/>
      <c r="E1057" s="234"/>
      <c r="F1057" s="234"/>
      <c r="G1057" s="234"/>
      <c r="H1057" s="234"/>
      <c r="I1057" s="234"/>
      <c r="J1057" s="234"/>
      <c r="K1057" s="234"/>
      <c r="L1057" s="234"/>
      <c r="M1057" s="234"/>
      <c r="N1057" s="234"/>
      <c r="O1057" s="234"/>
      <c r="P1057" s="234"/>
      <c r="Q1057" s="234"/>
      <c r="R1057" s="234"/>
      <c r="S1057" s="234"/>
      <c r="T1057" s="234"/>
    </row>
    <row r="1058">
      <c r="A1058" s="231">
        <v>21379</v>
      </c>
      <c r="B1058" s="235" t="s">
        <v>1821</v>
      </c>
      <c r="C1058" s="256" t="s">
        <v>1824</v>
      </c>
      <c r="D1058" s="234"/>
      <c r="E1058" s="234"/>
      <c r="F1058" s="234"/>
      <c r="G1058" s="234"/>
      <c r="H1058" s="234"/>
      <c r="I1058" s="234"/>
      <c r="J1058" s="234"/>
      <c r="K1058" s="234"/>
      <c r="L1058" s="234"/>
      <c r="M1058" s="234"/>
      <c r="N1058" s="234"/>
      <c r="O1058" s="234"/>
      <c r="P1058" s="234"/>
      <c r="Q1058" s="234"/>
      <c r="R1058" s="234"/>
      <c r="S1058" s="234"/>
      <c r="T1058" s="234"/>
    </row>
    <row r="1059">
      <c r="A1059" s="231"/>
      <c r="B1059" s="235"/>
      <c r="C1059" s="256"/>
      <c r="D1059" s="234"/>
      <c r="E1059" s="234"/>
      <c r="F1059" s="234"/>
      <c r="G1059" s="234"/>
      <c r="H1059" s="234"/>
      <c r="I1059" s="234"/>
      <c r="J1059" s="234"/>
      <c r="K1059" s="234"/>
      <c r="L1059" s="234"/>
      <c r="M1059" s="234"/>
      <c r="N1059" s="234"/>
      <c r="O1059" s="234"/>
      <c r="P1059" s="234"/>
      <c r="Q1059" s="234"/>
      <c r="R1059" s="234"/>
      <c r="S1059" s="234"/>
      <c r="T1059" s="234"/>
    </row>
    <row r="1060">
      <c r="A1060" s="231"/>
      <c r="B1060" s="235"/>
      <c r="C1060" s="256"/>
      <c r="D1060" s="234"/>
      <c r="E1060" s="234"/>
      <c r="F1060" s="234"/>
      <c r="G1060" s="234"/>
      <c r="H1060" s="234"/>
      <c r="I1060" s="234"/>
      <c r="J1060" s="234"/>
      <c r="K1060" s="234"/>
      <c r="L1060" s="234"/>
      <c r="M1060" s="234"/>
      <c r="N1060" s="234"/>
      <c r="O1060" s="234"/>
      <c r="P1060" s="234"/>
      <c r="Q1060" s="234"/>
      <c r="R1060" s="234"/>
      <c r="S1060" s="234"/>
      <c r="T1060" s="234"/>
    </row>
    <row r="1061">
      <c r="A1061" s="231"/>
      <c r="B1061" s="235"/>
      <c r="C1061" s="256"/>
      <c r="D1061" s="234"/>
      <c r="E1061" s="234"/>
      <c r="F1061" s="234"/>
      <c r="G1061" s="234"/>
      <c r="H1061" s="234"/>
      <c r="I1061" s="234"/>
      <c r="J1061" s="234"/>
      <c r="K1061" s="234"/>
      <c r="L1061" s="234"/>
      <c r="M1061" s="234"/>
      <c r="N1061" s="234"/>
      <c r="O1061" s="234"/>
      <c r="P1061" s="234"/>
      <c r="Q1061" s="234"/>
      <c r="R1061" s="234"/>
      <c r="S1061" s="234"/>
      <c r="T1061" s="234"/>
    </row>
    <row r="1062">
      <c r="A1062" s="231"/>
      <c r="B1062" s="231"/>
      <c r="C1062" s="256"/>
      <c r="D1062" s="234"/>
      <c r="E1062" s="234"/>
      <c r="F1062" s="234"/>
      <c r="G1062" s="234"/>
      <c r="H1062" s="234"/>
      <c r="I1062" s="234"/>
      <c r="J1062" s="234"/>
      <c r="K1062" s="234"/>
      <c r="L1062" s="234"/>
      <c r="M1062" s="234"/>
      <c r="N1062" s="234"/>
      <c r="O1062" s="234"/>
      <c r="P1062" s="234"/>
      <c r="Q1062" s="234"/>
      <c r="R1062" s="234"/>
      <c r="S1062" s="234"/>
      <c r="T1062" s="234"/>
    </row>
    <row r="1063">
      <c r="A1063" s="260"/>
      <c r="B1063" s="261" t="s">
        <v>1826</v>
      </c>
      <c r="C1063" s="262"/>
      <c r="D1063" s="234"/>
      <c r="E1063" s="234"/>
      <c r="F1063" s="234"/>
      <c r="G1063" s="234"/>
      <c r="H1063" s="234"/>
      <c r="I1063" s="234"/>
      <c r="J1063" s="234"/>
      <c r="K1063" s="234"/>
      <c r="L1063" s="234"/>
      <c r="M1063" s="234"/>
      <c r="N1063" s="234"/>
      <c r="O1063" s="234"/>
      <c r="P1063" s="234"/>
      <c r="Q1063" s="234"/>
      <c r="R1063" s="234"/>
      <c r="S1063" s="234"/>
      <c r="T1063" s="234"/>
    </row>
    <row r="1064">
      <c r="A1064" s="231"/>
      <c r="B1064" s="231"/>
      <c r="C1064" s="254"/>
      <c r="D1064" s="234"/>
      <c r="E1064" s="234"/>
      <c r="F1064" s="234"/>
      <c r="G1064" s="234"/>
      <c r="H1064" s="234"/>
      <c r="I1064" s="234"/>
      <c r="J1064" s="234"/>
      <c r="K1064" s="234"/>
      <c r="L1064" s="234"/>
      <c r="M1064" s="234"/>
      <c r="N1064" s="234"/>
      <c r="O1064" s="234"/>
      <c r="P1064" s="234"/>
      <c r="Q1064" s="234"/>
      <c r="R1064" s="234"/>
      <c r="S1064" s="234"/>
      <c r="T1064" s="234"/>
    </row>
    <row r="1065">
      <c r="A1065" s="235">
        <v>5203001</v>
      </c>
      <c r="B1065" s="235" t="s">
        <v>1827</v>
      </c>
      <c r="C1065" s="233" t="s">
        <v>1828</v>
      </c>
      <c r="D1065" s="234"/>
      <c r="E1065" s="234"/>
      <c r="F1065" s="234"/>
      <c r="G1065" s="234"/>
      <c r="H1065" s="234"/>
      <c r="I1065" s="234"/>
      <c r="J1065" s="234"/>
      <c r="K1065" s="234"/>
      <c r="L1065" s="234"/>
      <c r="M1065" s="234"/>
      <c r="N1065" s="234"/>
      <c r="O1065" s="234"/>
      <c r="P1065" s="234"/>
      <c r="Q1065" s="234"/>
      <c r="R1065" s="234"/>
      <c r="S1065" s="234"/>
      <c r="T1065" s="234"/>
    </row>
    <row r="1066">
      <c r="A1066" s="235">
        <v>5205001</v>
      </c>
      <c r="B1066" s="235" t="s">
        <v>1829</v>
      </c>
      <c r="C1066" s="233" t="s">
        <v>1830</v>
      </c>
      <c r="D1066" s="234"/>
      <c r="E1066" s="234"/>
      <c r="F1066" s="234"/>
      <c r="G1066" s="234"/>
      <c r="H1066" s="234"/>
      <c r="I1066" s="234"/>
      <c r="J1066" s="234"/>
      <c r="K1066" s="234"/>
      <c r="L1066" s="234"/>
      <c r="M1066" s="234"/>
      <c r="N1066" s="234"/>
      <c r="O1066" s="234"/>
      <c r="P1066" s="234"/>
      <c r="Q1066" s="234"/>
      <c r="R1066" s="234"/>
      <c r="S1066" s="234"/>
      <c r="T1066" s="234"/>
    </row>
    <row r="1067">
      <c r="A1067" s="235">
        <v>5204001</v>
      </c>
      <c r="B1067" s="235" t="s">
        <v>1077</v>
      </c>
      <c r="C1067" s="233" t="s">
        <v>1078</v>
      </c>
      <c r="D1067" s="234"/>
      <c r="E1067" s="234"/>
      <c r="F1067" s="234"/>
      <c r="G1067" s="234"/>
      <c r="H1067" s="234"/>
      <c r="I1067" s="234"/>
      <c r="J1067" s="234"/>
      <c r="K1067" s="234"/>
      <c r="L1067" s="234"/>
      <c r="M1067" s="234"/>
      <c r="N1067" s="234"/>
      <c r="O1067" s="234"/>
      <c r="P1067" s="234"/>
      <c r="Q1067" s="234"/>
      <c r="R1067" s="234"/>
      <c r="S1067" s="234"/>
      <c r="T1067" s="234"/>
    </row>
    <row r="1068">
      <c r="A1068" s="231"/>
      <c r="B1068" s="231"/>
      <c r="C1068" s="254"/>
      <c r="D1068" s="234"/>
      <c r="E1068" s="234"/>
      <c r="F1068" s="234"/>
      <c r="G1068" s="234"/>
      <c r="H1068" s="234"/>
      <c r="I1068" s="234"/>
      <c r="J1068" s="234"/>
      <c r="K1068" s="234"/>
      <c r="L1068" s="234"/>
      <c r="M1068" s="234"/>
      <c r="N1068" s="234"/>
      <c r="O1068" s="234"/>
      <c r="P1068" s="234"/>
      <c r="Q1068" s="234"/>
      <c r="R1068" s="234"/>
      <c r="S1068" s="234"/>
      <c r="T1068" s="234"/>
    </row>
    <row r="1069">
      <c r="A1069" s="231"/>
      <c r="B1069" s="231"/>
      <c r="C1069" s="254"/>
      <c r="D1069" s="234"/>
      <c r="E1069" s="234"/>
      <c r="F1069" s="234"/>
      <c r="G1069" s="234"/>
      <c r="H1069" s="234"/>
      <c r="I1069" s="234"/>
      <c r="J1069" s="234"/>
      <c r="K1069" s="234"/>
      <c r="L1069" s="234"/>
      <c r="M1069" s="234"/>
      <c r="N1069" s="234"/>
      <c r="O1069" s="234"/>
      <c r="P1069" s="234"/>
      <c r="Q1069" s="234"/>
      <c r="R1069" s="234"/>
      <c r="S1069" s="234"/>
      <c r="T1069" s="234"/>
    </row>
    <row r="1070">
      <c r="A1070" s="231"/>
      <c r="B1070" s="231"/>
      <c r="C1070" s="254"/>
      <c r="D1070" s="234"/>
      <c r="E1070" s="234"/>
      <c r="F1070" s="234"/>
      <c r="G1070" s="234"/>
      <c r="H1070" s="234"/>
      <c r="I1070" s="234"/>
      <c r="J1070" s="234"/>
      <c r="K1070" s="234"/>
      <c r="L1070" s="234"/>
      <c r="M1070" s="234"/>
      <c r="N1070" s="234"/>
      <c r="O1070" s="234"/>
      <c r="P1070" s="234"/>
      <c r="Q1070" s="234"/>
      <c r="R1070" s="234"/>
      <c r="S1070" s="234"/>
      <c r="T1070" s="234"/>
    </row>
    <row r="1071">
      <c r="A1071" s="231"/>
      <c r="B1071" s="231"/>
      <c r="C1071" s="254"/>
      <c r="D1071" s="234"/>
      <c r="E1071" s="234"/>
      <c r="F1071" s="234"/>
      <c r="G1071" s="234"/>
      <c r="H1071" s="234"/>
      <c r="I1071" s="234"/>
      <c r="J1071" s="234"/>
      <c r="K1071" s="234"/>
      <c r="L1071" s="234"/>
      <c r="M1071" s="234"/>
      <c r="N1071" s="234"/>
      <c r="O1071" s="234"/>
      <c r="P1071" s="234"/>
      <c r="Q1071" s="234"/>
      <c r="R1071" s="234"/>
      <c r="S1071" s="234"/>
      <c r="T1071" s="234"/>
    </row>
    <row r="1072">
      <c r="A1072" s="231"/>
      <c r="B1072" s="231"/>
      <c r="C1072" s="254"/>
      <c r="D1072" s="234"/>
      <c r="E1072" s="234"/>
      <c r="F1072" s="234"/>
      <c r="G1072" s="234"/>
      <c r="H1072" s="234"/>
      <c r="I1072" s="234"/>
      <c r="J1072" s="234"/>
      <c r="K1072" s="234"/>
      <c r="L1072" s="234"/>
      <c r="M1072" s="234"/>
      <c r="N1072" s="234"/>
      <c r="O1072" s="234"/>
      <c r="P1072" s="234"/>
      <c r="Q1072" s="234"/>
      <c r="R1072" s="234"/>
      <c r="S1072" s="234"/>
      <c r="T1072" s="234"/>
    </row>
    <row r="1073">
      <c r="A1073" s="260"/>
      <c r="B1073" s="261" t="s">
        <v>1831</v>
      </c>
      <c r="C1073" s="262"/>
      <c r="D1073" s="234"/>
      <c r="E1073" s="234"/>
      <c r="F1073" s="234"/>
      <c r="G1073" s="234"/>
      <c r="H1073" s="234"/>
      <c r="I1073" s="234"/>
      <c r="J1073" s="234"/>
      <c r="K1073" s="234"/>
      <c r="L1073" s="234"/>
      <c r="M1073" s="234"/>
      <c r="N1073" s="234"/>
      <c r="O1073" s="234"/>
      <c r="P1073" s="234"/>
      <c r="Q1073" s="234"/>
      <c r="R1073" s="234"/>
      <c r="S1073" s="234"/>
      <c r="T1073" s="234"/>
    </row>
    <row r="1074">
      <c r="A1074" s="263"/>
      <c r="B1074" s="264"/>
      <c r="C1074" s="265"/>
      <c r="D1074" s="234"/>
      <c r="E1074" s="234"/>
      <c r="F1074" s="234"/>
      <c r="G1074" s="234"/>
      <c r="H1074" s="234"/>
      <c r="I1074" s="234"/>
      <c r="J1074" s="234"/>
      <c r="K1074" s="234"/>
      <c r="L1074" s="234"/>
      <c r="M1074" s="234"/>
      <c r="N1074" s="234"/>
      <c r="O1074" s="234"/>
      <c r="P1074" s="234"/>
      <c r="Q1074" s="234"/>
      <c r="R1074" s="234"/>
      <c r="S1074" s="234"/>
      <c r="T1074" s="234"/>
    </row>
    <row r="1075">
      <c r="A1075" s="231">
        <v>5303001</v>
      </c>
      <c r="B1075" s="231" t="s">
        <v>1832</v>
      </c>
      <c r="C1075" s="254" t="s">
        <v>1833</v>
      </c>
      <c r="D1075" s="234"/>
      <c r="E1075" s="234"/>
      <c r="F1075" s="234"/>
      <c r="G1075" s="234"/>
      <c r="H1075" s="234"/>
      <c r="I1075" s="234"/>
      <c r="J1075" s="234"/>
      <c r="K1075" s="234"/>
      <c r="L1075" s="234"/>
      <c r="M1075" s="234"/>
      <c r="N1075" s="234"/>
      <c r="O1075" s="234"/>
      <c r="P1075" s="234"/>
      <c r="Q1075" s="234"/>
      <c r="R1075" s="234"/>
      <c r="S1075" s="234"/>
      <c r="T1075" s="234"/>
    </row>
    <row r="1076">
      <c r="A1076" s="231">
        <v>5305001</v>
      </c>
      <c r="B1076" s="231" t="s">
        <v>1834</v>
      </c>
      <c r="C1076" s="254" t="s">
        <v>1835</v>
      </c>
      <c r="D1076" s="234"/>
      <c r="E1076" s="234"/>
      <c r="F1076" s="234"/>
      <c r="G1076" s="234"/>
      <c r="H1076" s="234"/>
      <c r="I1076" s="234"/>
      <c r="J1076" s="234"/>
      <c r="K1076" s="234"/>
      <c r="L1076" s="234"/>
      <c r="M1076" s="234"/>
      <c r="N1076" s="234"/>
      <c r="O1076" s="234"/>
      <c r="P1076" s="234"/>
      <c r="Q1076" s="234"/>
      <c r="R1076" s="234"/>
      <c r="S1076" s="234"/>
      <c r="T1076" s="234"/>
    </row>
    <row r="1077">
      <c r="A1077" s="231">
        <v>5305002</v>
      </c>
      <c r="B1077" s="231" t="s">
        <v>1836</v>
      </c>
      <c r="C1077" s="254" t="s">
        <v>1837</v>
      </c>
      <c r="D1077" s="234"/>
      <c r="E1077" s="234"/>
      <c r="F1077" s="234"/>
      <c r="G1077" s="234"/>
      <c r="H1077" s="234"/>
      <c r="I1077" s="234"/>
      <c r="J1077" s="234"/>
      <c r="K1077" s="234"/>
      <c r="L1077" s="234"/>
      <c r="M1077" s="234"/>
      <c r="N1077" s="234"/>
      <c r="O1077" s="234"/>
      <c r="P1077" s="234"/>
      <c r="Q1077" s="234"/>
      <c r="R1077" s="234"/>
      <c r="S1077" s="234"/>
      <c r="T1077" s="234"/>
    </row>
    <row r="1078">
      <c r="A1078" s="231">
        <v>5305003</v>
      </c>
      <c r="B1078" s="231" t="s">
        <v>1838</v>
      </c>
      <c r="C1078" s="254" t="s">
        <v>1837</v>
      </c>
      <c r="D1078" s="234"/>
      <c r="E1078" s="234"/>
      <c r="F1078" s="234"/>
      <c r="G1078" s="234"/>
      <c r="H1078" s="234"/>
      <c r="I1078" s="234"/>
      <c r="J1078" s="234"/>
      <c r="K1078" s="234"/>
      <c r="L1078" s="234"/>
      <c r="M1078" s="234"/>
      <c r="N1078" s="234"/>
      <c r="O1078" s="234"/>
      <c r="P1078" s="234"/>
      <c r="Q1078" s="234"/>
      <c r="R1078" s="234"/>
      <c r="S1078" s="234"/>
      <c r="T1078" s="234"/>
    </row>
    <row r="1079">
      <c r="A1079" s="231">
        <v>5305004</v>
      </c>
      <c r="B1079" s="231" t="s">
        <v>1839</v>
      </c>
      <c r="C1079" s="254" t="s">
        <v>1837</v>
      </c>
      <c r="D1079" s="234"/>
      <c r="E1079" s="234"/>
      <c r="F1079" s="234"/>
      <c r="G1079" s="234"/>
      <c r="H1079" s="234"/>
      <c r="I1079" s="234"/>
      <c r="J1079" s="234"/>
      <c r="K1079" s="234"/>
      <c r="L1079" s="234"/>
      <c r="M1079" s="234"/>
      <c r="N1079" s="234"/>
      <c r="O1079" s="234"/>
      <c r="P1079" s="234"/>
      <c r="Q1079" s="234"/>
      <c r="R1079" s="234"/>
      <c r="S1079" s="234"/>
      <c r="T1079" s="234"/>
    </row>
    <row r="1080">
      <c r="A1080" s="231">
        <v>5305005</v>
      </c>
      <c r="B1080" s="231" t="s">
        <v>1840</v>
      </c>
      <c r="C1080" s="254" t="s">
        <v>1837</v>
      </c>
      <c r="D1080" s="234"/>
      <c r="E1080" s="234"/>
      <c r="F1080" s="234"/>
      <c r="G1080" s="234"/>
      <c r="H1080" s="234"/>
      <c r="I1080" s="234"/>
      <c r="J1080" s="234"/>
      <c r="K1080" s="234"/>
      <c r="L1080" s="234"/>
      <c r="M1080" s="234"/>
      <c r="N1080" s="234"/>
      <c r="O1080" s="234"/>
      <c r="P1080" s="234"/>
      <c r="Q1080" s="234"/>
      <c r="R1080" s="234"/>
      <c r="S1080" s="234"/>
      <c r="T1080" s="234"/>
    </row>
    <row r="1081">
      <c r="A1081" s="231">
        <v>5305006</v>
      </c>
      <c r="B1081" s="231" t="s">
        <v>1841</v>
      </c>
      <c r="C1081" s="254" t="s">
        <v>1837</v>
      </c>
      <c r="D1081" s="234"/>
      <c r="E1081" s="234"/>
      <c r="F1081" s="234"/>
      <c r="G1081" s="234"/>
      <c r="H1081" s="234"/>
      <c r="I1081" s="234"/>
      <c r="J1081" s="234"/>
      <c r="K1081" s="234"/>
      <c r="L1081" s="234"/>
      <c r="M1081" s="234"/>
      <c r="N1081" s="234"/>
      <c r="O1081" s="234"/>
      <c r="P1081" s="234"/>
      <c r="Q1081" s="234"/>
      <c r="R1081" s="234"/>
      <c r="S1081" s="234"/>
      <c r="T1081" s="234"/>
    </row>
    <row r="1082">
      <c r="A1082" s="231">
        <v>5305007</v>
      </c>
      <c r="B1082" s="231" t="s">
        <v>1842</v>
      </c>
      <c r="C1082" s="254" t="s">
        <v>1837</v>
      </c>
      <c r="D1082" s="234"/>
      <c r="E1082" s="234"/>
      <c r="F1082" s="234"/>
      <c r="G1082" s="234"/>
      <c r="H1082" s="234"/>
      <c r="I1082" s="234"/>
      <c r="J1082" s="234"/>
      <c r="K1082" s="234"/>
      <c r="L1082" s="234"/>
      <c r="M1082" s="234"/>
      <c r="N1082" s="234"/>
      <c r="O1082" s="234"/>
      <c r="P1082" s="234"/>
      <c r="Q1082" s="234"/>
      <c r="R1082" s="234"/>
      <c r="S1082" s="234"/>
      <c r="T1082" s="234"/>
    </row>
    <row r="1083">
      <c r="A1083" s="231">
        <v>5305008</v>
      </c>
      <c r="B1083" s="231" t="s">
        <v>1843</v>
      </c>
      <c r="C1083" s="254" t="s">
        <v>1844</v>
      </c>
      <c r="D1083" s="234"/>
      <c r="E1083" s="234"/>
      <c r="F1083" s="234"/>
      <c r="G1083" s="234"/>
      <c r="H1083" s="234"/>
      <c r="I1083" s="234"/>
      <c r="J1083" s="234"/>
      <c r="K1083" s="234"/>
      <c r="L1083" s="234"/>
      <c r="M1083" s="234"/>
      <c r="N1083" s="234"/>
      <c r="O1083" s="234"/>
      <c r="P1083" s="234"/>
      <c r="Q1083" s="234"/>
      <c r="R1083" s="234"/>
      <c r="S1083" s="234"/>
      <c r="T1083" s="234"/>
    </row>
    <row r="1084">
      <c r="A1084" s="266">
        <v>5305009</v>
      </c>
      <c r="B1084" s="266" t="s">
        <v>1845</v>
      </c>
      <c r="C1084" s="267" t="s">
        <v>1846</v>
      </c>
      <c r="D1084" s="234"/>
      <c r="E1084" s="234"/>
      <c r="F1084" s="234"/>
      <c r="G1084" s="234"/>
      <c r="H1084" s="234"/>
      <c r="I1084" s="234"/>
      <c r="J1084" s="234"/>
      <c r="K1084" s="234"/>
      <c r="L1084" s="234"/>
      <c r="M1084" s="234"/>
      <c r="N1084" s="234"/>
      <c r="O1084" s="234"/>
      <c r="P1084" s="234"/>
      <c r="Q1084" s="234"/>
      <c r="R1084" s="234"/>
      <c r="S1084" s="234"/>
      <c r="T1084" s="234"/>
    </row>
    <row r="1085">
      <c r="A1085" s="231">
        <v>5305010</v>
      </c>
      <c r="B1085" s="231" t="s">
        <v>1847</v>
      </c>
      <c r="C1085" s="254" t="s">
        <v>1848</v>
      </c>
      <c r="D1085" s="234"/>
      <c r="E1085" s="234"/>
      <c r="F1085" s="234"/>
      <c r="G1085" s="234"/>
      <c r="H1085" s="234"/>
      <c r="I1085" s="234"/>
      <c r="J1085" s="234"/>
      <c r="K1085" s="234"/>
      <c r="L1085" s="234"/>
      <c r="M1085" s="234"/>
      <c r="N1085" s="234"/>
      <c r="O1085" s="234"/>
      <c r="P1085" s="234"/>
      <c r="Q1085" s="234"/>
      <c r="R1085" s="234"/>
      <c r="S1085" s="234"/>
      <c r="T1085" s="234"/>
    </row>
    <row r="1086">
      <c r="A1086" s="263"/>
      <c r="B1086" s="264"/>
      <c r="C1086" s="265"/>
      <c r="D1086" s="234"/>
      <c r="E1086" s="234"/>
      <c r="F1086" s="234"/>
      <c r="G1086" s="234"/>
      <c r="H1086" s="234"/>
      <c r="I1086" s="234"/>
      <c r="J1086" s="234"/>
      <c r="K1086" s="234"/>
      <c r="L1086" s="234"/>
      <c r="M1086" s="234"/>
      <c r="N1086" s="234"/>
      <c r="O1086" s="234"/>
      <c r="P1086" s="234"/>
      <c r="Q1086" s="234"/>
      <c r="R1086" s="234"/>
      <c r="S1086" s="234"/>
      <c r="T1086" s="234"/>
    </row>
    <row r="1087">
      <c r="A1087" s="231">
        <v>5301000</v>
      </c>
      <c r="B1087" s="231" t="s">
        <v>1849</v>
      </c>
      <c r="C1087" s="254" t="s">
        <v>1850</v>
      </c>
      <c r="D1087" s="234"/>
      <c r="E1087" s="234"/>
      <c r="F1087" s="234"/>
      <c r="G1087" s="234"/>
      <c r="H1087" s="234"/>
      <c r="I1087" s="234"/>
      <c r="J1087" s="234"/>
      <c r="K1087" s="234"/>
      <c r="L1087" s="234"/>
      <c r="M1087" s="234"/>
      <c r="N1087" s="234"/>
      <c r="O1087" s="234"/>
      <c r="P1087" s="234"/>
      <c r="Q1087" s="234"/>
      <c r="R1087" s="234"/>
      <c r="S1087" s="234"/>
      <c r="T1087" s="234"/>
    </row>
    <row r="1088">
      <c r="A1088" s="231">
        <v>5302000</v>
      </c>
      <c r="B1088" s="231" t="s">
        <v>1851</v>
      </c>
      <c r="C1088" s="254" t="s">
        <v>1852</v>
      </c>
      <c r="D1088" s="234"/>
      <c r="E1088" s="234"/>
      <c r="F1088" s="234"/>
      <c r="G1088" s="234"/>
      <c r="H1088" s="234"/>
      <c r="I1088" s="234"/>
      <c r="J1088" s="234"/>
      <c r="K1088" s="234"/>
      <c r="L1088" s="234"/>
      <c r="M1088" s="234"/>
      <c r="N1088" s="234"/>
      <c r="O1088" s="234"/>
      <c r="P1088" s="234"/>
      <c r="Q1088" s="234"/>
      <c r="R1088" s="234"/>
      <c r="S1088" s="234"/>
      <c r="T1088" s="234"/>
    </row>
    <row r="1089">
      <c r="A1089" s="231">
        <v>5303000</v>
      </c>
      <c r="B1089" s="231" t="s">
        <v>1853</v>
      </c>
      <c r="C1089" s="254" t="s">
        <v>1854</v>
      </c>
      <c r="D1089" s="234"/>
      <c r="E1089" s="234"/>
      <c r="F1089" s="234"/>
      <c r="G1089" s="234"/>
      <c r="H1089" s="234"/>
      <c r="I1089" s="234"/>
      <c r="J1089" s="234"/>
      <c r="K1089" s="234"/>
      <c r="L1089" s="234"/>
      <c r="M1089" s="234"/>
      <c r="N1089" s="234"/>
      <c r="O1089" s="234"/>
      <c r="P1089" s="234"/>
      <c r="Q1089" s="234"/>
      <c r="R1089" s="234"/>
      <c r="S1089" s="234"/>
      <c r="T1089" s="234"/>
    </row>
    <row r="1090">
      <c r="A1090" s="231">
        <v>5304000</v>
      </c>
      <c r="B1090" s="231" t="s">
        <v>1855</v>
      </c>
      <c r="C1090" s="254" t="s">
        <v>1856</v>
      </c>
      <c r="D1090" s="234"/>
      <c r="E1090" s="234"/>
      <c r="F1090" s="234"/>
      <c r="G1090" s="234"/>
      <c r="H1090" s="234"/>
      <c r="I1090" s="234"/>
      <c r="J1090" s="234"/>
      <c r="K1090" s="234"/>
      <c r="L1090" s="234"/>
      <c r="M1090" s="234"/>
      <c r="N1090" s="234"/>
      <c r="O1090" s="234"/>
      <c r="P1090" s="234"/>
      <c r="Q1090" s="234"/>
      <c r="R1090" s="234"/>
      <c r="S1090" s="234"/>
      <c r="T1090" s="234"/>
    </row>
    <row r="1091">
      <c r="A1091" s="231">
        <v>5305000</v>
      </c>
      <c r="B1091" s="231" t="s">
        <v>1857</v>
      </c>
      <c r="C1091" s="254" t="s">
        <v>1858</v>
      </c>
      <c r="D1091" s="234"/>
      <c r="E1091" s="234"/>
      <c r="F1091" s="234"/>
      <c r="G1091" s="234"/>
      <c r="H1091" s="234"/>
      <c r="I1091" s="234"/>
      <c r="J1091" s="234"/>
      <c r="K1091" s="234"/>
      <c r="L1091" s="234"/>
      <c r="M1091" s="234"/>
      <c r="N1091" s="234"/>
      <c r="O1091" s="234"/>
      <c r="P1091" s="234"/>
      <c r="Q1091" s="234"/>
      <c r="R1091" s="234"/>
      <c r="S1091" s="234"/>
      <c r="T1091" s="234"/>
    </row>
    <row r="1092">
      <c r="A1092" s="231">
        <v>5306000</v>
      </c>
      <c r="B1092" s="231" t="s">
        <v>1859</v>
      </c>
      <c r="C1092" s="254" t="s">
        <v>1860</v>
      </c>
      <c r="D1092" s="234"/>
      <c r="E1092" s="234"/>
      <c r="F1092" s="234"/>
      <c r="G1092" s="234"/>
      <c r="H1092" s="234"/>
      <c r="I1092" s="234"/>
      <c r="J1092" s="234"/>
      <c r="K1092" s="234"/>
      <c r="L1092" s="234"/>
      <c r="M1092" s="234"/>
      <c r="N1092" s="234"/>
      <c r="O1092" s="234"/>
      <c r="P1092" s="234"/>
      <c r="Q1092" s="234"/>
      <c r="R1092" s="234"/>
      <c r="S1092" s="234"/>
      <c r="T1092" s="234"/>
    </row>
    <row r="1093">
      <c r="A1093" s="231">
        <v>5307000</v>
      </c>
      <c r="B1093" s="231" t="s">
        <v>1861</v>
      </c>
      <c r="C1093" s="254" t="s">
        <v>1862</v>
      </c>
      <c r="D1093" s="234"/>
      <c r="E1093" s="234"/>
      <c r="F1093" s="234"/>
      <c r="G1093" s="234"/>
      <c r="H1093" s="234"/>
      <c r="I1093" s="234"/>
      <c r="J1093" s="234"/>
      <c r="K1093" s="234"/>
      <c r="L1093" s="234"/>
      <c r="M1093" s="234"/>
      <c r="N1093" s="234"/>
      <c r="O1093" s="234"/>
      <c r="P1093" s="234"/>
      <c r="Q1093" s="234"/>
      <c r="R1093" s="234"/>
      <c r="S1093" s="234"/>
      <c r="T1093" s="234"/>
    </row>
    <row r="1094">
      <c r="A1094" s="268">
        <v>5301101</v>
      </c>
      <c r="B1094" s="231" t="s">
        <v>1849</v>
      </c>
      <c r="C1094" s="254" t="s">
        <v>1863</v>
      </c>
      <c r="D1094" s="234"/>
      <c r="E1094" s="234"/>
      <c r="F1094" s="234"/>
      <c r="G1094" s="234"/>
      <c r="H1094" s="234"/>
      <c r="I1094" s="234"/>
      <c r="J1094" s="234"/>
      <c r="K1094" s="234"/>
      <c r="L1094" s="234"/>
      <c r="M1094" s="234"/>
      <c r="N1094" s="234"/>
      <c r="O1094" s="234"/>
      <c r="P1094" s="234"/>
      <c r="Q1094" s="234"/>
      <c r="R1094" s="234"/>
      <c r="S1094" s="234"/>
      <c r="T1094" s="234"/>
    </row>
    <row r="1095">
      <c r="A1095" s="268">
        <v>5302101</v>
      </c>
      <c r="B1095" s="231" t="s">
        <v>1851</v>
      </c>
      <c r="C1095" s="254" t="s">
        <v>1864</v>
      </c>
      <c r="D1095" s="234"/>
      <c r="E1095" s="234"/>
      <c r="F1095" s="234"/>
      <c r="G1095" s="234"/>
      <c r="H1095" s="234"/>
      <c r="I1095" s="234"/>
      <c r="J1095" s="234"/>
      <c r="K1095" s="234"/>
      <c r="L1095" s="234"/>
      <c r="M1095" s="234"/>
      <c r="N1095" s="234"/>
      <c r="O1095" s="234"/>
      <c r="P1095" s="234"/>
      <c r="Q1095" s="234"/>
      <c r="R1095" s="234"/>
      <c r="S1095" s="234"/>
      <c r="T1095" s="234"/>
    </row>
    <row r="1096">
      <c r="A1096" s="268">
        <v>5303101</v>
      </c>
      <c r="B1096" s="231" t="s">
        <v>1853</v>
      </c>
      <c r="C1096" s="254" t="s">
        <v>1865</v>
      </c>
      <c r="D1096" s="234"/>
      <c r="E1096" s="234"/>
      <c r="F1096" s="234"/>
      <c r="G1096" s="234"/>
      <c r="H1096" s="234"/>
      <c r="I1096" s="234"/>
      <c r="J1096" s="234"/>
      <c r="K1096" s="234"/>
      <c r="L1096" s="234"/>
      <c r="M1096" s="234"/>
      <c r="N1096" s="234"/>
      <c r="O1096" s="234"/>
      <c r="P1096" s="234"/>
      <c r="Q1096" s="234"/>
      <c r="R1096" s="234"/>
      <c r="S1096" s="234"/>
      <c r="T1096" s="234"/>
    </row>
    <row r="1097">
      <c r="A1097" s="268">
        <v>5304101</v>
      </c>
      <c r="B1097" s="231" t="s">
        <v>1855</v>
      </c>
      <c r="C1097" s="254" t="s">
        <v>1866</v>
      </c>
      <c r="D1097" s="234"/>
      <c r="E1097" s="234"/>
      <c r="F1097" s="234"/>
      <c r="G1097" s="234"/>
      <c r="H1097" s="234"/>
      <c r="I1097" s="234"/>
      <c r="J1097" s="234"/>
      <c r="K1097" s="234"/>
      <c r="L1097" s="234"/>
      <c r="M1097" s="234"/>
      <c r="N1097" s="234"/>
      <c r="O1097" s="234"/>
      <c r="P1097" s="234"/>
      <c r="Q1097" s="234"/>
      <c r="R1097" s="234"/>
      <c r="S1097" s="234"/>
      <c r="T1097" s="234"/>
    </row>
    <row r="1098">
      <c r="A1098" s="268">
        <v>5305101</v>
      </c>
      <c r="B1098" s="231" t="s">
        <v>1857</v>
      </c>
      <c r="C1098" s="254" t="s">
        <v>1867</v>
      </c>
      <c r="D1098" s="234"/>
      <c r="E1098" s="234"/>
      <c r="F1098" s="234"/>
      <c r="G1098" s="234"/>
      <c r="H1098" s="234"/>
      <c r="I1098" s="234"/>
      <c r="J1098" s="234"/>
      <c r="K1098" s="234"/>
      <c r="L1098" s="234"/>
      <c r="M1098" s="234"/>
      <c r="N1098" s="234"/>
      <c r="O1098" s="234"/>
      <c r="P1098" s="234"/>
      <c r="Q1098" s="234"/>
      <c r="R1098" s="234"/>
      <c r="S1098" s="234"/>
      <c r="T1098" s="234"/>
    </row>
    <row r="1099">
      <c r="A1099" s="231">
        <v>5306101</v>
      </c>
      <c r="B1099" s="231" t="s">
        <v>1859</v>
      </c>
      <c r="C1099" s="254" t="s">
        <v>1868</v>
      </c>
      <c r="D1099" s="234"/>
      <c r="E1099" s="234"/>
      <c r="F1099" s="234"/>
      <c r="G1099" s="234"/>
      <c r="H1099" s="234"/>
      <c r="I1099" s="234"/>
      <c r="J1099" s="234"/>
      <c r="K1099" s="234"/>
      <c r="L1099" s="234"/>
      <c r="M1099" s="234"/>
      <c r="N1099" s="234"/>
      <c r="O1099" s="234"/>
      <c r="P1099" s="234"/>
      <c r="Q1099" s="234"/>
      <c r="R1099" s="234"/>
      <c r="S1099" s="234"/>
      <c r="T1099" s="234"/>
    </row>
    <row r="1100">
      <c r="A1100" s="231">
        <v>5307101</v>
      </c>
      <c r="B1100" s="231" t="s">
        <v>1861</v>
      </c>
      <c r="C1100" s="254" t="s">
        <v>1869</v>
      </c>
      <c r="D1100" s="234"/>
      <c r="E1100" s="234"/>
      <c r="F1100" s="234"/>
      <c r="G1100" s="234"/>
      <c r="H1100" s="234"/>
      <c r="I1100" s="234"/>
      <c r="J1100" s="234"/>
      <c r="K1100" s="234"/>
      <c r="L1100" s="234"/>
      <c r="M1100" s="234"/>
      <c r="N1100" s="234"/>
      <c r="O1100" s="234"/>
      <c r="P1100" s="234"/>
      <c r="Q1100" s="234"/>
      <c r="R1100" s="234"/>
      <c r="S1100" s="234"/>
      <c r="T1100" s="234"/>
    </row>
    <row r="1101">
      <c r="A1101" s="231">
        <v>5301102</v>
      </c>
      <c r="B1101" s="231" t="s">
        <v>1849</v>
      </c>
      <c r="C1101" s="254" t="s">
        <v>1870</v>
      </c>
      <c r="D1101" s="234"/>
      <c r="E1101" s="234"/>
      <c r="F1101" s="234"/>
      <c r="G1101" s="234"/>
      <c r="H1101" s="234"/>
      <c r="I1101" s="234"/>
      <c r="J1101" s="234"/>
      <c r="K1101" s="234"/>
      <c r="L1101" s="234"/>
      <c r="M1101" s="234"/>
      <c r="N1101" s="234"/>
      <c r="O1101" s="234"/>
      <c r="P1101" s="234"/>
      <c r="Q1101" s="234"/>
      <c r="R1101" s="234"/>
      <c r="S1101" s="234"/>
      <c r="T1101" s="234"/>
    </row>
    <row r="1102">
      <c r="A1102" s="231">
        <v>5302102</v>
      </c>
      <c r="B1102" s="231" t="s">
        <v>1851</v>
      </c>
      <c r="C1102" s="254" t="s">
        <v>1871</v>
      </c>
      <c r="D1102" s="234"/>
      <c r="E1102" s="234"/>
      <c r="F1102" s="234"/>
      <c r="G1102" s="234"/>
      <c r="H1102" s="234"/>
      <c r="I1102" s="234"/>
      <c r="J1102" s="234"/>
      <c r="K1102" s="234"/>
      <c r="L1102" s="234"/>
      <c r="M1102" s="234"/>
      <c r="N1102" s="234"/>
      <c r="O1102" s="234"/>
      <c r="P1102" s="234"/>
      <c r="Q1102" s="234"/>
      <c r="R1102" s="234"/>
      <c r="S1102" s="234"/>
      <c r="T1102" s="234"/>
    </row>
    <row r="1103">
      <c r="A1103" s="231">
        <v>5303102</v>
      </c>
      <c r="B1103" s="231" t="s">
        <v>1853</v>
      </c>
      <c r="C1103" s="254" t="s">
        <v>1872</v>
      </c>
      <c r="D1103" s="234"/>
      <c r="E1103" s="234"/>
      <c r="F1103" s="234"/>
      <c r="G1103" s="234"/>
      <c r="H1103" s="234"/>
      <c r="I1103" s="234"/>
      <c r="J1103" s="234"/>
      <c r="K1103" s="234"/>
      <c r="L1103" s="234"/>
      <c r="M1103" s="234"/>
      <c r="N1103" s="234"/>
      <c r="O1103" s="234"/>
      <c r="P1103" s="234"/>
      <c r="Q1103" s="234"/>
      <c r="R1103" s="234"/>
      <c r="S1103" s="234"/>
      <c r="T1103" s="234"/>
    </row>
    <row r="1104">
      <c r="A1104" s="231">
        <v>5304102</v>
      </c>
      <c r="B1104" s="231" t="s">
        <v>1855</v>
      </c>
      <c r="C1104" s="254" t="s">
        <v>1873</v>
      </c>
      <c r="D1104" s="234"/>
      <c r="E1104" s="234"/>
      <c r="F1104" s="234"/>
      <c r="G1104" s="234"/>
      <c r="H1104" s="234"/>
      <c r="I1104" s="234"/>
      <c r="J1104" s="234"/>
      <c r="K1104" s="234"/>
      <c r="L1104" s="234"/>
      <c r="M1104" s="234"/>
      <c r="N1104" s="234"/>
      <c r="O1104" s="234"/>
      <c r="P1104" s="234"/>
      <c r="Q1104" s="234"/>
      <c r="R1104" s="234"/>
      <c r="S1104" s="234"/>
      <c r="T1104" s="234"/>
    </row>
    <row r="1105">
      <c r="A1105" s="231">
        <v>5305102</v>
      </c>
      <c r="B1105" s="231" t="s">
        <v>1857</v>
      </c>
      <c r="C1105" s="254" t="s">
        <v>1874</v>
      </c>
      <c r="D1105" s="234"/>
      <c r="E1105" s="234"/>
      <c r="F1105" s="234"/>
      <c r="G1105" s="234"/>
      <c r="H1105" s="234"/>
      <c r="I1105" s="234"/>
      <c r="J1105" s="234"/>
      <c r="K1105" s="234"/>
      <c r="L1105" s="234"/>
      <c r="M1105" s="234"/>
      <c r="N1105" s="234"/>
      <c r="O1105" s="234"/>
      <c r="P1105" s="234"/>
      <c r="Q1105" s="234"/>
      <c r="R1105" s="234"/>
      <c r="S1105" s="234"/>
      <c r="T1105" s="234"/>
    </row>
    <row r="1106">
      <c r="A1106" s="231">
        <v>5306102</v>
      </c>
      <c r="B1106" s="231" t="s">
        <v>1859</v>
      </c>
      <c r="C1106" s="254" t="s">
        <v>1875</v>
      </c>
      <c r="D1106" s="234"/>
      <c r="E1106" s="234"/>
      <c r="F1106" s="234"/>
      <c r="G1106" s="234"/>
      <c r="H1106" s="234"/>
      <c r="I1106" s="234"/>
      <c r="J1106" s="234"/>
      <c r="K1106" s="234"/>
      <c r="L1106" s="234"/>
      <c r="M1106" s="234"/>
      <c r="N1106" s="234"/>
      <c r="O1106" s="234"/>
      <c r="P1106" s="234"/>
      <c r="Q1106" s="234"/>
      <c r="R1106" s="234"/>
      <c r="S1106" s="234"/>
      <c r="T1106" s="234"/>
    </row>
    <row r="1107">
      <c r="A1107" s="231">
        <v>5307102</v>
      </c>
      <c r="B1107" s="231" t="s">
        <v>1861</v>
      </c>
      <c r="C1107" s="254" t="s">
        <v>1876</v>
      </c>
      <c r="D1107" s="234"/>
      <c r="E1107" s="234"/>
      <c r="F1107" s="234"/>
      <c r="G1107" s="234"/>
      <c r="H1107" s="234"/>
      <c r="I1107" s="234"/>
      <c r="J1107" s="234"/>
      <c r="K1107" s="234"/>
      <c r="L1107" s="234"/>
      <c r="M1107" s="234"/>
      <c r="N1107" s="234"/>
      <c r="O1107" s="234"/>
      <c r="P1107" s="234"/>
      <c r="Q1107" s="234"/>
      <c r="R1107" s="234"/>
      <c r="S1107" s="234"/>
      <c r="T1107" s="234"/>
    </row>
    <row r="1108">
      <c r="A1108" s="231">
        <v>5301103</v>
      </c>
      <c r="B1108" s="231" t="s">
        <v>1849</v>
      </c>
      <c r="C1108" s="254" t="s">
        <v>1877</v>
      </c>
      <c r="D1108" s="234"/>
      <c r="E1108" s="234"/>
      <c r="F1108" s="234"/>
      <c r="G1108" s="234"/>
      <c r="H1108" s="234"/>
      <c r="I1108" s="234"/>
      <c r="J1108" s="234"/>
      <c r="K1108" s="234"/>
      <c r="L1108" s="234"/>
      <c r="M1108" s="234"/>
      <c r="N1108" s="234"/>
      <c r="O1108" s="234"/>
      <c r="P1108" s="234"/>
      <c r="Q1108" s="234"/>
      <c r="R1108" s="234"/>
      <c r="S1108" s="234"/>
      <c r="T1108" s="234"/>
    </row>
    <row r="1109">
      <c r="A1109" s="231">
        <v>5302103</v>
      </c>
      <c r="B1109" s="231" t="s">
        <v>1851</v>
      </c>
      <c r="C1109" s="254" t="s">
        <v>1878</v>
      </c>
      <c r="D1109" s="234"/>
      <c r="E1109" s="234"/>
      <c r="F1109" s="234"/>
      <c r="G1109" s="234"/>
      <c r="H1109" s="234"/>
      <c r="I1109" s="234"/>
      <c r="J1109" s="234"/>
      <c r="K1109" s="234"/>
      <c r="L1109" s="234"/>
      <c r="M1109" s="234"/>
      <c r="N1109" s="234"/>
      <c r="O1109" s="234"/>
      <c r="P1109" s="234"/>
      <c r="Q1109" s="234"/>
      <c r="R1109" s="234"/>
      <c r="S1109" s="234"/>
      <c r="T1109" s="234"/>
    </row>
    <row r="1110">
      <c r="A1110" s="231">
        <v>5303103</v>
      </c>
      <c r="B1110" s="231" t="s">
        <v>1853</v>
      </c>
      <c r="C1110" s="254" t="s">
        <v>1879</v>
      </c>
      <c r="D1110" s="234"/>
      <c r="E1110" s="234"/>
      <c r="F1110" s="234"/>
      <c r="G1110" s="234"/>
      <c r="H1110" s="234"/>
      <c r="I1110" s="234"/>
      <c r="J1110" s="234"/>
      <c r="K1110" s="234"/>
      <c r="L1110" s="234"/>
      <c r="M1110" s="234"/>
      <c r="N1110" s="234"/>
      <c r="O1110" s="234"/>
      <c r="P1110" s="234"/>
      <c r="Q1110" s="234"/>
      <c r="R1110" s="234"/>
      <c r="S1110" s="234"/>
      <c r="T1110" s="234"/>
    </row>
    <row r="1111">
      <c r="A1111" s="231">
        <v>5304103</v>
      </c>
      <c r="B1111" s="231" t="s">
        <v>1855</v>
      </c>
      <c r="C1111" s="254" t="s">
        <v>1880</v>
      </c>
      <c r="D1111" s="234"/>
      <c r="E1111" s="234"/>
      <c r="F1111" s="234"/>
      <c r="G1111" s="234"/>
      <c r="H1111" s="234"/>
      <c r="I1111" s="234"/>
      <c r="J1111" s="234"/>
      <c r="K1111" s="234"/>
      <c r="L1111" s="234"/>
      <c r="M1111" s="234"/>
      <c r="N1111" s="234"/>
      <c r="O1111" s="234"/>
      <c r="P1111" s="234"/>
      <c r="Q1111" s="234"/>
      <c r="R1111" s="234"/>
      <c r="S1111" s="234"/>
      <c r="T1111" s="234"/>
    </row>
    <row r="1112">
      <c r="A1112" s="231">
        <v>5305103</v>
      </c>
      <c r="B1112" s="231" t="s">
        <v>1857</v>
      </c>
      <c r="C1112" s="254" t="s">
        <v>1881</v>
      </c>
      <c r="D1112" s="234"/>
      <c r="E1112" s="234"/>
      <c r="F1112" s="234"/>
      <c r="G1112" s="234"/>
      <c r="H1112" s="234"/>
      <c r="I1112" s="234"/>
      <c r="J1112" s="234"/>
      <c r="K1112" s="234"/>
      <c r="L1112" s="234"/>
      <c r="M1112" s="234"/>
      <c r="N1112" s="234"/>
      <c r="O1112" s="234"/>
      <c r="P1112" s="234"/>
      <c r="Q1112" s="234"/>
      <c r="R1112" s="234"/>
      <c r="S1112" s="234"/>
      <c r="T1112" s="234"/>
    </row>
    <row r="1113">
      <c r="A1113" s="231">
        <v>5306103</v>
      </c>
      <c r="B1113" s="231" t="s">
        <v>1859</v>
      </c>
      <c r="C1113" s="254" t="s">
        <v>1882</v>
      </c>
      <c r="D1113" s="234"/>
      <c r="E1113" s="234"/>
      <c r="F1113" s="234"/>
      <c r="G1113" s="234"/>
      <c r="H1113" s="234"/>
      <c r="I1113" s="234"/>
      <c r="J1113" s="234"/>
      <c r="K1113" s="234"/>
      <c r="L1113" s="234"/>
      <c r="M1113" s="234"/>
      <c r="N1113" s="234"/>
      <c r="O1113" s="234"/>
      <c r="P1113" s="234"/>
      <c r="Q1113" s="234"/>
      <c r="R1113" s="234"/>
      <c r="S1113" s="234"/>
      <c r="T1113" s="234"/>
    </row>
    <row r="1114">
      <c r="A1114" s="231">
        <v>5307103</v>
      </c>
      <c r="B1114" s="231" t="s">
        <v>1861</v>
      </c>
      <c r="C1114" s="254" t="s">
        <v>1883</v>
      </c>
      <c r="D1114" s="234"/>
      <c r="E1114" s="234"/>
      <c r="F1114" s="234"/>
      <c r="G1114" s="234"/>
      <c r="H1114" s="234"/>
      <c r="I1114" s="234"/>
      <c r="J1114" s="234"/>
      <c r="K1114" s="234"/>
      <c r="L1114" s="234"/>
      <c r="M1114" s="234"/>
      <c r="N1114" s="234"/>
      <c r="O1114" s="234"/>
      <c r="P1114" s="234"/>
      <c r="Q1114" s="234"/>
      <c r="R1114" s="234"/>
      <c r="S1114" s="234"/>
      <c r="T1114" s="234"/>
    </row>
    <row r="1115">
      <c r="A1115" s="231">
        <v>5301104</v>
      </c>
      <c r="B1115" s="231" t="s">
        <v>1849</v>
      </c>
      <c r="C1115" s="254" t="s">
        <v>1884</v>
      </c>
      <c r="D1115" s="234"/>
      <c r="E1115" s="234"/>
      <c r="F1115" s="234"/>
      <c r="G1115" s="234"/>
      <c r="H1115" s="234"/>
      <c r="I1115" s="234"/>
      <c r="J1115" s="234"/>
      <c r="K1115" s="234"/>
      <c r="L1115" s="234"/>
      <c r="M1115" s="234"/>
      <c r="N1115" s="234"/>
      <c r="O1115" s="234"/>
      <c r="P1115" s="234"/>
      <c r="Q1115" s="234"/>
      <c r="R1115" s="234"/>
      <c r="S1115" s="234"/>
      <c r="T1115" s="234"/>
    </row>
    <row r="1116">
      <c r="A1116" s="231">
        <v>5302104</v>
      </c>
      <c r="B1116" s="231" t="s">
        <v>1851</v>
      </c>
      <c r="C1116" s="254" t="s">
        <v>1885</v>
      </c>
      <c r="D1116" s="234"/>
      <c r="E1116" s="234"/>
      <c r="F1116" s="234"/>
      <c r="G1116" s="234"/>
      <c r="H1116" s="234"/>
      <c r="I1116" s="234"/>
      <c r="J1116" s="234"/>
      <c r="K1116" s="234"/>
      <c r="L1116" s="234"/>
      <c r="M1116" s="234"/>
      <c r="N1116" s="234"/>
      <c r="O1116" s="234"/>
      <c r="P1116" s="234"/>
      <c r="Q1116" s="234"/>
      <c r="R1116" s="234"/>
      <c r="S1116" s="234"/>
      <c r="T1116" s="234"/>
    </row>
    <row r="1117">
      <c r="A1117" s="231">
        <v>5303104</v>
      </c>
      <c r="B1117" s="231" t="s">
        <v>1853</v>
      </c>
      <c r="C1117" s="254" t="s">
        <v>1886</v>
      </c>
      <c r="D1117" s="234"/>
      <c r="E1117" s="234"/>
      <c r="F1117" s="234"/>
      <c r="G1117" s="234"/>
      <c r="H1117" s="234"/>
      <c r="I1117" s="234"/>
      <c r="J1117" s="234"/>
      <c r="K1117" s="234"/>
      <c r="L1117" s="234"/>
      <c r="M1117" s="234"/>
      <c r="N1117" s="234"/>
      <c r="O1117" s="234"/>
      <c r="P1117" s="234"/>
      <c r="Q1117" s="234"/>
      <c r="R1117" s="234"/>
      <c r="S1117" s="234"/>
      <c r="T1117" s="234"/>
    </row>
    <row r="1118">
      <c r="A1118" s="231">
        <v>5304104</v>
      </c>
      <c r="B1118" s="231" t="s">
        <v>1855</v>
      </c>
      <c r="C1118" s="254" t="s">
        <v>1887</v>
      </c>
      <c r="D1118" s="234"/>
      <c r="E1118" s="234"/>
      <c r="F1118" s="234"/>
      <c r="G1118" s="234"/>
      <c r="H1118" s="234"/>
      <c r="I1118" s="234"/>
      <c r="J1118" s="234"/>
      <c r="K1118" s="234"/>
      <c r="L1118" s="234"/>
      <c r="M1118" s="234"/>
      <c r="N1118" s="234"/>
      <c r="O1118" s="234"/>
      <c r="P1118" s="234"/>
      <c r="Q1118" s="234"/>
      <c r="R1118" s="234"/>
      <c r="S1118" s="234"/>
      <c r="T1118" s="234"/>
    </row>
    <row r="1119">
      <c r="A1119" s="231">
        <v>5305104</v>
      </c>
      <c r="B1119" s="231" t="s">
        <v>1857</v>
      </c>
      <c r="C1119" s="254" t="s">
        <v>1888</v>
      </c>
      <c r="D1119" s="234"/>
      <c r="E1119" s="234"/>
      <c r="F1119" s="234"/>
      <c r="G1119" s="234"/>
      <c r="H1119" s="234"/>
      <c r="I1119" s="234"/>
      <c r="J1119" s="234"/>
      <c r="K1119" s="234"/>
      <c r="L1119" s="234"/>
      <c r="M1119" s="234"/>
      <c r="N1119" s="234"/>
      <c r="O1119" s="234"/>
      <c r="P1119" s="234"/>
      <c r="Q1119" s="234"/>
      <c r="R1119" s="234"/>
      <c r="S1119" s="234"/>
      <c r="T1119" s="234"/>
    </row>
    <row r="1120">
      <c r="A1120" s="231">
        <v>5306104</v>
      </c>
      <c r="B1120" s="231" t="s">
        <v>1859</v>
      </c>
      <c r="C1120" s="254" t="s">
        <v>1889</v>
      </c>
      <c r="D1120" s="234"/>
      <c r="E1120" s="234"/>
      <c r="F1120" s="234"/>
      <c r="G1120" s="234"/>
      <c r="H1120" s="234"/>
      <c r="I1120" s="234"/>
      <c r="J1120" s="234"/>
      <c r="K1120" s="234"/>
      <c r="L1120" s="234"/>
      <c r="M1120" s="234"/>
      <c r="N1120" s="234"/>
      <c r="O1120" s="234"/>
      <c r="P1120" s="234"/>
      <c r="Q1120" s="234"/>
      <c r="R1120" s="234"/>
      <c r="S1120" s="234"/>
      <c r="T1120" s="234"/>
    </row>
    <row r="1121">
      <c r="A1121" s="231">
        <v>5307104</v>
      </c>
      <c r="B1121" s="231" t="s">
        <v>1861</v>
      </c>
      <c r="C1121" s="254" t="s">
        <v>1890</v>
      </c>
      <c r="D1121" s="234"/>
      <c r="E1121" s="234"/>
      <c r="F1121" s="234"/>
      <c r="G1121" s="234"/>
      <c r="H1121" s="234"/>
      <c r="I1121" s="234"/>
      <c r="J1121" s="234"/>
      <c r="K1121" s="234"/>
      <c r="L1121" s="234"/>
      <c r="M1121" s="234"/>
      <c r="N1121" s="234"/>
      <c r="O1121" s="234"/>
      <c r="P1121" s="234"/>
      <c r="Q1121" s="234"/>
      <c r="R1121" s="234"/>
      <c r="S1121" s="234"/>
      <c r="T1121" s="234"/>
    </row>
    <row r="1122">
      <c r="A1122" s="231">
        <v>5301105</v>
      </c>
      <c r="B1122" s="231" t="s">
        <v>1849</v>
      </c>
      <c r="C1122" s="254" t="s">
        <v>1891</v>
      </c>
      <c r="D1122" s="234"/>
      <c r="E1122" s="234"/>
      <c r="F1122" s="234"/>
      <c r="G1122" s="234"/>
      <c r="H1122" s="234"/>
      <c r="I1122" s="234"/>
      <c r="J1122" s="234"/>
      <c r="K1122" s="234"/>
      <c r="L1122" s="234"/>
      <c r="M1122" s="234"/>
      <c r="N1122" s="234"/>
      <c r="O1122" s="234"/>
      <c r="P1122" s="234"/>
      <c r="Q1122" s="234"/>
      <c r="R1122" s="234"/>
      <c r="S1122" s="234"/>
      <c r="T1122" s="234"/>
    </row>
    <row r="1123">
      <c r="A1123" s="231">
        <v>5302105</v>
      </c>
      <c r="B1123" s="231" t="s">
        <v>1851</v>
      </c>
      <c r="C1123" s="254" t="s">
        <v>1892</v>
      </c>
      <c r="D1123" s="234"/>
      <c r="E1123" s="234"/>
      <c r="F1123" s="234"/>
      <c r="G1123" s="234"/>
      <c r="H1123" s="234"/>
      <c r="I1123" s="234"/>
      <c r="J1123" s="234"/>
      <c r="K1123" s="234"/>
      <c r="L1123" s="234"/>
      <c r="M1123" s="234"/>
      <c r="N1123" s="234"/>
      <c r="O1123" s="234"/>
      <c r="P1123" s="234"/>
      <c r="Q1123" s="234"/>
      <c r="R1123" s="234"/>
      <c r="S1123" s="234"/>
      <c r="T1123" s="234"/>
    </row>
    <row r="1124">
      <c r="A1124" s="231">
        <v>5303105</v>
      </c>
      <c r="B1124" s="231" t="s">
        <v>1853</v>
      </c>
      <c r="C1124" s="254" t="s">
        <v>1893</v>
      </c>
      <c r="D1124" s="234"/>
      <c r="E1124" s="234"/>
      <c r="F1124" s="234"/>
      <c r="G1124" s="234"/>
      <c r="H1124" s="234"/>
      <c r="I1124" s="234"/>
      <c r="J1124" s="234"/>
      <c r="K1124" s="234"/>
      <c r="L1124" s="234"/>
      <c r="M1124" s="234"/>
      <c r="N1124" s="234"/>
      <c r="O1124" s="234"/>
      <c r="P1124" s="234"/>
      <c r="Q1124" s="234"/>
      <c r="R1124" s="234"/>
      <c r="S1124" s="234"/>
      <c r="T1124" s="234"/>
    </row>
    <row r="1125">
      <c r="A1125" s="231">
        <v>5304105</v>
      </c>
      <c r="B1125" s="231" t="s">
        <v>1855</v>
      </c>
      <c r="C1125" s="254" t="s">
        <v>1894</v>
      </c>
      <c r="D1125" s="234"/>
      <c r="E1125" s="234"/>
      <c r="F1125" s="234"/>
      <c r="G1125" s="234"/>
      <c r="H1125" s="234"/>
      <c r="I1125" s="234"/>
      <c r="J1125" s="234"/>
      <c r="K1125" s="234"/>
      <c r="L1125" s="234"/>
      <c r="M1125" s="234"/>
      <c r="N1125" s="234"/>
      <c r="O1125" s="234"/>
      <c r="P1125" s="234"/>
      <c r="Q1125" s="234"/>
      <c r="R1125" s="234"/>
      <c r="S1125" s="234"/>
      <c r="T1125" s="234"/>
    </row>
    <row r="1126">
      <c r="A1126" s="231">
        <v>5305105</v>
      </c>
      <c r="B1126" s="231" t="s">
        <v>1857</v>
      </c>
      <c r="C1126" s="254" t="s">
        <v>1895</v>
      </c>
      <c r="D1126" s="234"/>
      <c r="E1126" s="234"/>
      <c r="F1126" s="234"/>
      <c r="G1126" s="234"/>
      <c r="H1126" s="234"/>
      <c r="I1126" s="234"/>
      <c r="J1126" s="234"/>
      <c r="K1126" s="234"/>
      <c r="L1126" s="234"/>
      <c r="M1126" s="234"/>
      <c r="N1126" s="234"/>
      <c r="O1126" s="234"/>
      <c r="P1126" s="234"/>
      <c r="Q1126" s="234"/>
      <c r="R1126" s="234"/>
      <c r="S1126" s="234"/>
      <c r="T1126" s="234"/>
    </row>
    <row r="1127">
      <c r="A1127" s="231">
        <v>5306105</v>
      </c>
      <c r="B1127" s="231" t="s">
        <v>1859</v>
      </c>
      <c r="C1127" s="254" t="s">
        <v>1896</v>
      </c>
      <c r="D1127" s="234"/>
      <c r="E1127" s="234"/>
      <c r="F1127" s="234"/>
      <c r="G1127" s="234"/>
      <c r="H1127" s="234"/>
      <c r="I1127" s="234"/>
      <c r="J1127" s="234"/>
      <c r="K1127" s="234"/>
      <c r="L1127" s="234"/>
      <c r="M1127" s="234"/>
      <c r="N1127" s="234"/>
      <c r="O1127" s="234"/>
      <c r="P1127" s="234"/>
      <c r="Q1127" s="234"/>
      <c r="R1127" s="234"/>
      <c r="S1127" s="234"/>
      <c r="T1127" s="234"/>
    </row>
    <row r="1128">
      <c r="A1128" s="231">
        <v>5307105</v>
      </c>
      <c r="B1128" s="231" t="s">
        <v>1861</v>
      </c>
      <c r="C1128" s="254" t="s">
        <v>1897</v>
      </c>
      <c r="D1128" s="234"/>
      <c r="E1128" s="234"/>
      <c r="F1128" s="234"/>
      <c r="G1128" s="234"/>
      <c r="H1128" s="234"/>
      <c r="I1128" s="234"/>
      <c r="J1128" s="234"/>
      <c r="K1128" s="234"/>
      <c r="L1128" s="234"/>
      <c r="M1128" s="234"/>
      <c r="N1128" s="234"/>
      <c r="O1128" s="234"/>
      <c r="P1128" s="234"/>
      <c r="Q1128" s="234"/>
      <c r="R1128" s="234"/>
      <c r="S1128" s="234"/>
      <c r="T1128" s="234"/>
    </row>
    <row r="1129">
      <c r="A1129" s="231">
        <v>5301106</v>
      </c>
      <c r="B1129" s="231" t="s">
        <v>1849</v>
      </c>
      <c r="C1129" s="254" t="s">
        <v>1898</v>
      </c>
      <c r="D1129" s="234"/>
      <c r="E1129" s="234"/>
      <c r="F1129" s="234"/>
      <c r="G1129" s="234"/>
      <c r="H1129" s="234"/>
      <c r="I1129" s="234"/>
      <c r="J1129" s="234"/>
      <c r="K1129" s="234"/>
      <c r="L1129" s="234"/>
      <c r="M1129" s="234"/>
      <c r="N1129" s="234"/>
      <c r="O1129" s="234"/>
      <c r="P1129" s="234"/>
      <c r="Q1129" s="234"/>
      <c r="R1129" s="234"/>
      <c r="S1129" s="234"/>
      <c r="T1129" s="234"/>
    </row>
    <row r="1130">
      <c r="A1130" s="231">
        <v>5302106</v>
      </c>
      <c r="B1130" s="231" t="s">
        <v>1851</v>
      </c>
      <c r="C1130" s="254" t="s">
        <v>1899</v>
      </c>
      <c r="D1130" s="234"/>
      <c r="E1130" s="234"/>
      <c r="F1130" s="234"/>
      <c r="G1130" s="234"/>
      <c r="H1130" s="234"/>
      <c r="I1130" s="234"/>
      <c r="J1130" s="234"/>
      <c r="K1130" s="234"/>
      <c r="L1130" s="234"/>
      <c r="M1130" s="234"/>
      <c r="N1130" s="234"/>
      <c r="O1130" s="234"/>
      <c r="P1130" s="234"/>
      <c r="Q1130" s="234"/>
      <c r="R1130" s="234"/>
      <c r="S1130" s="234"/>
      <c r="T1130" s="234"/>
    </row>
    <row r="1131">
      <c r="A1131" s="231">
        <v>5303106</v>
      </c>
      <c r="B1131" s="231" t="s">
        <v>1853</v>
      </c>
      <c r="C1131" s="254" t="s">
        <v>1900</v>
      </c>
      <c r="D1131" s="234"/>
      <c r="E1131" s="234"/>
      <c r="F1131" s="234"/>
      <c r="G1131" s="234"/>
      <c r="H1131" s="234"/>
      <c r="I1131" s="234"/>
      <c r="J1131" s="234"/>
      <c r="K1131" s="234"/>
      <c r="L1131" s="234"/>
      <c r="M1131" s="234"/>
      <c r="N1131" s="234"/>
      <c r="O1131" s="234"/>
      <c r="P1131" s="234"/>
      <c r="Q1131" s="234"/>
      <c r="R1131" s="234"/>
      <c r="S1131" s="234"/>
      <c r="T1131" s="234"/>
    </row>
    <row r="1132">
      <c r="A1132" s="231">
        <v>5304106</v>
      </c>
      <c r="B1132" s="231" t="s">
        <v>1855</v>
      </c>
      <c r="C1132" s="254" t="s">
        <v>1901</v>
      </c>
      <c r="D1132" s="234"/>
      <c r="E1132" s="234"/>
      <c r="F1132" s="234"/>
      <c r="G1132" s="234"/>
      <c r="H1132" s="234"/>
      <c r="I1132" s="234"/>
      <c r="J1132" s="234"/>
      <c r="K1132" s="234"/>
      <c r="L1132" s="234"/>
      <c r="M1132" s="234"/>
      <c r="N1132" s="234"/>
      <c r="O1132" s="234"/>
      <c r="P1132" s="234"/>
      <c r="Q1132" s="234"/>
      <c r="R1132" s="234"/>
      <c r="S1132" s="234"/>
      <c r="T1132" s="234"/>
    </row>
    <row r="1133">
      <c r="A1133" s="231">
        <v>5305106</v>
      </c>
      <c r="B1133" s="231" t="s">
        <v>1857</v>
      </c>
      <c r="C1133" s="254" t="s">
        <v>1902</v>
      </c>
      <c r="D1133" s="234"/>
      <c r="E1133" s="234"/>
      <c r="F1133" s="234"/>
      <c r="G1133" s="234"/>
      <c r="H1133" s="234"/>
      <c r="I1133" s="234"/>
      <c r="J1133" s="234"/>
      <c r="K1133" s="234"/>
      <c r="L1133" s="234"/>
      <c r="M1133" s="234"/>
      <c r="N1133" s="234"/>
      <c r="O1133" s="234"/>
      <c r="P1133" s="234"/>
      <c r="Q1133" s="234"/>
      <c r="R1133" s="234"/>
      <c r="S1133" s="234"/>
      <c r="T1133" s="234"/>
    </row>
    <row r="1134">
      <c r="A1134" s="231">
        <v>5306106</v>
      </c>
      <c r="B1134" s="231" t="s">
        <v>1859</v>
      </c>
      <c r="C1134" s="254" t="s">
        <v>1903</v>
      </c>
      <c r="D1134" s="234"/>
      <c r="E1134" s="234"/>
      <c r="F1134" s="234"/>
      <c r="G1134" s="234"/>
      <c r="H1134" s="234"/>
      <c r="I1134" s="234"/>
      <c r="J1134" s="234"/>
      <c r="K1134" s="234"/>
      <c r="L1134" s="234"/>
      <c r="M1134" s="234"/>
      <c r="N1134" s="234"/>
      <c r="O1134" s="234"/>
      <c r="P1134" s="234"/>
      <c r="Q1134" s="234"/>
      <c r="R1134" s="234"/>
      <c r="S1134" s="234"/>
      <c r="T1134" s="234"/>
    </row>
    <row r="1135">
      <c r="A1135" s="231">
        <v>5307106</v>
      </c>
      <c r="B1135" s="231" t="s">
        <v>1861</v>
      </c>
      <c r="C1135" s="254" t="s">
        <v>1904</v>
      </c>
      <c r="D1135" s="234"/>
      <c r="E1135" s="234"/>
      <c r="F1135" s="234"/>
      <c r="G1135" s="234"/>
      <c r="H1135" s="234"/>
      <c r="I1135" s="234"/>
      <c r="J1135" s="234"/>
      <c r="K1135" s="234"/>
      <c r="L1135" s="234"/>
      <c r="M1135" s="234"/>
      <c r="N1135" s="234"/>
      <c r="O1135" s="234"/>
      <c r="P1135" s="234"/>
      <c r="Q1135" s="234"/>
      <c r="R1135" s="234"/>
      <c r="S1135" s="234"/>
      <c r="T1135" s="234"/>
    </row>
    <row r="1136">
      <c r="A1136" s="231">
        <v>5303107</v>
      </c>
      <c r="B1136" s="231" t="s">
        <v>1853</v>
      </c>
      <c r="C1136" s="254" t="s">
        <v>1905</v>
      </c>
      <c r="D1136" s="234"/>
      <c r="E1136" s="234"/>
      <c r="F1136" s="234"/>
      <c r="G1136" s="234"/>
      <c r="H1136" s="234"/>
      <c r="I1136" s="234"/>
      <c r="J1136" s="234"/>
      <c r="K1136" s="234"/>
      <c r="L1136" s="234"/>
      <c r="M1136" s="234"/>
      <c r="N1136" s="234"/>
      <c r="O1136" s="234"/>
      <c r="P1136" s="234"/>
      <c r="Q1136" s="234"/>
      <c r="R1136" s="234"/>
      <c r="S1136" s="234"/>
      <c r="T1136" s="234"/>
    </row>
    <row r="1137">
      <c r="A1137" s="231">
        <v>5304107</v>
      </c>
      <c r="B1137" s="231" t="s">
        <v>1855</v>
      </c>
      <c r="C1137" s="254" t="s">
        <v>1906</v>
      </c>
      <c r="D1137" s="234"/>
      <c r="E1137" s="234"/>
      <c r="F1137" s="234"/>
      <c r="G1137" s="234"/>
      <c r="H1137" s="234"/>
      <c r="I1137" s="234"/>
      <c r="J1137" s="234"/>
      <c r="K1137" s="234"/>
      <c r="L1137" s="234"/>
      <c r="M1137" s="234"/>
      <c r="N1137" s="234"/>
      <c r="O1137" s="234"/>
      <c r="P1137" s="234"/>
      <c r="Q1137" s="234"/>
      <c r="R1137" s="234"/>
      <c r="S1137" s="234"/>
      <c r="T1137" s="234"/>
    </row>
    <row r="1138">
      <c r="A1138" s="231">
        <v>5305107</v>
      </c>
      <c r="B1138" s="231" t="s">
        <v>1857</v>
      </c>
      <c r="C1138" s="254" t="s">
        <v>1907</v>
      </c>
      <c r="D1138" s="234"/>
      <c r="E1138" s="234"/>
      <c r="F1138" s="234"/>
      <c r="G1138" s="234"/>
      <c r="H1138" s="234"/>
      <c r="I1138" s="234"/>
      <c r="J1138" s="234"/>
      <c r="K1138" s="234"/>
      <c r="L1138" s="234"/>
      <c r="M1138" s="234"/>
      <c r="N1138" s="234"/>
      <c r="O1138" s="234"/>
      <c r="P1138" s="234"/>
      <c r="Q1138" s="234"/>
      <c r="R1138" s="234"/>
      <c r="S1138" s="234"/>
      <c r="T1138" s="234"/>
    </row>
    <row r="1139">
      <c r="A1139" s="231">
        <v>5306107</v>
      </c>
      <c r="B1139" s="231" t="s">
        <v>1859</v>
      </c>
      <c r="C1139" s="254" t="s">
        <v>1908</v>
      </c>
      <c r="D1139" s="234"/>
      <c r="E1139" s="234"/>
      <c r="F1139" s="234"/>
      <c r="G1139" s="234"/>
      <c r="H1139" s="234"/>
      <c r="I1139" s="234"/>
      <c r="J1139" s="234"/>
      <c r="K1139" s="234"/>
      <c r="L1139" s="234"/>
      <c r="M1139" s="234"/>
      <c r="N1139" s="234"/>
      <c r="O1139" s="234"/>
      <c r="P1139" s="234"/>
      <c r="Q1139" s="234"/>
      <c r="R1139" s="234"/>
      <c r="S1139" s="234"/>
      <c r="T1139" s="234"/>
    </row>
    <row r="1140">
      <c r="A1140" s="231">
        <v>5307107</v>
      </c>
      <c r="B1140" s="231" t="s">
        <v>1861</v>
      </c>
      <c r="C1140" s="254" t="s">
        <v>1909</v>
      </c>
      <c r="D1140" s="234"/>
      <c r="E1140" s="234"/>
      <c r="F1140" s="234"/>
      <c r="G1140" s="234"/>
      <c r="H1140" s="234"/>
      <c r="I1140" s="234"/>
      <c r="J1140" s="234"/>
      <c r="K1140" s="234"/>
      <c r="L1140" s="234"/>
      <c r="M1140" s="234"/>
      <c r="N1140" s="234"/>
      <c r="O1140" s="234"/>
      <c r="P1140" s="234"/>
      <c r="Q1140" s="234"/>
      <c r="R1140" s="234"/>
      <c r="S1140" s="234"/>
      <c r="T1140" s="234"/>
    </row>
    <row r="1141">
      <c r="A1141" s="231">
        <v>5302108</v>
      </c>
      <c r="B1141" s="231" t="s">
        <v>1851</v>
      </c>
      <c r="C1141" s="254" t="s">
        <v>1910</v>
      </c>
      <c r="D1141" s="234"/>
      <c r="E1141" s="234"/>
      <c r="F1141" s="234"/>
      <c r="G1141" s="234"/>
      <c r="H1141" s="234"/>
      <c r="I1141" s="234"/>
      <c r="J1141" s="234"/>
      <c r="K1141" s="234"/>
      <c r="L1141" s="234"/>
      <c r="M1141" s="234"/>
      <c r="N1141" s="234"/>
      <c r="O1141" s="234"/>
      <c r="P1141" s="234"/>
      <c r="Q1141" s="234"/>
      <c r="R1141" s="234"/>
      <c r="S1141" s="234"/>
      <c r="T1141" s="234"/>
    </row>
    <row r="1142">
      <c r="A1142" s="231">
        <v>5303108</v>
      </c>
      <c r="B1142" s="231" t="s">
        <v>1853</v>
      </c>
      <c r="C1142" s="254" t="s">
        <v>1911</v>
      </c>
      <c r="D1142" s="234"/>
      <c r="E1142" s="234"/>
      <c r="F1142" s="234"/>
      <c r="G1142" s="234"/>
      <c r="H1142" s="234"/>
      <c r="I1142" s="234"/>
      <c r="J1142" s="234"/>
      <c r="K1142" s="234"/>
      <c r="L1142" s="234"/>
      <c r="M1142" s="234"/>
      <c r="N1142" s="234"/>
      <c r="O1142" s="234"/>
      <c r="P1142" s="234"/>
      <c r="Q1142" s="234"/>
      <c r="R1142" s="234"/>
      <c r="S1142" s="234"/>
      <c r="T1142" s="234"/>
    </row>
    <row r="1143">
      <c r="A1143" s="231">
        <v>5304108</v>
      </c>
      <c r="B1143" s="231" t="s">
        <v>1855</v>
      </c>
      <c r="C1143" s="254" t="s">
        <v>1912</v>
      </c>
      <c r="D1143" s="234"/>
      <c r="E1143" s="234"/>
      <c r="F1143" s="234"/>
      <c r="G1143" s="234"/>
      <c r="H1143" s="234"/>
      <c r="I1143" s="234"/>
      <c r="J1143" s="234"/>
      <c r="K1143" s="234"/>
      <c r="L1143" s="234"/>
      <c r="M1143" s="234"/>
      <c r="N1143" s="234"/>
      <c r="O1143" s="234"/>
      <c r="P1143" s="234"/>
      <c r="Q1143" s="234"/>
      <c r="R1143" s="234"/>
      <c r="S1143" s="234"/>
      <c r="T1143" s="234"/>
    </row>
    <row r="1144">
      <c r="A1144" s="231">
        <v>5305108</v>
      </c>
      <c r="B1144" s="231" t="s">
        <v>1857</v>
      </c>
      <c r="C1144" s="254" t="s">
        <v>1913</v>
      </c>
      <c r="D1144" s="234"/>
      <c r="E1144" s="234"/>
      <c r="F1144" s="234"/>
      <c r="G1144" s="234"/>
      <c r="H1144" s="234"/>
      <c r="I1144" s="234"/>
      <c r="J1144" s="234"/>
      <c r="K1144" s="234"/>
      <c r="L1144" s="234"/>
      <c r="M1144" s="234"/>
      <c r="N1144" s="234"/>
      <c r="O1144" s="234"/>
      <c r="P1144" s="234"/>
      <c r="Q1144" s="234"/>
      <c r="R1144" s="234"/>
      <c r="S1144" s="234"/>
      <c r="T1144" s="234"/>
    </row>
    <row r="1145">
      <c r="A1145" s="231">
        <v>5306108</v>
      </c>
      <c r="B1145" s="231" t="s">
        <v>1859</v>
      </c>
      <c r="C1145" s="254" t="s">
        <v>1914</v>
      </c>
      <c r="D1145" s="234"/>
      <c r="E1145" s="234"/>
      <c r="F1145" s="234"/>
      <c r="G1145" s="234"/>
      <c r="H1145" s="234"/>
      <c r="I1145" s="234"/>
      <c r="J1145" s="234"/>
      <c r="K1145" s="234"/>
      <c r="L1145" s="234"/>
      <c r="M1145" s="234"/>
      <c r="N1145" s="234"/>
      <c r="O1145" s="234"/>
      <c r="P1145" s="234"/>
      <c r="Q1145" s="234"/>
      <c r="R1145" s="234"/>
      <c r="S1145" s="234"/>
      <c r="T1145" s="234"/>
    </row>
    <row r="1146">
      <c r="A1146" s="231">
        <v>5307108</v>
      </c>
      <c r="B1146" s="231" t="s">
        <v>1861</v>
      </c>
      <c r="C1146" s="254" t="s">
        <v>1915</v>
      </c>
      <c r="D1146" s="234"/>
      <c r="E1146" s="234"/>
      <c r="F1146" s="234"/>
      <c r="G1146" s="234"/>
      <c r="H1146" s="234"/>
      <c r="I1146" s="234"/>
      <c r="J1146" s="234"/>
      <c r="K1146" s="234"/>
      <c r="L1146" s="234"/>
      <c r="M1146" s="234"/>
      <c r="N1146" s="234"/>
      <c r="O1146" s="234"/>
      <c r="P1146" s="234"/>
      <c r="Q1146" s="234"/>
      <c r="R1146" s="234"/>
      <c r="S1146" s="234"/>
      <c r="T1146" s="234"/>
    </row>
    <row r="1147">
      <c r="A1147" s="231">
        <v>5301109</v>
      </c>
      <c r="B1147" s="231" t="s">
        <v>1849</v>
      </c>
      <c r="C1147" s="254" t="s">
        <v>1916</v>
      </c>
      <c r="D1147" s="234"/>
      <c r="E1147" s="234"/>
      <c r="F1147" s="234"/>
      <c r="G1147" s="234"/>
      <c r="H1147" s="234"/>
      <c r="I1147" s="234"/>
      <c r="J1147" s="234"/>
      <c r="K1147" s="234"/>
      <c r="L1147" s="234"/>
      <c r="M1147" s="234"/>
      <c r="N1147" s="234"/>
      <c r="O1147" s="234"/>
      <c r="P1147" s="234"/>
      <c r="Q1147" s="234"/>
      <c r="R1147" s="234"/>
      <c r="S1147" s="234"/>
      <c r="T1147" s="234"/>
    </row>
    <row r="1148">
      <c r="A1148" s="231">
        <v>5302109</v>
      </c>
      <c r="B1148" s="231" t="s">
        <v>1851</v>
      </c>
      <c r="C1148" s="254" t="s">
        <v>1917</v>
      </c>
      <c r="D1148" s="234"/>
      <c r="E1148" s="234"/>
      <c r="F1148" s="234"/>
      <c r="G1148" s="234"/>
      <c r="H1148" s="234"/>
      <c r="I1148" s="234"/>
      <c r="J1148" s="234"/>
      <c r="K1148" s="234"/>
      <c r="L1148" s="234"/>
      <c r="M1148" s="234"/>
      <c r="N1148" s="234"/>
      <c r="O1148" s="234"/>
      <c r="P1148" s="234"/>
      <c r="Q1148" s="234"/>
      <c r="R1148" s="234"/>
      <c r="S1148" s="234"/>
      <c r="T1148" s="234"/>
    </row>
    <row r="1149">
      <c r="A1149" s="231">
        <v>5303109</v>
      </c>
      <c r="B1149" s="231" t="s">
        <v>1853</v>
      </c>
      <c r="C1149" s="254" t="s">
        <v>1918</v>
      </c>
      <c r="D1149" s="234"/>
      <c r="E1149" s="234"/>
      <c r="F1149" s="234"/>
      <c r="G1149" s="234"/>
      <c r="H1149" s="234"/>
      <c r="I1149" s="234"/>
      <c r="J1149" s="234"/>
      <c r="K1149" s="234"/>
      <c r="L1149" s="234"/>
      <c r="M1149" s="234"/>
      <c r="N1149" s="234"/>
      <c r="O1149" s="234"/>
      <c r="P1149" s="234"/>
      <c r="Q1149" s="234"/>
      <c r="R1149" s="234"/>
      <c r="S1149" s="234"/>
      <c r="T1149" s="234"/>
    </row>
    <row r="1150">
      <c r="A1150" s="231">
        <v>5304109</v>
      </c>
      <c r="B1150" s="231" t="s">
        <v>1855</v>
      </c>
      <c r="C1150" s="254" t="s">
        <v>1919</v>
      </c>
      <c r="D1150" s="234"/>
      <c r="E1150" s="234"/>
      <c r="F1150" s="234"/>
      <c r="G1150" s="234"/>
      <c r="H1150" s="234"/>
      <c r="I1150" s="234"/>
      <c r="J1150" s="234"/>
      <c r="K1150" s="234"/>
      <c r="L1150" s="234"/>
      <c r="M1150" s="234"/>
      <c r="N1150" s="234"/>
      <c r="O1150" s="234"/>
      <c r="P1150" s="234"/>
      <c r="Q1150" s="234"/>
      <c r="R1150" s="234"/>
      <c r="S1150" s="234"/>
      <c r="T1150" s="234"/>
    </row>
    <row r="1151">
      <c r="A1151" s="231">
        <v>5305109</v>
      </c>
      <c r="B1151" s="231" t="s">
        <v>1857</v>
      </c>
      <c r="C1151" s="254" t="s">
        <v>1920</v>
      </c>
      <c r="D1151" s="234"/>
      <c r="E1151" s="234"/>
      <c r="F1151" s="234"/>
      <c r="G1151" s="234"/>
      <c r="H1151" s="234"/>
      <c r="I1151" s="234"/>
      <c r="J1151" s="234"/>
      <c r="K1151" s="234"/>
      <c r="L1151" s="234"/>
      <c r="M1151" s="234"/>
      <c r="N1151" s="234"/>
      <c r="O1151" s="234"/>
      <c r="P1151" s="234"/>
      <c r="Q1151" s="234"/>
      <c r="R1151" s="234"/>
      <c r="S1151" s="234"/>
      <c r="T1151" s="234"/>
    </row>
    <row r="1152">
      <c r="A1152" s="231">
        <v>5306109</v>
      </c>
      <c r="B1152" s="231" t="s">
        <v>1859</v>
      </c>
      <c r="C1152" s="254" t="s">
        <v>1921</v>
      </c>
      <c r="D1152" s="234"/>
      <c r="E1152" s="234"/>
      <c r="F1152" s="234"/>
      <c r="G1152" s="234"/>
      <c r="H1152" s="234"/>
      <c r="I1152" s="234"/>
      <c r="J1152" s="234"/>
      <c r="K1152" s="234"/>
      <c r="L1152" s="234"/>
      <c r="M1152" s="234"/>
      <c r="N1152" s="234"/>
      <c r="O1152" s="234"/>
      <c r="P1152" s="234"/>
      <c r="Q1152" s="234"/>
      <c r="R1152" s="234"/>
      <c r="S1152" s="234"/>
      <c r="T1152" s="234"/>
    </row>
    <row r="1153">
      <c r="A1153" s="231">
        <v>5307109</v>
      </c>
      <c r="B1153" s="231" t="s">
        <v>1861</v>
      </c>
      <c r="C1153" s="254" t="s">
        <v>1922</v>
      </c>
      <c r="D1153" s="234"/>
      <c r="E1153" s="234"/>
      <c r="F1153" s="234"/>
      <c r="G1153" s="234"/>
      <c r="H1153" s="234"/>
      <c r="I1153" s="234"/>
      <c r="J1153" s="234"/>
      <c r="K1153" s="234"/>
      <c r="L1153" s="234"/>
      <c r="M1153" s="234"/>
      <c r="N1153" s="234"/>
      <c r="O1153" s="234"/>
      <c r="P1153" s="234"/>
      <c r="Q1153" s="234"/>
      <c r="R1153" s="234"/>
      <c r="S1153" s="234"/>
      <c r="T1153" s="234"/>
    </row>
    <row r="1154">
      <c r="A1154" s="231">
        <v>5303110</v>
      </c>
      <c r="B1154" s="231" t="s">
        <v>1853</v>
      </c>
      <c r="C1154" s="254" t="s">
        <v>1923</v>
      </c>
      <c r="D1154" s="234"/>
      <c r="E1154" s="234"/>
      <c r="F1154" s="234"/>
      <c r="G1154" s="234"/>
      <c r="H1154" s="234"/>
      <c r="I1154" s="234"/>
      <c r="J1154" s="234"/>
      <c r="K1154" s="234"/>
      <c r="L1154" s="234"/>
      <c r="M1154" s="234"/>
      <c r="N1154" s="234"/>
      <c r="O1154" s="234"/>
      <c r="P1154" s="234"/>
      <c r="Q1154" s="234"/>
      <c r="R1154" s="234"/>
      <c r="S1154" s="234"/>
      <c r="T1154" s="234"/>
    </row>
    <row r="1155">
      <c r="A1155" s="231">
        <v>5304110</v>
      </c>
      <c r="B1155" s="231" t="s">
        <v>1855</v>
      </c>
      <c r="C1155" s="254" t="s">
        <v>1924</v>
      </c>
      <c r="D1155" s="234"/>
      <c r="E1155" s="234"/>
      <c r="F1155" s="234"/>
      <c r="G1155" s="234"/>
      <c r="H1155" s="234"/>
      <c r="I1155" s="234"/>
      <c r="J1155" s="234"/>
      <c r="K1155" s="234"/>
      <c r="L1155" s="234"/>
      <c r="M1155" s="234"/>
      <c r="N1155" s="234"/>
      <c r="O1155" s="234"/>
      <c r="P1155" s="234"/>
      <c r="Q1155" s="234"/>
      <c r="R1155" s="234"/>
      <c r="S1155" s="234"/>
      <c r="T1155" s="234"/>
    </row>
    <row r="1156">
      <c r="A1156" s="231">
        <v>5305110</v>
      </c>
      <c r="B1156" s="231" t="s">
        <v>1857</v>
      </c>
      <c r="C1156" s="254" t="s">
        <v>1925</v>
      </c>
      <c r="D1156" s="234"/>
      <c r="E1156" s="234"/>
      <c r="F1156" s="234"/>
      <c r="G1156" s="234"/>
      <c r="H1156" s="234"/>
      <c r="I1156" s="234"/>
      <c r="J1156" s="234"/>
      <c r="K1156" s="234"/>
      <c r="L1156" s="234"/>
      <c r="M1156" s="234"/>
      <c r="N1156" s="234"/>
      <c r="O1156" s="234"/>
      <c r="P1156" s="234"/>
      <c r="Q1156" s="234"/>
      <c r="R1156" s="234"/>
      <c r="S1156" s="234"/>
      <c r="T1156" s="234"/>
    </row>
    <row r="1157">
      <c r="A1157" s="231">
        <v>5306110</v>
      </c>
      <c r="B1157" s="231" t="s">
        <v>1859</v>
      </c>
      <c r="C1157" s="254" t="s">
        <v>1926</v>
      </c>
      <c r="D1157" s="234"/>
      <c r="E1157" s="234"/>
      <c r="F1157" s="234"/>
      <c r="G1157" s="234"/>
      <c r="H1157" s="234"/>
      <c r="I1157" s="234"/>
      <c r="J1157" s="234"/>
      <c r="K1157" s="234"/>
      <c r="L1157" s="234"/>
      <c r="M1157" s="234"/>
      <c r="N1157" s="234"/>
      <c r="O1157" s="234"/>
      <c r="P1157" s="234"/>
      <c r="Q1157" s="234"/>
      <c r="R1157" s="234"/>
      <c r="S1157" s="234"/>
      <c r="T1157" s="234"/>
    </row>
    <row r="1158">
      <c r="A1158" s="231">
        <v>5307110</v>
      </c>
      <c r="B1158" s="231" t="s">
        <v>1861</v>
      </c>
      <c r="C1158" s="254" t="s">
        <v>1927</v>
      </c>
      <c r="D1158" s="234"/>
      <c r="E1158" s="234"/>
      <c r="F1158" s="234"/>
      <c r="G1158" s="234"/>
      <c r="H1158" s="234"/>
      <c r="I1158" s="234"/>
      <c r="J1158" s="234"/>
      <c r="K1158" s="234"/>
      <c r="L1158" s="234"/>
      <c r="M1158" s="234"/>
      <c r="N1158" s="234"/>
      <c r="O1158" s="234"/>
      <c r="P1158" s="234"/>
      <c r="Q1158" s="234"/>
      <c r="R1158" s="234"/>
      <c r="S1158" s="234"/>
      <c r="T1158" s="234"/>
    </row>
    <row r="1159">
      <c r="A1159" s="231">
        <v>5301111</v>
      </c>
      <c r="B1159" s="231" t="s">
        <v>1849</v>
      </c>
      <c r="C1159" s="254" t="s">
        <v>1928</v>
      </c>
      <c r="D1159" s="234"/>
      <c r="E1159" s="234"/>
      <c r="F1159" s="234"/>
      <c r="G1159" s="234"/>
      <c r="H1159" s="234"/>
      <c r="I1159" s="234"/>
      <c r="J1159" s="234"/>
      <c r="K1159" s="234"/>
      <c r="L1159" s="234"/>
      <c r="M1159" s="234"/>
      <c r="N1159" s="234"/>
      <c r="O1159" s="234"/>
      <c r="P1159" s="234"/>
      <c r="Q1159" s="234"/>
      <c r="R1159" s="234"/>
      <c r="S1159" s="234"/>
      <c r="T1159" s="234"/>
    </row>
    <row r="1160">
      <c r="A1160" s="231">
        <v>5302111</v>
      </c>
      <c r="B1160" s="231" t="s">
        <v>1851</v>
      </c>
      <c r="C1160" s="254" t="s">
        <v>1929</v>
      </c>
      <c r="D1160" s="234"/>
      <c r="E1160" s="234"/>
      <c r="F1160" s="234"/>
      <c r="G1160" s="234"/>
      <c r="H1160" s="234"/>
      <c r="I1160" s="234"/>
      <c r="J1160" s="234"/>
      <c r="K1160" s="234"/>
      <c r="L1160" s="234"/>
      <c r="M1160" s="234"/>
      <c r="N1160" s="234"/>
      <c r="O1160" s="234"/>
      <c r="P1160" s="234"/>
      <c r="Q1160" s="234"/>
      <c r="R1160" s="234"/>
      <c r="S1160" s="234"/>
      <c r="T1160" s="234"/>
    </row>
    <row r="1161">
      <c r="A1161" s="231">
        <v>5303111</v>
      </c>
      <c r="B1161" s="231" t="s">
        <v>1853</v>
      </c>
      <c r="C1161" s="254" t="s">
        <v>1930</v>
      </c>
      <c r="D1161" s="234"/>
      <c r="E1161" s="234"/>
      <c r="F1161" s="234"/>
      <c r="G1161" s="234"/>
      <c r="H1161" s="234"/>
      <c r="I1161" s="234"/>
      <c r="J1161" s="234"/>
      <c r="K1161" s="234"/>
      <c r="L1161" s="234"/>
      <c r="M1161" s="234"/>
      <c r="N1161" s="234"/>
      <c r="O1161" s="234"/>
      <c r="P1161" s="234"/>
      <c r="Q1161" s="234"/>
      <c r="R1161" s="234"/>
      <c r="S1161" s="234"/>
      <c r="T1161" s="234"/>
    </row>
    <row r="1162">
      <c r="A1162" s="231">
        <v>5304111</v>
      </c>
      <c r="B1162" s="231" t="s">
        <v>1855</v>
      </c>
      <c r="C1162" s="254" t="s">
        <v>1931</v>
      </c>
      <c r="D1162" s="234"/>
      <c r="E1162" s="234"/>
      <c r="F1162" s="234"/>
      <c r="G1162" s="234"/>
      <c r="H1162" s="234"/>
      <c r="I1162" s="234"/>
      <c r="J1162" s="234"/>
      <c r="K1162" s="234"/>
      <c r="L1162" s="234"/>
      <c r="M1162" s="234"/>
      <c r="N1162" s="234"/>
      <c r="O1162" s="234"/>
      <c r="P1162" s="234"/>
      <c r="Q1162" s="234"/>
      <c r="R1162" s="234"/>
      <c r="S1162" s="234"/>
      <c r="T1162" s="234"/>
    </row>
    <row r="1163">
      <c r="A1163" s="231">
        <v>5305111</v>
      </c>
      <c r="B1163" s="231" t="s">
        <v>1857</v>
      </c>
      <c r="C1163" s="254" t="s">
        <v>1932</v>
      </c>
      <c r="D1163" s="234"/>
      <c r="E1163" s="234"/>
      <c r="F1163" s="234"/>
      <c r="G1163" s="234"/>
      <c r="H1163" s="234"/>
      <c r="I1163" s="234"/>
      <c r="J1163" s="234"/>
      <c r="K1163" s="234"/>
      <c r="L1163" s="234"/>
      <c r="M1163" s="234"/>
      <c r="N1163" s="234"/>
      <c r="O1163" s="234"/>
      <c r="P1163" s="234"/>
      <c r="Q1163" s="234"/>
      <c r="R1163" s="234"/>
      <c r="S1163" s="234"/>
      <c r="T1163" s="234"/>
    </row>
    <row r="1164">
      <c r="A1164" s="231">
        <v>5306111</v>
      </c>
      <c r="B1164" s="231" t="s">
        <v>1859</v>
      </c>
      <c r="C1164" s="254" t="s">
        <v>1933</v>
      </c>
      <c r="D1164" s="234"/>
      <c r="E1164" s="234"/>
      <c r="F1164" s="234"/>
      <c r="G1164" s="234"/>
      <c r="H1164" s="234"/>
      <c r="I1164" s="234"/>
      <c r="J1164" s="234"/>
      <c r="K1164" s="234"/>
      <c r="L1164" s="234"/>
      <c r="M1164" s="234"/>
      <c r="N1164" s="234"/>
      <c r="O1164" s="234"/>
      <c r="P1164" s="234"/>
      <c r="Q1164" s="234"/>
      <c r="R1164" s="234"/>
      <c r="S1164" s="234"/>
      <c r="T1164" s="234"/>
    </row>
    <row r="1165">
      <c r="A1165" s="231">
        <v>5307111</v>
      </c>
      <c r="B1165" s="231" t="s">
        <v>1861</v>
      </c>
      <c r="C1165" s="254" t="s">
        <v>1934</v>
      </c>
      <c r="D1165" s="234"/>
      <c r="E1165" s="234"/>
      <c r="F1165" s="234"/>
      <c r="G1165" s="234"/>
      <c r="H1165" s="234"/>
      <c r="I1165" s="234"/>
      <c r="J1165" s="234"/>
      <c r="K1165" s="234"/>
      <c r="L1165" s="234"/>
      <c r="M1165" s="234"/>
      <c r="N1165" s="234"/>
      <c r="O1165" s="234"/>
      <c r="P1165" s="234"/>
      <c r="Q1165" s="234"/>
      <c r="R1165" s="234"/>
      <c r="S1165" s="234"/>
      <c r="T1165" s="234"/>
    </row>
    <row r="1166">
      <c r="A1166" s="231">
        <v>5301112</v>
      </c>
      <c r="B1166" s="231" t="s">
        <v>1849</v>
      </c>
      <c r="C1166" s="254" t="s">
        <v>1935</v>
      </c>
      <c r="D1166" s="234"/>
      <c r="E1166" s="234"/>
      <c r="F1166" s="234"/>
      <c r="G1166" s="234"/>
      <c r="H1166" s="234"/>
      <c r="I1166" s="234"/>
      <c r="J1166" s="234"/>
      <c r="K1166" s="234"/>
      <c r="L1166" s="234"/>
      <c r="M1166" s="234"/>
      <c r="N1166" s="234"/>
      <c r="O1166" s="234"/>
      <c r="P1166" s="234"/>
      <c r="Q1166" s="234"/>
      <c r="R1166" s="234"/>
      <c r="S1166" s="234"/>
      <c r="T1166" s="234"/>
    </row>
    <row r="1167">
      <c r="A1167" s="231">
        <v>5302112</v>
      </c>
      <c r="B1167" s="231" t="s">
        <v>1851</v>
      </c>
      <c r="C1167" s="254" t="s">
        <v>1936</v>
      </c>
      <c r="D1167" s="234"/>
      <c r="E1167" s="234"/>
      <c r="F1167" s="234"/>
      <c r="G1167" s="234"/>
      <c r="H1167" s="234"/>
      <c r="I1167" s="234"/>
      <c r="J1167" s="234"/>
      <c r="K1167" s="234"/>
      <c r="L1167" s="234"/>
      <c r="M1167" s="234"/>
      <c r="N1167" s="234"/>
      <c r="O1167" s="234"/>
      <c r="P1167" s="234"/>
      <c r="Q1167" s="234"/>
      <c r="R1167" s="234"/>
      <c r="S1167" s="234"/>
      <c r="T1167" s="234"/>
    </row>
    <row r="1168">
      <c r="A1168" s="231">
        <v>5303112</v>
      </c>
      <c r="B1168" s="231" t="s">
        <v>1853</v>
      </c>
      <c r="C1168" s="254" t="s">
        <v>1937</v>
      </c>
      <c r="D1168" s="234"/>
      <c r="E1168" s="234"/>
      <c r="F1168" s="234"/>
      <c r="G1168" s="234"/>
      <c r="H1168" s="234"/>
      <c r="I1168" s="234"/>
      <c r="J1168" s="234"/>
      <c r="K1168" s="234"/>
      <c r="L1168" s="234"/>
      <c r="M1168" s="234"/>
      <c r="N1168" s="234"/>
      <c r="O1168" s="234"/>
      <c r="P1168" s="234"/>
      <c r="Q1168" s="234"/>
      <c r="R1168" s="234"/>
      <c r="S1168" s="234"/>
      <c r="T1168" s="234"/>
    </row>
    <row r="1169">
      <c r="A1169" s="231">
        <v>5304112</v>
      </c>
      <c r="B1169" s="231" t="s">
        <v>1855</v>
      </c>
      <c r="C1169" s="254" t="s">
        <v>1938</v>
      </c>
      <c r="D1169" s="234"/>
      <c r="E1169" s="234"/>
      <c r="F1169" s="234"/>
      <c r="G1169" s="234"/>
      <c r="H1169" s="234"/>
      <c r="I1169" s="234"/>
      <c r="J1169" s="234"/>
      <c r="K1169" s="234"/>
      <c r="L1169" s="234"/>
      <c r="M1169" s="234"/>
      <c r="N1169" s="234"/>
      <c r="O1169" s="234"/>
      <c r="P1169" s="234"/>
      <c r="Q1169" s="234"/>
      <c r="R1169" s="234"/>
      <c r="S1169" s="234"/>
      <c r="T1169" s="234"/>
    </row>
    <row r="1170">
      <c r="A1170" s="231">
        <v>5305112</v>
      </c>
      <c r="B1170" s="231" t="s">
        <v>1857</v>
      </c>
      <c r="C1170" s="254" t="s">
        <v>1939</v>
      </c>
      <c r="D1170" s="234"/>
      <c r="E1170" s="234"/>
      <c r="F1170" s="234"/>
      <c r="G1170" s="234"/>
      <c r="H1170" s="234"/>
      <c r="I1170" s="234"/>
      <c r="J1170" s="234"/>
      <c r="K1170" s="234"/>
      <c r="L1170" s="234"/>
      <c r="M1170" s="234"/>
      <c r="N1170" s="234"/>
      <c r="O1170" s="234"/>
      <c r="P1170" s="234"/>
      <c r="Q1170" s="234"/>
      <c r="R1170" s="234"/>
      <c r="S1170" s="234"/>
      <c r="T1170" s="234"/>
    </row>
    <row r="1171">
      <c r="A1171" s="231">
        <v>5306112</v>
      </c>
      <c r="B1171" s="231" t="s">
        <v>1859</v>
      </c>
      <c r="C1171" s="254" t="s">
        <v>1940</v>
      </c>
      <c r="D1171" s="234"/>
      <c r="E1171" s="234"/>
      <c r="F1171" s="234"/>
      <c r="G1171" s="234"/>
      <c r="H1171" s="234"/>
      <c r="I1171" s="234"/>
      <c r="J1171" s="234"/>
      <c r="K1171" s="234"/>
      <c r="L1171" s="234"/>
      <c r="M1171" s="234"/>
      <c r="N1171" s="234"/>
      <c r="O1171" s="234"/>
      <c r="P1171" s="234"/>
      <c r="Q1171" s="234"/>
      <c r="R1171" s="234"/>
      <c r="S1171" s="234"/>
      <c r="T1171" s="234"/>
    </row>
    <row r="1172">
      <c r="A1172" s="231">
        <v>5307112</v>
      </c>
      <c r="B1172" s="231" t="s">
        <v>1861</v>
      </c>
      <c r="C1172" s="254" t="s">
        <v>1941</v>
      </c>
      <c r="D1172" s="234"/>
      <c r="E1172" s="234"/>
      <c r="F1172" s="234"/>
      <c r="G1172" s="234"/>
      <c r="H1172" s="234"/>
      <c r="I1172" s="234"/>
      <c r="J1172" s="234"/>
      <c r="K1172" s="234"/>
      <c r="L1172" s="234"/>
      <c r="M1172" s="234"/>
      <c r="N1172" s="234"/>
      <c r="O1172" s="234"/>
      <c r="P1172" s="234"/>
      <c r="Q1172" s="234"/>
      <c r="R1172" s="234"/>
      <c r="S1172" s="234"/>
      <c r="T1172" s="234"/>
    </row>
    <row r="1173">
      <c r="A1173" s="231">
        <v>5301113</v>
      </c>
      <c r="B1173" s="231" t="s">
        <v>1849</v>
      </c>
      <c r="C1173" s="254" t="s">
        <v>1942</v>
      </c>
      <c r="D1173" s="234"/>
      <c r="E1173" s="234"/>
      <c r="F1173" s="234"/>
      <c r="G1173" s="234"/>
      <c r="H1173" s="234"/>
      <c r="I1173" s="234"/>
      <c r="J1173" s="234"/>
      <c r="K1173" s="234"/>
      <c r="L1173" s="234"/>
      <c r="M1173" s="234"/>
      <c r="N1173" s="234"/>
      <c r="O1173" s="234"/>
      <c r="P1173" s="234"/>
      <c r="Q1173" s="234"/>
      <c r="R1173" s="234"/>
      <c r="S1173" s="234"/>
      <c r="T1173" s="234"/>
    </row>
    <row r="1174">
      <c r="A1174" s="231">
        <v>5302113</v>
      </c>
      <c r="B1174" s="231" t="s">
        <v>1851</v>
      </c>
      <c r="C1174" s="254" t="s">
        <v>1943</v>
      </c>
      <c r="D1174" s="234"/>
      <c r="E1174" s="234"/>
      <c r="F1174" s="234"/>
      <c r="G1174" s="234"/>
      <c r="H1174" s="234"/>
      <c r="I1174" s="234"/>
      <c r="J1174" s="234"/>
      <c r="K1174" s="234"/>
      <c r="L1174" s="234"/>
      <c r="M1174" s="234"/>
      <c r="N1174" s="234"/>
      <c r="O1174" s="234"/>
      <c r="P1174" s="234"/>
      <c r="Q1174" s="234"/>
      <c r="R1174" s="234"/>
      <c r="S1174" s="234"/>
      <c r="T1174" s="234"/>
    </row>
    <row r="1175">
      <c r="A1175" s="231">
        <v>5303113</v>
      </c>
      <c r="B1175" s="231" t="s">
        <v>1853</v>
      </c>
      <c r="C1175" s="254" t="s">
        <v>1944</v>
      </c>
      <c r="D1175" s="234"/>
      <c r="E1175" s="234"/>
      <c r="F1175" s="234"/>
      <c r="G1175" s="234"/>
      <c r="H1175" s="234"/>
      <c r="I1175" s="234"/>
      <c r="J1175" s="234"/>
      <c r="K1175" s="234"/>
      <c r="L1175" s="234"/>
      <c r="M1175" s="234"/>
      <c r="N1175" s="234"/>
      <c r="O1175" s="234"/>
      <c r="P1175" s="234"/>
      <c r="Q1175" s="234"/>
      <c r="R1175" s="234"/>
      <c r="S1175" s="234"/>
      <c r="T1175" s="234"/>
    </row>
    <row r="1176">
      <c r="A1176" s="231">
        <v>5304113</v>
      </c>
      <c r="B1176" s="231" t="s">
        <v>1855</v>
      </c>
      <c r="C1176" s="254" t="s">
        <v>1945</v>
      </c>
      <c r="D1176" s="234"/>
      <c r="E1176" s="234"/>
      <c r="F1176" s="234"/>
      <c r="G1176" s="234"/>
      <c r="H1176" s="234"/>
      <c r="I1176" s="234"/>
      <c r="J1176" s="234"/>
      <c r="K1176" s="234"/>
      <c r="L1176" s="234"/>
      <c r="M1176" s="234"/>
      <c r="N1176" s="234"/>
      <c r="O1176" s="234"/>
      <c r="P1176" s="234"/>
      <c r="Q1176" s="234"/>
      <c r="R1176" s="234"/>
      <c r="S1176" s="234"/>
      <c r="T1176" s="234"/>
    </row>
    <row r="1177">
      <c r="A1177" s="231">
        <v>5305113</v>
      </c>
      <c r="B1177" s="231" t="s">
        <v>1857</v>
      </c>
      <c r="C1177" s="254" t="s">
        <v>1946</v>
      </c>
      <c r="D1177" s="234"/>
      <c r="E1177" s="234"/>
      <c r="F1177" s="234"/>
      <c r="G1177" s="234"/>
      <c r="H1177" s="234"/>
      <c r="I1177" s="234"/>
      <c r="J1177" s="234"/>
      <c r="K1177" s="234"/>
      <c r="L1177" s="234"/>
      <c r="M1177" s="234"/>
      <c r="N1177" s="234"/>
      <c r="O1177" s="234"/>
      <c r="P1177" s="234"/>
      <c r="Q1177" s="234"/>
      <c r="R1177" s="234"/>
      <c r="S1177" s="234"/>
      <c r="T1177" s="234"/>
    </row>
    <row r="1178">
      <c r="A1178" s="231">
        <v>5306113</v>
      </c>
      <c r="B1178" s="231" t="s">
        <v>1859</v>
      </c>
      <c r="C1178" s="254" t="s">
        <v>1947</v>
      </c>
      <c r="D1178" s="234"/>
      <c r="E1178" s="234"/>
      <c r="F1178" s="234"/>
      <c r="G1178" s="234"/>
      <c r="H1178" s="234"/>
      <c r="I1178" s="234"/>
      <c r="J1178" s="234"/>
      <c r="K1178" s="234"/>
      <c r="L1178" s="234"/>
      <c r="M1178" s="234"/>
      <c r="N1178" s="234"/>
      <c r="O1178" s="234"/>
      <c r="P1178" s="234"/>
      <c r="Q1178" s="234"/>
      <c r="R1178" s="234"/>
      <c r="S1178" s="234"/>
      <c r="T1178" s="234"/>
    </row>
    <row r="1179">
      <c r="A1179" s="231">
        <v>5307113</v>
      </c>
      <c r="B1179" s="231" t="s">
        <v>1861</v>
      </c>
      <c r="C1179" s="254" t="s">
        <v>1948</v>
      </c>
      <c r="D1179" s="234"/>
      <c r="E1179" s="234"/>
      <c r="F1179" s="234"/>
      <c r="G1179" s="234"/>
      <c r="H1179" s="234"/>
      <c r="I1179" s="234"/>
      <c r="J1179" s="234"/>
      <c r="K1179" s="234"/>
      <c r="L1179" s="234"/>
      <c r="M1179" s="234"/>
      <c r="N1179" s="234"/>
      <c r="O1179" s="234"/>
      <c r="P1179" s="234"/>
      <c r="Q1179" s="234"/>
      <c r="R1179" s="234"/>
      <c r="S1179" s="234"/>
      <c r="T1179" s="234"/>
    </row>
    <row r="1180">
      <c r="A1180" s="231">
        <v>5301114</v>
      </c>
      <c r="B1180" s="231" t="s">
        <v>1849</v>
      </c>
      <c r="C1180" s="254" t="s">
        <v>1949</v>
      </c>
      <c r="D1180" s="234"/>
      <c r="E1180" s="234"/>
      <c r="F1180" s="234"/>
      <c r="G1180" s="234"/>
      <c r="H1180" s="234"/>
      <c r="I1180" s="234"/>
      <c r="J1180" s="234"/>
      <c r="K1180" s="234"/>
      <c r="L1180" s="234"/>
      <c r="M1180" s="234"/>
      <c r="N1180" s="234"/>
      <c r="O1180" s="234"/>
      <c r="P1180" s="234"/>
      <c r="Q1180" s="234"/>
      <c r="R1180" s="234"/>
      <c r="S1180" s="234"/>
      <c r="T1180" s="234"/>
    </row>
    <row r="1181">
      <c r="A1181" s="231">
        <v>5302114</v>
      </c>
      <c r="B1181" s="231" t="s">
        <v>1851</v>
      </c>
      <c r="C1181" s="254" t="s">
        <v>1950</v>
      </c>
      <c r="D1181" s="234"/>
      <c r="E1181" s="234"/>
      <c r="F1181" s="234"/>
      <c r="G1181" s="234"/>
      <c r="H1181" s="234"/>
      <c r="I1181" s="234"/>
      <c r="J1181" s="234"/>
      <c r="K1181" s="234"/>
      <c r="L1181" s="234"/>
      <c r="M1181" s="234"/>
      <c r="N1181" s="234"/>
      <c r="O1181" s="234"/>
      <c r="P1181" s="234"/>
      <c r="Q1181" s="234"/>
      <c r="R1181" s="234"/>
      <c r="S1181" s="234"/>
      <c r="T1181" s="234"/>
    </row>
    <row r="1182">
      <c r="A1182" s="231">
        <v>5303114</v>
      </c>
      <c r="B1182" s="231" t="s">
        <v>1853</v>
      </c>
      <c r="C1182" s="254" t="s">
        <v>1951</v>
      </c>
      <c r="D1182" s="234"/>
      <c r="E1182" s="234"/>
      <c r="F1182" s="234"/>
      <c r="G1182" s="234"/>
      <c r="H1182" s="234"/>
      <c r="I1182" s="234"/>
      <c r="J1182" s="234"/>
      <c r="K1182" s="234"/>
      <c r="L1182" s="234"/>
      <c r="M1182" s="234"/>
      <c r="N1182" s="234"/>
      <c r="O1182" s="234"/>
      <c r="P1182" s="234"/>
      <c r="Q1182" s="234"/>
      <c r="R1182" s="234"/>
      <c r="S1182" s="234"/>
      <c r="T1182" s="234"/>
    </row>
    <row r="1183">
      <c r="A1183" s="231">
        <v>5304114</v>
      </c>
      <c r="B1183" s="231" t="s">
        <v>1855</v>
      </c>
      <c r="C1183" s="254" t="s">
        <v>1952</v>
      </c>
      <c r="D1183" s="234"/>
      <c r="E1183" s="234"/>
      <c r="F1183" s="234"/>
      <c r="G1183" s="234"/>
      <c r="H1183" s="234"/>
      <c r="I1183" s="234"/>
      <c r="J1183" s="234"/>
      <c r="K1183" s="234"/>
      <c r="L1183" s="234"/>
      <c r="M1183" s="234"/>
      <c r="N1183" s="234"/>
      <c r="O1183" s="234"/>
      <c r="P1183" s="234"/>
      <c r="Q1183" s="234"/>
      <c r="R1183" s="234"/>
      <c r="S1183" s="234"/>
      <c r="T1183" s="234"/>
    </row>
    <row r="1184">
      <c r="A1184" s="231">
        <v>5305114</v>
      </c>
      <c r="B1184" s="231" t="s">
        <v>1857</v>
      </c>
      <c r="C1184" s="254" t="s">
        <v>1953</v>
      </c>
      <c r="D1184" s="234"/>
      <c r="E1184" s="234"/>
      <c r="F1184" s="234"/>
      <c r="G1184" s="234"/>
      <c r="H1184" s="234"/>
      <c r="I1184" s="234"/>
      <c r="J1184" s="234"/>
      <c r="K1184" s="234"/>
      <c r="L1184" s="234"/>
      <c r="M1184" s="234"/>
      <c r="N1184" s="234"/>
      <c r="O1184" s="234"/>
      <c r="P1184" s="234"/>
      <c r="Q1184" s="234"/>
      <c r="R1184" s="234"/>
      <c r="S1184" s="234"/>
      <c r="T1184" s="234"/>
    </row>
    <row r="1185">
      <c r="A1185" s="231">
        <v>5306114</v>
      </c>
      <c r="B1185" s="231" t="s">
        <v>1859</v>
      </c>
      <c r="C1185" s="254" t="s">
        <v>1954</v>
      </c>
      <c r="D1185" s="234"/>
      <c r="E1185" s="234"/>
      <c r="F1185" s="234"/>
      <c r="G1185" s="234"/>
      <c r="H1185" s="234"/>
      <c r="I1185" s="234"/>
      <c r="J1185" s="234"/>
      <c r="K1185" s="234"/>
      <c r="L1185" s="234"/>
      <c r="M1185" s="234"/>
      <c r="N1185" s="234"/>
      <c r="O1185" s="234"/>
      <c r="P1185" s="234"/>
      <c r="Q1185" s="234"/>
      <c r="R1185" s="234"/>
      <c r="S1185" s="234"/>
      <c r="T1185" s="234"/>
    </row>
    <row r="1186">
      <c r="A1186" s="231">
        <v>5307114</v>
      </c>
      <c r="B1186" s="231" t="s">
        <v>1861</v>
      </c>
      <c r="C1186" s="254" t="s">
        <v>1955</v>
      </c>
      <c r="D1186" s="234"/>
      <c r="E1186" s="234"/>
      <c r="F1186" s="234"/>
      <c r="G1186" s="234"/>
      <c r="H1186" s="234"/>
      <c r="I1186" s="234"/>
      <c r="J1186" s="234"/>
      <c r="K1186" s="234"/>
      <c r="L1186" s="234"/>
      <c r="M1186" s="234"/>
      <c r="N1186" s="234"/>
      <c r="O1186" s="234"/>
      <c r="P1186" s="234"/>
      <c r="Q1186" s="234"/>
      <c r="R1186" s="234"/>
      <c r="S1186" s="234"/>
      <c r="T1186" s="234"/>
    </row>
    <row r="1187">
      <c r="A1187" s="231">
        <v>5301115</v>
      </c>
      <c r="B1187" s="231" t="s">
        <v>1849</v>
      </c>
      <c r="C1187" s="254" t="s">
        <v>1956</v>
      </c>
      <c r="D1187" s="234"/>
      <c r="E1187" s="234"/>
      <c r="F1187" s="234"/>
      <c r="G1187" s="234"/>
      <c r="H1187" s="234"/>
      <c r="I1187" s="234"/>
      <c r="J1187" s="234"/>
      <c r="K1187" s="234"/>
      <c r="L1187" s="234"/>
      <c r="M1187" s="234"/>
      <c r="N1187" s="234"/>
      <c r="O1187" s="234"/>
      <c r="P1187" s="234"/>
      <c r="Q1187" s="234"/>
      <c r="R1187" s="234"/>
      <c r="S1187" s="234"/>
      <c r="T1187" s="234"/>
    </row>
    <row r="1188">
      <c r="A1188" s="231">
        <v>5302115</v>
      </c>
      <c r="B1188" s="231" t="s">
        <v>1851</v>
      </c>
      <c r="C1188" s="254" t="s">
        <v>1956</v>
      </c>
      <c r="D1188" s="234"/>
      <c r="E1188" s="234"/>
      <c r="F1188" s="234"/>
      <c r="G1188" s="234"/>
      <c r="H1188" s="234"/>
      <c r="I1188" s="234"/>
      <c r="J1188" s="234"/>
      <c r="K1188" s="234"/>
      <c r="L1188" s="234"/>
      <c r="M1188" s="234"/>
      <c r="N1188" s="234"/>
      <c r="O1188" s="234"/>
      <c r="P1188" s="234"/>
      <c r="Q1188" s="234"/>
      <c r="R1188" s="234"/>
      <c r="S1188" s="234"/>
      <c r="T1188" s="234"/>
    </row>
    <row r="1189">
      <c r="A1189" s="231">
        <v>5303115</v>
      </c>
      <c r="B1189" s="231" t="s">
        <v>1853</v>
      </c>
      <c r="C1189" s="254" t="s">
        <v>1956</v>
      </c>
      <c r="D1189" s="234"/>
      <c r="E1189" s="234"/>
      <c r="F1189" s="234"/>
      <c r="G1189" s="234"/>
      <c r="H1189" s="234"/>
      <c r="I1189" s="234"/>
      <c r="J1189" s="234"/>
      <c r="K1189" s="234"/>
      <c r="L1189" s="234"/>
      <c r="M1189" s="234"/>
      <c r="N1189" s="234"/>
      <c r="O1189" s="234"/>
      <c r="P1189" s="234"/>
      <c r="Q1189" s="234"/>
      <c r="R1189" s="234"/>
      <c r="S1189" s="234"/>
      <c r="T1189" s="234"/>
    </row>
    <row r="1190">
      <c r="A1190" s="231">
        <v>5304115</v>
      </c>
      <c r="B1190" s="231" t="s">
        <v>1855</v>
      </c>
      <c r="C1190" s="254" t="s">
        <v>1957</v>
      </c>
      <c r="D1190" s="234"/>
      <c r="E1190" s="234"/>
      <c r="F1190" s="234"/>
      <c r="G1190" s="234"/>
      <c r="H1190" s="234"/>
      <c r="I1190" s="234"/>
      <c r="J1190" s="234"/>
      <c r="K1190" s="234"/>
      <c r="L1190" s="234"/>
      <c r="M1190" s="234"/>
      <c r="N1190" s="234"/>
      <c r="O1190" s="234"/>
      <c r="P1190" s="234"/>
      <c r="Q1190" s="234"/>
      <c r="R1190" s="234"/>
      <c r="S1190" s="234"/>
      <c r="T1190" s="234"/>
    </row>
    <row r="1191">
      <c r="A1191" s="231">
        <v>5305115</v>
      </c>
      <c r="B1191" s="231" t="s">
        <v>1857</v>
      </c>
      <c r="C1191" s="254" t="s">
        <v>1958</v>
      </c>
      <c r="D1191" s="234"/>
      <c r="E1191" s="234"/>
      <c r="F1191" s="234"/>
      <c r="G1191" s="234"/>
      <c r="H1191" s="234"/>
      <c r="I1191" s="234"/>
      <c r="J1191" s="234"/>
      <c r="K1191" s="234"/>
      <c r="L1191" s="234"/>
      <c r="M1191" s="234"/>
      <c r="N1191" s="234"/>
      <c r="O1191" s="234"/>
      <c r="P1191" s="234"/>
      <c r="Q1191" s="234"/>
      <c r="R1191" s="234"/>
      <c r="S1191" s="234"/>
      <c r="T1191" s="234"/>
    </row>
    <row r="1192">
      <c r="A1192" s="231">
        <v>5306115</v>
      </c>
      <c r="B1192" s="231" t="s">
        <v>1859</v>
      </c>
      <c r="C1192" s="254" t="s">
        <v>1959</v>
      </c>
      <c r="D1192" s="234"/>
      <c r="E1192" s="234"/>
      <c r="F1192" s="234"/>
      <c r="G1192" s="234"/>
      <c r="H1192" s="234"/>
      <c r="I1192" s="234"/>
      <c r="J1192" s="234"/>
      <c r="K1192" s="234"/>
      <c r="L1192" s="234"/>
      <c r="M1192" s="234"/>
      <c r="N1192" s="234"/>
      <c r="O1192" s="234"/>
      <c r="P1192" s="234"/>
      <c r="Q1192" s="234"/>
      <c r="R1192" s="234"/>
      <c r="S1192" s="234"/>
      <c r="T1192" s="234"/>
    </row>
    <row r="1193">
      <c r="A1193" s="231">
        <v>5307115</v>
      </c>
      <c r="B1193" s="231" t="s">
        <v>1861</v>
      </c>
      <c r="C1193" s="254" t="s">
        <v>1960</v>
      </c>
      <c r="D1193" s="234"/>
      <c r="E1193" s="234"/>
      <c r="F1193" s="234"/>
      <c r="G1193" s="234"/>
      <c r="H1193" s="234"/>
      <c r="I1193" s="234"/>
      <c r="J1193" s="234"/>
      <c r="K1193" s="234"/>
      <c r="L1193" s="234"/>
      <c r="M1193" s="234"/>
      <c r="N1193" s="234"/>
      <c r="O1193" s="234"/>
      <c r="P1193" s="234"/>
      <c r="Q1193" s="234"/>
      <c r="R1193" s="234"/>
      <c r="S1193" s="234"/>
      <c r="T1193" s="234"/>
    </row>
    <row r="1194">
      <c r="A1194" s="231">
        <v>5301117</v>
      </c>
      <c r="B1194" s="231" t="s">
        <v>1849</v>
      </c>
      <c r="C1194" s="254" t="s">
        <v>1961</v>
      </c>
      <c r="D1194" s="234"/>
      <c r="E1194" s="234"/>
      <c r="F1194" s="234"/>
      <c r="G1194" s="234"/>
      <c r="H1194" s="234"/>
      <c r="I1194" s="234"/>
      <c r="J1194" s="234"/>
      <c r="K1194" s="234"/>
      <c r="L1194" s="234"/>
      <c r="M1194" s="234"/>
      <c r="N1194" s="234"/>
      <c r="O1194" s="234"/>
      <c r="P1194" s="234"/>
      <c r="Q1194" s="234"/>
      <c r="R1194" s="234"/>
      <c r="S1194" s="234"/>
      <c r="T1194" s="234"/>
    </row>
    <row r="1195">
      <c r="A1195" s="231">
        <v>5302117</v>
      </c>
      <c r="B1195" s="231" t="s">
        <v>1851</v>
      </c>
      <c r="C1195" s="254" t="s">
        <v>1962</v>
      </c>
      <c r="D1195" s="234"/>
      <c r="E1195" s="234"/>
      <c r="F1195" s="234"/>
      <c r="G1195" s="234"/>
      <c r="H1195" s="234"/>
      <c r="I1195" s="234"/>
      <c r="J1195" s="234"/>
      <c r="K1195" s="234"/>
      <c r="L1195" s="234"/>
      <c r="M1195" s="234"/>
      <c r="N1195" s="234"/>
      <c r="O1195" s="234"/>
      <c r="P1195" s="234"/>
      <c r="Q1195" s="234"/>
      <c r="R1195" s="234"/>
      <c r="S1195" s="234"/>
      <c r="T1195" s="234"/>
    </row>
    <row r="1196">
      <c r="A1196" s="231">
        <v>5303117</v>
      </c>
      <c r="B1196" s="231" t="s">
        <v>1853</v>
      </c>
      <c r="C1196" s="254" t="s">
        <v>1963</v>
      </c>
      <c r="D1196" s="234"/>
      <c r="E1196" s="234"/>
      <c r="F1196" s="234"/>
      <c r="G1196" s="234"/>
      <c r="H1196" s="234"/>
      <c r="I1196" s="234"/>
      <c r="J1196" s="234"/>
      <c r="K1196" s="234"/>
      <c r="L1196" s="234"/>
      <c r="M1196" s="234"/>
      <c r="N1196" s="234"/>
      <c r="O1196" s="234"/>
      <c r="P1196" s="234"/>
      <c r="Q1196" s="234"/>
      <c r="R1196" s="234"/>
      <c r="S1196" s="234"/>
      <c r="T1196" s="234"/>
    </row>
    <row r="1197">
      <c r="A1197" s="231">
        <v>5304117</v>
      </c>
      <c r="B1197" s="231" t="s">
        <v>1855</v>
      </c>
      <c r="C1197" s="254" t="s">
        <v>1964</v>
      </c>
      <c r="D1197" s="234"/>
      <c r="E1197" s="234"/>
      <c r="F1197" s="234"/>
      <c r="G1197" s="234"/>
      <c r="H1197" s="234"/>
      <c r="I1197" s="234"/>
      <c r="J1197" s="234"/>
      <c r="K1197" s="234"/>
      <c r="L1197" s="234"/>
      <c r="M1197" s="234"/>
      <c r="N1197" s="234"/>
      <c r="O1197" s="234"/>
      <c r="P1197" s="234"/>
      <c r="Q1197" s="234"/>
      <c r="R1197" s="234"/>
      <c r="S1197" s="234"/>
      <c r="T1197" s="234"/>
    </row>
    <row r="1198">
      <c r="A1198" s="231">
        <v>5305117</v>
      </c>
      <c r="B1198" s="231" t="s">
        <v>1857</v>
      </c>
      <c r="C1198" s="254" t="s">
        <v>1965</v>
      </c>
      <c r="D1198" s="234"/>
      <c r="E1198" s="234"/>
      <c r="F1198" s="234"/>
      <c r="G1198" s="234"/>
      <c r="H1198" s="234"/>
      <c r="I1198" s="234"/>
      <c r="J1198" s="234"/>
      <c r="K1198" s="234"/>
      <c r="L1198" s="234"/>
      <c r="M1198" s="234"/>
      <c r="N1198" s="234"/>
      <c r="O1198" s="234"/>
      <c r="P1198" s="234"/>
      <c r="Q1198" s="234"/>
      <c r="R1198" s="234"/>
      <c r="S1198" s="234"/>
      <c r="T1198" s="234"/>
    </row>
    <row r="1199">
      <c r="A1199" s="231">
        <v>5306117</v>
      </c>
      <c r="B1199" s="231" t="s">
        <v>1859</v>
      </c>
      <c r="C1199" s="254" t="s">
        <v>1966</v>
      </c>
      <c r="D1199" s="234"/>
      <c r="E1199" s="234"/>
      <c r="F1199" s="234"/>
      <c r="G1199" s="234"/>
      <c r="H1199" s="234"/>
      <c r="I1199" s="234"/>
      <c r="J1199" s="234"/>
      <c r="K1199" s="234"/>
      <c r="L1199" s="234"/>
      <c r="M1199" s="234"/>
      <c r="N1199" s="234"/>
      <c r="O1199" s="234"/>
      <c r="P1199" s="234"/>
      <c r="Q1199" s="234"/>
      <c r="R1199" s="234"/>
      <c r="S1199" s="234"/>
      <c r="T1199" s="234"/>
    </row>
    <row r="1200">
      <c r="A1200" s="231">
        <v>5307117</v>
      </c>
      <c r="B1200" s="231" t="s">
        <v>1861</v>
      </c>
      <c r="C1200" s="254" t="s">
        <v>1967</v>
      </c>
      <c r="D1200" s="234"/>
      <c r="E1200" s="234"/>
      <c r="F1200" s="234"/>
      <c r="G1200" s="234"/>
      <c r="H1200" s="234"/>
      <c r="I1200" s="234"/>
      <c r="J1200" s="234"/>
      <c r="K1200" s="234"/>
      <c r="L1200" s="234"/>
      <c r="M1200" s="234"/>
      <c r="N1200" s="234"/>
      <c r="O1200" s="234"/>
      <c r="P1200" s="234"/>
      <c r="Q1200" s="234"/>
      <c r="R1200" s="234"/>
      <c r="S1200" s="234"/>
      <c r="T1200" s="234"/>
    </row>
    <row r="1201">
      <c r="A1201" s="231">
        <v>5301118</v>
      </c>
      <c r="B1201" s="231" t="s">
        <v>1849</v>
      </c>
      <c r="C1201" s="254" t="s">
        <v>1968</v>
      </c>
      <c r="D1201" s="234"/>
      <c r="E1201" s="234"/>
      <c r="F1201" s="234"/>
      <c r="G1201" s="234"/>
      <c r="H1201" s="234"/>
      <c r="I1201" s="234"/>
      <c r="J1201" s="234"/>
      <c r="K1201" s="234"/>
      <c r="L1201" s="234"/>
      <c r="M1201" s="234"/>
      <c r="N1201" s="234"/>
      <c r="O1201" s="234"/>
      <c r="P1201" s="234"/>
      <c r="Q1201" s="234"/>
      <c r="R1201" s="234"/>
      <c r="S1201" s="234"/>
      <c r="T1201" s="234"/>
    </row>
    <row r="1202">
      <c r="A1202" s="231">
        <v>5302118</v>
      </c>
      <c r="B1202" s="231" t="s">
        <v>1851</v>
      </c>
      <c r="C1202" s="254" t="s">
        <v>1969</v>
      </c>
      <c r="D1202" s="234"/>
      <c r="E1202" s="234"/>
      <c r="F1202" s="234"/>
      <c r="G1202" s="234"/>
      <c r="H1202" s="234"/>
      <c r="I1202" s="234"/>
      <c r="J1202" s="234"/>
      <c r="K1202" s="234"/>
      <c r="L1202" s="234"/>
      <c r="M1202" s="234"/>
      <c r="N1202" s="234"/>
      <c r="O1202" s="234"/>
      <c r="P1202" s="234"/>
      <c r="Q1202" s="234"/>
      <c r="R1202" s="234"/>
      <c r="S1202" s="234"/>
      <c r="T1202" s="234"/>
    </row>
    <row r="1203">
      <c r="A1203" s="231">
        <v>5303118</v>
      </c>
      <c r="B1203" s="231" t="s">
        <v>1853</v>
      </c>
      <c r="C1203" s="254" t="s">
        <v>1970</v>
      </c>
      <c r="D1203" s="234"/>
      <c r="E1203" s="234"/>
      <c r="F1203" s="234"/>
      <c r="G1203" s="234"/>
      <c r="H1203" s="234"/>
      <c r="I1203" s="234"/>
      <c r="J1203" s="234"/>
      <c r="K1203" s="234"/>
      <c r="L1203" s="234"/>
      <c r="M1203" s="234"/>
      <c r="N1203" s="234"/>
      <c r="O1203" s="234"/>
      <c r="P1203" s="234"/>
      <c r="Q1203" s="234"/>
      <c r="R1203" s="234"/>
      <c r="S1203" s="234"/>
      <c r="T1203" s="234"/>
    </row>
    <row r="1204">
      <c r="A1204" s="231">
        <v>5304118</v>
      </c>
      <c r="B1204" s="231" t="s">
        <v>1855</v>
      </c>
      <c r="C1204" s="254" t="s">
        <v>1971</v>
      </c>
      <c r="D1204" s="234"/>
      <c r="E1204" s="234"/>
      <c r="F1204" s="234"/>
      <c r="G1204" s="234"/>
      <c r="H1204" s="234"/>
      <c r="I1204" s="234"/>
      <c r="J1204" s="234"/>
      <c r="K1204" s="234"/>
      <c r="L1204" s="234"/>
      <c r="M1204" s="234"/>
      <c r="N1204" s="234"/>
      <c r="O1204" s="234"/>
      <c r="P1204" s="234"/>
      <c r="Q1204" s="234"/>
      <c r="R1204" s="234"/>
      <c r="S1204" s="234"/>
      <c r="T1204" s="234"/>
    </row>
    <row r="1205">
      <c r="A1205" s="231">
        <v>5305118</v>
      </c>
      <c r="B1205" s="231" t="s">
        <v>1857</v>
      </c>
      <c r="C1205" s="254" t="s">
        <v>1972</v>
      </c>
      <c r="D1205" s="234"/>
      <c r="E1205" s="234"/>
      <c r="F1205" s="234"/>
      <c r="G1205" s="234"/>
      <c r="H1205" s="234"/>
      <c r="I1205" s="234"/>
      <c r="J1205" s="234"/>
      <c r="K1205" s="234"/>
      <c r="L1205" s="234"/>
      <c r="M1205" s="234"/>
      <c r="N1205" s="234"/>
      <c r="O1205" s="234"/>
      <c r="P1205" s="234"/>
      <c r="Q1205" s="234"/>
      <c r="R1205" s="234"/>
      <c r="S1205" s="234"/>
      <c r="T1205" s="234"/>
    </row>
    <row r="1206">
      <c r="A1206" s="231">
        <v>5306118</v>
      </c>
      <c r="B1206" s="231" t="s">
        <v>1859</v>
      </c>
      <c r="C1206" s="254" t="s">
        <v>1973</v>
      </c>
      <c r="D1206" s="234"/>
      <c r="E1206" s="234"/>
      <c r="F1206" s="234"/>
      <c r="G1206" s="234"/>
      <c r="H1206" s="234"/>
      <c r="I1206" s="234"/>
      <c r="J1206" s="234"/>
      <c r="K1206" s="234"/>
      <c r="L1206" s="234"/>
      <c r="M1206" s="234"/>
      <c r="N1206" s="234"/>
      <c r="O1206" s="234"/>
      <c r="P1206" s="234"/>
      <c r="Q1206" s="234"/>
      <c r="R1206" s="234"/>
      <c r="S1206" s="234"/>
      <c r="T1206" s="234"/>
    </row>
    <row r="1207">
      <c r="A1207" s="231">
        <v>5307118</v>
      </c>
      <c r="B1207" s="231" t="s">
        <v>1861</v>
      </c>
      <c r="C1207" s="254" t="s">
        <v>1974</v>
      </c>
      <c r="D1207" s="234"/>
      <c r="E1207" s="234"/>
      <c r="F1207" s="234"/>
      <c r="G1207" s="234"/>
      <c r="H1207" s="234"/>
      <c r="I1207" s="234"/>
      <c r="J1207" s="234"/>
      <c r="K1207" s="234"/>
      <c r="L1207" s="234"/>
      <c r="M1207" s="234"/>
      <c r="N1207" s="234"/>
      <c r="O1207" s="234"/>
      <c r="P1207" s="234"/>
      <c r="Q1207" s="234"/>
      <c r="R1207" s="234"/>
      <c r="S1207" s="234"/>
      <c r="T1207" s="234"/>
    </row>
    <row r="1208">
      <c r="A1208" s="231">
        <v>5301119</v>
      </c>
      <c r="B1208" s="231" t="s">
        <v>1849</v>
      </c>
      <c r="C1208" s="254" t="s">
        <v>1975</v>
      </c>
      <c r="D1208" s="234"/>
      <c r="E1208" s="234"/>
      <c r="F1208" s="234"/>
      <c r="G1208" s="234"/>
      <c r="H1208" s="234"/>
      <c r="I1208" s="234"/>
      <c r="J1208" s="234"/>
      <c r="K1208" s="234"/>
      <c r="L1208" s="234"/>
      <c r="M1208" s="234"/>
      <c r="N1208" s="234"/>
      <c r="O1208" s="234"/>
      <c r="P1208" s="234"/>
      <c r="Q1208" s="234"/>
      <c r="R1208" s="234"/>
      <c r="S1208" s="234"/>
      <c r="T1208" s="234"/>
    </row>
    <row r="1209">
      <c r="A1209" s="231">
        <v>5302119</v>
      </c>
      <c r="B1209" s="231" t="s">
        <v>1851</v>
      </c>
      <c r="C1209" s="254" t="s">
        <v>1976</v>
      </c>
      <c r="D1209" s="234"/>
      <c r="E1209" s="234"/>
      <c r="F1209" s="234"/>
      <c r="G1209" s="234"/>
      <c r="H1209" s="234"/>
      <c r="I1209" s="234"/>
      <c r="J1209" s="234"/>
      <c r="K1209" s="234"/>
      <c r="L1209" s="234"/>
      <c r="M1209" s="234"/>
      <c r="N1209" s="234"/>
      <c r="O1209" s="234"/>
      <c r="P1209" s="234"/>
      <c r="Q1209" s="234"/>
      <c r="R1209" s="234"/>
      <c r="S1209" s="234"/>
      <c r="T1209" s="234"/>
    </row>
    <row r="1210">
      <c r="A1210" s="231">
        <v>5303119</v>
      </c>
      <c r="B1210" s="231" t="s">
        <v>1853</v>
      </c>
      <c r="C1210" s="254" t="s">
        <v>1977</v>
      </c>
      <c r="D1210" s="234"/>
      <c r="E1210" s="234"/>
      <c r="F1210" s="234"/>
      <c r="G1210" s="234"/>
      <c r="H1210" s="234"/>
      <c r="I1210" s="234"/>
      <c r="J1210" s="234"/>
      <c r="K1210" s="234"/>
      <c r="L1210" s="234"/>
      <c r="M1210" s="234"/>
      <c r="N1210" s="234"/>
      <c r="O1210" s="234"/>
      <c r="P1210" s="234"/>
      <c r="Q1210" s="234"/>
      <c r="R1210" s="234"/>
      <c r="S1210" s="234"/>
      <c r="T1210" s="234"/>
    </row>
    <row r="1211">
      <c r="A1211" s="231">
        <v>5304119</v>
      </c>
      <c r="B1211" s="231" t="s">
        <v>1855</v>
      </c>
      <c r="C1211" s="254" t="s">
        <v>1978</v>
      </c>
      <c r="D1211" s="234"/>
      <c r="E1211" s="234"/>
      <c r="F1211" s="234"/>
      <c r="G1211" s="234"/>
      <c r="H1211" s="234"/>
      <c r="I1211" s="234"/>
      <c r="J1211" s="234"/>
      <c r="K1211" s="234"/>
      <c r="L1211" s="234"/>
      <c r="M1211" s="234"/>
      <c r="N1211" s="234"/>
      <c r="O1211" s="234"/>
      <c r="P1211" s="234"/>
      <c r="Q1211" s="234"/>
      <c r="R1211" s="234"/>
      <c r="S1211" s="234"/>
      <c r="T1211" s="234"/>
    </row>
    <row r="1212">
      <c r="A1212" s="231">
        <v>5305119</v>
      </c>
      <c r="B1212" s="231" t="s">
        <v>1857</v>
      </c>
      <c r="C1212" s="254" t="s">
        <v>1979</v>
      </c>
      <c r="D1212" s="234"/>
      <c r="E1212" s="234"/>
      <c r="F1212" s="234"/>
      <c r="G1212" s="234"/>
      <c r="H1212" s="234"/>
      <c r="I1212" s="234"/>
      <c r="J1212" s="234"/>
      <c r="K1212" s="234"/>
      <c r="L1212" s="234"/>
      <c r="M1212" s="234"/>
      <c r="N1212" s="234"/>
      <c r="O1212" s="234"/>
      <c r="P1212" s="234"/>
      <c r="Q1212" s="234"/>
      <c r="R1212" s="234"/>
      <c r="S1212" s="234"/>
      <c r="T1212" s="234"/>
    </row>
    <row r="1213">
      <c r="A1213" s="231">
        <v>5306119</v>
      </c>
      <c r="B1213" s="231" t="s">
        <v>1859</v>
      </c>
      <c r="C1213" s="254" t="s">
        <v>1980</v>
      </c>
      <c r="D1213" s="234"/>
      <c r="E1213" s="234"/>
      <c r="F1213" s="234"/>
      <c r="G1213" s="234"/>
      <c r="H1213" s="234"/>
      <c r="I1213" s="234"/>
      <c r="J1213" s="234"/>
      <c r="K1213" s="234"/>
      <c r="L1213" s="234"/>
      <c r="M1213" s="234"/>
      <c r="N1213" s="234"/>
      <c r="O1213" s="234"/>
      <c r="P1213" s="234"/>
      <c r="Q1213" s="234"/>
      <c r="R1213" s="234"/>
      <c r="S1213" s="234"/>
      <c r="T1213" s="234"/>
    </row>
    <row r="1214">
      <c r="A1214" s="231">
        <v>5307119</v>
      </c>
      <c r="B1214" s="231" t="s">
        <v>1861</v>
      </c>
      <c r="C1214" s="254" t="s">
        <v>1981</v>
      </c>
      <c r="D1214" s="234"/>
      <c r="E1214" s="234"/>
      <c r="F1214" s="234"/>
      <c r="G1214" s="234"/>
      <c r="H1214" s="234"/>
      <c r="I1214" s="234"/>
      <c r="J1214" s="234"/>
      <c r="K1214" s="234"/>
      <c r="L1214" s="234"/>
      <c r="M1214" s="234"/>
      <c r="N1214" s="234"/>
      <c r="O1214" s="234"/>
      <c r="P1214" s="234"/>
      <c r="Q1214" s="234"/>
      <c r="R1214" s="234"/>
      <c r="S1214" s="234"/>
      <c r="T1214" s="234"/>
    </row>
    <row r="1215">
      <c r="A1215" s="231">
        <v>5301120</v>
      </c>
      <c r="B1215" s="231" t="s">
        <v>1849</v>
      </c>
      <c r="C1215" s="254" t="s">
        <v>1982</v>
      </c>
      <c r="D1215" s="234"/>
      <c r="E1215" s="234"/>
      <c r="F1215" s="234"/>
      <c r="G1215" s="234"/>
      <c r="H1215" s="234"/>
      <c r="I1215" s="234"/>
      <c r="J1215" s="234"/>
      <c r="K1215" s="234"/>
      <c r="L1215" s="234"/>
      <c r="M1215" s="234"/>
      <c r="N1215" s="234"/>
      <c r="O1215" s="234"/>
      <c r="P1215" s="234"/>
      <c r="Q1215" s="234"/>
      <c r="R1215" s="234"/>
      <c r="S1215" s="234"/>
      <c r="T1215" s="234"/>
    </row>
    <row r="1216">
      <c r="A1216" s="231">
        <v>5302120</v>
      </c>
      <c r="B1216" s="231" t="s">
        <v>1851</v>
      </c>
      <c r="C1216" s="254" t="s">
        <v>1983</v>
      </c>
      <c r="D1216" s="234"/>
      <c r="E1216" s="234"/>
      <c r="F1216" s="234"/>
      <c r="G1216" s="234"/>
      <c r="H1216" s="234"/>
      <c r="I1216" s="234"/>
      <c r="J1216" s="234"/>
      <c r="K1216" s="234"/>
      <c r="L1216" s="234"/>
      <c r="M1216" s="234"/>
      <c r="N1216" s="234"/>
      <c r="O1216" s="234"/>
      <c r="P1216" s="234"/>
      <c r="Q1216" s="234"/>
      <c r="R1216" s="234"/>
      <c r="S1216" s="234"/>
      <c r="T1216" s="234"/>
    </row>
    <row r="1217">
      <c r="A1217" s="231">
        <v>5303120</v>
      </c>
      <c r="B1217" s="231" t="s">
        <v>1853</v>
      </c>
      <c r="C1217" s="254" t="s">
        <v>1984</v>
      </c>
      <c r="D1217" s="234"/>
      <c r="E1217" s="234"/>
      <c r="F1217" s="234"/>
      <c r="G1217" s="234"/>
      <c r="H1217" s="234"/>
      <c r="I1217" s="234"/>
      <c r="J1217" s="234"/>
      <c r="K1217" s="234"/>
      <c r="L1217" s="234"/>
      <c r="M1217" s="234"/>
      <c r="N1217" s="234"/>
      <c r="O1217" s="234"/>
      <c r="P1217" s="234"/>
      <c r="Q1217" s="234"/>
      <c r="R1217" s="234"/>
      <c r="S1217" s="234"/>
      <c r="T1217" s="234"/>
    </row>
    <row r="1218">
      <c r="A1218" s="231">
        <v>5304120</v>
      </c>
      <c r="B1218" s="231" t="s">
        <v>1855</v>
      </c>
      <c r="C1218" s="254" t="s">
        <v>1985</v>
      </c>
      <c r="D1218" s="234"/>
      <c r="E1218" s="234"/>
      <c r="F1218" s="234"/>
      <c r="G1218" s="234"/>
      <c r="H1218" s="234"/>
      <c r="I1218" s="234"/>
      <c r="J1218" s="234"/>
      <c r="K1218" s="234"/>
      <c r="L1218" s="234"/>
      <c r="M1218" s="234"/>
      <c r="N1218" s="234"/>
      <c r="O1218" s="234"/>
      <c r="P1218" s="234"/>
      <c r="Q1218" s="234"/>
      <c r="R1218" s="234"/>
      <c r="S1218" s="234"/>
      <c r="T1218" s="234"/>
    </row>
    <row r="1219">
      <c r="A1219" s="231">
        <v>5305120</v>
      </c>
      <c r="B1219" s="231" t="s">
        <v>1857</v>
      </c>
      <c r="C1219" s="254" t="s">
        <v>1986</v>
      </c>
      <c r="D1219" s="234"/>
      <c r="E1219" s="234"/>
      <c r="F1219" s="234"/>
      <c r="G1219" s="234"/>
      <c r="H1219" s="234"/>
      <c r="I1219" s="234"/>
      <c r="J1219" s="234"/>
      <c r="K1219" s="234"/>
      <c r="L1219" s="234"/>
      <c r="M1219" s="234"/>
      <c r="N1219" s="234"/>
      <c r="O1219" s="234"/>
      <c r="P1219" s="234"/>
      <c r="Q1219" s="234"/>
      <c r="R1219" s="234"/>
      <c r="S1219" s="234"/>
      <c r="T1219" s="234"/>
    </row>
    <row r="1220">
      <c r="A1220" s="231">
        <v>5306120</v>
      </c>
      <c r="B1220" s="231" t="s">
        <v>1859</v>
      </c>
      <c r="C1220" s="254" t="s">
        <v>1987</v>
      </c>
      <c r="D1220" s="234"/>
      <c r="E1220" s="234"/>
      <c r="F1220" s="234"/>
      <c r="G1220" s="234"/>
      <c r="H1220" s="234"/>
      <c r="I1220" s="234"/>
      <c r="J1220" s="234"/>
      <c r="K1220" s="234"/>
      <c r="L1220" s="234"/>
      <c r="M1220" s="234"/>
      <c r="N1220" s="234"/>
      <c r="O1220" s="234"/>
      <c r="P1220" s="234"/>
      <c r="Q1220" s="234"/>
      <c r="R1220" s="234"/>
      <c r="S1220" s="234"/>
      <c r="T1220" s="234"/>
    </row>
    <row r="1221">
      <c r="A1221" s="231">
        <v>5307120</v>
      </c>
      <c r="B1221" s="231" t="s">
        <v>1861</v>
      </c>
      <c r="C1221" s="254" t="s">
        <v>1988</v>
      </c>
      <c r="D1221" s="234"/>
      <c r="E1221" s="234"/>
      <c r="F1221" s="234"/>
      <c r="G1221" s="234"/>
      <c r="H1221" s="234"/>
      <c r="I1221" s="234"/>
      <c r="J1221" s="234"/>
      <c r="K1221" s="234"/>
      <c r="L1221" s="234"/>
      <c r="M1221" s="234"/>
      <c r="N1221" s="234"/>
      <c r="O1221" s="234"/>
      <c r="P1221" s="234"/>
      <c r="Q1221" s="234"/>
      <c r="R1221" s="234"/>
      <c r="S1221" s="234"/>
      <c r="T1221" s="234"/>
    </row>
    <row r="1222">
      <c r="A1222" s="269">
        <v>5303121</v>
      </c>
      <c r="B1222" s="269" t="s">
        <v>1853</v>
      </c>
      <c r="C1222" s="254" t="s">
        <v>1989</v>
      </c>
      <c r="D1222" s="234"/>
      <c r="E1222" s="234"/>
      <c r="F1222" s="234"/>
      <c r="G1222" s="234"/>
      <c r="H1222" s="234"/>
      <c r="I1222" s="234"/>
      <c r="J1222" s="234"/>
      <c r="K1222" s="234"/>
      <c r="L1222" s="234"/>
      <c r="M1222" s="234"/>
      <c r="N1222" s="234"/>
      <c r="O1222" s="234"/>
      <c r="P1222" s="234"/>
      <c r="Q1222" s="234"/>
      <c r="R1222" s="234"/>
      <c r="S1222" s="234"/>
      <c r="T1222" s="234"/>
    </row>
    <row r="1223">
      <c r="A1223" s="269">
        <v>5304121</v>
      </c>
      <c r="B1223" s="269" t="s">
        <v>1855</v>
      </c>
      <c r="C1223" s="254" t="s">
        <v>1990</v>
      </c>
      <c r="D1223" s="234"/>
      <c r="E1223" s="234"/>
      <c r="F1223" s="234"/>
      <c r="G1223" s="234"/>
      <c r="H1223" s="234"/>
      <c r="I1223" s="234"/>
      <c r="J1223" s="234"/>
      <c r="K1223" s="234"/>
      <c r="L1223" s="234"/>
      <c r="M1223" s="234"/>
      <c r="N1223" s="234"/>
      <c r="O1223" s="234"/>
      <c r="P1223" s="234"/>
      <c r="Q1223" s="234"/>
      <c r="R1223" s="234"/>
      <c r="S1223" s="234"/>
      <c r="T1223" s="234"/>
    </row>
    <row r="1224">
      <c r="A1224" s="269">
        <v>5305121</v>
      </c>
      <c r="B1224" s="269" t="s">
        <v>1857</v>
      </c>
      <c r="C1224" s="254" t="s">
        <v>1991</v>
      </c>
      <c r="D1224" s="234"/>
      <c r="E1224" s="234"/>
      <c r="F1224" s="234"/>
      <c r="G1224" s="234"/>
      <c r="H1224" s="234"/>
      <c r="I1224" s="234"/>
      <c r="J1224" s="234"/>
      <c r="K1224" s="234"/>
      <c r="L1224" s="234"/>
      <c r="M1224" s="234"/>
      <c r="N1224" s="234"/>
      <c r="O1224" s="234"/>
      <c r="P1224" s="234"/>
      <c r="Q1224" s="234"/>
      <c r="R1224" s="234"/>
      <c r="S1224" s="234"/>
      <c r="T1224" s="234"/>
    </row>
    <row r="1225">
      <c r="A1225" s="269">
        <v>5306121</v>
      </c>
      <c r="B1225" s="269" t="s">
        <v>1859</v>
      </c>
      <c r="C1225" s="254" t="s">
        <v>1992</v>
      </c>
      <c r="D1225" s="234"/>
      <c r="E1225" s="234"/>
      <c r="F1225" s="234"/>
      <c r="G1225" s="234"/>
      <c r="H1225" s="234"/>
      <c r="I1225" s="234"/>
      <c r="J1225" s="234"/>
      <c r="K1225" s="234"/>
      <c r="L1225" s="234"/>
      <c r="M1225" s="234"/>
      <c r="N1225" s="234"/>
      <c r="O1225" s="234"/>
      <c r="P1225" s="234"/>
      <c r="Q1225" s="234"/>
      <c r="R1225" s="234"/>
      <c r="S1225" s="234"/>
      <c r="T1225" s="234"/>
    </row>
    <row r="1226">
      <c r="A1226" s="269">
        <v>5307121</v>
      </c>
      <c r="B1226" s="269" t="s">
        <v>1861</v>
      </c>
      <c r="C1226" s="254" t="s">
        <v>1993</v>
      </c>
      <c r="D1226" s="234"/>
      <c r="E1226" s="234"/>
      <c r="F1226" s="234"/>
      <c r="G1226" s="234"/>
      <c r="H1226" s="234"/>
      <c r="I1226" s="234"/>
      <c r="J1226" s="234"/>
      <c r="K1226" s="234"/>
      <c r="L1226" s="234"/>
      <c r="M1226" s="234"/>
      <c r="N1226" s="234"/>
      <c r="O1226" s="234"/>
      <c r="P1226" s="234"/>
      <c r="Q1226" s="234"/>
      <c r="R1226" s="234"/>
      <c r="S1226" s="234"/>
      <c r="T1226" s="234"/>
    </row>
    <row r="1227">
      <c r="A1227" s="269">
        <v>5302122</v>
      </c>
      <c r="B1227" s="269" t="s">
        <v>1851</v>
      </c>
      <c r="C1227" s="254" t="s">
        <v>1994</v>
      </c>
      <c r="D1227" s="234"/>
      <c r="E1227" s="234"/>
      <c r="F1227" s="234"/>
      <c r="G1227" s="234"/>
      <c r="H1227" s="234"/>
      <c r="I1227" s="234"/>
      <c r="J1227" s="234"/>
      <c r="K1227" s="234"/>
      <c r="L1227" s="234"/>
      <c r="M1227" s="234"/>
      <c r="N1227" s="234"/>
      <c r="O1227" s="234"/>
      <c r="P1227" s="234"/>
      <c r="Q1227" s="234"/>
      <c r="R1227" s="234"/>
      <c r="S1227" s="234"/>
      <c r="T1227" s="234"/>
    </row>
    <row r="1228">
      <c r="A1228" s="269">
        <v>5303122</v>
      </c>
      <c r="B1228" s="269" t="s">
        <v>1853</v>
      </c>
      <c r="C1228" s="254" t="s">
        <v>1995</v>
      </c>
      <c r="D1228" s="234"/>
      <c r="E1228" s="234"/>
      <c r="F1228" s="234"/>
      <c r="G1228" s="234"/>
      <c r="H1228" s="234"/>
      <c r="I1228" s="234"/>
      <c r="J1228" s="234"/>
      <c r="K1228" s="234"/>
      <c r="L1228" s="234"/>
      <c r="M1228" s="234"/>
      <c r="N1228" s="234"/>
      <c r="O1228" s="234"/>
      <c r="P1228" s="234"/>
      <c r="Q1228" s="234"/>
      <c r="R1228" s="234"/>
      <c r="S1228" s="234"/>
      <c r="T1228" s="234"/>
    </row>
    <row r="1229">
      <c r="A1229" s="269">
        <v>5304122</v>
      </c>
      <c r="B1229" s="269" t="s">
        <v>1855</v>
      </c>
      <c r="C1229" s="254" t="s">
        <v>1996</v>
      </c>
      <c r="D1229" s="234"/>
      <c r="E1229" s="234"/>
      <c r="F1229" s="234"/>
      <c r="G1229" s="234"/>
      <c r="H1229" s="234"/>
      <c r="I1229" s="234"/>
      <c r="J1229" s="234"/>
      <c r="K1229" s="234"/>
      <c r="L1229" s="234"/>
      <c r="M1229" s="234"/>
      <c r="N1229" s="234"/>
      <c r="O1229" s="234"/>
      <c r="P1229" s="234"/>
      <c r="Q1229" s="234"/>
      <c r="R1229" s="234"/>
      <c r="S1229" s="234"/>
      <c r="T1229" s="234"/>
    </row>
    <row r="1230">
      <c r="A1230" s="269">
        <v>5305122</v>
      </c>
      <c r="B1230" s="269" t="s">
        <v>1857</v>
      </c>
      <c r="C1230" s="254" t="s">
        <v>1997</v>
      </c>
      <c r="D1230" s="234"/>
      <c r="E1230" s="234"/>
      <c r="F1230" s="234"/>
      <c r="G1230" s="234"/>
      <c r="H1230" s="234"/>
      <c r="I1230" s="234"/>
      <c r="J1230" s="234"/>
      <c r="K1230" s="234"/>
      <c r="L1230" s="234"/>
      <c r="M1230" s="234"/>
      <c r="N1230" s="234"/>
      <c r="O1230" s="234"/>
      <c r="P1230" s="234"/>
      <c r="Q1230" s="234"/>
      <c r="R1230" s="234"/>
      <c r="S1230" s="234"/>
      <c r="T1230" s="234"/>
    </row>
    <row r="1231">
      <c r="A1231" s="269">
        <v>5306122</v>
      </c>
      <c r="B1231" s="269" t="s">
        <v>1859</v>
      </c>
      <c r="C1231" s="254" t="s">
        <v>1998</v>
      </c>
      <c r="D1231" s="234"/>
      <c r="E1231" s="234"/>
      <c r="F1231" s="234"/>
      <c r="G1231" s="234"/>
      <c r="H1231" s="234"/>
      <c r="I1231" s="234"/>
      <c r="J1231" s="234"/>
      <c r="K1231" s="234"/>
      <c r="L1231" s="234"/>
      <c r="M1231" s="234"/>
      <c r="N1231" s="234"/>
      <c r="O1231" s="234"/>
      <c r="P1231" s="234"/>
      <c r="Q1231" s="234"/>
      <c r="R1231" s="234"/>
      <c r="S1231" s="234"/>
      <c r="T1231" s="234"/>
    </row>
    <row r="1232">
      <c r="A1232" s="269">
        <v>5307122</v>
      </c>
      <c r="B1232" s="269" t="s">
        <v>1861</v>
      </c>
      <c r="C1232" s="254" t="s">
        <v>1999</v>
      </c>
      <c r="D1232" s="234"/>
      <c r="E1232" s="234"/>
      <c r="F1232" s="234"/>
      <c r="G1232" s="234"/>
      <c r="H1232" s="234"/>
      <c r="I1232" s="234"/>
      <c r="J1232" s="234"/>
      <c r="K1232" s="234"/>
      <c r="L1232" s="234"/>
      <c r="M1232" s="234"/>
      <c r="N1232" s="234"/>
      <c r="O1232" s="234"/>
      <c r="P1232" s="234"/>
      <c r="Q1232" s="234"/>
      <c r="R1232" s="234"/>
      <c r="S1232" s="234"/>
      <c r="T1232" s="234"/>
    </row>
    <row r="1233">
      <c r="A1233" s="269">
        <v>5301123</v>
      </c>
      <c r="B1233" s="269" t="s">
        <v>1849</v>
      </c>
      <c r="C1233" s="254" t="s">
        <v>2000</v>
      </c>
      <c r="D1233" s="234"/>
      <c r="E1233" s="234"/>
      <c r="F1233" s="234"/>
      <c r="G1233" s="234"/>
      <c r="H1233" s="234"/>
      <c r="I1233" s="234"/>
      <c r="J1233" s="234"/>
      <c r="K1233" s="234"/>
      <c r="L1233" s="234"/>
      <c r="M1233" s="234"/>
      <c r="N1233" s="234"/>
      <c r="O1233" s="234"/>
      <c r="P1233" s="234"/>
      <c r="Q1233" s="234"/>
      <c r="R1233" s="234"/>
      <c r="S1233" s="234"/>
      <c r="T1233" s="234"/>
    </row>
    <row r="1234">
      <c r="A1234" s="269">
        <v>5302123</v>
      </c>
      <c r="B1234" s="269" t="s">
        <v>1851</v>
      </c>
      <c r="C1234" s="254" t="s">
        <v>2001</v>
      </c>
      <c r="D1234" s="234"/>
      <c r="E1234" s="234"/>
      <c r="F1234" s="234"/>
      <c r="G1234" s="234"/>
      <c r="H1234" s="234"/>
      <c r="I1234" s="234"/>
      <c r="J1234" s="234"/>
      <c r="K1234" s="234"/>
      <c r="L1234" s="234"/>
      <c r="M1234" s="234"/>
      <c r="N1234" s="234"/>
      <c r="O1234" s="234"/>
      <c r="P1234" s="234"/>
      <c r="Q1234" s="234"/>
      <c r="R1234" s="234"/>
      <c r="S1234" s="234"/>
      <c r="T1234" s="234"/>
    </row>
    <row r="1235">
      <c r="A1235" s="269">
        <v>5303123</v>
      </c>
      <c r="B1235" s="269" t="s">
        <v>1853</v>
      </c>
      <c r="C1235" s="254" t="s">
        <v>2002</v>
      </c>
      <c r="D1235" s="234"/>
      <c r="E1235" s="234"/>
      <c r="F1235" s="234"/>
      <c r="G1235" s="234"/>
      <c r="H1235" s="234"/>
      <c r="I1235" s="234"/>
      <c r="J1235" s="234"/>
      <c r="K1235" s="234"/>
      <c r="L1235" s="234"/>
      <c r="M1235" s="234"/>
      <c r="N1235" s="234"/>
      <c r="O1235" s="234"/>
      <c r="P1235" s="234"/>
      <c r="Q1235" s="234"/>
      <c r="R1235" s="234"/>
      <c r="S1235" s="234"/>
      <c r="T1235" s="234"/>
    </row>
    <row r="1236">
      <c r="A1236" s="269">
        <v>5304123</v>
      </c>
      <c r="B1236" s="269" t="s">
        <v>1855</v>
      </c>
      <c r="C1236" s="254" t="s">
        <v>2003</v>
      </c>
      <c r="D1236" s="234"/>
      <c r="E1236" s="234"/>
      <c r="F1236" s="234"/>
      <c r="G1236" s="234"/>
      <c r="H1236" s="234"/>
      <c r="I1236" s="234"/>
      <c r="J1236" s="234"/>
      <c r="K1236" s="234"/>
      <c r="L1236" s="234"/>
      <c r="M1236" s="234"/>
      <c r="N1236" s="234"/>
      <c r="O1236" s="234"/>
      <c r="P1236" s="234"/>
      <c r="Q1236" s="234"/>
      <c r="R1236" s="234"/>
      <c r="S1236" s="234"/>
      <c r="T1236" s="234"/>
    </row>
    <row r="1237">
      <c r="A1237" s="269">
        <v>5305123</v>
      </c>
      <c r="B1237" s="269" t="s">
        <v>1857</v>
      </c>
      <c r="C1237" s="254" t="s">
        <v>2004</v>
      </c>
      <c r="D1237" s="234"/>
      <c r="E1237" s="234"/>
      <c r="F1237" s="234"/>
      <c r="G1237" s="234"/>
      <c r="H1237" s="234"/>
      <c r="I1237" s="234"/>
      <c r="J1237" s="234"/>
      <c r="K1237" s="234"/>
      <c r="L1237" s="234"/>
      <c r="M1237" s="234"/>
      <c r="N1237" s="234"/>
      <c r="O1237" s="234"/>
      <c r="P1237" s="234"/>
      <c r="Q1237" s="234"/>
      <c r="R1237" s="234"/>
      <c r="S1237" s="234"/>
      <c r="T1237" s="234"/>
    </row>
    <row r="1238">
      <c r="A1238" s="269">
        <v>5306123</v>
      </c>
      <c r="B1238" s="269" t="s">
        <v>1859</v>
      </c>
      <c r="C1238" s="254" t="s">
        <v>2005</v>
      </c>
      <c r="D1238" s="234"/>
      <c r="E1238" s="234"/>
      <c r="F1238" s="234"/>
      <c r="G1238" s="234"/>
      <c r="H1238" s="234"/>
      <c r="I1238" s="234"/>
      <c r="J1238" s="234"/>
      <c r="K1238" s="234"/>
      <c r="L1238" s="234"/>
      <c r="M1238" s="234"/>
      <c r="N1238" s="234"/>
      <c r="O1238" s="234"/>
      <c r="P1238" s="234"/>
      <c r="Q1238" s="234"/>
      <c r="R1238" s="234"/>
      <c r="S1238" s="234"/>
      <c r="T1238" s="234"/>
    </row>
    <row r="1239">
      <c r="A1239" s="269">
        <v>5307123</v>
      </c>
      <c r="B1239" s="269" t="s">
        <v>1861</v>
      </c>
      <c r="C1239" s="254" t="s">
        <v>2006</v>
      </c>
      <c r="D1239" s="234"/>
      <c r="E1239" s="234"/>
      <c r="F1239" s="234"/>
      <c r="G1239" s="234"/>
      <c r="H1239" s="234"/>
      <c r="I1239" s="234"/>
      <c r="J1239" s="234"/>
      <c r="K1239" s="234"/>
      <c r="L1239" s="234"/>
      <c r="M1239" s="234"/>
      <c r="N1239" s="234"/>
      <c r="O1239" s="234"/>
      <c r="P1239" s="234"/>
      <c r="Q1239" s="234"/>
      <c r="R1239" s="234"/>
      <c r="S1239" s="234"/>
      <c r="T1239" s="234"/>
    </row>
    <row r="1240">
      <c r="A1240" s="269">
        <v>5301124</v>
      </c>
      <c r="B1240" s="269" t="s">
        <v>1849</v>
      </c>
      <c r="C1240" s="254" t="s">
        <v>2007</v>
      </c>
      <c r="D1240" s="234"/>
      <c r="E1240" s="234"/>
      <c r="F1240" s="234"/>
      <c r="G1240" s="234"/>
      <c r="H1240" s="234"/>
      <c r="I1240" s="234"/>
      <c r="J1240" s="234"/>
      <c r="K1240" s="234"/>
      <c r="L1240" s="234"/>
      <c r="M1240" s="234"/>
      <c r="N1240" s="234"/>
      <c r="O1240" s="234"/>
      <c r="P1240" s="234"/>
      <c r="Q1240" s="234"/>
      <c r="R1240" s="234"/>
      <c r="S1240" s="234"/>
      <c r="T1240" s="234"/>
    </row>
    <row r="1241">
      <c r="A1241" s="269">
        <v>5302124</v>
      </c>
      <c r="B1241" s="269" t="s">
        <v>1851</v>
      </c>
      <c r="C1241" s="254" t="s">
        <v>2008</v>
      </c>
      <c r="D1241" s="234"/>
      <c r="E1241" s="234"/>
      <c r="F1241" s="234"/>
      <c r="G1241" s="234"/>
      <c r="H1241" s="234"/>
      <c r="I1241" s="234"/>
      <c r="J1241" s="234"/>
      <c r="K1241" s="234"/>
      <c r="L1241" s="234"/>
      <c r="M1241" s="234"/>
      <c r="N1241" s="234"/>
      <c r="O1241" s="234"/>
      <c r="P1241" s="234"/>
      <c r="Q1241" s="234"/>
      <c r="R1241" s="234"/>
      <c r="S1241" s="234"/>
      <c r="T1241" s="234"/>
    </row>
    <row r="1242">
      <c r="A1242" s="269">
        <v>5303124</v>
      </c>
      <c r="B1242" s="269" t="s">
        <v>1853</v>
      </c>
      <c r="C1242" s="254" t="s">
        <v>2009</v>
      </c>
      <c r="D1242" s="234"/>
      <c r="E1242" s="234"/>
      <c r="F1242" s="234"/>
      <c r="G1242" s="234"/>
      <c r="H1242" s="234"/>
      <c r="I1242" s="234"/>
      <c r="J1242" s="234"/>
      <c r="K1242" s="234"/>
      <c r="L1242" s="234"/>
      <c r="M1242" s="234"/>
      <c r="N1242" s="234"/>
      <c r="O1242" s="234"/>
      <c r="P1242" s="234"/>
      <c r="Q1242" s="234"/>
      <c r="R1242" s="234"/>
      <c r="S1242" s="234"/>
      <c r="T1242" s="234"/>
    </row>
    <row r="1243">
      <c r="A1243" s="269">
        <v>5304124</v>
      </c>
      <c r="B1243" s="269" t="s">
        <v>1855</v>
      </c>
      <c r="C1243" s="254" t="s">
        <v>2010</v>
      </c>
      <c r="D1243" s="234"/>
      <c r="E1243" s="234"/>
      <c r="F1243" s="234"/>
      <c r="G1243" s="234"/>
      <c r="H1243" s="234"/>
      <c r="I1243" s="234"/>
      <c r="J1243" s="234"/>
      <c r="K1243" s="234"/>
      <c r="L1243" s="234"/>
      <c r="M1243" s="234"/>
      <c r="N1243" s="234"/>
      <c r="O1243" s="234"/>
      <c r="P1243" s="234"/>
      <c r="Q1243" s="234"/>
      <c r="R1243" s="234"/>
      <c r="S1243" s="234"/>
      <c r="T1243" s="234"/>
    </row>
    <row r="1244">
      <c r="A1244" s="269">
        <v>5305124</v>
      </c>
      <c r="B1244" s="269" t="s">
        <v>1857</v>
      </c>
      <c r="C1244" s="254" t="s">
        <v>2011</v>
      </c>
      <c r="D1244" s="234"/>
      <c r="E1244" s="234"/>
      <c r="F1244" s="234"/>
      <c r="G1244" s="234"/>
      <c r="H1244" s="234"/>
      <c r="I1244" s="234"/>
      <c r="J1244" s="234"/>
      <c r="K1244" s="234"/>
      <c r="L1244" s="234"/>
      <c r="M1244" s="234"/>
      <c r="N1244" s="234"/>
      <c r="O1244" s="234"/>
      <c r="P1244" s="234"/>
      <c r="Q1244" s="234"/>
      <c r="R1244" s="234"/>
      <c r="S1244" s="234"/>
      <c r="T1244" s="234"/>
    </row>
    <row r="1245">
      <c r="A1245" s="269">
        <v>5306124</v>
      </c>
      <c r="B1245" s="269" t="s">
        <v>1859</v>
      </c>
      <c r="C1245" s="254" t="s">
        <v>2012</v>
      </c>
      <c r="D1245" s="234"/>
      <c r="E1245" s="234"/>
      <c r="F1245" s="234"/>
      <c r="G1245" s="234"/>
      <c r="H1245" s="234"/>
      <c r="I1245" s="234"/>
      <c r="J1245" s="234"/>
      <c r="K1245" s="234"/>
      <c r="L1245" s="234"/>
      <c r="M1245" s="234"/>
      <c r="N1245" s="234"/>
      <c r="O1245" s="234"/>
      <c r="P1245" s="234"/>
      <c r="Q1245" s="234"/>
      <c r="R1245" s="234"/>
      <c r="S1245" s="234"/>
      <c r="T1245" s="234"/>
    </row>
    <row r="1246">
      <c r="A1246" s="269">
        <v>5307124</v>
      </c>
      <c r="B1246" s="269" t="s">
        <v>1861</v>
      </c>
      <c r="C1246" s="254" t="s">
        <v>2013</v>
      </c>
      <c r="D1246" s="234"/>
      <c r="E1246" s="234"/>
      <c r="F1246" s="234"/>
      <c r="G1246" s="234"/>
      <c r="H1246" s="234"/>
      <c r="I1246" s="234"/>
      <c r="J1246" s="234"/>
      <c r="K1246" s="234"/>
      <c r="L1246" s="234"/>
      <c r="M1246" s="234"/>
      <c r="N1246" s="234"/>
      <c r="O1246" s="234"/>
      <c r="P1246" s="234"/>
      <c r="Q1246" s="234"/>
      <c r="R1246" s="234"/>
      <c r="S1246" s="234"/>
      <c r="T1246" s="234"/>
    </row>
    <row r="1247">
      <c r="A1247" s="231">
        <v>5303201</v>
      </c>
      <c r="B1247" s="231" t="s">
        <v>1853</v>
      </c>
      <c r="C1247" s="254" t="s">
        <v>2014</v>
      </c>
      <c r="D1247" s="234"/>
      <c r="E1247" s="234"/>
      <c r="F1247" s="234"/>
      <c r="G1247" s="234"/>
      <c r="H1247" s="234"/>
      <c r="I1247" s="234"/>
      <c r="J1247" s="234"/>
      <c r="K1247" s="234"/>
      <c r="L1247" s="234"/>
      <c r="M1247" s="234"/>
      <c r="N1247" s="234"/>
      <c r="O1247" s="234"/>
      <c r="P1247" s="234"/>
      <c r="Q1247" s="234"/>
      <c r="R1247" s="234"/>
      <c r="S1247" s="234"/>
      <c r="T1247" s="234"/>
    </row>
    <row r="1248">
      <c r="A1248" s="231">
        <v>5304201</v>
      </c>
      <c r="B1248" s="231" t="s">
        <v>1855</v>
      </c>
      <c r="C1248" s="254" t="s">
        <v>2015</v>
      </c>
      <c r="D1248" s="234"/>
      <c r="E1248" s="234"/>
      <c r="F1248" s="234"/>
      <c r="G1248" s="234"/>
      <c r="H1248" s="234"/>
      <c r="I1248" s="234"/>
      <c r="J1248" s="234"/>
      <c r="K1248" s="234"/>
      <c r="L1248" s="234"/>
      <c r="M1248" s="234"/>
      <c r="N1248" s="234"/>
      <c r="O1248" s="234"/>
      <c r="P1248" s="234"/>
      <c r="Q1248" s="234"/>
      <c r="R1248" s="234"/>
      <c r="S1248" s="234"/>
      <c r="T1248" s="234"/>
    </row>
    <row r="1249">
      <c r="A1249" s="231">
        <v>5305201</v>
      </c>
      <c r="B1249" s="231" t="s">
        <v>1857</v>
      </c>
      <c r="C1249" s="254" t="s">
        <v>2016</v>
      </c>
      <c r="D1249" s="234"/>
      <c r="E1249" s="234"/>
      <c r="F1249" s="234"/>
      <c r="G1249" s="234"/>
      <c r="H1249" s="234"/>
      <c r="I1249" s="234"/>
      <c r="J1249" s="234"/>
      <c r="K1249" s="234"/>
      <c r="L1249" s="234"/>
      <c r="M1249" s="234"/>
      <c r="N1249" s="234"/>
      <c r="O1249" s="234"/>
      <c r="P1249" s="234"/>
      <c r="Q1249" s="234"/>
      <c r="R1249" s="234"/>
      <c r="S1249" s="234"/>
      <c r="T1249" s="234"/>
    </row>
    <row r="1250">
      <c r="A1250" s="231">
        <v>5306201</v>
      </c>
      <c r="B1250" s="231" t="s">
        <v>1859</v>
      </c>
      <c r="C1250" s="254" t="s">
        <v>2017</v>
      </c>
      <c r="D1250" s="234"/>
      <c r="E1250" s="234"/>
      <c r="F1250" s="234"/>
      <c r="G1250" s="234"/>
      <c r="H1250" s="234"/>
      <c r="I1250" s="234"/>
      <c r="J1250" s="234"/>
      <c r="K1250" s="234"/>
      <c r="L1250" s="234"/>
      <c r="M1250" s="234"/>
      <c r="N1250" s="234"/>
      <c r="O1250" s="234"/>
      <c r="P1250" s="234"/>
      <c r="Q1250" s="234"/>
      <c r="R1250" s="234"/>
      <c r="S1250" s="234"/>
      <c r="T1250" s="234"/>
    </row>
    <row r="1251">
      <c r="A1251" s="231">
        <v>5307201</v>
      </c>
      <c r="B1251" s="231" t="s">
        <v>1861</v>
      </c>
      <c r="C1251" s="254" t="s">
        <v>2018</v>
      </c>
      <c r="D1251" s="234"/>
      <c r="E1251" s="234"/>
      <c r="F1251" s="234"/>
      <c r="G1251" s="234"/>
      <c r="H1251" s="234"/>
      <c r="I1251" s="234"/>
      <c r="J1251" s="234"/>
      <c r="K1251" s="234"/>
      <c r="L1251" s="234"/>
      <c r="M1251" s="234"/>
      <c r="N1251" s="234"/>
      <c r="O1251" s="234"/>
      <c r="P1251" s="234"/>
      <c r="Q1251" s="234"/>
      <c r="R1251" s="234"/>
      <c r="S1251" s="234"/>
      <c r="T1251" s="234"/>
    </row>
    <row r="1252">
      <c r="A1252" s="269">
        <v>5303202</v>
      </c>
      <c r="B1252" s="269" t="s">
        <v>1853</v>
      </c>
      <c r="C1252" s="254" t="s">
        <v>2019</v>
      </c>
      <c r="D1252" s="234"/>
      <c r="E1252" s="234"/>
      <c r="F1252" s="234"/>
      <c r="G1252" s="234"/>
      <c r="H1252" s="234"/>
      <c r="I1252" s="234"/>
      <c r="J1252" s="234"/>
      <c r="K1252" s="234"/>
      <c r="L1252" s="234"/>
      <c r="M1252" s="234"/>
      <c r="N1252" s="234"/>
      <c r="O1252" s="234"/>
      <c r="P1252" s="234"/>
      <c r="Q1252" s="234"/>
      <c r="R1252" s="234"/>
      <c r="S1252" s="234"/>
      <c r="T1252" s="234"/>
    </row>
    <row r="1253">
      <c r="A1253" s="269">
        <v>5304202</v>
      </c>
      <c r="B1253" s="269" t="s">
        <v>1855</v>
      </c>
      <c r="C1253" s="254" t="s">
        <v>2020</v>
      </c>
      <c r="D1253" s="234"/>
      <c r="E1253" s="234"/>
      <c r="F1253" s="234"/>
      <c r="G1253" s="234"/>
      <c r="H1253" s="234"/>
      <c r="I1253" s="234"/>
      <c r="J1253" s="234"/>
      <c r="K1253" s="234"/>
      <c r="L1253" s="234"/>
      <c r="M1253" s="234"/>
      <c r="N1253" s="234"/>
      <c r="O1253" s="234"/>
      <c r="P1253" s="234"/>
      <c r="Q1253" s="234"/>
      <c r="R1253" s="234"/>
      <c r="S1253" s="234"/>
      <c r="T1253" s="234"/>
    </row>
    <row r="1254">
      <c r="A1254" s="269">
        <v>5305202</v>
      </c>
      <c r="B1254" s="269" t="s">
        <v>1857</v>
      </c>
      <c r="C1254" s="254" t="s">
        <v>2021</v>
      </c>
      <c r="D1254" s="234"/>
      <c r="E1254" s="234"/>
      <c r="F1254" s="234"/>
      <c r="G1254" s="234"/>
      <c r="H1254" s="234"/>
      <c r="I1254" s="234"/>
      <c r="J1254" s="234"/>
      <c r="K1254" s="234"/>
      <c r="L1254" s="234"/>
      <c r="M1254" s="234"/>
      <c r="N1254" s="234"/>
      <c r="O1254" s="234"/>
      <c r="P1254" s="234"/>
      <c r="Q1254" s="234"/>
      <c r="R1254" s="234"/>
      <c r="S1254" s="234"/>
      <c r="T1254" s="234"/>
    </row>
    <row r="1255">
      <c r="A1255" s="269">
        <v>5306202</v>
      </c>
      <c r="B1255" s="269" t="s">
        <v>1859</v>
      </c>
      <c r="C1255" s="254" t="s">
        <v>2022</v>
      </c>
      <c r="D1255" s="234"/>
      <c r="E1255" s="234"/>
      <c r="F1255" s="234"/>
      <c r="G1255" s="234"/>
      <c r="H1255" s="234"/>
      <c r="I1255" s="234"/>
      <c r="J1255" s="234"/>
      <c r="K1255" s="234"/>
      <c r="L1255" s="234"/>
      <c r="M1255" s="234"/>
      <c r="N1255" s="234"/>
      <c r="O1255" s="234"/>
      <c r="P1255" s="234"/>
      <c r="Q1255" s="234"/>
      <c r="R1255" s="234"/>
      <c r="S1255" s="234"/>
      <c r="T1255" s="234"/>
    </row>
    <row r="1256">
      <c r="A1256" s="269">
        <v>5307202</v>
      </c>
      <c r="B1256" s="269" t="s">
        <v>1861</v>
      </c>
      <c r="C1256" s="254" t="s">
        <v>2023</v>
      </c>
      <c r="D1256" s="234"/>
      <c r="E1256" s="234"/>
      <c r="F1256" s="234"/>
      <c r="G1256" s="234"/>
      <c r="H1256" s="234"/>
      <c r="I1256" s="234"/>
      <c r="J1256" s="234"/>
      <c r="K1256" s="234"/>
      <c r="L1256" s="234"/>
      <c r="M1256" s="234"/>
      <c r="N1256" s="234"/>
      <c r="O1256" s="234"/>
      <c r="P1256" s="234"/>
      <c r="Q1256" s="234"/>
      <c r="R1256" s="234"/>
      <c r="S1256" s="234"/>
      <c r="T1256" s="234"/>
    </row>
    <row r="1257">
      <c r="A1257" s="231">
        <v>5303203</v>
      </c>
      <c r="B1257" s="231" t="s">
        <v>1853</v>
      </c>
      <c r="C1257" s="254" t="s">
        <v>2024</v>
      </c>
      <c r="D1257" s="234"/>
      <c r="E1257" s="234"/>
      <c r="F1257" s="234"/>
      <c r="G1257" s="234"/>
      <c r="H1257" s="234"/>
      <c r="I1257" s="234"/>
      <c r="J1257" s="234"/>
      <c r="K1257" s="234"/>
      <c r="L1257" s="234"/>
      <c r="M1257" s="234"/>
      <c r="N1257" s="234"/>
      <c r="O1257" s="234"/>
      <c r="P1257" s="234"/>
      <c r="Q1257" s="234"/>
      <c r="R1257" s="234"/>
      <c r="S1257" s="234"/>
      <c r="T1257" s="234"/>
    </row>
    <row r="1258">
      <c r="A1258" s="231">
        <v>5304203</v>
      </c>
      <c r="B1258" s="231" t="s">
        <v>1855</v>
      </c>
      <c r="C1258" s="254" t="s">
        <v>2025</v>
      </c>
      <c r="D1258" s="234"/>
      <c r="E1258" s="234"/>
      <c r="F1258" s="234"/>
      <c r="G1258" s="234"/>
      <c r="H1258" s="234"/>
      <c r="I1258" s="234"/>
      <c r="J1258" s="234"/>
      <c r="K1258" s="234"/>
      <c r="L1258" s="234"/>
      <c r="M1258" s="234"/>
      <c r="N1258" s="234"/>
      <c r="O1258" s="234"/>
      <c r="P1258" s="234"/>
      <c r="Q1258" s="234"/>
      <c r="R1258" s="234"/>
      <c r="S1258" s="234"/>
      <c r="T1258" s="234"/>
    </row>
    <row r="1259">
      <c r="A1259" s="231">
        <v>5305203</v>
      </c>
      <c r="B1259" s="231" t="s">
        <v>1857</v>
      </c>
      <c r="C1259" s="254" t="s">
        <v>2026</v>
      </c>
      <c r="D1259" s="234"/>
      <c r="E1259" s="234"/>
      <c r="F1259" s="234"/>
      <c r="G1259" s="234"/>
      <c r="H1259" s="234"/>
      <c r="I1259" s="234"/>
      <c r="J1259" s="234"/>
      <c r="K1259" s="234"/>
      <c r="L1259" s="234"/>
      <c r="M1259" s="234"/>
      <c r="N1259" s="234"/>
      <c r="O1259" s="234"/>
      <c r="P1259" s="234"/>
      <c r="Q1259" s="234"/>
      <c r="R1259" s="234"/>
      <c r="S1259" s="234"/>
      <c r="T1259" s="234"/>
    </row>
    <row r="1260">
      <c r="A1260" s="231">
        <v>5306203</v>
      </c>
      <c r="B1260" s="231" t="s">
        <v>1859</v>
      </c>
      <c r="C1260" s="254" t="s">
        <v>2027</v>
      </c>
      <c r="D1260" s="234"/>
      <c r="E1260" s="234"/>
      <c r="F1260" s="234"/>
      <c r="G1260" s="234"/>
      <c r="H1260" s="234"/>
      <c r="I1260" s="234"/>
      <c r="J1260" s="234"/>
      <c r="K1260" s="234"/>
      <c r="L1260" s="234"/>
      <c r="M1260" s="234"/>
      <c r="N1260" s="234"/>
      <c r="O1260" s="234"/>
      <c r="P1260" s="234"/>
      <c r="Q1260" s="234"/>
      <c r="R1260" s="234"/>
      <c r="S1260" s="234"/>
      <c r="T1260" s="234"/>
    </row>
    <row r="1261">
      <c r="A1261" s="231">
        <v>5307203</v>
      </c>
      <c r="B1261" s="231" t="s">
        <v>1861</v>
      </c>
      <c r="C1261" s="254" t="s">
        <v>2028</v>
      </c>
      <c r="D1261" s="234"/>
      <c r="E1261" s="234"/>
      <c r="F1261" s="234"/>
      <c r="G1261" s="234"/>
      <c r="H1261" s="234"/>
      <c r="I1261" s="234"/>
      <c r="J1261" s="234"/>
      <c r="K1261" s="234"/>
      <c r="L1261" s="234"/>
      <c r="M1261" s="234"/>
      <c r="N1261" s="234"/>
      <c r="O1261" s="234"/>
      <c r="P1261" s="234"/>
      <c r="Q1261" s="234"/>
      <c r="R1261" s="234"/>
      <c r="S1261" s="234"/>
      <c r="T1261" s="234"/>
    </row>
    <row r="1262">
      <c r="A1262" s="231">
        <v>5303204</v>
      </c>
      <c r="B1262" s="231" t="s">
        <v>1853</v>
      </c>
      <c r="C1262" s="254" t="s">
        <v>2029</v>
      </c>
      <c r="D1262" s="234"/>
      <c r="E1262" s="234"/>
      <c r="F1262" s="234"/>
      <c r="G1262" s="234"/>
      <c r="H1262" s="234"/>
      <c r="I1262" s="234"/>
      <c r="J1262" s="234"/>
      <c r="K1262" s="234"/>
      <c r="L1262" s="234"/>
      <c r="M1262" s="234"/>
      <c r="N1262" s="234"/>
      <c r="O1262" s="234"/>
      <c r="P1262" s="234"/>
      <c r="Q1262" s="234"/>
      <c r="R1262" s="234"/>
      <c r="S1262" s="234"/>
      <c r="T1262" s="234"/>
    </row>
    <row r="1263">
      <c r="A1263" s="231">
        <v>5304204</v>
      </c>
      <c r="B1263" s="231" t="s">
        <v>1855</v>
      </c>
      <c r="C1263" s="254" t="s">
        <v>2030</v>
      </c>
      <c r="D1263" s="234"/>
      <c r="E1263" s="234"/>
      <c r="F1263" s="234"/>
      <c r="G1263" s="234"/>
      <c r="H1263" s="234"/>
      <c r="I1263" s="234"/>
      <c r="J1263" s="234"/>
      <c r="K1263" s="234"/>
      <c r="L1263" s="234"/>
      <c r="M1263" s="234"/>
      <c r="N1263" s="234"/>
      <c r="O1263" s="234"/>
      <c r="P1263" s="234"/>
      <c r="Q1263" s="234"/>
      <c r="R1263" s="234"/>
      <c r="S1263" s="234"/>
      <c r="T1263" s="234"/>
    </row>
    <row r="1264">
      <c r="A1264" s="231">
        <v>5305204</v>
      </c>
      <c r="B1264" s="231" t="s">
        <v>1857</v>
      </c>
      <c r="C1264" s="254" t="s">
        <v>2031</v>
      </c>
      <c r="D1264" s="234"/>
      <c r="E1264" s="234"/>
      <c r="F1264" s="234"/>
      <c r="G1264" s="234"/>
      <c r="H1264" s="234"/>
      <c r="I1264" s="234"/>
      <c r="J1264" s="234"/>
      <c r="K1264" s="234"/>
      <c r="L1264" s="234"/>
      <c r="M1264" s="234"/>
      <c r="N1264" s="234"/>
      <c r="O1264" s="234"/>
      <c r="P1264" s="234"/>
      <c r="Q1264" s="234"/>
      <c r="R1264" s="234"/>
      <c r="S1264" s="234"/>
      <c r="T1264" s="234"/>
    </row>
    <row r="1265">
      <c r="A1265" s="231">
        <v>5306204</v>
      </c>
      <c r="B1265" s="231" t="s">
        <v>1859</v>
      </c>
      <c r="C1265" s="254" t="s">
        <v>2032</v>
      </c>
      <c r="D1265" s="234"/>
      <c r="E1265" s="234"/>
      <c r="F1265" s="234"/>
      <c r="G1265" s="234"/>
      <c r="H1265" s="234"/>
      <c r="I1265" s="234"/>
      <c r="J1265" s="234"/>
      <c r="K1265" s="234"/>
      <c r="L1265" s="234"/>
      <c r="M1265" s="234"/>
      <c r="N1265" s="234"/>
      <c r="O1265" s="234"/>
      <c r="P1265" s="234"/>
      <c r="Q1265" s="234"/>
      <c r="R1265" s="234"/>
      <c r="S1265" s="234"/>
      <c r="T1265" s="234"/>
    </row>
    <row r="1266">
      <c r="A1266" s="231">
        <v>5307204</v>
      </c>
      <c r="B1266" s="231" t="s">
        <v>1861</v>
      </c>
      <c r="C1266" s="254" t="s">
        <v>2033</v>
      </c>
      <c r="D1266" s="234"/>
      <c r="E1266" s="234"/>
      <c r="F1266" s="234"/>
      <c r="G1266" s="234"/>
      <c r="H1266" s="234"/>
      <c r="I1266" s="234"/>
      <c r="J1266" s="234"/>
      <c r="K1266" s="234"/>
      <c r="L1266" s="234"/>
      <c r="M1266" s="234"/>
      <c r="N1266" s="234"/>
      <c r="O1266" s="234"/>
      <c r="P1266" s="234"/>
      <c r="Q1266" s="234"/>
      <c r="R1266" s="234"/>
      <c r="S1266" s="234"/>
      <c r="T1266" s="234"/>
    </row>
    <row r="1267">
      <c r="A1267" s="231">
        <v>5303205</v>
      </c>
      <c r="B1267" s="231" t="s">
        <v>1853</v>
      </c>
      <c r="C1267" s="254" t="s">
        <v>2034</v>
      </c>
      <c r="D1267" s="234"/>
      <c r="E1267" s="234"/>
      <c r="F1267" s="234"/>
      <c r="G1267" s="234"/>
      <c r="H1267" s="234"/>
      <c r="I1267" s="234"/>
      <c r="J1267" s="234"/>
      <c r="K1267" s="234"/>
      <c r="L1267" s="234"/>
      <c r="M1267" s="234"/>
      <c r="N1267" s="234"/>
      <c r="O1267" s="234"/>
      <c r="P1267" s="234"/>
      <c r="Q1267" s="234"/>
      <c r="R1267" s="234"/>
      <c r="S1267" s="234"/>
      <c r="T1267" s="234"/>
    </row>
    <row r="1268">
      <c r="A1268" s="231">
        <v>5304205</v>
      </c>
      <c r="B1268" s="231" t="s">
        <v>1855</v>
      </c>
      <c r="C1268" s="254" t="s">
        <v>2035</v>
      </c>
      <c r="D1268" s="234"/>
      <c r="E1268" s="234"/>
      <c r="F1268" s="234"/>
      <c r="G1268" s="234"/>
      <c r="H1268" s="234"/>
      <c r="I1268" s="234"/>
      <c r="J1268" s="234"/>
      <c r="K1268" s="234"/>
      <c r="L1268" s="234"/>
      <c r="M1268" s="234"/>
      <c r="N1268" s="234"/>
      <c r="O1268" s="234"/>
      <c r="P1268" s="234"/>
      <c r="Q1268" s="234"/>
      <c r="R1268" s="234"/>
      <c r="S1268" s="234"/>
      <c r="T1268" s="234"/>
    </row>
    <row r="1269">
      <c r="A1269" s="231">
        <v>5305205</v>
      </c>
      <c r="B1269" s="231" t="s">
        <v>1857</v>
      </c>
      <c r="C1269" s="254" t="s">
        <v>2036</v>
      </c>
      <c r="D1269" s="234"/>
      <c r="E1269" s="234"/>
      <c r="F1269" s="234"/>
      <c r="G1269" s="234"/>
      <c r="H1269" s="234"/>
      <c r="I1269" s="234"/>
      <c r="J1269" s="234"/>
      <c r="K1269" s="234"/>
      <c r="L1269" s="234"/>
      <c r="M1269" s="234"/>
      <c r="N1269" s="234"/>
      <c r="O1269" s="234"/>
      <c r="P1269" s="234"/>
      <c r="Q1269" s="234"/>
      <c r="R1269" s="234"/>
      <c r="S1269" s="234"/>
      <c r="T1269" s="234"/>
    </row>
    <row r="1270">
      <c r="A1270" s="231">
        <v>5306205</v>
      </c>
      <c r="B1270" s="231" t="s">
        <v>1859</v>
      </c>
      <c r="C1270" s="254" t="s">
        <v>2037</v>
      </c>
      <c r="D1270" s="234"/>
      <c r="E1270" s="234"/>
      <c r="F1270" s="234"/>
      <c r="G1270" s="234"/>
      <c r="H1270" s="234"/>
      <c r="I1270" s="234"/>
      <c r="J1270" s="234"/>
      <c r="K1270" s="234"/>
      <c r="L1270" s="234"/>
      <c r="M1270" s="234"/>
      <c r="N1270" s="234"/>
      <c r="O1270" s="234"/>
      <c r="P1270" s="234"/>
      <c r="Q1270" s="234"/>
      <c r="R1270" s="234"/>
      <c r="S1270" s="234"/>
      <c r="T1270" s="234"/>
    </row>
    <row r="1271">
      <c r="A1271" s="231">
        <v>5307205</v>
      </c>
      <c r="B1271" s="231" t="s">
        <v>1861</v>
      </c>
      <c r="C1271" s="254" t="s">
        <v>2038</v>
      </c>
      <c r="D1271" s="234"/>
      <c r="E1271" s="234"/>
      <c r="F1271" s="234"/>
      <c r="G1271" s="234"/>
      <c r="H1271" s="234"/>
      <c r="I1271" s="234"/>
      <c r="J1271" s="234"/>
      <c r="K1271" s="234"/>
      <c r="L1271" s="234"/>
      <c r="M1271" s="234"/>
      <c r="N1271" s="234"/>
      <c r="O1271" s="234"/>
      <c r="P1271" s="234"/>
      <c r="Q1271" s="234"/>
      <c r="R1271" s="234"/>
      <c r="S1271" s="234"/>
      <c r="T1271" s="234"/>
    </row>
    <row r="1272">
      <c r="A1272" s="231">
        <v>5302206</v>
      </c>
      <c r="B1272" s="231" t="s">
        <v>1851</v>
      </c>
      <c r="C1272" s="254" t="s">
        <v>2039</v>
      </c>
      <c r="D1272" s="234"/>
      <c r="E1272" s="234"/>
      <c r="F1272" s="234"/>
      <c r="G1272" s="234"/>
      <c r="H1272" s="234"/>
      <c r="I1272" s="234"/>
      <c r="J1272" s="234"/>
      <c r="K1272" s="234"/>
      <c r="L1272" s="234"/>
      <c r="M1272" s="234"/>
      <c r="N1272" s="234"/>
      <c r="O1272" s="234"/>
      <c r="P1272" s="234"/>
      <c r="Q1272" s="234"/>
      <c r="R1272" s="234"/>
      <c r="S1272" s="234"/>
      <c r="T1272" s="234"/>
    </row>
    <row r="1273">
      <c r="A1273" s="231">
        <v>5303206</v>
      </c>
      <c r="B1273" s="231" t="s">
        <v>1853</v>
      </c>
      <c r="C1273" s="254" t="s">
        <v>2040</v>
      </c>
      <c r="D1273" s="234"/>
      <c r="E1273" s="234"/>
      <c r="F1273" s="234"/>
      <c r="G1273" s="234"/>
      <c r="H1273" s="234"/>
      <c r="I1273" s="234"/>
      <c r="J1273" s="234"/>
      <c r="K1273" s="234"/>
      <c r="L1273" s="234"/>
      <c r="M1273" s="234"/>
      <c r="N1273" s="234"/>
      <c r="O1273" s="234"/>
      <c r="P1273" s="234"/>
      <c r="Q1273" s="234"/>
      <c r="R1273" s="234"/>
      <c r="S1273" s="234"/>
      <c r="T1273" s="234"/>
    </row>
    <row r="1274">
      <c r="A1274" s="231">
        <v>5304206</v>
      </c>
      <c r="B1274" s="231" t="s">
        <v>1855</v>
      </c>
      <c r="C1274" s="254" t="s">
        <v>2041</v>
      </c>
      <c r="D1274" s="234"/>
      <c r="E1274" s="234"/>
      <c r="F1274" s="234"/>
      <c r="G1274" s="234"/>
      <c r="H1274" s="234"/>
      <c r="I1274" s="234"/>
      <c r="J1274" s="234"/>
      <c r="K1274" s="234"/>
      <c r="L1274" s="234"/>
      <c r="M1274" s="234"/>
      <c r="N1274" s="234"/>
      <c r="O1274" s="234"/>
      <c r="P1274" s="234"/>
      <c r="Q1274" s="234"/>
      <c r="R1274" s="234"/>
      <c r="S1274" s="234"/>
      <c r="T1274" s="234"/>
    </row>
    <row r="1275">
      <c r="A1275" s="231">
        <v>5305206</v>
      </c>
      <c r="B1275" s="231" t="s">
        <v>1857</v>
      </c>
      <c r="C1275" s="254" t="s">
        <v>2042</v>
      </c>
      <c r="D1275" s="234"/>
      <c r="E1275" s="234"/>
      <c r="F1275" s="234"/>
      <c r="G1275" s="234"/>
      <c r="H1275" s="234"/>
      <c r="I1275" s="234"/>
      <c r="J1275" s="234"/>
      <c r="K1275" s="234"/>
      <c r="L1275" s="234"/>
      <c r="M1275" s="234"/>
      <c r="N1275" s="234"/>
      <c r="O1275" s="234"/>
      <c r="P1275" s="234"/>
      <c r="Q1275" s="234"/>
      <c r="R1275" s="234"/>
      <c r="S1275" s="234"/>
      <c r="T1275" s="234"/>
    </row>
    <row r="1276">
      <c r="A1276" s="231">
        <v>5306206</v>
      </c>
      <c r="B1276" s="231" t="s">
        <v>1859</v>
      </c>
      <c r="C1276" s="254" t="s">
        <v>2043</v>
      </c>
      <c r="D1276" s="234"/>
      <c r="E1276" s="234"/>
      <c r="F1276" s="234"/>
      <c r="G1276" s="234"/>
      <c r="H1276" s="234"/>
      <c r="I1276" s="234"/>
      <c r="J1276" s="234"/>
      <c r="K1276" s="234"/>
      <c r="L1276" s="234"/>
      <c r="M1276" s="234"/>
      <c r="N1276" s="234"/>
      <c r="O1276" s="234"/>
      <c r="P1276" s="234"/>
      <c r="Q1276" s="234"/>
      <c r="R1276" s="234"/>
      <c r="S1276" s="234"/>
      <c r="T1276" s="234"/>
    </row>
    <row r="1277">
      <c r="A1277" s="231">
        <v>5307206</v>
      </c>
      <c r="B1277" s="231" t="s">
        <v>1861</v>
      </c>
      <c r="C1277" s="254" t="s">
        <v>2044</v>
      </c>
      <c r="D1277" s="234"/>
      <c r="E1277" s="234"/>
      <c r="F1277" s="234"/>
      <c r="G1277" s="234"/>
      <c r="H1277" s="234"/>
      <c r="I1277" s="234"/>
      <c r="J1277" s="234"/>
      <c r="K1277" s="234"/>
      <c r="L1277" s="234"/>
      <c r="M1277" s="234"/>
      <c r="N1277" s="234"/>
      <c r="O1277" s="234"/>
      <c r="P1277" s="234"/>
      <c r="Q1277" s="234"/>
      <c r="R1277" s="234"/>
      <c r="S1277" s="234"/>
      <c r="T1277" s="234"/>
    </row>
    <row r="1278">
      <c r="A1278" s="231">
        <v>5303207</v>
      </c>
      <c r="B1278" s="231" t="s">
        <v>1853</v>
      </c>
      <c r="C1278" s="254" t="s">
        <v>2045</v>
      </c>
      <c r="D1278" s="234"/>
      <c r="E1278" s="234"/>
      <c r="F1278" s="234"/>
      <c r="G1278" s="234"/>
      <c r="H1278" s="234"/>
      <c r="I1278" s="234"/>
      <c r="J1278" s="234"/>
      <c r="K1278" s="234"/>
      <c r="L1278" s="234"/>
      <c r="M1278" s="234"/>
      <c r="N1278" s="234"/>
      <c r="O1278" s="234"/>
      <c r="P1278" s="234"/>
      <c r="Q1278" s="234"/>
      <c r="R1278" s="234"/>
      <c r="S1278" s="234"/>
      <c r="T1278" s="234"/>
    </row>
    <row r="1279">
      <c r="A1279" s="231">
        <v>5304207</v>
      </c>
      <c r="B1279" s="231" t="s">
        <v>1855</v>
      </c>
      <c r="C1279" s="254" t="s">
        <v>2046</v>
      </c>
      <c r="D1279" s="234"/>
      <c r="E1279" s="234"/>
      <c r="F1279" s="234"/>
      <c r="G1279" s="234"/>
      <c r="H1279" s="234"/>
      <c r="I1279" s="234"/>
      <c r="J1279" s="234"/>
      <c r="K1279" s="234"/>
      <c r="L1279" s="234"/>
      <c r="M1279" s="234"/>
      <c r="N1279" s="234"/>
      <c r="O1279" s="234"/>
      <c r="P1279" s="234"/>
      <c r="Q1279" s="234"/>
      <c r="R1279" s="234"/>
      <c r="S1279" s="234"/>
      <c r="T1279" s="234"/>
    </row>
    <row r="1280">
      <c r="A1280" s="231">
        <v>5305207</v>
      </c>
      <c r="B1280" s="231" t="s">
        <v>1857</v>
      </c>
      <c r="C1280" s="254" t="s">
        <v>2047</v>
      </c>
      <c r="D1280" s="234"/>
      <c r="E1280" s="234"/>
      <c r="F1280" s="234"/>
      <c r="G1280" s="234"/>
      <c r="H1280" s="234"/>
      <c r="I1280" s="234"/>
      <c r="J1280" s="234"/>
      <c r="K1280" s="234"/>
      <c r="L1280" s="234"/>
      <c r="M1280" s="234"/>
      <c r="N1280" s="234"/>
      <c r="O1280" s="234"/>
      <c r="P1280" s="234"/>
      <c r="Q1280" s="234"/>
      <c r="R1280" s="234"/>
      <c r="S1280" s="234"/>
      <c r="T1280" s="234"/>
    </row>
    <row r="1281">
      <c r="A1281" s="231">
        <v>5306207</v>
      </c>
      <c r="B1281" s="231" t="s">
        <v>1859</v>
      </c>
      <c r="C1281" s="254" t="s">
        <v>2048</v>
      </c>
      <c r="D1281" s="234"/>
      <c r="E1281" s="234"/>
      <c r="F1281" s="234"/>
      <c r="G1281" s="234"/>
      <c r="H1281" s="234"/>
      <c r="I1281" s="234"/>
      <c r="J1281" s="234"/>
      <c r="K1281" s="234"/>
      <c r="L1281" s="234"/>
      <c r="M1281" s="234"/>
      <c r="N1281" s="234"/>
      <c r="O1281" s="234"/>
      <c r="P1281" s="234"/>
      <c r="Q1281" s="234"/>
      <c r="R1281" s="234"/>
      <c r="S1281" s="234"/>
      <c r="T1281" s="234"/>
    </row>
    <row r="1282">
      <c r="A1282" s="231">
        <v>5307207</v>
      </c>
      <c r="B1282" s="231" t="s">
        <v>1861</v>
      </c>
      <c r="C1282" s="254" t="s">
        <v>2049</v>
      </c>
      <c r="D1282" s="234"/>
      <c r="E1282" s="234"/>
      <c r="F1282" s="234"/>
      <c r="G1282" s="234"/>
      <c r="H1282" s="234"/>
      <c r="I1282" s="234"/>
      <c r="J1282" s="234"/>
      <c r="K1282" s="234"/>
      <c r="L1282" s="234"/>
      <c r="M1282" s="234"/>
      <c r="N1282" s="234"/>
      <c r="O1282" s="234"/>
      <c r="P1282" s="234"/>
      <c r="Q1282" s="234"/>
      <c r="R1282" s="234"/>
      <c r="S1282" s="234"/>
      <c r="T1282" s="234"/>
    </row>
    <row r="1283">
      <c r="A1283" s="231">
        <v>5305211</v>
      </c>
      <c r="B1283" s="231" t="s">
        <v>1857</v>
      </c>
      <c r="C1283" s="254" t="s">
        <v>2050</v>
      </c>
      <c r="D1283" s="234"/>
      <c r="E1283" s="234"/>
      <c r="F1283" s="234"/>
      <c r="G1283" s="234"/>
      <c r="H1283" s="234"/>
      <c r="I1283" s="234"/>
      <c r="J1283" s="234"/>
      <c r="K1283" s="234"/>
      <c r="L1283" s="234"/>
      <c r="M1283" s="234"/>
      <c r="N1283" s="234"/>
      <c r="O1283" s="234"/>
      <c r="P1283" s="234"/>
      <c r="Q1283" s="234"/>
      <c r="R1283" s="234"/>
      <c r="S1283" s="234"/>
      <c r="T1283" s="234"/>
    </row>
    <row r="1284">
      <c r="A1284" s="231">
        <v>5306211</v>
      </c>
      <c r="B1284" s="231" t="s">
        <v>1859</v>
      </c>
      <c r="C1284" s="254" t="s">
        <v>2051</v>
      </c>
      <c r="D1284" s="234"/>
      <c r="E1284" s="234"/>
      <c r="F1284" s="234"/>
      <c r="G1284" s="234"/>
      <c r="H1284" s="234"/>
      <c r="I1284" s="234"/>
      <c r="J1284" s="234"/>
      <c r="K1284" s="234"/>
      <c r="L1284" s="234"/>
      <c r="M1284" s="234"/>
      <c r="N1284" s="234"/>
      <c r="O1284" s="234"/>
      <c r="P1284" s="234"/>
      <c r="Q1284" s="234"/>
      <c r="R1284" s="234"/>
      <c r="S1284" s="234"/>
      <c r="T1284" s="234"/>
    </row>
    <row r="1285">
      <c r="A1285" s="231">
        <v>5307211</v>
      </c>
      <c r="B1285" s="231" t="s">
        <v>1861</v>
      </c>
      <c r="C1285" s="254" t="s">
        <v>2052</v>
      </c>
      <c r="D1285" s="234"/>
      <c r="E1285" s="234"/>
      <c r="F1285" s="234"/>
      <c r="G1285" s="234"/>
      <c r="H1285" s="234"/>
      <c r="I1285" s="234"/>
      <c r="J1285" s="234"/>
      <c r="K1285" s="234"/>
      <c r="L1285" s="234"/>
      <c r="M1285" s="234"/>
      <c r="N1285" s="234"/>
      <c r="O1285" s="234"/>
      <c r="P1285" s="234"/>
      <c r="Q1285" s="234"/>
      <c r="R1285" s="234"/>
      <c r="S1285" s="234"/>
      <c r="T1285" s="234"/>
    </row>
    <row r="1286">
      <c r="A1286" s="231">
        <v>5305214</v>
      </c>
      <c r="B1286" s="231" t="s">
        <v>1857</v>
      </c>
      <c r="C1286" s="254" t="s">
        <v>2053</v>
      </c>
      <c r="D1286" s="234"/>
      <c r="E1286" s="234"/>
      <c r="F1286" s="234"/>
      <c r="G1286" s="234"/>
      <c r="H1286" s="234"/>
      <c r="I1286" s="234"/>
      <c r="J1286" s="234"/>
      <c r="K1286" s="234"/>
      <c r="L1286" s="234"/>
      <c r="M1286" s="234"/>
      <c r="N1286" s="234"/>
      <c r="O1286" s="234"/>
      <c r="P1286" s="234"/>
      <c r="Q1286" s="234"/>
      <c r="R1286" s="234"/>
      <c r="S1286" s="234"/>
      <c r="T1286" s="234"/>
    </row>
    <row r="1287">
      <c r="A1287" s="231">
        <v>5306214</v>
      </c>
      <c r="B1287" s="231" t="s">
        <v>1859</v>
      </c>
      <c r="C1287" s="254" t="s">
        <v>2054</v>
      </c>
      <c r="D1287" s="234"/>
      <c r="E1287" s="234"/>
      <c r="F1287" s="234"/>
      <c r="G1287" s="234"/>
      <c r="H1287" s="234"/>
      <c r="I1287" s="234"/>
      <c r="J1287" s="234"/>
      <c r="K1287" s="234"/>
      <c r="L1287" s="234"/>
      <c r="M1287" s="234"/>
      <c r="N1287" s="234"/>
      <c r="O1287" s="234"/>
      <c r="P1287" s="234"/>
      <c r="Q1287" s="234"/>
      <c r="R1287" s="234"/>
      <c r="S1287" s="234"/>
      <c r="T1287" s="234"/>
    </row>
    <row r="1288">
      <c r="A1288" s="231">
        <v>5307214</v>
      </c>
      <c r="B1288" s="231" t="s">
        <v>1861</v>
      </c>
      <c r="C1288" s="254" t="s">
        <v>2055</v>
      </c>
      <c r="D1288" s="234"/>
      <c r="E1288" s="234"/>
      <c r="F1288" s="234"/>
      <c r="G1288" s="234"/>
      <c r="H1288" s="234"/>
      <c r="I1288" s="234"/>
      <c r="J1288" s="234"/>
      <c r="K1288" s="234"/>
      <c r="L1288" s="234"/>
      <c r="M1288" s="234"/>
      <c r="N1288" s="234"/>
      <c r="O1288" s="234"/>
      <c r="P1288" s="234"/>
      <c r="Q1288" s="234"/>
      <c r="R1288" s="234"/>
      <c r="S1288" s="234"/>
      <c r="T1288" s="234"/>
    </row>
    <row r="1289">
      <c r="A1289" s="231">
        <v>5305215</v>
      </c>
      <c r="B1289" s="231" t="s">
        <v>1857</v>
      </c>
      <c r="C1289" s="254" t="s">
        <v>2056</v>
      </c>
      <c r="D1289" s="234"/>
      <c r="E1289" s="234"/>
      <c r="F1289" s="234"/>
      <c r="G1289" s="234"/>
      <c r="H1289" s="234"/>
      <c r="I1289" s="234"/>
      <c r="J1289" s="234"/>
      <c r="K1289" s="234"/>
      <c r="L1289" s="234"/>
      <c r="M1289" s="234"/>
      <c r="N1289" s="234"/>
      <c r="O1289" s="234"/>
      <c r="P1289" s="234"/>
      <c r="Q1289" s="234"/>
      <c r="R1289" s="234"/>
      <c r="S1289" s="234"/>
      <c r="T1289" s="234"/>
    </row>
    <row r="1290">
      <c r="A1290" s="231">
        <v>5306215</v>
      </c>
      <c r="B1290" s="231" t="s">
        <v>1859</v>
      </c>
      <c r="C1290" s="254" t="s">
        <v>2057</v>
      </c>
      <c r="D1290" s="234"/>
      <c r="E1290" s="234"/>
      <c r="F1290" s="234"/>
      <c r="G1290" s="234"/>
      <c r="H1290" s="234"/>
      <c r="I1290" s="234"/>
      <c r="J1290" s="234"/>
      <c r="K1290" s="234"/>
      <c r="L1290" s="234"/>
      <c r="M1290" s="234"/>
      <c r="N1290" s="234"/>
      <c r="O1290" s="234"/>
      <c r="P1290" s="234"/>
      <c r="Q1290" s="234"/>
      <c r="R1290" s="234"/>
      <c r="S1290" s="234"/>
      <c r="T1290" s="234"/>
    </row>
    <row r="1291">
      <c r="A1291" s="231">
        <v>5307215</v>
      </c>
      <c r="B1291" s="231" t="s">
        <v>1861</v>
      </c>
      <c r="C1291" s="254" t="s">
        <v>2058</v>
      </c>
      <c r="D1291" s="234"/>
      <c r="E1291" s="234"/>
      <c r="F1291" s="234"/>
      <c r="G1291" s="234"/>
      <c r="H1291" s="234"/>
      <c r="I1291" s="234"/>
      <c r="J1291" s="234"/>
      <c r="K1291" s="234"/>
      <c r="L1291" s="234"/>
      <c r="M1291" s="234"/>
      <c r="N1291" s="234"/>
      <c r="O1291" s="234"/>
      <c r="P1291" s="234"/>
      <c r="Q1291" s="234"/>
      <c r="R1291" s="234"/>
      <c r="S1291" s="234"/>
      <c r="T1291" s="234"/>
    </row>
    <row r="1292">
      <c r="A1292" s="231">
        <v>5301220</v>
      </c>
      <c r="B1292" s="231" t="s">
        <v>1849</v>
      </c>
      <c r="C1292" s="254" t="s">
        <v>2059</v>
      </c>
      <c r="D1292" s="234"/>
      <c r="E1292" s="234"/>
      <c r="F1292" s="234"/>
      <c r="G1292" s="234"/>
      <c r="H1292" s="234"/>
      <c r="I1292" s="234"/>
      <c r="J1292" s="234"/>
      <c r="K1292" s="234"/>
      <c r="L1292" s="234"/>
      <c r="M1292" s="234"/>
      <c r="N1292" s="234"/>
      <c r="O1292" s="234"/>
      <c r="P1292" s="234"/>
      <c r="Q1292" s="234"/>
      <c r="R1292" s="234"/>
      <c r="S1292" s="234"/>
      <c r="T1292" s="234"/>
    </row>
    <row r="1293">
      <c r="A1293" s="231">
        <v>5302220</v>
      </c>
      <c r="B1293" s="231" t="s">
        <v>1851</v>
      </c>
      <c r="C1293" s="254" t="s">
        <v>2060</v>
      </c>
      <c r="D1293" s="234"/>
      <c r="E1293" s="234"/>
      <c r="F1293" s="234"/>
      <c r="G1293" s="234"/>
      <c r="H1293" s="234"/>
      <c r="I1293" s="234"/>
      <c r="J1293" s="234"/>
      <c r="K1293" s="234"/>
      <c r="L1293" s="234"/>
      <c r="M1293" s="234"/>
      <c r="N1293" s="234"/>
      <c r="O1293" s="234"/>
      <c r="P1293" s="234"/>
      <c r="Q1293" s="234"/>
      <c r="R1293" s="234"/>
      <c r="S1293" s="234"/>
      <c r="T1293" s="234"/>
    </row>
    <row r="1294">
      <c r="A1294" s="231">
        <v>5301221</v>
      </c>
      <c r="B1294" s="231" t="s">
        <v>1849</v>
      </c>
      <c r="C1294" s="254" t="s">
        <v>2061</v>
      </c>
      <c r="D1294" s="234"/>
      <c r="E1294" s="234"/>
      <c r="F1294" s="234"/>
      <c r="G1294" s="234"/>
      <c r="H1294" s="234"/>
      <c r="I1294" s="234"/>
      <c r="J1294" s="234"/>
      <c r="K1294" s="234"/>
      <c r="L1294" s="234"/>
      <c r="M1294" s="234"/>
      <c r="N1294" s="234"/>
      <c r="O1294" s="234"/>
      <c r="P1294" s="234"/>
      <c r="Q1294" s="234"/>
      <c r="R1294" s="234"/>
      <c r="S1294" s="234"/>
      <c r="T1294" s="234"/>
    </row>
    <row r="1295">
      <c r="A1295" s="231">
        <v>5302221</v>
      </c>
      <c r="B1295" s="231" t="s">
        <v>1851</v>
      </c>
      <c r="C1295" s="254" t="s">
        <v>2062</v>
      </c>
      <c r="D1295" s="234"/>
      <c r="E1295" s="234"/>
      <c r="F1295" s="234"/>
      <c r="G1295" s="234"/>
      <c r="H1295" s="234"/>
      <c r="I1295" s="234"/>
      <c r="J1295" s="234"/>
      <c r="K1295" s="234"/>
      <c r="L1295" s="234"/>
      <c r="M1295" s="234"/>
      <c r="N1295" s="234"/>
      <c r="O1295" s="234"/>
      <c r="P1295" s="234"/>
      <c r="Q1295" s="234"/>
      <c r="R1295" s="234"/>
      <c r="S1295" s="234"/>
      <c r="T1295" s="234"/>
    </row>
    <row r="1296">
      <c r="A1296" s="231">
        <v>5301223</v>
      </c>
      <c r="B1296" s="231" t="s">
        <v>1849</v>
      </c>
      <c r="C1296" s="254" t="s">
        <v>2063</v>
      </c>
      <c r="D1296" s="234"/>
      <c r="E1296" s="234"/>
      <c r="F1296" s="234"/>
      <c r="G1296" s="234"/>
      <c r="H1296" s="234"/>
      <c r="I1296" s="234"/>
      <c r="J1296" s="234"/>
      <c r="K1296" s="234"/>
      <c r="L1296" s="234"/>
      <c r="M1296" s="234"/>
      <c r="N1296" s="234"/>
      <c r="O1296" s="234"/>
      <c r="P1296" s="234"/>
      <c r="Q1296" s="234"/>
      <c r="R1296" s="234"/>
      <c r="S1296" s="234"/>
      <c r="T1296" s="234"/>
    </row>
    <row r="1297">
      <c r="A1297" s="231">
        <v>5302223</v>
      </c>
      <c r="B1297" s="231" t="s">
        <v>1851</v>
      </c>
      <c r="C1297" s="254" t="s">
        <v>2064</v>
      </c>
      <c r="D1297" s="234"/>
      <c r="E1297" s="234"/>
      <c r="F1297" s="234"/>
      <c r="G1297" s="234"/>
      <c r="H1297" s="234"/>
      <c r="I1297" s="234"/>
      <c r="J1297" s="234"/>
      <c r="K1297" s="234"/>
      <c r="L1297" s="234"/>
      <c r="M1297" s="234"/>
      <c r="N1297" s="234"/>
      <c r="O1297" s="234"/>
      <c r="P1297" s="234"/>
      <c r="Q1297" s="234"/>
      <c r="R1297" s="234"/>
      <c r="S1297" s="234"/>
      <c r="T1297" s="234"/>
    </row>
    <row r="1298">
      <c r="A1298" s="231">
        <v>5301224</v>
      </c>
      <c r="B1298" s="231" t="s">
        <v>1849</v>
      </c>
      <c r="C1298" s="254" t="s">
        <v>2065</v>
      </c>
      <c r="D1298" s="234"/>
      <c r="E1298" s="234"/>
      <c r="F1298" s="234"/>
      <c r="G1298" s="234"/>
      <c r="H1298" s="234"/>
      <c r="I1298" s="234"/>
      <c r="J1298" s="234"/>
      <c r="K1298" s="234"/>
      <c r="L1298" s="234"/>
      <c r="M1298" s="234"/>
      <c r="N1298" s="234"/>
      <c r="O1298" s="234"/>
      <c r="P1298" s="234"/>
      <c r="Q1298" s="234"/>
      <c r="R1298" s="234"/>
      <c r="S1298" s="234"/>
      <c r="T1298" s="234"/>
    </row>
    <row r="1299">
      <c r="A1299" s="231">
        <v>5302224</v>
      </c>
      <c r="B1299" s="231" t="s">
        <v>1851</v>
      </c>
      <c r="C1299" s="254" t="s">
        <v>2066</v>
      </c>
      <c r="D1299" s="234"/>
      <c r="E1299" s="234"/>
      <c r="F1299" s="234"/>
      <c r="G1299" s="234"/>
      <c r="H1299" s="234"/>
      <c r="I1299" s="234"/>
      <c r="J1299" s="234"/>
      <c r="K1299" s="234"/>
      <c r="L1299" s="234"/>
      <c r="M1299" s="234"/>
      <c r="N1299" s="234"/>
      <c r="O1299" s="234"/>
      <c r="P1299" s="234"/>
      <c r="Q1299" s="234"/>
      <c r="R1299" s="234"/>
      <c r="S1299" s="234"/>
      <c r="T1299" s="234"/>
    </row>
    <row r="1300">
      <c r="A1300" s="231">
        <v>5301226</v>
      </c>
      <c r="B1300" s="231" t="s">
        <v>1849</v>
      </c>
      <c r="C1300" s="254" t="s">
        <v>2067</v>
      </c>
      <c r="D1300" s="234"/>
      <c r="E1300" s="234"/>
      <c r="F1300" s="234"/>
      <c r="G1300" s="234"/>
      <c r="H1300" s="234"/>
      <c r="I1300" s="234"/>
      <c r="J1300" s="234"/>
      <c r="K1300" s="234"/>
      <c r="L1300" s="234"/>
      <c r="M1300" s="234"/>
      <c r="N1300" s="234"/>
      <c r="O1300" s="234"/>
      <c r="P1300" s="234"/>
      <c r="Q1300" s="234"/>
      <c r="R1300" s="234"/>
      <c r="S1300" s="234"/>
      <c r="T1300" s="234"/>
    </row>
    <row r="1301">
      <c r="A1301" s="231">
        <v>5302226</v>
      </c>
      <c r="B1301" s="231" t="s">
        <v>1851</v>
      </c>
      <c r="C1301" s="254" t="s">
        <v>2068</v>
      </c>
      <c r="D1301" s="234"/>
      <c r="E1301" s="234"/>
      <c r="F1301" s="234"/>
      <c r="G1301" s="234"/>
      <c r="H1301" s="234"/>
      <c r="I1301" s="234"/>
      <c r="J1301" s="234"/>
      <c r="K1301" s="234"/>
      <c r="L1301" s="234"/>
      <c r="M1301" s="234"/>
      <c r="N1301" s="234"/>
      <c r="O1301" s="234"/>
      <c r="P1301" s="234"/>
      <c r="Q1301" s="234"/>
      <c r="R1301" s="234"/>
      <c r="S1301" s="234"/>
      <c r="T1301" s="234"/>
    </row>
    <row r="1302">
      <c r="A1302" s="231">
        <v>5301227</v>
      </c>
      <c r="B1302" s="231" t="s">
        <v>1849</v>
      </c>
      <c r="C1302" s="254" t="s">
        <v>2069</v>
      </c>
      <c r="D1302" s="234"/>
      <c r="E1302" s="234"/>
      <c r="F1302" s="234"/>
      <c r="G1302" s="234"/>
      <c r="H1302" s="234"/>
      <c r="I1302" s="234"/>
      <c r="J1302" s="234"/>
      <c r="K1302" s="234"/>
      <c r="L1302" s="234"/>
      <c r="M1302" s="234"/>
      <c r="N1302" s="234"/>
      <c r="O1302" s="234"/>
      <c r="P1302" s="234"/>
      <c r="Q1302" s="234"/>
      <c r="R1302" s="234"/>
      <c r="S1302" s="234"/>
      <c r="T1302" s="234"/>
    </row>
    <row r="1303">
      <c r="A1303" s="231">
        <v>5302227</v>
      </c>
      <c r="B1303" s="231" t="s">
        <v>1851</v>
      </c>
      <c r="C1303" s="254" t="s">
        <v>2070</v>
      </c>
      <c r="D1303" s="234"/>
      <c r="E1303" s="234"/>
      <c r="F1303" s="234"/>
      <c r="G1303" s="234"/>
      <c r="H1303" s="234"/>
      <c r="I1303" s="234"/>
      <c r="J1303" s="234"/>
      <c r="K1303" s="234"/>
      <c r="L1303" s="234"/>
      <c r="M1303" s="234"/>
      <c r="N1303" s="234"/>
      <c r="O1303" s="234"/>
      <c r="P1303" s="234"/>
      <c r="Q1303" s="234"/>
      <c r="R1303" s="234"/>
      <c r="S1303" s="234"/>
      <c r="T1303" s="234"/>
    </row>
    <row r="1304">
      <c r="A1304" s="231">
        <v>5302229</v>
      </c>
      <c r="B1304" s="231" t="s">
        <v>1851</v>
      </c>
      <c r="C1304" s="254" t="s">
        <v>2071</v>
      </c>
      <c r="D1304" s="234"/>
      <c r="E1304" s="234"/>
      <c r="F1304" s="234"/>
      <c r="G1304" s="234"/>
      <c r="H1304" s="234"/>
      <c r="I1304" s="234"/>
      <c r="J1304" s="234"/>
      <c r="K1304" s="234"/>
      <c r="L1304" s="234"/>
      <c r="M1304" s="234"/>
      <c r="N1304" s="234"/>
      <c r="O1304" s="234"/>
      <c r="P1304" s="234"/>
      <c r="Q1304" s="234"/>
      <c r="R1304" s="234"/>
      <c r="S1304" s="234"/>
      <c r="T1304" s="234"/>
    </row>
    <row r="1305">
      <c r="A1305" s="231">
        <v>5303229</v>
      </c>
      <c r="B1305" s="231" t="s">
        <v>1853</v>
      </c>
      <c r="C1305" s="254" t="s">
        <v>2072</v>
      </c>
      <c r="D1305" s="234"/>
      <c r="E1305" s="234"/>
      <c r="F1305" s="234"/>
      <c r="G1305" s="234"/>
      <c r="H1305" s="234"/>
      <c r="I1305" s="234"/>
      <c r="J1305" s="234"/>
      <c r="K1305" s="234"/>
      <c r="L1305" s="234"/>
      <c r="M1305" s="234"/>
      <c r="N1305" s="234"/>
      <c r="O1305" s="234"/>
      <c r="P1305" s="234"/>
      <c r="Q1305" s="234"/>
      <c r="R1305" s="234"/>
      <c r="S1305" s="234"/>
      <c r="T1305" s="234"/>
    </row>
    <row r="1306">
      <c r="A1306" s="231">
        <v>5304229</v>
      </c>
      <c r="B1306" s="231" t="s">
        <v>1855</v>
      </c>
      <c r="C1306" s="254" t="s">
        <v>2073</v>
      </c>
      <c r="D1306" s="234"/>
      <c r="E1306" s="234"/>
      <c r="F1306" s="234"/>
      <c r="G1306" s="234"/>
      <c r="H1306" s="234"/>
      <c r="I1306" s="234"/>
      <c r="J1306" s="234"/>
      <c r="K1306" s="234"/>
      <c r="L1306" s="234"/>
      <c r="M1306" s="234"/>
      <c r="N1306" s="234"/>
      <c r="O1306" s="234"/>
      <c r="P1306" s="234"/>
      <c r="Q1306" s="234"/>
      <c r="R1306" s="234"/>
      <c r="S1306" s="234"/>
      <c r="T1306" s="234"/>
    </row>
    <row r="1307">
      <c r="A1307" s="231">
        <v>5302230</v>
      </c>
      <c r="B1307" s="231" t="s">
        <v>1851</v>
      </c>
      <c r="C1307" s="254" t="s">
        <v>2074</v>
      </c>
      <c r="D1307" s="234"/>
      <c r="E1307" s="234"/>
      <c r="F1307" s="234"/>
      <c r="G1307" s="234"/>
      <c r="H1307" s="234"/>
      <c r="I1307" s="234"/>
      <c r="J1307" s="234"/>
      <c r="K1307" s="234"/>
      <c r="L1307" s="234"/>
      <c r="M1307" s="234"/>
      <c r="N1307" s="234"/>
      <c r="O1307" s="234"/>
      <c r="P1307" s="234"/>
      <c r="Q1307" s="234"/>
      <c r="R1307" s="234"/>
      <c r="S1307" s="234"/>
      <c r="T1307" s="234"/>
    </row>
    <row r="1308">
      <c r="A1308" s="231">
        <v>5303230</v>
      </c>
      <c r="B1308" s="231" t="s">
        <v>1853</v>
      </c>
      <c r="C1308" s="254" t="s">
        <v>2075</v>
      </c>
      <c r="D1308" s="234"/>
      <c r="E1308" s="234"/>
      <c r="F1308" s="234"/>
      <c r="G1308" s="234"/>
      <c r="H1308" s="234"/>
      <c r="I1308" s="234"/>
      <c r="J1308" s="234"/>
      <c r="K1308" s="234"/>
      <c r="L1308" s="234"/>
      <c r="M1308" s="234"/>
      <c r="N1308" s="234"/>
      <c r="O1308" s="234"/>
      <c r="P1308" s="234"/>
      <c r="Q1308" s="234"/>
      <c r="R1308" s="234"/>
      <c r="S1308" s="234"/>
      <c r="T1308" s="234"/>
    </row>
    <row r="1309">
      <c r="A1309" s="231">
        <v>5304230</v>
      </c>
      <c r="B1309" s="231" t="s">
        <v>1855</v>
      </c>
      <c r="C1309" s="254" t="s">
        <v>2076</v>
      </c>
      <c r="D1309" s="234"/>
      <c r="E1309" s="234"/>
      <c r="F1309" s="234"/>
      <c r="G1309" s="234"/>
      <c r="H1309" s="234"/>
      <c r="I1309" s="234"/>
      <c r="J1309" s="234"/>
      <c r="K1309" s="234"/>
      <c r="L1309" s="234"/>
      <c r="M1309" s="234"/>
      <c r="N1309" s="234"/>
      <c r="O1309" s="234"/>
      <c r="P1309" s="234"/>
      <c r="Q1309" s="234"/>
      <c r="R1309" s="234"/>
      <c r="S1309" s="234"/>
      <c r="T1309" s="234"/>
    </row>
    <row r="1310">
      <c r="A1310" s="231">
        <v>5302231</v>
      </c>
      <c r="B1310" s="231" t="s">
        <v>1851</v>
      </c>
      <c r="C1310" s="254" t="s">
        <v>2077</v>
      </c>
      <c r="D1310" s="234"/>
      <c r="E1310" s="234"/>
      <c r="F1310" s="234"/>
      <c r="G1310" s="234"/>
      <c r="H1310" s="234"/>
      <c r="I1310" s="234"/>
      <c r="J1310" s="234"/>
      <c r="K1310" s="234"/>
      <c r="L1310" s="234"/>
      <c r="M1310" s="234"/>
      <c r="N1310" s="234"/>
      <c r="O1310" s="234"/>
      <c r="P1310" s="234"/>
      <c r="Q1310" s="234"/>
      <c r="R1310" s="234"/>
      <c r="S1310" s="234"/>
      <c r="T1310" s="234"/>
    </row>
    <row r="1311">
      <c r="A1311" s="231">
        <v>5303231</v>
      </c>
      <c r="B1311" s="231" t="s">
        <v>1853</v>
      </c>
      <c r="C1311" s="254" t="s">
        <v>2078</v>
      </c>
      <c r="D1311" s="234"/>
      <c r="E1311" s="234"/>
      <c r="F1311" s="234"/>
      <c r="G1311" s="234"/>
      <c r="H1311" s="234"/>
      <c r="I1311" s="234"/>
      <c r="J1311" s="234"/>
      <c r="K1311" s="234"/>
      <c r="L1311" s="234"/>
      <c r="M1311" s="234"/>
      <c r="N1311" s="234"/>
      <c r="O1311" s="234"/>
      <c r="P1311" s="234"/>
      <c r="Q1311" s="234"/>
      <c r="R1311" s="234"/>
      <c r="S1311" s="234"/>
      <c r="T1311" s="234"/>
    </row>
    <row r="1312">
      <c r="A1312" s="231">
        <v>5304231</v>
      </c>
      <c r="B1312" s="231" t="s">
        <v>1855</v>
      </c>
      <c r="C1312" s="254" t="s">
        <v>2079</v>
      </c>
      <c r="D1312" s="234"/>
      <c r="E1312" s="234"/>
      <c r="F1312" s="234"/>
      <c r="G1312" s="234"/>
      <c r="H1312" s="234"/>
      <c r="I1312" s="234"/>
      <c r="J1312" s="234"/>
      <c r="K1312" s="234"/>
      <c r="L1312" s="234"/>
      <c r="M1312" s="234"/>
      <c r="N1312" s="234"/>
      <c r="O1312" s="234"/>
      <c r="P1312" s="234"/>
      <c r="Q1312" s="234"/>
      <c r="R1312" s="234"/>
      <c r="S1312" s="234"/>
      <c r="T1312" s="234"/>
    </row>
    <row r="1313">
      <c r="A1313" s="231">
        <v>5302233</v>
      </c>
      <c r="B1313" s="231" t="s">
        <v>1851</v>
      </c>
      <c r="C1313" s="254" t="s">
        <v>2080</v>
      </c>
      <c r="D1313" s="234"/>
      <c r="E1313" s="234"/>
      <c r="F1313" s="234"/>
      <c r="G1313" s="234"/>
      <c r="H1313" s="234"/>
      <c r="I1313" s="234"/>
      <c r="J1313" s="234"/>
      <c r="K1313" s="234"/>
      <c r="L1313" s="234"/>
      <c r="M1313" s="234"/>
      <c r="N1313" s="234"/>
      <c r="O1313" s="234"/>
      <c r="P1313" s="234"/>
      <c r="Q1313" s="234"/>
      <c r="R1313" s="234"/>
      <c r="S1313" s="234"/>
      <c r="T1313" s="234"/>
    </row>
    <row r="1314">
      <c r="A1314" s="231">
        <v>5303233</v>
      </c>
      <c r="B1314" s="231" t="s">
        <v>1853</v>
      </c>
      <c r="C1314" s="254" t="s">
        <v>2081</v>
      </c>
      <c r="D1314" s="234"/>
      <c r="E1314" s="234"/>
      <c r="F1314" s="234"/>
      <c r="G1314" s="234"/>
      <c r="H1314" s="234"/>
      <c r="I1314" s="234"/>
      <c r="J1314" s="234"/>
      <c r="K1314" s="234"/>
      <c r="L1314" s="234"/>
      <c r="M1314" s="234"/>
      <c r="N1314" s="234"/>
      <c r="O1314" s="234"/>
      <c r="P1314" s="234"/>
      <c r="Q1314" s="234"/>
      <c r="R1314" s="234"/>
      <c r="S1314" s="234"/>
      <c r="T1314" s="234"/>
    </row>
    <row r="1315">
      <c r="A1315" s="231">
        <v>5304233</v>
      </c>
      <c r="B1315" s="231" t="s">
        <v>1855</v>
      </c>
      <c r="C1315" s="254" t="s">
        <v>2082</v>
      </c>
      <c r="D1315" s="234"/>
      <c r="E1315" s="234"/>
      <c r="F1315" s="234"/>
      <c r="G1315" s="234"/>
      <c r="H1315" s="234"/>
      <c r="I1315" s="234"/>
      <c r="J1315" s="234"/>
      <c r="K1315" s="234"/>
      <c r="L1315" s="234"/>
      <c r="M1315" s="234"/>
      <c r="N1315" s="234"/>
      <c r="O1315" s="234"/>
      <c r="P1315" s="234"/>
      <c r="Q1315" s="234"/>
      <c r="R1315" s="234"/>
      <c r="S1315" s="234"/>
      <c r="T1315" s="234"/>
    </row>
    <row r="1316">
      <c r="A1316" s="231">
        <v>5302234</v>
      </c>
      <c r="B1316" s="231" t="s">
        <v>1851</v>
      </c>
      <c r="C1316" s="254" t="s">
        <v>2083</v>
      </c>
      <c r="D1316" s="234"/>
      <c r="E1316" s="234"/>
      <c r="F1316" s="234"/>
      <c r="G1316" s="234"/>
      <c r="H1316" s="234"/>
      <c r="I1316" s="234"/>
      <c r="J1316" s="234"/>
      <c r="K1316" s="234"/>
      <c r="L1316" s="234"/>
      <c r="M1316" s="234"/>
      <c r="N1316" s="234"/>
      <c r="O1316" s="234"/>
      <c r="P1316" s="234"/>
      <c r="Q1316" s="234"/>
      <c r="R1316" s="234"/>
      <c r="S1316" s="234"/>
      <c r="T1316" s="234"/>
    </row>
    <row r="1317">
      <c r="A1317" s="231">
        <v>5303234</v>
      </c>
      <c r="B1317" s="231" t="s">
        <v>1853</v>
      </c>
      <c r="C1317" s="254" t="s">
        <v>2084</v>
      </c>
      <c r="D1317" s="234"/>
      <c r="E1317" s="234"/>
      <c r="F1317" s="234"/>
      <c r="G1317" s="234"/>
      <c r="H1317" s="234"/>
      <c r="I1317" s="234"/>
      <c r="J1317" s="234"/>
      <c r="K1317" s="234"/>
      <c r="L1317" s="234"/>
      <c r="M1317" s="234"/>
      <c r="N1317" s="234"/>
      <c r="O1317" s="234"/>
      <c r="P1317" s="234"/>
      <c r="Q1317" s="234"/>
      <c r="R1317" s="234"/>
      <c r="S1317" s="234"/>
      <c r="T1317" s="234"/>
    </row>
    <row r="1318">
      <c r="A1318" s="231">
        <v>5304234</v>
      </c>
      <c r="B1318" s="231" t="s">
        <v>1855</v>
      </c>
      <c r="C1318" s="254" t="s">
        <v>2085</v>
      </c>
      <c r="D1318" s="234"/>
      <c r="E1318" s="234"/>
      <c r="F1318" s="234"/>
      <c r="G1318" s="234"/>
      <c r="H1318" s="234"/>
      <c r="I1318" s="234"/>
      <c r="J1318" s="234"/>
      <c r="K1318" s="234"/>
      <c r="L1318" s="234"/>
      <c r="M1318" s="234"/>
      <c r="N1318" s="234"/>
      <c r="O1318" s="234"/>
      <c r="P1318" s="234"/>
      <c r="Q1318" s="234"/>
      <c r="R1318" s="234"/>
      <c r="S1318" s="234"/>
      <c r="T1318" s="234"/>
    </row>
    <row r="1319">
      <c r="A1319" s="231">
        <v>5302235</v>
      </c>
      <c r="B1319" s="231" t="s">
        <v>1851</v>
      </c>
      <c r="C1319" s="254" t="s">
        <v>2086</v>
      </c>
      <c r="D1319" s="234"/>
      <c r="E1319" s="234"/>
      <c r="F1319" s="234"/>
      <c r="G1319" s="234"/>
      <c r="H1319" s="234"/>
      <c r="I1319" s="234"/>
      <c r="J1319" s="234"/>
      <c r="K1319" s="234"/>
      <c r="L1319" s="234"/>
      <c r="M1319" s="234"/>
      <c r="N1319" s="234"/>
      <c r="O1319" s="234"/>
      <c r="P1319" s="234"/>
      <c r="Q1319" s="234"/>
      <c r="R1319" s="234"/>
      <c r="S1319" s="234"/>
      <c r="T1319" s="234"/>
    </row>
    <row r="1320">
      <c r="A1320" s="231">
        <v>5303235</v>
      </c>
      <c r="B1320" s="231" t="s">
        <v>1853</v>
      </c>
      <c r="C1320" s="254" t="s">
        <v>2087</v>
      </c>
      <c r="D1320" s="234"/>
      <c r="E1320" s="234"/>
      <c r="F1320" s="234"/>
      <c r="G1320" s="234"/>
      <c r="H1320" s="234"/>
      <c r="I1320" s="234"/>
      <c r="J1320" s="234"/>
      <c r="K1320" s="234"/>
      <c r="L1320" s="234"/>
      <c r="M1320" s="234"/>
      <c r="N1320" s="234"/>
      <c r="O1320" s="234"/>
      <c r="P1320" s="234"/>
      <c r="Q1320" s="234"/>
      <c r="R1320" s="234"/>
      <c r="S1320" s="234"/>
      <c r="T1320" s="234"/>
    </row>
    <row r="1321">
      <c r="A1321" s="231">
        <v>5304235</v>
      </c>
      <c r="B1321" s="231" t="s">
        <v>1855</v>
      </c>
      <c r="C1321" s="254" t="s">
        <v>2088</v>
      </c>
      <c r="D1321" s="234"/>
      <c r="E1321" s="234"/>
      <c r="F1321" s="234"/>
      <c r="G1321" s="234"/>
      <c r="H1321" s="234"/>
      <c r="I1321" s="234"/>
      <c r="J1321" s="234"/>
      <c r="K1321" s="234"/>
      <c r="L1321" s="234"/>
      <c r="M1321" s="234"/>
      <c r="N1321" s="234"/>
      <c r="O1321" s="234"/>
      <c r="P1321" s="234"/>
      <c r="Q1321" s="234"/>
      <c r="R1321" s="234"/>
      <c r="S1321" s="234"/>
      <c r="T1321" s="234"/>
    </row>
    <row r="1322">
      <c r="A1322" s="231">
        <v>5302237</v>
      </c>
      <c r="B1322" s="231" t="s">
        <v>1851</v>
      </c>
      <c r="C1322" s="254" t="s">
        <v>2089</v>
      </c>
      <c r="D1322" s="234"/>
      <c r="E1322" s="234"/>
      <c r="F1322" s="234"/>
      <c r="G1322" s="234"/>
      <c r="H1322" s="234"/>
      <c r="I1322" s="234"/>
      <c r="J1322" s="234"/>
      <c r="K1322" s="234"/>
      <c r="L1322" s="234"/>
      <c r="M1322" s="234"/>
      <c r="N1322" s="234"/>
      <c r="O1322" s="234"/>
      <c r="P1322" s="234"/>
      <c r="Q1322" s="234"/>
      <c r="R1322" s="234"/>
      <c r="S1322" s="234"/>
      <c r="T1322" s="234"/>
    </row>
    <row r="1323">
      <c r="A1323" s="231">
        <v>5303237</v>
      </c>
      <c r="B1323" s="231" t="s">
        <v>1853</v>
      </c>
      <c r="C1323" s="254" t="s">
        <v>2090</v>
      </c>
      <c r="D1323" s="234"/>
      <c r="E1323" s="234"/>
      <c r="F1323" s="234"/>
      <c r="G1323" s="234"/>
      <c r="H1323" s="234"/>
      <c r="I1323" s="234"/>
      <c r="J1323" s="234"/>
      <c r="K1323" s="234"/>
      <c r="L1323" s="234"/>
      <c r="M1323" s="234"/>
      <c r="N1323" s="234"/>
      <c r="O1323" s="234"/>
      <c r="P1323" s="234"/>
      <c r="Q1323" s="234"/>
      <c r="R1323" s="234"/>
      <c r="S1323" s="234"/>
      <c r="T1323" s="234"/>
    </row>
    <row r="1324">
      <c r="A1324" s="231">
        <v>5304237</v>
      </c>
      <c r="B1324" s="231" t="s">
        <v>1855</v>
      </c>
      <c r="C1324" s="254" t="s">
        <v>2091</v>
      </c>
      <c r="D1324" s="234"/>
      <c r="E1324" s="234"/>
      <c r="F1324" s="234"/>
      <c r="G1324" s="234"/>
      <c r="H1324" s="234"/>
      <c r="I1324" s="234"/>
      <c r="J1324" s="234"/>
      <c r="K1324" s="234"/>
      <c r="L1324" s="234"/>
      <c r="M1324" s="234"/>
      <c r="N1324" s="234"/>
      <c r="O1324" s="234"/>
      <c r="P1324" s="234"/>
      <c r="Q1324" s="234"/>
      <c r="R1324" s="234"/>
      <c r="S1324" s="234"/>
      <c r="T1324" s="234"/>
    </row>
    <row r="1325">
      <c r="A1325" s="231">
        <v>5302238</v>
      </c>
      <c r="B1325" s="231" t="s">
        <v>1851</v>
      </c>
      <c r="C1325" s="254" t="s">
        <v>2092</v>
      </c>
      <c r="D1325" s="234"/>
      <c r="E1325" s="234"/>
      <c r="F1325" s="234"/>
      <c r="G1325" s="234"/>
      <c r="H1325" s="234"/>
      <c r="I1325" s="234"/>
      <c r="J1325" s="234"/>
      <c r="K1325" s="234"/>
      <c r="L1325" s="234"/>
      <c r="M1325" s="234"/>
      <c r="N1325" s="234"/>
      <c r="O1325" s="234"/>
      <c r="P1325" s="234"/>
      <c r="Q1325" s="234"/>
      <c r="R1325" s="234"/>
      <c r="S1325" s="234"/>
      <c r="T1325" s="234"/>
    </row>
    <row r="1326">
      <c r="A1326" s="231">
        <v>5303238</v>
      </c>
      <c r="B1326" s="231" t="s">
        <v>1853</v>
      </c>
      <c r="C1326" s="254" t="s">
        <v>2093</v>
      </c>
      <c r="D1326" s="234"/>
      <c r="E1326" s="234"/>
      <c r="F1326" s="234"/>
      <c r="G1326" s="234"/>
      <c r="H1326" s="234"/>
      <c r="I1326" s="234"/>
      <c r="J1326" s="234"/>
      <c r="K1326" s="234"/>
      <c r="L1326" s="234"/>
      <c r="M1326" s="234"/>
      <c r="N1326" s="234"/>
      <c r="O1326" s="234"/>
      <c r="P1326" s="234"/>
      <c r="Q1326" s="234"/>
      <c r="R1326" s="234"/>
      <c r="S1326" s="234"/>
      <c r="T1326" s="234"/>
    </row>
    <row r="1327">
      <c r="A1327" s="231">
        <v>5304238</v>
      </c>
      <c r="B1327" s="231" t="s">
        <v>1855</v>
      </c>
      <c r="C1327" s="254" t="s">
        <v>2094</v>
      </c>
      <c r="D1327" s="234"/>
      <c r="E1327" s="234"/>
      <c r="F1327" s="234"/>
      <c r="G1327" s="234"/>
      <c r="H1327" s="234"/>
      <c r="I1327" s="234"/>
      <c r="J1327" s="234"/>
      <c r="K1327" s="234"/>
      <c r="L1327" s="234"/>
      <c r="M1327" s="234"/>
      <c r="N1327" s="234"/>
      <c r="O1327" s="234"/>
      <c r="P1327" s="234"/>
      <c r="Q1327" s="234"/>
      <c r="R1327" s="234"/>
      <c r="S1327" s="234"/>
      <c r="T1327" s="234"/>
    </row>
    <row r="1328">
      <c r="A1328" s="231">
        <v>5302239</v>
      </c>
      <c r="B1328" s="231" t="s">
        <v>1851</v>
      </c>
      <c r="C1328" s="254" t="s">
        <v>2095</v>
      </c>
      <c r="D1328" s="234"/>
      <c r="E1328" s="234"/>
      <c r="F1328" s="234"/>
      <c r="G1328" s="234"/>
      <c r="H1328" s="234"/>
      <c r="I1328" s="234"/>
      <c r="J1328" s="234"/>
      <c r="K1328" s="234"/>
      <c r="L1328" s="234"/>
      <c r="M1328" s="234"/>
      <c r="N1328" s="234"/>
      <c r="O1328" s="234"/>
      <c r="P1328" s="234"/>
      <c r="Q1328" s="234"/>
      <c r="R1328" s="234"/>
      <c r="S1328" s="234"/>
      <c r="T1328" s="234"/>
    </row>
    <row r="1329">
      <c r="A1329" s="231">
        <v>5303239</v>
      </c>
      <c r="B1329" s="231" t="s">
        <v>1853</v>
      </c>
      <c r="C1329" s="254" t="s">
        <v>2096</v>
      </c>
      <c r="D1329" s="234"/>
      <c r="E1329" s="234"/>
      <c r="F1329" s="234"/>
      <c r="G1329" s="234"/>
      <c r="H1329" s="234"/>
      <c r="I1329" s="234"/>
      <c r="J1329" s="234"/>
      <c r="K1329" s="234"/>
      <c r="L1329" s="234"/>
      <c r="M1329" s="234"/>
      <c r="N1329" s="234"/>
      <c r="O1329" s="234"/>
      <c r="P1329" s="234"/>
      <c r="Q1329" s="234"/>
      <c r="R1329" s="234"/>
      <c r="S1329" s="234"/>
      <c r="T1329" s="234"/>
    </row>
    <row r="1330">
      <c r="A1330" s="231">
        <v>5304239</v>
      </c>
      <c r="B1330" s="231" t="s">
        <v>1855</v>
      </c>
      <c r="C1330" s="254" t="s">
        <v>2097</v>
      </c>
      <c r="D1330" s="234"/>
      <c r="E1330" s="234"/>
      <c r="F1330" s="234"/>
      <c r="G1330" s="234"/>
      <c r="H1330" s="234"/>
      <c r="I1330" s="234"/>
      <c r="J1330" s="234"/>
      <c r="K1330" s="234"/>
      <c r="L1330" s="234"/>
      <c r="M1330" s="234"/>
      <c r="N1330" s="234"/>
      <c r="O1330" s="234"/>
      <c r="P1330" s="234"/>
      <c r="Q1330" s="234"/>
      <c r="R1330" s="234"/>
      <c r="S1330" s="234"/>
      <c r="T1330" s="234"/>
    </row>
    <row r="1331">
      <c r="A1331" s="231">
        <v>5302241</v>
      </c>
      <c r="B1331" s="231" t="s">
        <v>1851</v>
      </c>
      <c r="C1331" s="254" t="s">
        <v>2098</v>
      </c>
      <c r="D1331" s="234"/>
      <c r="E1331" s="234"/>
      <c r="F1331" s="234"/>
      <c r="G1331" s="234"/>
      <c r="H1331" s="234"/>
      <c r="I1331" s="234"/>
      <c r="J1331" s="234"/>
      <c r="K1331" s="234"/>
      <c r="L1331" s="234"/>
      <c r="M1331" s="234"/>
      <c r="N1331" s="234"/>
      <c r="O1331" s="234"/>
      <c r="P1331" s="234"/>
      <c r="Q1331" s="234"/>
      <c r="R1331" s="234"/>
      <c r="S1331" s="234"/>
      <c r="T1331" s="234"/>
    </row>
    <row r="1332">
      <c r="A1332" s="231">
        <v>5303241</v>
      </c>
      <c r="B1332" s="231" t="s">
        <v>1853</v>
      </c>
      <c r="C1332" s="254" t="s">
        <v>2099</v>
      </c>
      <c r="D1332" s="234"/>
      <c r="E1332" s="234"/>
      <c r="F1332" s="234"/>
      <c r="G1332" s="234"/>
      <c r="H1332" s="234"/>
      <c r="I1332" s="234"/>
      <c r="J1332" s="234"/>
      <c r="K1332" s="234"/>
      <c r="L1332" s="234"/>
      <c r="M1332" s="234"/>
      <c r="N1332" s="234"/>
      <c r="O1332" s="234"/>
      <c r="P1332" s="234"/>
      <c r="Q1332" s="234"/>
      <c r="R1332" s="234"/>
      <c r="S1332" s="234"/>
      <c r="T1332" s="234"/>
    </row>
    <row r="1333">
      <c r="A1333" s="231">
        <v>5304241</v>
      </c>
      <c r="B1333" s="231" t="s">
        <v>1855</v>
      </c>
      <c r="C1333" s="254" t="s">
        <v>2100</v>
      </c>
      <c r="D1333" s="234"/>
      <c r="E1333" s="234"/>
      <c r="F1333" s="234"/>
      <c r="G1333" s="234"/>
      <c r="H1333" s="234"/>
      <c r="I1333" s="234"/>
      <c r="J1333" s="234"/>
      <c r="K1333" s="234"/>
      <c r="L1333" s="234"/>
      <c r="M1333" s="234"/>
      <c r="N1333" s="234"/>
      <c r="O1333" s="234"/>
      <c r="P1333" s="234"/>
      <c r="Q1333" s="234"/>
      <c r="R1333" s="234"/>
      <c r="S1333" s="234"/>
      <c r="T1333" s="234"/>
    </row>
    <row r="1334">
      <c r="A1334" s="231">
        <v>5302242</v>
      </c>
      <c r="B1334" s="231" t="s">
        <v>1851</v>
      </c>
      <c r="C1334" s="254" t="s">
        <v>2101</v>
      </c>
      <c r="D1334" s="234"/>
      <c r="E1334" s="234"/>
      <c r="F1334" s="234"/>
      <c r="G1334" s="234"/>
      <c r="H1334" s="234"/>
      <c r="I1334" s="234"/>
      <c r="J1334" s="234"/>
      <c r="K1334" s="234"/>
      <c r="L1334" s="234"/>
      <c r="M1334" s="234"/>
      <c r="N1334" s="234"/>
      <c r="O1334" s="234"/>
      <c r="P1334" s="234"/>
      <c r="Q1334" s="234"/>
      <c r="R1334" s="234"/>
      <c r="S1334" s="234"/>
      <c r="T1334" s="234"/>
    </row>
    <row r="1335">
      <c r="A1335" s="231">
        <v>5303242</v>
      </c>
      <c r="B1335" s="231" t="s">
        <v>1853</v>
      </c>
      <c r="C1335" s="254" t="s">
        <v>2102</v>
      </c>
      <c r="D1335" s="234"/>
      <c r="E1335" s="234"/>
      <c r="F1335" s="234"/>
      <c r="G1335" s="234"/>
      <c r="H1335" s="234"/>
      <c r="I1335" s="234"/>
      <c r="J1335" s="234"/>
      <c r="K1335" s="234"/>
      <c r="L1335" s="234"/>
      <c r="M1335" s="234"/>
      <c r="N1335" s="234"/>
      <c r="O1335" s="234"/>
      <c r="P1335" s="234"/>
      <c r="Q1335" s="234"/>
      <c r="R1335" s="234"/>
      <c r="S1335" s="234"/>
      <c r="T1335" s="234"/>
    </row>
    <row r="1336">
      <c r="A1336" s="231">
        <v>5304242</v>
      </c>
      <c r="B1336" s="231" t="s">
        <v>1855</v>
      </c>
      <c r="C1336" s="254" t="s">
        <v>2103</v>
      </c>
      <c r="D1336" s="234"/>
      <c r="E1336" s="234"/>
      <c r="F1336" s="234"/>
      <c r="G1336" s="234"/>
      <c r="H1336" s="234"/>
      <c r="I1336" s="234"/>
      <c r="J1336" s="234"/>
      <c r="K1336" s="234"/>
      <c r="L1336" s="234"/>
      <c r="M1336" s="234"/>
      <c r="N1336" s="234"/>
      <c r="O1336" s="234"/>
      <c r="P1336" s="234"/>
      <c r="Q1336" s="234"/>
      <c r="R1336" s="234"/>
      <c r="S1336" s="234"/>
      <c r="T1336" s="234"/>
    </row>
    <row r="1337">
      <c r="A1337" s="231">
        <v>5302243</v>
      </c>
      <c r="B1337" s="231" t="s">
        <v>1851</v>
      </c>
      <c r="C1337" s="254" t="s">
        <v>2104</v>
      </c>
      <c r="D1337" s="234"/>
      <c r="E1337" s="234"/>
      <c r="F1337" s="234"/>
      <c r="G1337" s="234"/>
      <c r="H1337" s="234"/>
      <c r="I1337" s="234"/>
      <c r="J1337" s="234"/>
      <c r="K1337" s="234"/>
      <c r="L1337" s="234"/>
      <c r="M1337" s="234"/>
      <c r="N1337" s="234"/>
      <c r="O1337" s="234"/>
      <c r="P1337" s="234"/>
      <c r="Q1337" s="234"/>
      <c r="R1337" s="234"/>
      <c r="S1337" s="234"/>
      <c r="T1337" s="234"/>
    </row>
    <row r="1338">
      <c r="A1338" s="231">
        <v>5303243</v>
      </c>
      <c r="B1338" s="231" t="s">
        <v>1853</v>
      </c>
      <c r="C1338" s="254" t="s">
        <v>2105</v>
      </c>
      <c r="D1338" s="234"/>
      <c r="E1338" s="234"/>
      <c r="F1338" s="234"/>
      <c r="G1338" s="234"/>
      <c r="H1338" s="234"/>
      <c r="I1338" s="234"/>
      <c r="J1338" s="234"/>
      <c r="K1338" s="234"/>
      <c r="L1338" s="234"/>
      <c r="M1338" s="234"/>
      <c r="N1338" s="234"/>
      <c r="O1338" s="234"/>
      <c r="P1338" s="234"/>
      <c r="Q1338" s="234"/>
      <c r="R1338" s="234"/>
      <c r="S1338" s="234"/>
      <c r="T1338" s="234"/>
    </row>
    <row r="1339">
      <c r="A1339" s="231">
        <v>5304243</v>
      </c>
      <c r="B1339" s="231" t="s">
        <v>1855</v>
      </c>
      <c r="C1339" s="254" t="s">
        <v>2106</v>
      </c>
      <c r="D1339" s="234"/>
      <c r="E1339" s="234"/>
      <c r="F1339" s="234"/>
      <c r="G1339" s="234"/>
      <c r="H1339" s="234"/>
      <c r="I1339" s="234"/>
      <c r="J1339" s="234"/>
      <c r="K1339" s="234"/>
      <c r="L1339" s="234"/>
      <c r="M1339" s="234"/>
      <c r="N1339" s="234"/>
      <c r="O1339" s="234"/>
      <c r="P1339" s="234"/>
      <c r="Q1339" s="234"/>
      <c r="R1339" s="234"/>
      <c r="S1339" s="234"/>
      <c r="T1339" s="234"/>
    </row>
    <row r="1340">
      <c r="A1340" s="231">
        <v>5302245</v>
      </c>
      <c r="B1340" s="231" t="s">
        <v>1851</v>
      </c>
      <c r="C1340" s="254" t="s">
        <v>2107</v>
      </c>
      <c r="D1340" s="234"/>
      <c r="E1340" s="234"/>
      <c r="F1340" s="234"/>
      <c r="G1340" s="234"/>
      <c r="H1340" s="234"/>
      <c r="I1340" s="234"/>
      <c r="J1340" s="234"/>
      <c r="K1340" s="234"/>
      <c r="L1340" s="234"/>
      <c r="M1340" s="234"/>
      <c r="N1340" s="234"/>
      <c r="O1340" s="234"/>
      <c r="P1340" s="234"/>
      <c r="Q1340" s="234"/>
      <c r="R1340" s="234"/>
      <c r="S1340" s="234"/>
      <c r="T1340" s="234"/>
    </row>
    <row r="1341">
      <c r="A1341" s="231">
        <v>5303245</v>
      </c>
      <c r="B1341" s="231" t="s">
        <v>1853</v>
      </c>
      <c r="C1341" s="254" t="s">
        <v>2108</v>
      </c>
      <c r="D1341" s="234"/>
      <c r="E1341" s="234"/>
      <c r="F1341" s="234"/>
      <c r="G1341" s="234"/>
      <c r="H1341" s="234"/>
      <c r="I1341" s="234"/>
      <c r="J1341" s="234"/>
      <c r="K1341" s="234"/>
      <c r="L1341" s="234"/>
      <c r="M1341" s="234"/>
      <c r="N1341" s="234"/>
      <c r="O1341" s="234"/>
      <c r="P1341" s="234"/>
      <c r="Q1341" s="234"/>
      <c r="R1341" s="234"/>
      <c r="S1341" s="234"/>
      <c r="T1341" s="234"/>
    </row>
    <row r="1342">
      <c r="A1342" s="231">
        <v>5304245</v>
      </c>
      <c r="B1342" s="231" t="s">
        <v>1855</v>
      </c>
      <c r="C1342" s="254" t="s">
        <v>2109</v>
      </c>
      <c r="D1342" s="234"/>
      <c r="E1342" s="234"/>
      <c r="F1342" s="234"/>
      <c r="G1342" s="234"/>
      <c r="H1342" s="234"/>
      <c r="I1342" s="234"/>
      <c r="J1342" s="234"/>
      <c r="K1342" s="234"/>
      <c r="L1342" s="234"/>
      <c r="M1342" s="234"/>
      <c r="N1342" s="234"/>
      <c r="O1342" s="234"/>
      <c r="P1342" s="234"/>
      <c r="Q1342" s="234"/>
      <c r="R1342" s="234"/>
      <c r="S1342" s="234"/>
      <c r="T1342" s="234"/>
    </row>
    <row r="1343">
      <c r="A1343" s="231">
        <v>5302246</v>
      </c>
      <c r="B1343" s="231" t="s">
        <v>1851</v>
      </c>
      <c r="C1343" s="254" t="s">
        <v>2110</v>
      </c>
      <c r="D1343" s="234"/>
      <c r="E1343" s="234"/>
      <c r="F1343" s="234"/>
      <c r="G1343" s="234"/>
      <c r="H1343" s="234"/>
      <c r="I1343" s="234"/>
      <c r="J1343" s="234"/>
      <c r="K1343" s="234"/>
      <c r="L1343" s="234"/>
      <c r="M1343" s="234"/>
      <c r="N1343" s="234"/>
      <c r="O1343" s="234"/>
      <c r="P1343" s="234"/>
      <c r="Q1343" s="234"/>
      <c r="R1343" s="234"/>
      <c r="S1343" s="234"/>
      <c r="T1343" s="234"/>
    </row>
    <row r="1344">
      <c r="A1344" s="231">
        <v>5303246</v>
      </c>
      <c r="B1344" s="231" t="s">
        <v>1853</v>
      </c>
      <c r="C1344" s="254" t="s">
        <v>2111</v>
      </c>
      <c r="D1344" s="234"/>
      <c r="E1344" s="234"/>
      <c r="F1344" s="234"/>
      <c r="G1344" s="234"/>
      <c r="H1344" s="234"/>
      <c r="I1344" s="234"/>
      <c r="J1344" s="234"/>
      <c r="K1344" s="234"/>
      <c r="L1344" s="234"/>
      <c r="M1344" s="234"/>
      <c r="N1344" s="234"/>
      <c r="O1344" s="234"/>
      <c r="P1344" s="234"/>
      <c r="Q1344" s="234"/>
      <c r="R1344" s="234"/>
      <c r="S1344" s="234"/>
      <c r="T1344" s="234"/>
    </row>
    <row r="1345">
      <c r="A1345" s="231">
        <v>5304246</v>
      </c>
      <c r="B1345" s="231" t="s">
        <v>1855</v>
      </c>
      <c r="C1345" s="254" t="s">
        <v>2112</v>
      </c>
      <c r="D1345" s="234"/>
      <c r="E1345" s="234"/>
      <c r="F1345" s="234"/>
      <c r="G1345" s="234"/>
      <c r="H1345" s="234"/>
      <c r="I1345" s="234"/>
      <c r="J1345" s="234"/>
      <c r="K1345" s="234"/>
      <c r="L1345" s="234"/>
      <c r="M1345" s="234"/>
      <c r="N1345" s="234"/>
      <c r="O1345" s="234"/>
      <c r="P1345" s="234"/>
      <c r="Q1345" s="234"/>
      <c r="R1345" s="234"/>
      <c r="S1345" s="234"/>
      <c r="T1345" s="234"/>
    </row>
    <row r="1346">
      <c r="A1346" s="231">
        <v>5302247</v>
      </c>
      <c r="B1346" s="231" t="s">
        <v>1851</v>
      </c>
      <c r="C1346" s="254" t="s">
        <v>2113</v>
      </c>
      <c r="D1346" s="234"/>
      <c r="E1346" s="234"/>
      <c r="F1346" s="234"/>
      <c r="G1346" s="234"/>
      <c r="H1346" s="234"/>
      <c r="I1346" s="234"/>
      <c r="J1346" s="234"/>
      <c r="K1346" s="234"/>
      <c r="L1346" s="234"/>
      <c r="M1346" s="234"/>
      <c r="N1346" s="234"/>
      <c r="O1346" s="234"/>
      <c r="P1346" s="234"/>
      <c r="Q1346" s="234"/>
      <c r="R1346" s="234"/>
      <c r="S1346" s="234"/>
      <c r="T1346" s="234"/>
    </row>
    <row r="1347">
      <c r="A1347" s="231">
        <v>5303247</v>
      </c>
      <c r="B1347" s="231" t="s">
        <v>1853</v>
      </c>
      <c r="C1347" s="254" t="s">
        <v>2114</v>
      </c>
      <c r="D1347" s="234"/>
      <c r="E1347" s="234"/>
      <c r="F1347" s="234"/>
      <c r="G1347" s="234"/>
      <c r="H1347" s="234"/>
      <c r="I1347" s="234"/>
      <c r="J1347" s="234"/>
      <c r="K1347" s="234"/>
      <c r="L1347" s="234"/>
      <c r="M1347" s="234"/>
      <c r="N1347" s="234"/>
      <c r="O1347" s="234"/>
      <c r="P1347" s="234"/>
      <c r="Q1347" s="234"/>
      <c r="R1347" s="234"/>
      <c r="S1347" s="234"/>
      <c r="T1347" s="234"/>
    </row>
    <row r="1348">
      <c r="A1348" s="231">
        <v>5304247</v>
      </c>
      <c r="B1348" s="231" t="s">
        <v>1855</v>
      </c>
      <c r="C1348" s="254" t="s">
        <v>2115</v>
      </c>
      <c r="D1348" s="234"/>
      <c r="E1348" s="234"/>
      <c r="F1348" s="234"/>
      <c r="G1348" s="234"/>
      <c r="H1348" s="234"/>
      <c r="I1348" s="234"/>
      <c r="J1348" s="234"/>
      <c r="K1348" s="234"/>
      <c r="L1348" s="234"/>
      <c r="M1348" s="234"/>
      <c r="N1348" s="234"/>
      <c r="O1348" s="234"/>
      <c r="P1348" s="234"/>
      <c r="Q1348" s="234"/>
      <c r="R1348" s="234"/>
      <c r="S1348" s="234"/>
      <c r="T1348" s="234"/>
    </row>
    <row r="1349">
      <c r="A1349" s="269">
        <v>5302249</v>
      </c>
      <c r="B1349" s="269" t="s">
        <v>1851</v>
      </c>
      <c r="C1349" s="254" t="s">
        <v>2116</v>
      </c>
      <c r="D1349" s="234"/>
      <c r="E1349" s="234"/>
      <c r="F1349" s="234"/>
      <c r="G1349" s="234"/>
      <c r="H1349" s="234"/>
      <c r="I1349" s="234"/>
      <c r="J1349" s="234"/>
      <c r="K1349" s="234"/>
      <c r="L1349" s="234"/>
      <c r="M1349" s="234"/>
      <c r="N1349" s="234"/>
      <c r="O1349" s="234"/>
      <c r="P1349" s="234"/>
      <c r="Q1349" s="234"/>
      <c r="R1349" s="234"/>
      <c r="S1349" s="234"/>
      <c r="T1349" s="234"/>
    </row>
    <row r="1350">
      <c r="A1350" s="269">
        <v>5303249</v>
      </c>
      <c r="B1350" s="269" t="s">
        <v>1853</v>
      </c>
      <c r="C1350" s="254" t="s">
        <v>2117</v>
      </c>
      <c r="D1350" s="234"/>
      <c r="E1350" s="234"/>
      <c r="F1350" s="234"/>
      <c r="G1350" s="234"/>
      <c r="H1350" s="234"/>
      <c r="I1350" s="234"/>
      <c r="J1350" s="234"/>
      <c r="K1350" s="234"/>
      <c r="L1350" s="234"/>
      <c r="M1350" s="234"/>
      <c r="N1350" s="234"/>
      <c r="O1350" s="234"/>
      <c r="P1350" s="234"/>
      <c r="Q1350" s="234"/>
      <c r="R1350" s="234"/>
      <c r="S1350" s="234"/>
      <c r="T1350" s="234"/>
    </row>
    <row r="1351">
      <c r="A1351" s="231">
        <v>5304249</v>
      </c>
      <c r="B1351" s="231" t="s">
        <v>1855</v>
      </c>
      <c r="C1351" s="254" t="s">
        <v>2118</v>
      </c>
      <c r="D1351" s="234"/>
      <c r="E1351" s="234"/>
      <c r="F1351" s="234"/>
      <c r="G1351" s="234"/>
      <c r="H1351" s="234"/>
      <c r="I1351" s="234"/>
      <c r="J1351" s="234"/>
      <c r="K1351" s="234"/>
      <c r="L1351" s="234"/>
      <c r="M1351" s="234"/>
      <c r="N1351" s="234"/>
      <c r="O1351" s="234"/>
      <c r="P1351" s="234"/>
      <c r="Q1351" s="234"/>
      <c r="R1351" s="234"/>
      <c r="S1351" s="234"/>
      <c r="T1351" s="234"/>
    </row>
    <row r="1352">
      <c r="A1352" s="231">
        <v>5305249</v>
      </c>
      <c r="B1352" s="231" t="s">
        <v>1857</v>
      </c>
      <c r="C1352" s="254" t="s">
        <v>2119</v>
      </c>
      <c r="D1352" s="234"/>
      <c r="E1352" s="234"/>
      <c r="F1352" s="234"/>
      <c r="G1352" s="234"/>
      <c r="H1352" s="234"/>
      <c r="I1352" s="234"/>
      <c r="J1352" s="234"/>
      <c r="K1352" s="234"/>
      <c r="L1352" s="234"/>
      <c r="M1352" s="234"/>
      <c r="N1352" s="234"/>
      <c r="O1352" s="234"/>
      <c r="P1352" s="234"/>
      <c r="Q1352" s="234"/>
      <c r="R1352" s="234"/>
      <c r="S1352" s="234"/>
      <c r="T1352" s="234"/>
    </row>
    <row r="1353">
      <c r="A1353" s="231">
        <v>5306249</v>
      </c>
      <c r="B1353" s="231" t="s">
        <v>1859</v>
      </c>
      <c r="C1353" s="254" t="s">
        <v>2120</v>
      </c>
      <c r="D1353" s="234"/>
      <c r="E1353" s="234"/>
      <c r="F1353" s="234"/>
      <c r="G1353" s="234"/>
      <c r="H1353" s="234"/>
      <c r="I1353" s="234"/>
      <c r="J1353" s="234"/>
      <c r="K1353" s="234"/>
      <c r="L1353" s="234"/>
      <c r="M1353" s="234"/>
      <c r="N1353" s="234"/>
      <c r="O1353" s="234"/>
      <c r="P1353" s="234"/>
      <c r="Q1353" s="234"/>
      <c r="R1353" s="234"/>
      <c r="S1353" s="234"/>
      <c r="T1353" s="234"/>
    </row>
    <row r="1354">
      <c r="A1354" s="231">
        <v>5307249</v>
      </c>
      <c r="B1354" s="231" t="s">
        <v>1861</v>
      </c>
      <c r="C1354" s="254" t="s">
        <v>2121</v>
      </c>
      <c r="D1354" s="234"/>
      <c r="E1354" s="234"/>
      <c r="F1354" s="234"/>
      <c r="G1354" s="234"/>
      <c r="H1354" s="234"/>
      <c r="I1354" s="234"/>
      <c r="J1354" s="234"/>
      <c r="K1354" s="234"/>
      <c r="L1354" s="234"/>
      <c r="M1354" s="234"/>
      <c r="N1354" s="234"/>
      <c r="O1354" s="234"/>
      <c r="P1354" s="234"/>
      <c r="Q1354" s="234"/>
      <c r="R1354" s="234"/>
      <c r="S1354" s="234"/>
      <c r="T1354" s="234"/>
    </row>
    <row r="1355">
      <c r="A1355" s="269">
        <v>5302250</v>
      </c>
      <c r="B1355" s="269" t="s">
        <v>1851</v>
      </c>
      <c r="C1355" s="254" t="s">
        <v>2122</v>
      </c>
      <c r="D1355" s="234"/>
      <c r="E1355" s="234"/>
      <c r="F1355" s="234"/>
      <c r="G1355" s="234"/>
      <c r="H1355" s="234"/>
      <c r="I1355" s="234"/>
      <c r="J1355" s="234"/>
      <c r="K1355" s="234"/>
      <c r="L1355" s="234"/>
      <c r="M1355" s="234"/>
      <c r="N1355" s="234"/>
      <c r="O1355" s="234"/>
      <c r="P1355" s="234"/>
      <c r="Q1355" s="234"/>
      <c r="R1355" s="234"/>
      <c r="S1355" s="234"/>
      <c r="T1355" s="234"/>
    </row>
    <row r="1356">
      <c r="A1356" s="269">
        <v>5303250</v>
      </c>
      <c r="B1356" s="269" t="s">
        <v>1853</v>
      </c>
      <c r="C1356" s="254" t="s">
        <v>2123</v>
      </c>
      <c r="D1356" s="234"/>
      <c r="E1356" s="234"/>
      <c r="F1356" s="234"/>
      <c r="G1356" s="234"/>
      <c r="H1356" s="234"/>
      <c r="I1356" s="234"/>
      <c r="J1356" s="234"/>
      <c r="K1356" s="234"/>
      <c r="L1356" s="234"/>
      <c r="M1356" s="234"/>
      <c r="N1356" s="234"/>
      <c r="O1356" s="234"/>
      <c r="P1356" s="234"/>
      <c r="Q1356" s="234"/>
      <c r="R1356" s="234"/>
      <c r="S1356" s="234"/>
      <c r="T1356" s="234"/>
    </row>
    <row r="1357">
      <c r="A1357" s="231">
        <v>5304250</v>
      </c>
      <c r="B1357" s="231" t="s">
        <v>1855</v>
      </c>
      <c r="C1357" s="254" t="s">
        <v>2124</v>
      </c>
      <c r="D1357" s="234"/>
      <c r="E1357" s="234"/>
      <c r="F1357" s="234"/>
      <c r="G1357" s="234"/>
      <c r="H1357" s="234"/>
      <c r="I1357" s="234"/>
      <c r="J1357" s="234"/>
      <c r="K1357" s="234"/>
      <c r="L1357" s="234"/>
      <c r="M1357" s="234"/>
      <c r="N1357" s="234"/>
      <c r="O1357" s="234"/>
      <c r="P1357" s="234"/>
      <c r="Q1357" s="234"/>
      <c r="R1357" s="234"/>
      <c r="S1357" s="234"/>
      <c r="T1357" s="234"/>
    </row>
    <row r="1358">
      <c r="A1358" s="231">
        <v>5305250</v>
      </c>
      <c r="B1358" s="231" t="s">
        <v>1857</v>
      </c>
      <c r="C1358" s="254" t="s">
        <v>2125</v>
      </c>
      <c r="D1358" s="234"/>
      <c r="E1358" s="234"/>
      <c r="F1358" s="234"/>
      <c r="G1358" s="234"/>
      <c r="H1358" s="234"/>
      <c r="I1358" s="234"/>
      <c r="J1358" s="234"/>
      <c r="K1358" s="234"/>
      <c r="L1358" s="234"/>
      <c r="M1358" s="234"/>
      <c r="N1358" s="234"/>
      <c r="O1358" s="234"/>
      <c r="P1358" s="234"/>
      <c r="Q1358" s="234"/>
      <c r="R1358" s="234"/>
      <c r="S1358" s="234"/>
      <c r="T1358" s="234"/>
    </row>
    <row r="1359">
      <c r="A1359" s="231">
        <v>5306250</v>
      </c>
      <c r="B1359" s="231" t="s">
        <v>1859</v>
      </c>
      <c r="C1359" s="254" t="s">
        <v>2126</v>
      </c>
      <c r="D1359" s="234"/>
      <c r="E1359" s="234"/>
      <c r="F1359" s="234"/>
      <c r="G1359" s="234"/>
      <c r="H1359" s="234"/>
      <c r="I1359" s="234"/>
      <c r="J1359" s="234"/>
      <c r="K1359" s="234"/>
      <c r="L1359" s="234"/>
      <c r="M1359" s="234"/>
      <c r="N1359" s="234"/>
      <c r="O1359" s="234"/>
      <c r="P1359" s="234"/>
      <c r="Q1359" s="234"/>
      <c r="R1359" s="234"/>
      <c r="S1359" s="234"/>
      <c r="T1359" s="234"/>
    </row>
    <row r="1360">
      <c r="A1360" s="231">
        <v>5307250</v>
      </c>
      <c r="B1360" s="231" t="s">
        <v>1861</v>
      </c>
      <c r="C1360" s="254" t="s">
        <v>2127</v>
      </c>
      <c r="D1360" s="234"/>
      <c r="E1360" s="234"/>
      <c r="F1360" s="234"/>
      <c r="G1360" s="234"/>
      <c r="H1360" s="234"/>
      <c r="I1360" s="234"/>
      <c r="J1360" s="234"/>
      <c r="K1360" s="234"/>
      <c r="L1360" s="234"/>
      <c r="M1360" s="234"/>
      <c r="N1360" s="234"/>
      <c r="O1360" s="234"/>
      <c r="P1360" s="234"/>
      <c r="Q1360" s="234"/>
      <c r="R1360" s="234"/>
      <c r="S1360" s="234"/>
      <c r="T1360" s="234"/>
    </row>
    <row r="1361">
      <c r="A1361" s="269">
        <v>5302251</v>
      </c>
      <c r="B1361" s="269" t="s">
        <v>1851</v>
      </c>
      <c r="C1361" s="254" t="s">
        <v>2128</v>
      </c>
      <c r="D1361" s="234"/>
      <c r="E1361" s="234"/>
      <c r="F1361" s="234"/>
      <c r="G1361" s="234"/>
      <c r="H1361" s="234"/>
      <c r="I1361" s="234"/>
      <c r="J1361" s="234"/>
      <c r="K1361" s="234"/>
      <c r="L1361" s="234"/>
      <c r="M1361" s="234"/>
      <c r="N1361" s="234"/>
      <c r="O1361" s="234"/>
      <c r="P1361" s="234"/>
      <c r="Q1361" s="234"/>
      <c r="R1361" s="234"/>
      <c r="S1361" s="234"/>
      <c r="T1361" s="234"/>
    </row>
    <row r="1362">
      <c r="A1362" s="269">
        <v>5303251</v>
      </c>
      <c r="B1362" s="269" t="s">
        <v>1853</v>
      </c>
      <c r="C1362" s="254" t="s">
        <v>2129</v>
      </c>
      <c r="D1362" s="234"/>
      <c r="E1362" s="234"/>
      <c r="F1362" s="234"/>
      <c r="G1362" s="234"/>
      <c r="H1362" s="234"/>
      <c r="I1362" s="234"/>
      <c r="J1362" s="234"/>
      <c r="K1362" s="234"/>
      <c r="L1362" s="234"/>
      <c r="M1362" s="234"/>
      <c r="N1362" s="234"/>
      <c r="O1362" s="234"/>
      <c r="P1362" s="234"/>
      <c r="Q1362" s="234"/>
      <c r="R1362" s="234"/>
      <c r="S1362" s="234"/>
      <c r="T1362" s="234"/>
    </row>
    <row r="1363">
      <c r="A1363" s="231">
        <v>5304251</v>
      </c>
      <c r="B1363" s="231" t="s">
        <v>1855</v>
      </c>
      <c r="C1363" s="254" t="s">
        <v>2130</v>
      </c>
      <c r="D1363" s="234"/>
      <c r="E1363" s="234"/>
      <c r="F1363" s="234"/>
      <c r="G1363" s="234"/>
      <c r="H1363" s="234"/>
      <c r="I1363" s="234"/>
      <c r="J1363" s="234"/>
      <c r="K1363" s="234"/>
      <c r="L1363" s="234"/>
      <c r="M1363" s="234"/>
      <c r="N1363" s="234"/>
      <c r="O1363" s="234"/>
      <c r="P1363" s="234"/>
      <c r="Q1363" s="234"/>
      <c r="R1363" s="234"/>
      <c r="S1363" s="234"/>
      <c r="T1363" s="234"/>
    </row>
    <row r="1364">
      <c r="A1364" s="231">
        <v>5305251</v>
      </c>
      <c r="B1364" s="231" t="s">
        <v>1857</v>
      </c>
      <c r="C1364" s="254" t="s">
        <v>2131</v>
      </c>
      <c r="D1364" s="234"/>
      <c r="E1364" s="234"/>
      <c r="F1364" s="234"/>
      <c r="G1364" s="234"/>
      <c r="H1364" s="234"/>
      <c r="I1364" s="234"/>
      <c r="J1364" s="234"/>
      <c r="K1364" s="234"/>
      <c r="L1364" s="234"/>
      <c r="M1364" s="234"/>
      <c r="N1364" s="234"/>
      <c r="O1364" s="234"/>
      <c r="P1364" s="234"/>
      <c r="Q1364" s="234"/>
      <c r="R1364" s="234"/>
      <c r="S1364" s="234"/>
      <c r="T1364" s="234"/>
    </row>
    <row r="1365">
      <c r="A1365" s="231">
        <v>5306251</v>
      </c>
      <c r="B1365" s="231" t="s">
        <v>1859</v>
      </c>
      <c r="C1365" s="254" t="s">
        <v>2132</v>
      </c>
      <c r="D1365" s="234"/>
      <c r="E1365" s="234"/>
      <c r="F1365" s="234"/>
      <c r="G1365" s="234"/>
      <c r="H1365" s="234"/>
      <c r="I1365" s="234"/>
      <c r="J1365" s="234"/>
      <c r="K1365" s="234"/>
      <c r="L1365" s="234"/>
      <c r="M1365" s="234"/>
      <c r="N1365" s="234"/>
      <c r="O1365" s="234"/>
      <c r="P1365" s="234"/>
      <c r="Q1365" s="234"/>
      <c r="R1365" s="234"/>
      <c r="S1365" s="234"/>
      <c r="T1365" s="234"/>
    </row>
    <row r="1366">
      <c r="A1366" s="231">
        <v>5307251</v>
      </c>
      <c r="B1366" s="231" t="s">
        <v>1861</v>
      </c>
      <c r="C1366" s="254" t="s">
        <v>2133</v>
      </c>
      <c r="D1366" s="234"/>
      <c r="E1366" s="234"/>
      <c r="F1366" s="234"/>
      <c r="G1366" s="234"/>
      <c r="H1366" s="234"/>
      <c r="I1366" s="234"/>
      <c r="J1366" s="234"/>
      <c r="K1366" s="234"/>
      <c r="L1366" s="234"/>
      <c r="M1366" s="234"/>
      <c r="N1366" s="234"/>
      <c r="O1366" s="234"/>
      <c r="P1366" s="234"/>
      <c r="Q1366" s="234"/>
      <c r="R1366" s="234"/>
      <c r="S1366" s="234"/>
      <c r="T1366" s="234"/>
    </row>
    <row r="1367">
      <c r="A1367" s="231">
        <v>5304253</v>
      </c>
      <c r="B1367" s="231" t="s">
        <v>1855</v>
      </c>
      <c r="C1367" s="254" t="s">
        <v>2134</v>
      </c>
      <c r="D1367" s="234"/>
      <c r="E1367" s="234"/>
      <c r="F1367" s="234"/>
      <c r="G1367" s="234"/>
      <c r="H1367" s="234"/>
      <c r="I1367" s="234"/>
      <c r="J1367" s="234"/>
      <c r="K1367" s="234"/>
      <c r="L1367" s="234"/>
      <c r="M1367" s="234"/>
      <c r="N1367" s="234"/>
      <c r="O1367" s="234"/>
      <c r="P1367" s="234"/>
      <c r="Q1367" s="234"/>
      <c r="R1367" s="234"/>
      <c r="S1367" s="234"/>
      <c r="T1367" s="234"/>
    </row>
    <row r="1368">
      <c r="A1368" s="231">
        <v>5305253</v>
      </c>
      <c r="B1368" s="231" t="s">
        <v>1857</v>
      </c>
      <c r="C1368" s="254" t="s">
        <v>2135</v>
      </c>
      <c r="D1368" s="234"/>
      <c r="E1368" s="234"/>
      <c r="F1368" s="234"/>
      <c r="G1368" s="234"/>
      <c r="H1368" s="234"/>
      <c r="I1368" s="234"/>
      <c r="J1368" s="234"/>
      <c r="K1368" s="234"/>
      <c r="L1368" s="234"/>
      <c r="M1368" s="234"/>
      <c r="N1368" s="234"/>
      <c r="O1368" s="234"/>
      <c r="P1368" s="234"/>
      <c r="Q1368" s="234"/>
      <c r="R1368" s="234"/>
      <c r="S1368" s="234"/>
      <c r="T1368" s="234"/>
    </row>
    <row r="1369">
      <c r="A1369" s="231">
        <v>5306253</v>
      </c>
      <c r="B1369" s="231" t="s">
        <v>1859</v>
      </c>
      <c r="C1369" s="254" t="s">
        <v>2136</v>
      </c>
      <c r="D1369" s="234"/>
      <c r="E1369" s="234"/>
      <c r="F1369" s="234"/>
      <c r="G1369" s="234"/>
      <c r="H1369" s="234"/>
      <c r="I1369" s="234"/>
      <c r="J1369" s="234"/>
      <c r="K1369" s="234"/>
      <c r="L1369" s="234"/>
      <c r="M1369" s="234"/>
      <c r="N1369" s="234"/>
      <c r="O1369" s="234"/>
      <c r="P1369" s="234"/>
      <c r="Q1369" s="234"/>
      <c r="R1369" s="234"/>
      <c r="S1369" s="234"/>
      <c r="T1369" s="234"/>
    </row>
    <row r="1370">
      <c r="A1370" s="231">
        <v>5307253</v>
      </c>
      <c r="B1370" s="231" t="s">
        <v>1861</v>
      </c>
      <c r="C1370" s="254" t="s">
        <v>2137</v>
      </c>
      <c r="D1370" s="234"/>
      <c r="E1370" s="234"/>
      <c r="F1370" s="234"/>
      <c r="G1370" s="234"/>
      <c r="H1370" s="234"/>
      <c r="I1370" s="234"/>
      <c r="J1370" s="234"/>
      <c r="K1370" s="234"/>
      <c r="L1370" s="234"/>
      <c r="M1370" s="234"/>
      <c r="N1370" s="234"/>
      <c r="O1370" s="234"/>
      <c r="P1370" s="234"/>
      <c r="Q1370" s="234"/>
      <c r="R1370" s="234"/>
      <c r="S1370" s="234"/>
      <c r="T1370" s="234"/>
    </row>
    <row r="1371">
      <c r="A1371" s="231">
        <v>5304254</v>
      </c>
      <c r="B1371" s="231" t="s">
        <v>1855</v>
      </c>
      <c r="C1371" s="254" t="s">
        <v>2138</v>
      </c>
      <c r="D1371" s="234"/>
      <c r="E1371" s="234"/>
      <c r="F1371" s="234"/>
      <c r="G1371" s="234"/>
      <c r="H1371" s="234"/>
      <c r="I1371" s="234"/>
      <c r="J1371" s="234"/>
      <c r="K1371" s="234"/>
      <c r="L1371" s="234"/>
      <c r="M1371" s="234"/>
      <c r="N1371" s="234"/>
      <c r="O1371" s="234"/>
      <c r="P1371" s="234"/>
      <c r="Q1371" s="234"/>
      <c r="R1371" s="234"/>
      <c r="S1371" s="234"/>
      <c r="T1371" s="234"/>
    </row>
    <row r="1372">
      <c r="A1372" s="231">
        <v>5305254</v>
      </c>
      <c r="B1372" s="231" t="s">
        <v>1857</v>
      </c>
      <c r="C1372" s="254" t="s">
        <v>2139</v>
      </c>
      <c r="D1372" s="234"/>
      <c r="E1372" s="234"/>
      <c r="F1372" s="234"/>
      <c r="G1372" s="234"/>
      <c r="H1372" s="234"/>
      <c r="I1372" s="234"/>
      <c r="J1372" s="234"/>
      <c r="K1372" s="234"/>
      <c r="L1372" s="234"/>
      <c r="M1372" s="234"/>
      <c r="N1372" s="234"/>
      <c r="O1372" s="234"/>
      <c r="P1372" s="234"/>
      <c r="Q1372" s="234"/>
      <c r="R1372" s="234"/>
      <c r="S1372" s="234"/>
      <c r="T1372" s="234"/>
    </row>
    <row r="1373">
      <c r="A1373" s="231">
        <v>5306254</v>
      </c>
      <c r="B1373" s="231" t="s">
        <v>1859</v>
      </c>
      <c r="C1373" s="254" t="s">
        <v>2140</v>
      </c>
      <c r="D1373" s="234"/>
      <c r="E1373" s="234"/>
      <c r="F1373" s="234"/>
      <c r="G1373" s="234"/>
      <c r="H1373" s="234"/>
      <c r="I1373" s="234"/>
      <c r="J1373" s="234"/>
      <c r="K1373" s="234"/>
      <c r="L1373" s="234"/>
      <c r="M1373" s="234"/>
      <c r="N1373" s="234"/>
      <c r="O1373" s="234"/>
      <c r="P1373" s="234"/>
      <c r="Q1373" s="234"/>
      <c r="R1373" s="234"/>
      <c r="S1373" s="234"/>
      <c r="T1373" s="234"/>
    </row>
    <row r="1374">
      <c r="A1374" s="231">
        <v>5307254</v>
      </c>
      <c r="B1374" s="231" t="s">
        <v>1861</v>
      </c>
      <c r="C1374" s="254" t="s">
        <v>2141</v>
      </c>
      <c r="D1374" s="234"/>
      <c r="E1374" s="234"/>
      <c r="F1374" s="234"/>
      <c r="G1374" s="234"/>
      <c r="H1374" s="234"/>
      <c r="I1374" s="234"/>
      <c r="J1374" s="234"/>
      <c r="K1374" s="234"/>
      <c r="L1374" s="234"/>
      <c r="M1374" s="234"/>
      <c r="N1374" s="234"/>
      <c r="O1374" s="234"/>
      <c r="P1374" s="234"/>
      <c r="Q1374" s="234"/>
      <c r="R1374" s="234"/>
      <c r="S1374" s="234"/>
      <c r="T1374" s="234"/>
    </row>
    <row r="1375">
      <c r="A1375" s="231">
        <v>5304255</v>
      </c>
      <c r="B1375" s="231" t="s">
        <v>1855</v>
      </c>
      <c r="C1375" s="254" t="s">
        <v>2142</v>
      </c>
      <c r="D1375" s="234"/>
      <c r="E1375" s="234"/>
      <c r="F1375" s="234"/>
      <c r="G1375" s="234"/>
      <c r="H1375" s="234"/>
      <c r="I1375" s="234"/>
      <c r="J1375" s="234"/>
      <c r="K1375" s="234"/>
      <c r="L1375" s="234"/>
      <c r="M1375" s="234"/>
      <c r="N1375" s="234"/>
      <c r="O1375" s="234"/>
      <c r="P1375" s="234"/>
      <c r="Q1375" s="234"/>
      <c r="R1375" s="234"/>
      <c r="S1375" s="234"/>
      <c r="T1375" s="234"/>
    </row>
    <row r="1376">
      <c r="A1376" s="231">
        <v>5305255</v>
      </c>
      <c r="B1376" s="231" t="s">
        <v>1857</v>
      </c>
      <c r="C1376" s="254" t="s">
        <v>2143</v>
      </c>
      <c r="D1376" s="234"/>
      <c r="E1376" s="234"/>
      <c r="F1376" s="234"/>
      <c r="G1376" s="234"/>
      <c r="H1376" s="234"/>
      <c r="I1376" s="234"/>
      <c r="J1376" s="234"/>
      <c r="K1376" s="234"/>
      <c r="L1376" s="234"/>
      <c r="M1376" s="234"/>
      <c r="N1376" s="234"/>
      <c r="O1376" s="234"/>
      <c r="P1376" s="234"/>
      <c r="Q1376" s="234"/>
      <c r="R1376" s="234"/>
      <c r="S1376" s="234"/>
      <c r="T1376" s="234"/>
    </row>
    <row r="1377">
      <c r="A1377" s="231">
        <v>5306255</v>
      </c>
      <c r="B1377" s="231" t="s">
        <v>1859</v>
      </c>
      <c r="C1377" s="254" t="s">
        <v>2144</v>
      </c>
      <c r="D1377" s="234"/>
      <c r="E1377" s="234"/>
      <c r="F1377" s="234"/>
      <c r="G1377" s="234"/>
      <c r="H1377" s="234"/>
      <c r="I1377" s="234"/>
      <c r="J1377" s="234"/>
      <c r="K1377" s="234"/>
      <c r="L1377" s="234"/>
      <c r="M1377" s="234"/>
      <c r="N1377" s="234"/>
      <c r="O1377" s="234"/>
      <c r="P1377" s="234"/>
      <c r="Q1377" s="234"/>
      <c r="R1377" s="234"/>
      <c r="S1377" s="234"/>
      <c r="T1377" s="234"/>
    </row>
    <row r="1378">
      <c r="A1378" s="231">
        <v>5307255</v>
      </c>
      <c r="B1378" s="231" t="s">
        <v>1861</v>
      </c>
      <c r="C1378" s="254" t="s">
        <v>2145</v>
      </c>
      <c r="D1378" s="234"/>
      <c r="E1378" s="234"/>
      <c r="F1378" s="234"/>
      <c r="G1378" s="234"/>
      <c r="H1378" s="234"/>
      <c r="I1378" s="234"/>
      <c r="J1378" s="234"/>
      <c r="K1378" s="234"/>
      <c r="L1378" s="234"/>
      <c r="M1378" s="234"/>
      <c r="N1378" s="234"/>
      <c r="O1378" s="234"/>
      <c r="P1378" s="234"/>
      <c r="Q1378" s="234"/>
      <c r="R1378" s="234"/>
      <c r="S1378" s="234"/>
      <c r="T1378" s="234"/>
    </row>
    <row r="1379">
      <c r="A1379" s="231">
        <v>5304257</v>
      </c>
      <c r="B1379" s="231" t="s">
        <v>1855</v>
      </c>
      <c r="C1379" s="254" t="s">
        <v>2146</v>
      </c>
      <c r="D1379" s="234"/>
      <c r="E1379" s="234"/>
      <c r="F1379" s="234"/>
      <c r="G1379" s="234"/>
      <c r="H1379" s="234"/>
      <c r="I1379" s="234"/>
      <c r="J1379" s="234"/>
      <c r="K1379" s="234"/>
      <c r="L1379" s="234"/>
      <c r="M1379" s="234"/>
      <c r="N1379" s="234"/>
      <c r="O1379" s="234"/>
      <c r="P1379" s="234"/>
      <c r="Q1379" s="234"/>
      <c r="R1379" s="234"/>
      <c r="S1379" s="234"/>
      <c r="T1379" s="234"/>
    </row>
    <row r="1380">
      <c r="A1380" s="231">
        <v>5305257</v>
      </c>
      <c r="B1380" s="231" t="s">
        <v>1857</v>
      </c>
      <c r="C1380" s="254" t="s">
        <v>2147</v>
      </c>
      <c r="D1380" s="234"/>
      <c r="E1380" s="234"/>
      <c r="F1380" s="234"/>
      <c r="G1380" s="234"/>
      <c r="H1380" s="234"/>
      <c r="I1380" s="234"/>
      <c r="J1380" s="234"/>
      <c r="K1380" s="234"/>
      <c r="L1380" s="234"/>
      <c r="M1380" s="234"/>
      <c r="N1380" s="234"/>
      <c r="O1380" s="234"/>
      <c r="P1380" s="234"/>
      <c r="Q1380" s="234"/>
      <c r="R1380" s="234"/>
      <c r="S1380" s="234"/>
      <c r="T1380" s="234"/>
    </row>
    <row r="1381">
      <c r="A1381" s="231">
        <v>5306257</v>
      </c>
      <c r="B1381" s="231" t="s">
        <v>1859</v>
      </c>
      <c r="C1381" s="254" t="s">
        <v>2148</v>
      </c>
      <c r="D1381" s="234"/>
      <c r="E1381" s="234"/>
      <c r="F1381" s="234"/>
      <c r="G1381" s="234"/>
      <c r="H1381" s="234"/>
      <c r="I1381" s="234"/>
      <c r="J1381" s="234"/>
      <c r="K1381" s="234"/>
      <c r="L1381" s="234"/>
      <c r="M1381" s="234"/>
      <c r="N1381" s="234"/>
      <c r="O1381" s="234"/>
      <c r="P1381" s="234"/>
      <c r="Q1381" s="234"/>
      <c r="R1381" s="234"/>
      <c r="S1381" s="234"/>
      <c r="T1381" s="234"/>
    </row>
    <row r="1382">
      <c r="A1382" s="231">
        <v>5307257</v>
      </c>
      <c r="B1382" s="231" t="s">
        <v>1861</v>
      </c>
      <c r="C1382" s="254" t="s">
        <v>2149</v>
      </c>
      <c r="D1382" s="234"/>
      <c r="E1382" s="234"/>
      <c r="F1382" s="234"/>
      <c r="G1382" s="234"/>
      <c r="H1382" s="234"/>
      <c r="I1382" s="234"/>
      <c r="J1382" s="234"/>
      <c r="K1382" s="234"/>
      <c r="L1382" s="234"/>
      <c r="M1382" s="234"/>
      <c r="N1382" s="234"/>
      <c r="O1382" s="234"/>
      <c r="P1382" s="234"/>
      <c r="Q1382" s="234"/>
      <c r="R1382" s="234"/>
      <c r="S1382" s="234"/>
      <c r="T1382" s="234"/>
    </row>
    <row r="1383">
      <c r="A1383" s="231">
        <v>5304258</v>
      </c>
      <c r="B1383" s="231" t="s">
        <v>1855</v>
      </c>
      <c r="C1383" s="254" t="s">
        <v>2150</v>
      </c>
      <c r="D1383" s="234"/>
      <c r="E1383" s="234"/>
      <c r="F1383" s="234"/>
      <c r="G1383" s="234"/>
      <c r="H1383" s="234"/>
      <c r="I1383" s="234"/>
      <c r="J1383" s="234"/>
      <c r="K1383" s="234"/>
      <c r="L1383" s="234"/>
      <c r="M1383" s="234"/>
      <c r="N1383" s="234"/>
      <c r="O1383" s="234"/>
      <c r="P1383" s="234"/>
      <c r="Q1383" s="234"/>
      <c r="R1383" s="234"/>
      <c r="S1383" s="234"/>
      <c r="T1383" s="234"/>
    </row>
    <row r="1384">
      <c r="A1384" s="231">
        <v>5305258</v>
      </c>
      <c r="B1384" s="231" t="s">
        <v>1857</v>
      </c>
      <c r="C1384" s="254" t="s">
        <v>2151</v>
      </c>
      <c r="D1384" s="234"/>
      <c r="E1384" s="234"/>
      <c r="F1384" s="234"/>
      <c r="G1384" s="234"/>
      <c r="H1384" s="234"/>
      <c r="I1384" s="234"/>
      <c r="J1384" s="234"/>
      <c r="K1384" s="234"/>
      <c r="L1384" s="234"/>
      <c r="M1384" s="234"/>
      <c r="N1384" s="234"/>
      <c r="O1384" s="234"/>
      <c r="P1384" s="234"/>
      <c r="Q1384" s="234"/>
      <c r="R1384" s="234"/>
      <c r="S1384" s="234"/>
      <c r="T1384" s="234"/>
    </row>
    <row r="1385">
      <c r="A1385" s="231">
        <v>5306258</v>
      </c>
      <c r="B1385" s="231" t="s">
        <v>1859</v>
      </c>
      <c r="C1385" s="254" t="s">
        <v>2152</v>
      </c>
      <c r="D1385" s="234"/>
      <c r="E1385" s="234"/>
      <c r="F1385" s="234"/>
      <c r="G1385" s="234"/>
      <c r="H1385" s="234"/>
      <c r="I1385" s="234"/>
      <c r="J1385" s="234"/>
      <c r="K1385" s="234"/>
      <c r="L1385" s="234"/>
      <c r="M1385" s="234"/>
      <c r="N1385" s="234"/>
      <c r="O1385" s="234"/>
      <c r="P1385" s="234"/>
      <c r="Q1385" s="234"/>
      <c r="R1385" s="234"/>
      <c r="S1385" s="234"/>
      <c r="T1385" s="234"/>
    </row>
    <row r="1386">
      <c r="A1386" s="231">
        <v>5307258</v>
      </c>
      <c r="B1386" s="231" t="s">
        <v>1861</v>
      </c>
      <c r="C1386" s="254" t="s">
        <v>2153</v>
      </c>
      <c r="D1386" s="234"/>
      <c r="E1386" s="234"/>
      <c r="F1386" s="234"/>
      <c r="G1386" s="234"/>
      <c r="H1386" s="234"/>
      <c r="I1386" s="234"/>
      <c r="J1386" s="234"/>
      <c r="K1386" s="234"/>
      <c r="L1386" s="234"/>
      <c r="M1386" s="234"/>
      <c r="N1386" s="234"/>
      <c r="O1386" s="234"/>
      <c r="P1386" s="234"/>
      <c r="Q1386" s="234"/>
      <c r="R1386" s="234"/>
      <c r="S1386" s="234"/>
      <c r="T1386" s="234"/>
    </row>
    <row r="1387">
      <c r="A1387" s="231">
        <v>5304259</v>
      </c>
      <c r="B1387" s="231" t="s">
        <v>1855</v>
      </c>
      <c r="C1387" s="254" t="s">
        <v>2154</v>
      </c>
      <c r="D1387" s="234"/>
      <c r="E1387" s="234"/>
      <c r="F1387" s="234"/>
      <c r="G1387" s="234"/>
      <c r="H1387" s="234"/>
      <c r="I1387" s="234"/>
      <c r="J1387" s="234"/>
      <c r="K1387" s="234"/>
      <c r="L1387" s="234"/>
      <c r="M1387" s="234"/>
      <c r="N1387" s="234"/>
      <c r="O1387" s="234"/>
      <c r="P1387" s="234"/>
      <c r="Q1387" s="234"/>
      <c r="R1387" s="234"/>
      <c r="S1387" s="234"/>
      <c r="T1387" s="234"/>
    </row>
    <row r="1388">
      <c r="A1388" s="231">
        <v>5305259</v>
      </c>
      <c r="B1388" s="231" t="s">
        <v>1857</v>
      </c>
      <c r="C1388" s="254" t="s">
        <v>2155</v>
      </c>
      <c r="D1388" s="234"/>
      <c r="E1388" s="234"/>
      <c r="F1388" s="234"/>
      <c r="G1388" s="234"/>
      <c r="H1388" s="234"/>
      <c r="I1388" s="234"/>
      <c r="J1388" s="234"/>
      <c r="K1388" s="234"/>
      <c r="L1388" s="234"/>
      <c r="M1388" s="234"/>
      <c r="N1388" s="234"/>
      <c r="O1388" s="234"/>
      <c r="P1388" s="234"/>
      <c r="Q1388" s="234"/>
      <c r="R1388" s="234"/>
      <c r="S1388" s="234"/>
      <c r="T1388" s="234"/>
    </row>
    <row r="1389">
      <c r="A1389" s="231">
        <v>5306259</v>
      </c>
      <c r="B1389" s="231" t="s">
        <v>1859</v>
      </c>
      <c r="C1389" s="254" t="s">
        <v>2156</v>
      </c>
      <c r="D1389" s="234"/>
      <c r="E1389" s="234"/>
      <c r="F1389" s="234"/>
      <c r="G1389" s="234"/>
      <c r="H1389" s="234"/>
      <c r="I1389" s="234"/>
      <c r="J1389" s="234"/>
      <c r="K1389" s="234"/>
      <c r="L1389" s="234"/>
      <c r="M1389" s="234"/>
      <c r="N1389" s="234"/>
      <c r="O1389" s="234"/>
      <c r="P1389" s="234"/>
      <c r="Q1389" s="234"/>
      <c r="R1389" s="234"/>
      <c r="S1389" s="234"/>
      <c r="T1389" s="234"/>
    </row>
    <row r="1390">
      <c r="A1390" s="231">
        <v>5307259</v>
      </c>
      <c r="B1390" s="231" t="s">
        <v>1861</v>
      </c>
      <c r="C1390" s="254" t="s">
        <v>2157</v>
      </c>
      <c r="D1390" s="234"/>
      <c r="E1390" s="234"/>
      <c r="F1390" s="234"/>
      <c r="G1390" s="234"/>
      <c r="H1390" s="234"/>
      <c r="I1390" s="234"/>
      <c r="J1390" s="234"/>
      <c r="K1390" s="234"/>
      <c r="L1390" s="234"/>
      <c r="M1390" s="234"/>
      <c r="N1390" s="234"/>
      <c r="O1390" s="234"/>
      <c r="P1390" s="234"/>
      <c r="Q1390" s="234"/>
      <c r="R1390" s="234"/>
      <c r="S1390" s="234"/>
      <c r="T1390" s="234"/>
    </row>
    <row r="1391">
      <c r="A1391" s="231">
        <v>5304261</v>
      </c>
      <c r="B1391" s="231" t="s">
        <v>1855</v>
      </c>
      <c r="C1391" s="254" t="s">
        <v>2158</v>
      </c>
      <c r="D1391" s="234"/>
      <c r="E1391" s="234"/>
      <c r="F1391" s="234"/>
      <c r="G1391" s="234"/>
      <c r="H1391" s="234"/>
      <c r="I1391" s="234"/>
      <c r="J1391" s="234"/>
      <c r="K1391" s="234"/>
      <c r="L1391" s="234"/>
      <c r="M1391" s="234"/>
      <c r="N1391" s="234"/>
      <c r="O1391" s="234"/>
      <c r="P1391" s="234"/>
      <c r="Q1391" s="234"/>
      <c r="R1391" s="234"/>
      <c r="S1391" s="234"/>
      <c r="T1391" s="234"/>
    </row>
    <row r="1392">
      <c r="A1392" s="231">
        <v>5305261</v>
      </c>
      <c r="B1392" s="231" t="s">
        <v>1857</v>
      </c>
      <c r="C1392" s="254" t="s">
        <v>2159</v>
      </c>
      <c r="D1392" s="234"/>
      <c r="E1392" s="234"/>
      <c r="F1392" s="234"/>
      <c r="G1392" s="234"/>
      <c r="H1392" s="234"/>
      <c r="I1392" s="234"/>
      <c r="J1392" s="234"/>
      <c r="K1392" s="234"/>
      <c r="L1392" s="234"/>
      <c r="M1392" s="234"/>
      <c r="N1392" s="234"/>
      <c r="O1392" s="234"/>
      <c r="P1392" s="234"/>
      <c r="Q1392" s="234"/>
      <c r="R1392" s="234"/>
      <c r="S1392" s="234"/>
      <c r="T1392" s="234"/>
    </row>
    <row r="1393">
      <c r="A1393" s="231">
        <v>5306261</v>
      </c>
      <c r="B1393" s="231" t="s">
        <v>1859</v>
      </c>
      <c r="C1393" s="254" t="s">
        <v>2160</v>
      </c>
      <c r="D1393" s="234"/>
      <c r="E1393" s="234"/>
      <c r="F1393" s="234"/>
      <c r="G1393" s="234"/>
      <c r="H1393" s="234"/>
      <c r="I1393" s="234"/>
      <c r="J1393" s="234"/>
      <c r="K1393" s="234"/>
      <c r="L1393" s="234"/>
      <c r="M1393" s="234"/>
      <c r="N1393" s="234"/>
      <c r="O1393" s="234"/>
      <c r="P1393" s="234"/>
      <c r="Q1393" s="234"/>
      <c r="R1393" s="234"/>
      <c r="S1393" s="234"/>
      <c r="T1393" s="234"/>
    </row>
    <row r="1394">
      <c r="A1394" s="231">
        <v>5307261</v>
      </c>
      <c r="B1394" s="231" t="s">
        <v>1861</v>
      </c>
      <c r="C1394" s="254" t="s">
        <v>2161</v>
      </c>
      <c r="D1394" s="234"/>
      <c r="E1394" s="234"/>
      <c r="F1394" s="234"/>
      <c r="G1394" s="234"/>
      <c r="H1394" s="234"/>
      <c r="I1394" s="234"/>
      <c r="J1394" s="234"/>
      <c r="K1394" s="234"/>
      <c r="L1394" s="234"/>
      <c r="M1394" s="234"/>
      <c r="N1394" s="234"/>
      <c r="O1394" s="234"/>
      <c r="P1394" s="234"/>
      <c r="Q1394" s="234"/>
      <c r="R1394" s="234"/>
      <c r="S1394" s="234"/>
      <c r="T1394" s="234"/>
    </row>
    <row r="1395">
      <c r="A1395" s="231">
        <v>5304262</v>
      </c>
      <c r="B1395" s="231" t="s">
        <v>1855</v>
      </c>
      <c r="C1395" s="254" t="s">
        <v>2162</v>
      </c>
      <c r="D1395" s="234"/>
      <c r="E1395" s="234"/>
      <c r="F1395" s="234"/>
      <c r="G1395" s="234"/>
      <c r="H1395" s="234"/>
      <c r="I1395" s="234"/>
      <c r="J1395" s="234"/>
      <c r="K1395" s="234"/>
      <c r="L1395" s="234"/>
      <c r="M1395" s="234"/>
      <c r="N1395" s="234"/>
      <c r="O1395" s="234"/>
      <c r="P1395" s="234"/>
      <c r="Q1395" s="234"/>
      <c r="R1395" s="234"/>
      <c r="S1395" s="234"/>
      <c r="T1395" s="234"/>
    </row>
    <row r="1396">
      <c r="A1396" s="231">
        <v>5305262</v>
      </c>
      <c r="B1396" s="231" t="s">
        <v>1857</v>
      </c>
      <c r="C1396" s="254" t="s">
        <v>2163</v>
      </c>
      <c r="D1396" s="234"/>
      <c r="E1396" s="234"/>
      <c r="F1396" s="234"/>
      <c r="G1396" s="234"/>
      <c r="H1396" s="234"/>
      <c r="I1396" s="234"/>
      <c r="J1396" s="234"/>
      <c r="K1396" s="234"/>
      <c r="L1396" s="234"/>
      <c r="M1396" s="234"/>
      <c r="N1396" s="234"/>
      <c r="O1396" s="234"/>
      <c r="P1396" s="234"/>
      <c r="Q1396" s="234"/>
      <c r="R1396" s="234"/>
      <c r="S1396" s="234"/>
      <c r="T1396" s="234"/>
    </row>
    <row r="1397">
      <c r="A1397" s="231">
        <v>5306262</v>
      </c>
      <c r="B1397" s="231" t="s">
        <v>1859</v>
      </c>
      <c r="C1397" s="254" t="s">
        <v>2164</v>
      </c>
      <c r="D1397" s="234"/>
      <c r="E1397" s="234"/>
      <c r="F1397" s="234"/>
      <c r="G1397" s="234"/>
      <c r="H1397" s="234"/>
      <c r="I1397" s="234"/>
      <c r="J1397" s="234"/>
      <c r="K1397" s="234"/>
      <c r="L1397" s="234"/>
      <c r="M1397" s="234"/>
      <c r="N1397" s="234"/>
      <c r="O1397" s="234"/>
      <c r="P1397" s="234"/>
      <c r="Q1397" s="234"/>
      <c r="R1397" s="234"/>
      <c r="S1397" s="234"/>
      <c r="T1397" s="234"/>
    </row>
    <row r="1398">
      <c r="A1398" s="231">
        <v>5307262</v>
      </c>
      <c r="B1398" s="231" t="s">
        <v>1861</v>
      </c>
      <c r="C1398" s="254" t="s">
        <v>2165</v>
      </c>
      <c r="D1398" s="234"/>
      <c r="E1398" s="234"/>
      <c r="F1398" s="234"/>
      <c r="G1398" s="234"/>
      <c r="H1398" s="234"/>
      <c r="I1398" s="234"/>
      <c r="J1398" s="234"/>
      <c r="K1398" s="234"/>
      <c r="L1398" s="234"/>
      <c r="M1398" s="234"/>
      <c r="N1398" s="234"/>
      <c r="O1398" s="234"/>
      <c r="P1398" s="234"/>
      <c r="Q1398" s="234"/>
      <c r="R1398" s="234"/>
      <c r="S1398" s="234"/>
      <c r="T1398" s="234"/>
    </row>
    <row r="1399">
      <c r="A1399" s="231">
        <v>5304263</v>
      </c>
      <c r="B1399" s="231" t="s">
        <v>1855</v>
      </c>
      <c r="C1399" s="254" t="s">
        <v>2166</v>
      </c>
      <c r="D1399" s="234"/>
      <c r="E1399" s="234"/>
      <c r="F1399" s="234"/>
      <c r="G1399" s="234"/>
      <c r="H1399" s="234"/>
      <c r="I1399" s="234"/>
      <c r="J1399" s="234"/>
      <c r="K1399" s="234"/>
      <c r="L1399" s="234"/>
      <c r="M1399" s="234"/>
      <c r="N1399" s="234"/>
      <c r="O1399" s="234"/>
      <c r="P1399" s="234"/>
      <c r="Q1399" s="234"/>
      <c r="R1399" s="234"/>
      <c r="S1399" s="234"/>
      <c r="T1399" s="234"/>
    </row>
    <row r="1400">
      <c r="A1400" s="231">
        <v>5305263</v>
      </c>
      <c r="B1400" s="231" t="s">
        <v>1857</v>
      </c>
      <c r="C1400" s="254" t="s">
        <v>2167</v>
      </c>
      <c r="D1400" s="234"/>
      <c r="E1400" s="234"/>
      <c r="F1400" s="234"/>
      <c r="G1400" s="234"/>
      <c r="H1400" s="234"/>
      <c r="I1400" s="234"/>
      <c r="J1400" s="234"/>
      <c r="K1400" s="234"/>
      <c r="L1400" s="234"/>
      <c r="M1400" s="234"/>
      <c r="N1400" s="234"/>
      <c r="O1400" s="234"/>
      <c r="P1400" s="234"/>
      <c r="Q1400" s="234"/>
      <c r="R1400" s="234"/>
      <c r="S1400" s="234"/>
      <c r="T1400" s="234"/>
    </row>
    <row r="1401">
      <c r="A1401" s="231">
        <v>5306263</v>
      </c>
      <c r="B1401" s="231" t="s">
        <v>1859</v>
      </c>
      <c r="C1401" s="254" t="s">
        <v>2168</v>
      </c>
      <c r="D1401" s="234"/>
      <c r="E1401" s="234"/>
      <c r="F1401" s="234"/>
      <c r="G1401" s="234"/>
      <c r="H1401" s="234"/>
      <c r="I1401" s="234"/>
      <c r="J1401" s="234"/>
      <c r="K1401" s="234"/>
      <c r="L1401" s="234"/>
      <c r="M1401" s="234"/>
      <c r="N1401" s="234"/>
      <c r="O1401" s="234"/>
      <c r="P1401" s="234"/>
      <c r="Q1401" s="234"/>
      <c r="R1401" s="234"/>
      <c r="S1401" s="234"/>
      <c r="T1401" s="234"/>
    </row>
    <row r="1402">
      <c r="A1402" s="231">
        <v>5307263</v>
      </c>
      <c r="B1402" s="231" t="s">
        <v>1861</v>
      </c>
      <c r="C1402" s="254" t="s">
        <v>2169</v>
      </c>
      <c r="D1402" s="234"/>
      <c r="E1402" s="234"/>
      <c r="F1402" s="234"/>
      <c r="G1402" s="234"/>
      <c r="H1402" s="234"/>
      <c r="I1402" s="234"/>
      <c r="J1402" s="234"/>
      <c r="K1402" s="234"/>
      <c r="L1402" s="234"/>
      <c r="M1402" s="234"/>
      <c r="N1402" s="234"/>
      <c r="O1402" s="234"/>
      <c r="P1402" s="234"/>
      <c r="Q1402" s="234"/>
      <c r="R1402" s="234"/>
      <c r="S1402" s="234"/>
      <c r="T1402" s="234"/>
    </row>
    <row r="1403">
      <c r="A1403" s="231">
        <v>5304265</v>
      </c>
      <c r="B1403" s="231" t="s">
        <v>1855</v>
      </c>
      <c r="C1403" s="254" t="s">
        <v>2170</v>
      </c>
      <c r="D1403" s="234"/>
      <c r="E1403" s="234"/>
      <c r="F1403" s="234"/>
      <c r="G1403" s="234"/>
      <c r="H1403" s="234"/>
      <c r="I1403" s="234"/>
      <c r="J1403" s="234"/>
      <c r="K1403" s="234"/>
      <c r="L1403" s="234"/>
      <c r="M1403" s="234"/>
      <c r="N1403" s="234"/>
      <c r="O1403" s="234"/>
      <c r="P1403" s="234"/>
      <c r="Q1403" s="234"/>
      <c r="R1403" s="234"/>
      <c r="S1403" s="234"/>
      <c r="T1403" s="234"/>
    </row>
    <row r="1404">
      <c r="A1404" s="231">
        <v>5305265</v>
      </c>
      <c r="B1404" s="231" t="s">
        <v>1857</v>
      </c>
      <c r="C1404" s="254" t="s">
        <v>2171</v>
      </c>
      <c r="D1404" s="234"/>
      <c r="E1404" s="234"/>
      <c r="F1404" s="234"/>
      <c r="G1404" s="234"/>
      <c r="H1404" s="234"/>
      <c r="I1404" s="234"/>
      <c r="J1404" s="234"/>
      <c r="K1404" s="234"/>
      <c r="L1404" s="234"/>
      <c r="M1404" s="234"/>
      <c r="N1404" s="234"/>
      <c r="O1404" s="234"/>
      <c r="P1404" s="234"/>
      <c r="Q1404" s="234"/>
      <c r="R1404" s="234"/>
      <c r="S1404" s="234"/>
      <c r="T1404" s="234"/>
    </row>
    <row r="1405">
      <c r="A1405" s="231">
        <v>5306265</v>
      </c>
      <c r="B1405" s="231" t="s">
        <v>1859</v>
      </c>
      <c r="C1405" s="254" t="s">
        <v>2172</v>
      </c>
      <c r="D1405" s="234"/>
      <c r="E1405" s="234"/>
      <c r="F1405" s="234"/>
      <c r="G1405" s="234"/>
      <c r="H1405" s="234"/>
      <c r="I1405" s="234"/>
      <c r="J1405" s="234"/>
      <c r="K1405" s="234"/>
      <c r="L1405" s="234"/>
      <c r="M1405" s="234"/>
      <c r="N1405" s="234"/>
      <c r="O1405" s="234"/>
      <c r="P1405" s="234"/>
      <c r="Q1405" s="234"/>
      <c r="R1405" s="234"/>
      <c r="S1405" s="234"/>
      <c r="T1405" s="234"/>
    </row>
    <row r="1406">
      <c r="A1406" s="231">
        <v>5307265</v>
      </c>
      <c r="B1406" s="231" t="s">
        <v>1861</v>
      </c>
      <c r="C1406" s="254" t="s">
        <v>2173</v>
      </c>
      <c r="D1406" s="234"/>
      <c r="E1406" s="234"/>
      <c r="F1406" s="234"/>
      <c r="G1406" s="234"/>
      <c r="H1406" s="234"/>
      <c r="I1406" s="234"/>
      <c r="J1406" s="234"/>
      <c r="K1406" s="234"/>
      <c r="L1406" s="234"/>
      <c r="M1406" s="234"/>
      <c r="N1406" s="234"/>
      <c r="O1406" s="234"/>
      <c r="P1406" s="234"/>
      <c r="Q1406" s="234"/>
      <c r="R1406" s="234"/>
      <c r="S1406" s="234"/>
      <c r="T1406" s="234"/>
    </row>
    <row r="1407">
      <c r="A1407" s="231">
        <v>5304266</v>
      </c>
      <c r="B1407" s="231" t="s">
        <v>1855</v>
      </c>
      <c r="C1407" s="254" t="s">
        <v>2174</v>
      </c>
      <c r="D1407" s="234"/>
      <c r="E1407" s="234"/>
      <c r="F1407" s="234"/>
      <c r="G1407" s="234"/>
      <c r="H1407" s="234"/>
      <c r="I1407" s="234"/>
      <c r="J1407" s="234"/>
      <c r="K1407" s="234"/>
      <c r="L1407" s="234"/>
      <c r="M1407" s="234"/>
      <c r="N1407" s="234"/>
      <c r="O1407" s="234"/>
      <c r="P1407" s="234"/>
      <c r="Q1407" s="234"/>
      <c r="R1407" s="234"/>
      <c r="S1407" s="234"/>
      <c r="T1407" s="234"/>
    </row>
    <row r="1408">
      <c r="A1408" s="231">
        <v>5305266</v>
      </c>
      <c r="B1408" s="231" t="s">
        <v>1857</v>
      </c>
      <c r="C1408" s="254" t="s">
        <v>2175</v>
      </c>
      <c r="D1408" s="234"/>
      <c r="E1408" s="234"/>
      <c r="F1408" s="234"/>
      <c r="G1408" s="234"/>
      <c r="H1408" s="234"/>
      <c r="I1408" s="234"/>
      <c r="J1408" s="234"/>
      <c r="K1408" s="234"/>
      <c r="L1408" s="234"/>
      <c r="M1408" s="234"/>
      <c r="N1408" s="234"/>
      <c r="O1408" s="234"/>
      <c r="P1408" s="234"/>
      <c r="Q1408" s="234"/>
      <c r="R1408" s="234"/>
      <c r="S1408" s="234"/>
      <c r="T1408" s="234"/>
    </row>
    <row r="1409">
      <c r="A1409" s="231">
        <v>5306266</v>
      </c>
      <c r="B1409" s="231" t="s">
        <v>1859</v>
      </c>
      <c r="C1409" s="254" t="s">
        <v>2176</v>
      </c>
      <c r="D1409" s="234"/>
      <c r="E1409" s="234"/>
      <c r="F1409" s="234"/>
      <c r="G1409" s="234"/>
      <c r="H1409" s="234"/>
      <c r="I1409" s="234"/>
      <c r="J1409" s="234"/>
      <c r="K1409" s="234"/>
      <c r="L1409" s="234"/>
      <c r="M1409" s="234"/>
      <c r="N1409" s="234"/>
      <c r="O1409" s="234"/>
      <c r="P1409" s="234"/>
      <c r="Q1409" s="234"/>
      <c r="R1409" s="234"/>
      <c r="S1409" s="234"/>
      <c r="T1409" s="234"/>
    </row>
    <row r="1410">
      <c r="A1410" s="231">
        <v>5307266</v>
      </c>
      <c r="B1410" s="231" t="s">
        <v>1861</v>
      </c>
      <c r="C1410" s="254" t="s">
        <v>2177</v>
      </c>
      <c r="D1410" s="234"/>
      <c r="E1410" s="234"/>
      <c r="F1410" s="234"/>
      <c r="G1410" s="234"/>
      <c r="H1410" s="234"/>
      <c r="I1410" s="234"/>
      <c r="J1410" s="234"/>
      <c r="K1410" s="234"/>
      <c r="L1410" s="234"/>
      <c r="M1410" s="234"/>
      <c r="N1410" s="234"/>
      <c r="O1410" s="234"/>
      <c r="P1410" s="234"/>
      <c r="Q1410" s="234"/>
      <c r="R1410" s="234"/>
      <c r="S1410" s="234"/>
      <c r="T1410" s="234"/>
    </row>
    <row r="1411">
      <c r="A1411" s="231">
        <v>5304267</v>
      </c>
      <c r="B1411" s="231" t="s">
        <v>1855</v>
      </c>
      <c r="C1411" s="254" t="s">
        <v>2178</v>
      </c>
      <c r="D1411" s="234"/>
      <c r="E1411" s="234"/>
      <c r="F1411" s="234"/>
      <c r="G1411" s="234"/>
      <c r="H1411" s="234"/>
      <c r="I1411" s="234"/>
      <c r="J1411" s="234"/>
      <c r="K1411" s="234"/>
      <c r="L1411" s="234"/>
      <c r="M1411" s="234"/>
      <c r="N1411" s="234"/>
      <c r="O1411" s="234"/>
      <c r="P1411" s="234"/>
      <c r="Q1411" s="234"/>
      <c r="R1411" s="234"/>
      <c r="S1411" s="234"/>
      <c r="T1411" s="234"/>
    </row>
    <row r="1412">
      <c r="A1412" s="231">
        <v>5305267</v>
      </c>
      <c r="B1412" s="231" t="s">
        <v>1857</v>
      </c>
      <c r="C1412" s="254" t="s">
        <v>2179</v>
      </c>
      <c r="D1412" s="234"/>
      <c r="E1412" s="234"/>
      <c r="F1412" s="234"/>
      <c r="G1412" s="234"/>
      <c r="H1412" s="234"/>
      <c r="I1412" s="234"/>
      <c r="J1412" s="234"/>
      <c r="K1412" s="234"/>
      <c r="L1412" s="234"/>
      <c r="M1412" s="234"/>
      <c r="N1412" s="234"/>
      <c r="O1412" s="234"/>
      <c r="P1412" s="234"/>
      <c r="Q1412" s="234"/>
      <c r="R1412" s="234"/>
      <c r="S1412" s="234"/>
      <c r="T1412" s="234"/>
    </row>
    <row r="1413">
      <c r="A1413" s="231">
        <v>5306267</v>
      </c>
      <c r="B1413" s="231" t="s">
        <v>1859</v>
      </c>
      <c r="C1413" s="254" t="s">
        <v>2180</v>
      </c>
      <c r="D1413" s="234"/>
      <c r="E1413" s="234"/>
      <c r="F1413" s="234"/>
      <c r="G1413" s="234"/>
      <c r="H1413" s="234"/>
      <c r="I1413" s="234"/>
      <c r="J1413" s="234"/>
      <c r="K1413" s="234"/>
      <c r="L1413" s="234"/>
      <c r="M1413" s="234"/>
      <c r="N1413" s="234"/>
      <c r="O1413" s="234"/>
      <c r="P1413" s="234"/>
      <c r="Q1413" s="234"/>
      <c r="R1413" s="234"/>
      <c r="S1413" s="234"/>
      <c r="T1413" s="234"/>
    </row>
    <row r="1414">
      <c r="A1414" s="231">
        <v>5307267</v>
      </c>
      <c r="B1414" s="231" t="s">
        <v>1861</v>
      </c>
      <c r="C1414" s="254" t="s">
        <v>2181</v>
      </c>
      <c r="D1414" s="234"/>
      <c r="E1414" s="234"/>
      <c r="F1414" s="234"/>
      <c r="G1414" s="234"/>
      <c r="H1414" s="234"/>
      <c r="I1414" s="234"/>
      <c r="J1414" s="234"/>
      <c r="K1414" s="234"/>
      <c r="L1414" s="234"/>
      <c r="M1414" s="234"/>
      <c r="N1414" s="234"/>
      <c r="O1414" s="234"/>
      <c r="P1414" s="234"/>
      <c r="Q1414" s="234"/>
      <c r="R1414" s="234"/>
      <c r="S1414" s="234"/>
      <c r="T1414" s="234"/>
    </row>
    <row r="1415">
      <c r="A1415" s="231">
        <v>5304269</v>
      </c>
      <c r="B1415" s="231" t="s">
        <v>1855</v>
      </c>
      <c r="C1415" s="254" t="s">
        <v>2182</v>
      </c>
      <c r="D1415" s="234"/>
      <c r="E1415" s="234"/>
      <c r="F1415" s="234"/>
      <c r="G1415" s="234"/>
      <c r="H1415" s="234"/>
      <c r="I1415" s="234"/>
      <c r="J1415" s="234"/>
      <c r="K1415" s="234"/>
      <c r="L1415" s="234"/>
      <c r="M1415" s="234"/>
      <c r="N1415" s="234"/>
      <c r="O1415" s="234"/>
      <c r="P1415" s="234"/>
      <c r="Q1415" s="234"/>
      <c r="R1415" s="234"/>
      <c r="S1415" s="234"/>
      <c r="T1415" s="234"/>
    </row>
    <row r="1416">
      <c r="A1416" s="231">
        <v>5305269</v>
      </c>
      <c r="B1416" s="231" t="s">
        <v>1857</v>
      </c>
      <c r="C1416" s="254" t="s">
        <v>2183</v>
      </c>
      <c r="D1416" s="234"/>
      <c r="E1416" s="234"/>
      <c r="F1416" s="234"/>
      <c r="G1416" s="234"/>
      <c r="H1416" s="234"/>
      <c r="I1416" s="234"/>
      <c r="J1416" s="234"/>
      <c r="K1416" s="234"/>
      <c r="L1416" s="234"/>
      <c r="M1416" s="234"/>
      <c r="N1416" s="234"/>
      <c r="O1416" s="234"/>
      <c r="P1416" s="234"/>
      <c r="Q1416" s="234"/>
      <c r="R1416" s="234"/>
      <c r="S1416" s="234"/>
      <c r="T1416" s="234"/>
    </row>
    <row r="1417">
      <c r="A1417" s="231">
        <v>5306269</v>
      </c>
      <c r="B1417" s="231" t="s">
        <v>1859</v>
      </c>
      <c r="C1417" s="254" t="s">
        <v>2184</v>
      </c>
      <c r="D1417" s="234"/>
      <c r="E1417" s="234"/>
      <c r="F1417" s="234"/>
      <c r="G1417" s="234"/>
      <c r="H1417" s="234"/>
      <c r="I1417" s="234"/>
      <c r="J1417" s="234"/>
      <c r="K1417" s="234"/>
      <c r="L1417" s="234"/>
      <c r="M1417" s="234"/>
      <c r="N1417" s="234"/>
      <c r="O1417" s="234"/>
      <c r="P1417" s="234"/>
      <c r="Q1417" s="234"/>
      <c r="R1417" s="234"/>
      <c r="S1417" s="234"/>
      <c r="T1417" s="234"/>
    </row>
    <row r="1418">
      <c r="A1418" s="231">
        <v>5307269</v>
      </c>
      <c r="B1418" s="231" t="s">
        <v>1861</v>
      </c>
      <c r="C1418" s="254" t="s">
        <v>2185</v>
      </c>
      <c r="D1418" s="234"/>
      <c r="E1418" s="234"/>
      <c r="F1418" s="234"/>
      <c r="G1418" s="234"/>
      <c r="H1418" s="234"/>
      <c r="I1418" s="234"/>
      <c r="J1418" s="234"/>
      <c r="K1418" s="234"/>
      <c r="L1418" s="234"/>
      <c r="M1418" s="234"/>
      <c r="N1418" s="234"/>
      <c r="O1418" s="234"/>
      <c r="P1418" s="234"/>
      <c r="Q1418" s="234"/>
      <c r="R1418" s="234"/>
      <c r="S1418" s="234"/>
      <c r="T1418" s="234"/>
    </row>
    <row r="1419">
      <c r="A1419" s="231">
        <v>5304270</v>
      </c>
      <c r="B1419" s="231" t="s">
        <v>1855</v>
      </c>
      <c r="C1419" s="254" t="s">
        <v>2186</v>
      </c>
      <c r="D1419" s="234"/>
      <c r="E1419" s="234"/>
      <c r="F1419" s="234"/>
      <c r="G1419" s="234"/>
      <c r="H1419" s="234"/>
      <c r="I1419" s="234"/>
      <c r="J1419" s="234"/>
      <c r="K1419" s="234"/>
      <c r="L1419" s="234"/>
      <c r="M1419" s="234"/>
      <c r="N1419" s="234"/>
      <c r="O1419" s="234"/>
      <c r="P1419" s="234"/>
      <c r="Q1419" s="234"/>
      <c r="R1419" s="234"/>
      <c r="S1419" s="234"/>
      <c r="T1419" s="234"/>
    </row>
    <row r="1420">
      <c r="A1420" s="231">
        <v>5305270</v>
      </c>
      <c r="B1420" s="231" t="s">
        <v>1857</v>
      </c>
      <c r="C1420" s="254" t="s">
        <v>2187</v>
      </c>
      <c r="D1420" s="234"/>
      <c r="E1420" s="234"/>
      <c r="F1420" s="234"/>
      <c r="G1420" s="234"/>
      <c r="H1420" s="234"/>
      <c r="I1420" s="234"/>
      <c r="J1420" s="234"/>
      <c r="K1420" s="234"/>
      <c r="L1420" s="234"/>
      <c r="M1420" s="234"/>
      <c r="N1420" s="234"/>
      <c r="O1420" s="234"/>
      <c r="P1420" s="234"/>
      <c r="Q1420" s="234"/>
      <c r="R1420" s="234"/>
      <c r="S1420" s="234"/>
      <c r="T1420" s="234"/>
    </row>
    <row r="1421">
      <c r="A1421" s="231">
        <v>5306270</v>
      </c>
      <c r="B1421" s="231" t="s">
        <v>1859</v>
      </c>
      <c r="C1421" s="254" t="s">
        <v>2188</v>
      </c>
      <c r="D1421" s="234"/>
      <c r="E1421" s="234"/>
      <c r="F1421" s="234"/>
      <c r="G1421" s="234"/>
      <c r="H1421" s="234"/>
      <c r="I1421" s="234"/>
      <c r="J1421" s="234"/>
      <c r="K1421" s="234"/>
      <c r="L1421" s="234"/>
      <c r="M1421" s="234"/>
      <c r="N1421" s="234"/>
      <c r="O1421" s="234"/>
      <c r="P1421" s="234"/>
      <c r="Q1421" s="234"/>
      <c r="R1421" s="234"/>
      <c r="S1421" s="234"/>
      <c r="T1421" s="234"/>
    </row>
    <row r="1422">
      <c r="A1422" s="231">
        <v>5307270</v>
      </c>
      <c r="B1422" s="231" t="s">
        <v>1861</v>
      </c>
      <c r="C1422" s="254" t="s">
        <v>2189</v>
      </c>
      <c r="D1422" s="234"/>
      <c r="E1422" s="234"/>
      <c r="F1422" s="234"/>
      <c r="G1422" s="234"/>
      <c r="H1422" s="234"/>
      <c r="I1422" s="234"/>
      <c r="J1422" s="234"/>
      <c r="K1422" s="234"/>
      <c r="L1422" s="234"/>
      <c r="M1422" s="234"/>
      <c r="N1422" s="234"/>
      <c r="O1422" s="234"/>
      <c r="P1422" s="234"/>
      <c r="Q1422" s="234"/>
      <c r="R1422" s="234"/>
      <c r="S1422" s="234"/>
      <c r="T1422" s="234"/>
    </row>
    <row r="1423">
      <c r="A1423" s="231">
        <v>5304271</v>
      </c>
      <c r="B1423" s="231" t="s">
        <v>1855</v>
      </c>
      <c r="C1423" s="254" t="s">
        <v>2190</v>
      </c>
      <c r="D1423" s="234"/>
      <c r="E1423" s="234"/>
      <c r="F1423" s="234"/>
      <c r="G1423" s="234"/>
      <c r="H1423" s="234"/>
      <c r="I1423" s="234"/>
      <c r="J1423" s="234"/>
      <c r="K1423" s="234"/>
      <c r="L1423" s="234"/>
      <c r="M1423" s="234"/>
      <c r="N1423" s="234"/>
      <c r="O1423" s="234"/>
      <c r="P1423" s="234"/>
      <c r="Q1423" s="234"/>
      <c r="R1423" s="234"/>
      <c r="S1423" s="234"/>
      <c r="T1423" s="234"/>
    </row>
    <row r="1424">
      <c r="A1424" s="231">
        <v>5305271</v>
      </c>
      <c r="B1424" s="231" t="s">
        <v>1857</v>
      </c>
      <c r="C1424" s="254" t="s">
        <v>2191</v>
      </c>
      <c r="D1424" s="234"/>
      <c r="E1424" s="234"/>
      <c r="F1424" s="234"/>
      <c r="G1424" s="234"/>
      <c r="H1424" s="234"/>
      <c r="I1424" s="234"/>
      <c r="J1424" s="234"/>
      <c r="K1424" s="234"/>
      <c r="L1424" s="234"/>
      <c r="M1424" s="234"/>
      <c r="N1424" s="234"/>
      <c r="O1424" s="234"/>
      <c r="P1424" s="234"/>
      <c r="Q1424" s="234"/>
      <c r="R1424" s="234"/>
      <c r="S1424" s="234"/>
      <c r="T1424" s="234"/>
    </row>
    <row r="1425">
      <c r="A1425" s="231">
        <v>5306271</v>
      </c>
      <c r="B1425" s="231" t="s">
        <v>1859</v>
      </c>
      <c r="C1425" s="254" t="s">
        <v>2192</v>
      </c>
      <c r="D1425" s="234"/>
      <c r="E1425" s="234"/>
      <c r="F1425" s="234"/>
      <c r="G1425" s="234"/>
      <c r="H1425" s="234"/>
      <c r="I1425" s="234"/>
      <c r="J1425" s="234"/>
      <c r="K1425" s="234"/>
      <c r="L1425" s="234"/>
      <c r="M1425" s="234"/>
      <c r="N1425" s="234"/>
      <c r="O1425" s="234"/>
      <c r="P1425" s="234"/>
      <c r="Q1425" s="234"/>
      <c r="R1425" s="234"/>
      <c r="S1425" s="234"/>
      <c r="T1425" s="234"/>
    </row>
    <row r="1426">
      <c r="A1426" s="231">
        <v>5307271</v>
      </c>
      <c r="B1426" s="231" t="s">
        <v>1861</v>
      </c>
      <c r="C1426" s="254" t="s">
        <v>2193</v>
      </c>
      <c r="D1426" s="234"/>
      <c r="E1426" s="234"/>
      <c r="F1426" s="234"/>
      <c r="G1426" s="234"/>
      <c r="H1426" s="234"/>
      <c r="I1426" s="234"/>
      <c r="J1426" s="234"/>
      <c r="K1426" s="234"/>
      <c r="L1426" s="234"/>
      <c r="M1426" s="234"/>
      <c r="N1426" s="234"/>
      <c r="O1426" s="234"/>
      <c r="P1426" s="234"/>
      <c r="Q1426" s="234"/>
      <c r="R1426" s="234"/>
      <c r="S1426" s="234"/>
      <c r="T1426" s="234"/>
    </row>
    <row r="1427">
      <c r="A1427" s="231">
        <v>5304273</v>
      </c>
      <c r="B1427" s="231" t="s">
        <v>1855</v>
      </c>
      <c r="C1427" s="254" t="s">
        <v>2194</v>
      </c>
      <c r="D1427" s="234"/>
      <c r="E1427" s="234"/>
      <c r="F1427" s="234"/>
      <c r="G1427" s="234"/>
      <c r="H1427" s="234"/>
      <c r="I1427" s="234"/>
      <c r="J1427" s="234"/>
      <c r="K1427" s="234"/>
      <c r="L1427" s="234"/>
      <c r="M1427" s="234"/>
      <c r="N1427" s="234"/>
      <c r="O1427" s="234"/>
      <c r="P1427" s="234"/>
      <c r="Q1427" s="234"/>
      <c r="R1427" s="234"/>
      <c r="S1427" s="234"/>
      <c r="T1427" s="234"/>
    </row>
    <row r="1428">
      <c r="A1428" s="231">
        <v>5305273</v>
      </c>
      <c r="B1428" s="231" t="s">
        <v>1857</v>
      </c>
      <c r="C1428" s="254" t="s">
        <v>2195</v>
      </c>
      <c r="D1428" s="234"/>
      <c r="E1428" s="234"/>
      <c r="F1428" s="234"/>
      <c r="G1428" s="234"/>
      <c r="H1428" s="234"/>
      <c r="I1428" s="234"/>
      <c r="J1428" s="234"/>
      <c r="K1428" s="234"/>
      <c r="L1428" s="234"/>
      <c r="M1428" s="234"/>
      <c r="N1428" s="234"/>
      <c r="O1428" s="234"/>
      <c r="P1428" s="234"/>
      <c r="Q1428" s="234"/>
      <c r="R1428" s="234"/>
      <c r="S1428" s="234"/>
      <c r="T1428" s="234"/>
    </row>
    <row r="1429">
      <c r="A1429" s="231">
        <v>5306273</v>
      </c>
      <c r="B1429" s="231" t="s">
        <v>1859</v>
      </c>
      <c r="C1429" s="254" t="s">
        <v>2196</v>
      </c>
      <c r="D1429" s="234"/>
      <c r="E1429" s="234"/>
      <c r="F1429" s="234"/>
      <c r="G1429" s="234"/>
      <c r="H1429" s="234"/>
      <c r="I1429" s="234"/>
      <c r="J1429" s="234"/>
      <c r="K1429" s="234"/>
      <c r="L1429" s="234"/>
      <c r="M1429" s="234"/>
      <c r="N1429" s="234"/>
      <c r="O1429" s="234"/>
      <c r="P1429" s="234"/>
      <c r="Q1429" s="234"/>
      <c r="R1429" s="234"/>
      <c r="S1429" s="234"/>
      <c r="T1429" s="234"/>
    </row>
    <row r="1430">
      <c r="A1430" s="231">
        <v>5307273</v>
      </c>
      <c r="B1430" s="231" t="s">
        <v>1861</v>
      </c>
      <c r="C1430" s="254" t="s">
        <v>2197</v>
      </c>
      <c r="D1430" s="234"/>
      <c r="E1430" s="234"/>
      <c r="F1430" s="234"/>
      <c r="G1430" s="234"/>
      <c r="H1430" s="234"/>
      <c r="I1430" s="234"/>
      <c r="J1430" s="234"/>
      <c r="K1430" s="234"/>
      <c r="L1430" s="234"/>
      <c r="M1430" s="234"/>
      <c r="N1430" s="234"/>
      <c r="O1430" s="234"/>
      <c r="P1430" s="234"/>
      <c r="Q1430" s="234"/>
      <c r="R1430" s="234"/>
      <c r="S1430" s="234"/>
      <c r="T1430" s="234"/>
    </row>
    <row r="1431">
      <c r="A1431" s="231">
        <v>5304274</v>
      </c>
      <c r="B1431" s="231" t="s">
        <v>1855</v>
      </c>
      <c r="C1431" s="254" t="s">
        <v>2198</v>
      </c>
      <c r="D1431" s="234"/>
      <c r="E1431" s="234"/>
      <c r="F1431" s="234"/>
      <c r="G1431" s="234"/>
      <c r="H1431" s="234"/>
      <c r="I1431" s="234"/>
      <c r="J1431" s="234"/>
      <c r="K1431" s="234"/>
      <c r="L1431" s="234"/>
      <c r="M1431" s="234"/>
      <c r="N1431" s="234"/>
      <c r="O1431" s="234"/>
      <c r="P1431" s="234"/>
      <c r="Q1431" s="234"/>
      <c r="R1431" s="234"/>
      <c r="S1431" s="234"/>
      <c r="T1431" s="234"/>
    </row>
    <row r="1432">
      <c r="A1432" s="231">
        <v>5305274</v>
      </c>
      <c r="B1432" s="231" t="s">
        <v>1857</v>
      </c>
      <c r="C1432" s="254" t="s">
        <v>2199</v>
      </c>
      <c r="D1432" s="234"/>
      <c r="E1432" s="234"/>
      <c r="F1432" s="234"/>
      <c r="G1432" s="234"/>
      <c r="H1432" s="234"/>
      <c r="I1432" s="234"/>
      <c r="J1432" s="234"/>
      <c r="K1432" s="234"/>
      <c r="L1432" s="234"/>
      <c r="M1432" s="234"/>
      <c r="N1432" s="234"/>
      <c r="O1432" s="234"/>
      <c r="P1432" s="234"/>
      <c r="Q1432" s="234"/>
      <c r="R1432" s="234"/>
      <c r="S1432" s="234"/>
      <c r="T1432" s="234"/>
    </row>
    <row r="1433">
      <c r="A1433" s="231">
        <v>5306274</v>
      </c>
      <c r="B1433" s="231" t="s">
        <v>1859</v>
      </c>
      <c r="C1433" s="254" t="s">
        <v>2200</v>
      </c>
      <c r="D1433" s="234"/>
      <c r="E1433" s="234"/>
      <c r="F1433" s="234"/>
      <c r="G1433" s="234"/>
      <c r="H1433" s="234"/>
      <c r="I1433" s="234"/>
      <c r="J1433" s="234"/>
      <c r="K1433" s="234"/>
      <c r="L1433" s="234"/>
      <c r="M1433" s="234"/>
      <c r="N1433" s="234"/>
      <c r="O1433" s="234"/>
      <c r="P1433" s="234"/>
      <c r="Q1433" s="234"/>
      <c r="R1433" s="234"/>
      <c r="S1433" s="234"/>
      <c r="T1433" s="234"/>
    </row>
    <row r="1434">
      <c r="A1434" s="231">
        <v>5307274</v>
      </c>
      <c r="B1434" s="231" t="s">
        <v>1861</v>
      </c>
      <c r="C1434" s="254" t="s">
        <v>2201</v>
      </c>
      <c r="D1434" s="234"/>
      <c r="E1434" s="234"/>
      <c r="F1434" s="234"/>
      <c r="G1434" s="234"/>
      <c r="H1434" s="234"/>
      <c r="I1434" s="234"/>
      <c r="J1434" s="234"/>
      <c r="K1434" s="234"/>
      <c r="L1434" s="234"/>
      <c r="M1434" s="234"/>
      <c r="N1434" s="234"/>
      <c r="O1434" s="234"/>
      <c r="P1434" s="234"/>
      <c r="Q1434" s="234"/>
      <c r="R1434" s="234"/>
      <c r="S1434" s="234"/>
      <c r="T1434" s="234"/>
    </row>
    <row r="1435">
      <c r="A1435" s="231">
        <v>5304275</v>
      </c>
      <c r="B1435" s="231" t="s">
        <v>1855</v>
      </c>
      <c r="C1435" s="254" t="s">
        <v>2202</v>
      </c>
      <c r="D1435" s="234"/>
      <c r="E1435" s="234"/>
      <c r="F1435" s="234"/>
      <c r="G1435" s="234"/>
      <c r="H1435" s="234"/>
      <c r="I1435" s="234"/>
      <c r="J1435" s="234"/>
      <c r="K1435" s="234"/>
      <c r="L1435" s="234"/>
      <c r="M1435" s="234"/>
      <c r="N1435" s="234"/>
      <c r="O1435" s="234"/>
      <c r="P1435" s="234"/>
      <c r="Q1435" s="234"/>
      <c r="R1435" s="234"/>
      <c r="S1435" s="234"/>
      <c r="T1435" s="234"/>
    </row>
    <row r="1436">
      <c r="A1436" s="231">
        <v>5305275</v>
      </c>
      <c r="B1436" s="231" t="s">
        <v>1857</v>
      </c>
      <c r="C1436" s="254" t="s">
        <v>2203</v>
      </c>
      <c r="D1436" s="234"/>
      <c r="E1436" s="234"/>
      <c r="F1436" s="234"/>
      <c r="G1436" s="234"/>
      <c r="H1436" s="234"/>
      <c r="I1436" s="234"/>
      <c r="J1436" s="234"/>
      <c r="K1436" s="234"/>
      <c r="L1436" s="234"/>
      <c r="M1436" s="234"/>
      <c r="N1436" s="234"/>
      <c r="O1436" s="234"/>
      <c r="P1436" s="234"/>
      <c r="Q1436" s="234"/>
      <c r="R1436" s="234"/>
      <c r="S1436" s="234"/>
      <c r="T1436" s="234"/>
    </row>
    <row r="1437">
      <c r="A1437" s="231">
        <v>5306275</v>
      </c>
      <c r="B1437" s="231" t="s">
        <v>1859</v>
      </c>
      <c r="C1437" s="254" t="s">
        <v>2204</v>
      </c>
      <c r="D1437" s="234"/>
      <c r="E1437" s="234"/>
      <c r="F1437" s="234"/>
      <c r="G1437" s="234"/>
      <c r="H1437" s="234"/>
      <c r="I1437" s="234"/>
      <c r="J1437" s="234"/>
      <c r="K1437" s="234"/>
      <c r="L1437" s="234"/>
      <c r="M1437" s="234"/>
      <c r="N1437" s="234"/>
      <c r="O1437" s="234"/>
      <c r="P1437" s="234"/>
      <c r="Q1437" s="234"/>
      <c r="R1437" s="234"/>
      <c r="S1437" s="234"/>
      <c r="T1437" s="234"/>
    </row>
    <row r="1438">
      <c r="A1438" s="231">
        <v>5307275</v>
      </c>
      <c r="B1438" s="231" t="s">
        <v>1861</v>
      </c>
      <c r="C1438" s="254" t="s">
        <v>2205</v>
      </c>
      <c r="D1438" s="234"/>
      <c r="E1438" s="234"/>
      <c r="F1438" s="234"/>
      <c r="G1438" s="234"/>
      <c r="H1438" s="234"/>
      <c r="I1438" s="234"/>
      <c r="J1438" s="234"/>
      <c r="K1438" s="234"/>
      <c r="L1438" s="234"/>
      <c r="M1438" s="234"/>
      <c r="N1438" s="234"/>
      <c r="O1438" s="234"/>
      <c r="P1438" s="234"/>
      <c r="Q1438" s="234"/>
      <c r="R1438" s="234"/>
      <c r="S1438" s="234"/>
      <c r="T1438" s="234"/>
    </row>
    <row r="1439">
      <c r="A1439" s="231">
        <v>5304277</v>
      </c>
      <c r="B1439" s="231" t="s">
        <v>1855</v>
      </c>
      <c r="C1439" s="254" t="s">
        <v>2206</v>
      </c>
      <c r="D1439" s="234"/>
      <c r="E1439" s="234"/>
      <c r="F1439" s="234"/>
      <c r="G1439" s="234"/>
      <c r="H1439" s="234"/>
      <c r="I1439" s="234"/>
      <c r="J1439" s="234"/>
      <c r="K1439" s="234"/>
      <c r="L1439" s="234"/>
      <c r="M1439" s="234"/>
      <c r="N1439" s="234"/>
      <c r="O1439" s="234"/>
      <c r="P1439" s="234"/>
      <c r="Q1439" s="234"/>
      <c r="R1439" s="234"/>
      <c r="S1439" s="234"/>
      <c r="T1439" s="234"/>
    </row>
    <row r="1440">
      <c r="A1440" s="231">
        <v>5305277</v>
      </c>
      <c r="B1440" s="231" t="s">
        <v>1857</v>
      </c>
      <c r="C1440" s="254" t="s">
        <v>2207</v>
      </c>
      <c r="D1440" s="234"/>
      <c r="E1440" s="234"/>
      <c r="F1440" s="234"/>
      <c r="G1440" s="234"/>
      <c r="H1440" s="234"/>
      <c r="I1440" s="234"/>
      <c r="J1440" s="234"/>
      <c r="K1440" s="234"/>
      <c r="L1440" s="234"/>
      <c r="M1440" s="234"/>
      <c r="N1440" s="234"/>
      <c r="O1440" s="234"/>
      <c r="P1440" s="234"/>
      <c r="Q1440" s="234"/>
      <c r="R1440" s="234"/>
      <c r="S1440" s="234"/>
      <c r="T1440" s="234"/>
    </row>
    <row r="1441">
      <c r="A1441" s="231">
        <v>5306277</v>
      </c>
      <c r="B1441" s="231" t="s">
        <v>1859</v>
      </c>
      <c r="C1441" s="254" t="s">
        <v>2208</v>
      </c>
      <c r="D1441" s="234"/>
      <c r="E1441" s="234"/>
      <c r="F1441" s="234"/>
      <c r="G1441" s="234"/>
      <c r="H1441" s="234"/>
      <c r="I1441" s="234"/>
      <c r="J1441" s="234"/>
      <c r="K1441" s="234"/>
      <c r="L1441" s="234"/>
      <c r="M1441" s="234"/>
      <c r="N1441" s="234"/>
      <c r="O1441" s="234"/>
      <c r="P1441" s="234"/>
      <c r="Q1441" s="234"/>
      <c r="R1441" s="234"/>
      <c r="S1441" s="234"/>
      <c r="T1441" s="234"/>
    </row>
    <row r="1442">
      <c r="A1442" s="231">
        <v>5307277</v>
      </c>
      <c r="B1442" s="231" t="s">
        <v>1861</v>
      </c>
      <c r="C1442" s="254" t="s">
        <v>2209</v>
      </c>
      <c r="D1442" s="234"/>
      <c r="E1442" s="234"/>
      <c r="F1442" s="234"/>
      <c r="G1442" s="234"/>
      <c r="H1442" s="234"/>
      <c r="I1442" s="234"/>
      <c r="J1442" s="234"/>
      <c r="K1442" s="234"/>
      <c r="L1442" s="234"/>
      <c r="M1442" s="234"/>
      <c r="N1442" s="234"/>
      <c r="O1442" s="234"/>
      <c r="P1442" s="234"/>
      <c r="Q1442" s="234"/>
      <c r="R1442" s="234"/>
      <c r="S1442" s="234"/>
      <c r="T1442" s="234"/>
    </row>
    <row r="1443">
      <c r="A1443" s="231">
        <v>5304278</v>
      </c>
      <c r="B1443" s="231" t="s">
        <v>1855</v>
      </c>
      <c r="C1443" s="254" t="s">
        <v>2210</v>
      </c>
      <c r="D1443" s="234"/>
      <c r="E1443" s="234"/>
      <c r="F1443" s="234"/>
      <c r="G1443" s="234"/>
      <c r="H1443" s="234"/>
      <c r="I1443" s="234"/>
      <c r="J1443" s="234"/>
      <c r="K1443" s="234"/>
      <c r="L1443" s="234"/>
      <c r="M1443" s="234"/>
      <c r="N1443" s="234"/>
      <c r="O1443" s="234"/>
      <c r="P1443" s="234"/>
      <c r="Q1443" s="234"/>
      <c r="R1443" s="234"/>
      <c r="S1443" s="234"/>
      <c r="T1443" s="234"/>
    </row>
    <row r="1444">
      <c r="A1444" s="231">
        <v>5305278</v>
      </c>
      <c r="B1444" s="231" t="s">
        <v>1857</v>
      </c>
      <c r="C1444" s="254" t="s">
        <v>2211</v>
      </c>
      <c r="D1444" s="234"/>
      <c r="E1444" s="234"/>
      <c r="F1444" s="234"/>
      <c r="G1444" s="234"/>
      <c r="H1444" s="234"/>
      <c r="I1444" s="234"/>
      <c r="J1444" s="234"/>
      <c r="K1444" s="234"/>
      <c r="L1444" s="234"/>
      <c r="M1444" s="234"/>
      <c r="N1444" s="234"/>
      <c r="O1444" s="234"/>
      <c r="P1444" s="234"/>
      <c r="Q1444" s="234"/>
      <c r="R1444" s="234"/>
      <c r="S1444" s="234"/>
      <c r="T1444" s="234"/>
    </row>
    <row r="1445">
      <c r="A1445" s="231">
        <v>5306278</v>
      </c>
      <c r="B1445" s="231" t="s">
        <v>1859</v>
      </c>
      <c r="C1445" s="254" t="s">
        <v>2212</v>
      </c>
      <c r="D1445" s="234"/>
      <c r="E1445" s="234"/>
      <c r="F1445" s="234"/>
      <c r="G1445" s="234"/>
      <c r="H1445" s="234"/>
      <c r="I1445" s="234"/>
      <c r="J1445" s="234"/>
      <c r="K1445" s="234"/>
      <c r="L1445" s="234"/>
      <c r="M1445" s="234"/>
      <c r="N1445" s="234"/>
      <c r="O1445" s="234"/>
      <c r="P1445" s="234"/>
      <c r="Q1445" s="234"/>
      <c r="R1445" s="234"/>
      <c r="S1445" s="234"/>
      <c r="T1445" s="234"/>
    </row>
    <row r="1446">
      <c r="A1446" s="231">
        <v>5307278</v>
      </c>
      <c r="B1446" s="231" t="s">
        <v>1861</v>
      </c>
      <c r="C1446" s="254" t="s">
        <v>2213</v>
      </c>
      <c r="D1446" s="234"/>
      <c r="E1446" s="234"/>
      <c r="F1446" s="234"/>
      <c r="G1446" s="234"/>
      <c r="H1446" s="234"/>
      <c r="I1446" s="234"/>
      <c r="J1446" s="234"/>
      <c r="K1446" s="234"/>
      <c r="L1446" s="234"/>
      <c r="M1446" s="234"/>
      <c r="N1446" s="234"/>
      <c r="O1446" s="234"/>
      <c r="P1446" s="234"/>
      <c r="Q1446" s="234"/>
      <c r="R1446" s="234"/>
      <c r="S1446" s="234"/>
      <c r="T1446" s="234"/>
    </row>
    <row r="1447">
      <c r="A1447" s="231">
        <v>5304279</v>
      </c>
      <c r="B1447" s="231" t="s">
        <v>1855</v>
      </c>
      <c r="C1447" s="254" t="s">
        <v>2214</v>
      </c>
      <c r="D1447" s="234"/>
      <c r="E1447" s="234"/>
      <c r="F1447" s="234"/>
      <c r="G1447" s="234"/>
      <c r="H1447" s="234"/>
      <c r="I1447" s="234"/>
      <c r="J1447" s="234"/>
      <c r="K1447" s="234"/>
      <c r="L1447" s="234"/>
      <c r="M1447" s="234"/>
      <c r="N1447" s="234"/>
      <c r="O1447" s="234"/>
      <c r="P1447" s="234"/>
      <c r="Q1447" s="234"/>
      <c r="R1447" s="234"/>
      <c r="S1447" s="234"/>
      <c r="T1447" s="234"/>
    </row>
    <row r="1448">
      <c r="A1448" s="231">
        <v>5305279</v>
      </c>
      <c r="B1448" s="231" t="s">
        <v>1857</v>
      </c>
      <c r="C1448" s="254" t="s">
        <v>2215</v>
      </c>
      <c r="D1448" s="234"/>
      <c r="E1448" s="234"/>
      <c r="F1448" s="234"/>
      <c r="G1448" s="234"/>
      <c r="H1448" s="234"/>
      <c r="I1448" s="234"/>
      <c r="J1448" s="234"/>
      <c r="K1448" s="234"/>
      <c r="L1448" s="234"/>
      <c r="M1448" s="234"/>
      <c r="N1448" s="234"/>
      <c r="O1448" s="234"/>
      <c r="P1448" s="234"/>
      <c r="Q1448" s="234"/>
      <c r="R1448" s="234"/>
      <c r="S1448" s="234"/>
      <c r="T1448" s="234"/>
    </row>
    <row r="1449">
      <c r="A1449" s="231">
        <v>5306279</v>
      </c>
      <c r="B1449" s="231" t="s">
        <v>1859</v>
      </c>
      <c r="C1449" s="254" t="s">
        <v>2216</v>
      </c>
      <c r="D1449" s="234"/>
      <c r="E1449" s="234"/>
      <c r="F1449" s="234"/>
      <c r="G1449" s="234"/>
      <c r="H1449" s="234"/>
      <c r="I1449" s="234"/>
      <c r="J1449" s="234"/>
      <c r="K1449" s="234"/>
      <c r="L1449" s="234"/>
      <c r="M1449" s="234"/>
      <c r="N1449" s="234"/>
      <c r="O1449" s="234"/>
      <c r="P1449" s="234"/>
      <c r="Q1449" s="234"/>
      <c r="R1449" s="234"/>
      <c r="S1449" s="234"/>
      <c r="T1449" s="234"/>
    </row>
    <row r="1450">
      <c r="A1450" s="231">
        <v>5307279</v>
      </c>
      <c r="B1450" s="231" t="s">
        <v>1861</v>
      </c>
      <c r="C1450" s="254" t="s">
        <v>2217</v>
      </c>
      <c r="D1450" s="234"/>
      <c r="E1450" s="234"/>
      <c r="F1450" s="234"/>
      <c r="G1450" s="234"/>
      <c r="H1450" s="234"/>
      <c r="I1450" s="234"/>
      <c r="J1450" s="234"/>
      <c r="K1450" s="234"/>
      <c r="L1450" s="234"/>
      <c r="M1450" s="234"/>
      <c r="N1450" s="234"/>
      <c r="O1450" s="234"/>
      <c r="P1450" s="234"/>
      <c r="Q1450" s="234"/>
      <c r="R1450" s="234"/>
      <c r="S1450" s="234"/>
      <c r="T1450" s="234"/>
    </row>
    <row r="1451">
      <c r="A1451" s="231">
        <v>5304281</v>
      </c>
      <c r="B1451" s="231" t="s">
        <v>1855</v>
      </c>
      <c r="C1451" s="254" t="s">
        <v>2218</v>
      </c>
      <c r="D1451" s="234"/>
      <c r="E1451" s="234"/>
      <c r="F1451" s="234"/>
      <c r="G1451" s="234"/>
      <c r="H1451" s="234"/>
      <c r="I1451" s="234"/>
      <c r="J1451" s="234"/>
      <c r="K1451" s="234"/>
      <c r="L1451" s="234"/>
      <c r="M1451" s="234"/>
      <c r="N1451" s="234"/>
      <c r="O1451" s="234"/>
      <c r="P1451" s="234"/>
      <c r="Q1451" s="234"/>
      <c r="R1451" s="234"/>
      <c r="S1451" s="234"/>
      <c r="T1451" s="234"/>
    </row>
    <row r="1452">
      <c r="A1452" s="231">
        <v>5305281</v>
      </c>
      <c r="B1452" s="231" t="s">
        <v>1857</v>
      </c>
      <c r="C1452" s="254" t="s">
        <v>2219</v>
      </c>
      <c r="D1452" s="234"/>
      <c r="E1452" s="234"/>
      <c r="F1452" s="234"/>
      <c r="G1452" s="234"/>
      <c r="H1452" s="234"/>
      <c r="I1452" s="234"/>
      <c r="J1452" s="234"/>
      <c r="K1452" s="234"/>
      <c r="L1452" s="234"/>
      <c r="M1452" s="234"/>
      <c r="N1452" s="234"/>
      <c r="O1452" s="234"/>
      <c r="P1452" s="234"/>
      <c r="Q1452" s="234"/>
      <c r="R1452" s="234"/>
      <c r="S1452" s="234"/>
      <c r="T1452" s="234"/>
    </row>
    <row r="1453">
      <c r="A1453" s="231">
        <v>5306281</v>
      </c>
      <c r="B1453" s="231" t="s">
        <v>1859</v>
      </c>
      <c r="C1453" s="254" t="s">
        <v>2220</v>
      </c>
      <c r="D1453" s="234"/>
      <c r="E1453" s="234"/>
      <c r="F1453" s="234"/>
      <c r="G1453" s="234"/>
      <c r="H1453" s="234"/>
      <c r="I1453" s="234"/>
      <c r="J1453" s="234"/>
      <c r="K1453" s="234"/>
      <c r="L1453" s="234"/>
      <c r="M1453" s="234"/>
      <c r="N1453" s="234"/>
      <c r="O1453" s="234"/>
      <c r="P1453" s="234"/>
      <c r="Q1453" s="234"/>
      <c r="R1453" s="234"/>
      <c r="S1453" s="234"/>
      <c r="T1453" s="234"/>
    </row>
    <row r="1454">
      <c r="A1454" s="231">
        <v>5307281</v>
      </c>
      <c r="B1454" s="231" t="s">
        <v>1861</v>
      </c>
      <c r="C1454" s="254" t="s">
        <v>2221</v>
      </c>
      <c r="D1454" s="234"/>
      <c r="E1454" s="234"/>
      <c r="F1454" s="234"/>
      <c r="G1454" s="234"/>
      <c r="H1454" s="234"/>
      <c r="I1454" s="234"/>
      <c r="J1454" s="234"/>
      <c r="K1454" s="234"/>
      <c r="L1454" s="234"/>
      <c r="M1454" s="234"/>
      <c r="N1454" s="234"/>
      <c r="O1454" s="234"/>
      <c r="P1454" s="234"/>
      <c r="Q1454" s="234"/>
      <c r="R1454" s="234"/>
      <c r="S1454" s="234"/>
      <c r="T1454" s="234"/>
    </row>
    <row r="1455">
      <c r="A1455" s="231">
        <v>5304282</v>
      </c>
      <c r="B1455" s="231" t="s">
        <v>1855</v>
      </c>
      <c r="C1455" s="254" t="s">
        <v>2222</v>
      </c>
      <c r="D1455" s="234"/>
      <c r="E1455" s="234"/>
      <c r="F1455" s="234"/>
      <c r="G1455" s="234"/>
      <c r="H1455" s="234"/>
      <c r="I1455" s="234"/>
      <c r="J1455" s="234"/>
      <c r="K1455" s="234"/>
      <c r="L1455" s="234"/>
      <c r="M1455" s="234"/>
      <c r="N1455" s="234"/>
      <c r="O1455" s="234"/>
      <c r="P1455" s="234"/>
      <c r="Q1455" s="234"/>
      <c r="R1455" s="234"/>
      <c r="S1455" s="234"/>
      <c r="T1455" s="234"/>
    </row>
    <row r="1456">
      <c r="A1456" s="231">
        <v>5305282</v>
      </c>
      <c r="B1456" s="231" t="s">
        <v>1857</v>
      </c>
      <c r="C1456" s="254" t="s">
        <v>2223</v>
      </c>
      <c r="D1456" s="234"/>
      <c r="E1456" s="234"/>
      <c r="F1456" s="234"/>
      <c r="G1456" s="234"/>
      <c r="H1456" s="234"/>
      <c r="I1456" s="234"/>
      <c r="J1456" s="234"/>
      <c r="K1456" s="234"/>
      <c r="L1456" s="234"/>
      <c r="M1456" s="234"/>
      <c r="N1456" s="234"/>
      <c r="O1456" s="234"/>
      <c r="P1456" s="234"/>
      <c r="Q1456" s="234"/>
      <c r="R1456" s="234"/>
      <c r="S1456" s="234"/>
      <c r="T1456" s="234"/>
    </row>
    <row r="1457">
      <c r="A1457" s="231">
        <v>5306282</v>
      </c>
      <c r="B1457" s="231" t="s">
        <v>1859</v>
      </c>
      <c r="C1457" s="254" t="s">
        <v>2224</v>
      </c>
      <c r="D1457" s="234"/>
      <c r="E1457" s="234"/>
      <c r="F1457" s="234"/>
      <c r="G1457" s="234"/>
      <c r="H1457" s="234"/>
      <c r="I1457" s="234"/>
      <c r="J1457" s="234"/>
      <c r="K1457" s="234"/>
      <c r="L1457" s="234"/>
      <c r="M1457" s="234"/>
      <c r="N1457" s="234"/>
      <c r="O1457" s="234"/>
      <c r="P1457" s="234"/>
      <c r="Q1457" s="234"/>
      <c r="R1457" s="234"/>
      <c r="S1457" s="234"/>
      <c r="T1457" s="234"/>
    </row>
    <row r="1458">
      <c r="A1458" s="231">
        <v>5307282</v>
      </c>
      <c r="B1458" s="231" t="s">
        <v>1861</v>
      </c>
      <c r="C1458" s="254" t="s">
        <v>2225</v>
      </c>
      <c r="D1458" s="234"/>
      <c r="E1458" s="234"/>
      <c r="F1458" s="234"/>
      <c r="G1458" s="234"/>
      <c r="H1458" s="234"/>
      <c r="I1458" s="234"/>
      <c r="J1458" s="234"/>
      <c r="K1458" s="234"/>
      <c r="L1458" s="234"/>
      <c r="M1458" s="234"/>
      <c r="N1458" s="234"/>
      <c r="O1458" s="234"/>
      <c r="P1458" s="234"/>
      <c r="Q1458" s="234"/>
      <c r="R1458" s="234"/>
      <c r="S1458" s="234"/>
      <c r="T1458" s="234"/>
    </row>
    <row r="1459">
      <c r="A1459" s="231">
        <v>5304283</v>
      </c>
      <c r="B1459" s="231" t="s">
        <v>1855</v>
      </c>
      <c r="C1459" s="254" t="s">
        <v>2226</v>
      </c>
      <c r="D1459" s="234"/>
      <c r="E1459" s="234"/>
      <c r="F1459" s="234"/>
      <c r="G1459" s="234"/>
      <c r="H1459" s="234"/>
      <c r="I1459" s="234"/>
      <c r="J1459" s="234"/>
      <c r="K1459" s="234"/>
      <c r="L1459" s="234"/>
      <c r="M1459" s="234"/>
      <c r="N1459" s="234"/>
      <c r="O1459" s="234"/>
      <c r="P1459" s="234"/>
      <c r="Q1459" s="234"/>
      <c r="R1459" s="234"/>
      <c r="S1459" s="234"/>
      <c r="T1459" s="234"/>
    </row>
    <row r="1460">
      <c r="A1460" s="231">
        <v>5305283</v>
      </c>
      <c r="B1460" s="231" t="s">
        <v>1857</v>
      </c>
      <c r="C1460" s="254" t="s">
        <v>2227</v>
      </c>
      <c r="D1460" s="234"/>
      <c r="E1460" s="234"/>
      <c r="F1460" s="234"/>
      <c r="G1460" s="234"/>
      <c r="H1460" s="234"/>
      <c r="I1460" s="234"/>
      <c r="J1460" s="234"/>
      <c r="K1460" s="234"/>
      <c r="L1460" s="234"/>
      <c r="M1460" s="234"/>
      <c r="N1460" s="234"/>
      <c r="O1460" s="234"/>
      <c r="P1460" s="234"/>
      <c r="Q1460" s="234"/>
      <c r="R1460" s="234"/>
      <c r="S1460" s="234"/>
      <c r="T1460" s="234"/>
    </row>
    <row r="1461">
      <c r="A1461" s="231">
        <v>5306283</v>
      </c>
      <c r="B1461" s="231" t="s">
        <v>1859</v>
      </c>
      <c r="C1461" s="254" t="s">
        <v>2228</v>
      </c>
      <c r="D1461" s="234"/>
      <c r="E1461" s="234"/>
      <c r="F1461" s="234"/>
      <c r="G1461" s="234"/>
      <c r="H1461" s="234"/>
      <c r="I1461" s="234"/>
      <c r="J1461" s="234"/>
      <c r="K1461" s="234"/>
      <c r="L1461" s="234"/>
      <c r="M1461" s="234"/>
      <c r="N1461" s="234"/>
      <c r="O1461" s="234"/>
      <c r="P1461" s="234"/>
      <c r="Q1461" s="234"/>
      <c r="R1461" s="234"/>
      <c r="S1461" s="234"/>
      <c r="T1461" s="234"/>
    </row>
    <row r="1462">
      <c r="A1462" s="231">
        <v>5307283</v>
      </c>
      <c r="B1462" s="231" t="s">
        <v>1861</v>
      </c>
      <c r="C1462" s="254" t="s">
        <v>2229</v>
      </c>
      <c r="D1462" s="234"/>
      <c r="E1462" s="234"/>
      <c r="F1462" s="234"/>
      <c r="G1462" s="234"/>
      <c r="H1462" s="234"/>
      <c r="I1462" s="234"/>
      <c r="J1462" s="234"/>
      <c r="K1462" s="234"/>
      <c r="L1462" s="234"/>
      <c r="M1462" s="234"/>
      <c r="N1462" s="234"/>
      <c r="O1462" s="234"/>
      <c r="P1462" s="234"/>
      <c r="Q1462" s="234"/>
      <c r="R1462" s="234"/>
      <c r="S1462" s="234"/>
      <c r="T1462" s="234"/>
    </row>
    <row r="1463">
      <c r="A1463" s="231">
        <v>5304285</v>
      </c>
      <c r="B1463" s="231" t="s">
        <v>1855</v>
      </c>
      <c r="C1463" s="254" t="s">
        <v>2230</v>
      </c>
      <c r="D1463" s="234"/>
      <c r="E1463" s="234"/>
      <c r="F1463" s="234"/>
      <c r="G1463" s="234"/>
      <c r="H1463" s="234"/>
      <c r="I1463" s="234"/>
      <c r="J1463" s="234"/>
      <c r="K1463" s="234"/>
      <c r="L1463" s="234"/>
      <c r="M1463" s="234"/>
      <c r="N1463" s="234"/>
      <c r="O1463" s="234"/>
      <c r="P1463" s="234"/>
      <c r="Q1463" s="234"/>
      <c r="R1463" s="234"/>
      <c r="S1463" s="234"/>
      <c r="T1463" s="234"/>
    </row>
    <row r="1464">
      <c r="A1464" s="231">
        <v>5305285</v>
      </c>
      <c r="B1464" s="231" t="s">
        <v>1857</v>
      </c>
      <c r="C1464" s="254" t="s">
        <v>2231</v>
      </c>
      <c r="D1464" s="234"/>
      <c r="E1464" s="234"/>
      <c r="F1464" s="234"/>
      <c r="G1464" s="234"/>
      <c r="H1464" s="234"/>
      <c r="I1464" s="234"/>
      <c r="J1464" s="234"/>
      <c r="K1464" s="234"/>
      <c r="L1464" s="234"/>
      <c r="M1464" s="234"/>
      <c r="N1464" s="234"/>
      <c r="O1464" s="234"/>
      <c r="P1464" s="234"/>
      <c r="Q1464" s="234"/>
      <c r="R1464" s="234"/>
      <c r="S1464" s="234"/>
      <c r="T1464" s="234"/>
    </row>
    <row r="1465">
      <c r="A1465" s="231">
        <v>5306285</v>
      </c>
      <c r="B1465" s="231" t="s">
        <v>1859</v>
      </c>
      <c r="C1465" s="254" t="s">
        <v>2232</v>
      </c>
      <c r="D1465" s="234"/>
      <c r="E1465" s="234"/>
      <c r="F1465" s="234"/>
      <c r="G1465" s="234"/>
      <c r="H1465" s="234"/>
      <c r="I1465" s="234"/>
      <c r="J1465" s="234"/>
      <c r="K1465" s="234"/>
      <c r="L1465" s="234"/>
      <c r="M1465" s="234"/>
      <c r="N1465" s="234"/>
      <c r="O1465" s="234"/>
      <c r="P1465" s="234"/>
      <c r="Q1465" s="234"/>
      <c r="R1465" s="234"/>
      <c r="S1465" s="234"/>
      <c r="T1465" s="234"/>
    </row>
    <row r="1466">
      <c r="A1466" s="231">
        <v>5307285</v>
      </c>
      <c r="B1466" s="231" t="s">
        <v>1861</v>
      </c>
      <c r="C1466" s="254" t="s">
        <v>2233</v>
      </c>
      <c r="D1466" s="234"/>
      <c r="E1466" s="234"/>
      <c r="F1466" s="234"/>
      <c r="G1466" s="234"/>
      <c r="H1466" s="234"/>
      <c r="I1466" s="234"/>
      <c r="J1466" s="234"/>
      <c r="K1466" s="234"/>
      <c r="L1466" s="234"/>
      <c r="M1466" s="234"/>
      <c r="N1466" s="234"/>
      <c r="O1466" s="234"/>
      <c r="P1466" s="234"/>
      <c r="Q1466" s="234"/>
      <c r="R1466" s="234"/>
      <c r="S1466" s="234"/>
      <c r="T1466" s="234"/>
    </row>
    <row r="1467">
      <c r="A1467" s="231">
        <v>5304286</v>
      </c>
      <c r="B1467" s="231" t="s">
        <v>1855</v>
      </c>
      <c r="C1467" s="254" t="s">
        <v>2234</v>
      </c>
      <c r="D1467" s="234"/>
      <c r="E1467" s="234"/>
      <c r="F1467" s="234"/>
      <c r="G1467" s="234"/>
      <c r="H1467" s="234"/>
      <c r="I1467" s="234"/>
      <c r="J1467" s="234"/>
      <c r="K1467" s="234"/>
      <c r="L1467" s="234"/>
      <c r="M1467" s="234"/>
      <c r="N1467" s="234"/>
      <c r="O1467" s="234"/>
      <c r="P1467" s="234"/>
      <c r="Q1467" s="234"/>
      <c r="R1467" s="234"/>
      <c r="S1467" s="234"/>
      <c r="T1467" s="234"/>
    </row>
    <row r="1468">
      <c r="A1468" s="231">
        <v>5305286</v>
      </c>
      <c r="B1468" s="231" t="s">
        <v>1857</v>
      </c>
      <c r="C1468" s="254" t="s">
        <v>2235</v>
      </c>
      <c r="D1468" s="234"/>
      <c r="E1468" s="234"/>
      <c r="F1468" s="234"/>
      <c r="G1468" s="234"/>
      <c r="H1468" s="234"/>
      <c r="I1468" s="234"/>
      <c r="J1468" s="234"/>
      <c r="K1468" s="234"/>
      <c r="L1468" s="234"/>
      <c r="M1468" s="234"/>
      <c r="N1468" s="234"/>
      <c r="O1468" s="234"/>
      <c r="P1468" s="234"/>
      <c r="Q1468" s="234"/>
      <c r="R1468" s="234"/>
      <c r="S1468" s="234"/>
      <c r="T1468" s="234"/>
    </row>
    <row r="1469">
      <c r="A1469" s="231">
        <v>5306286</v>
      </c>
      <c r="B1469" s="231" t="s">
        <v>1859</v>
      </c>
      <c r="C1469" s="254" t="s">
        <v>2236</v>
      </c>
      <c r="D1469" s="234"/>
      <c r="E1469" s="234"/>
      <c r="F1469" s="234"/>
      <c r="G1469" s="234"/>
      <c r="H1469" s="234"/>
      <c r="I1469" s="234"/>
      <c r="J1469" s="234"/>
      <c r="K1469" s="234"/>
      <c r="L1469" s="234"/>
      <c r="M1469" s="234"/>
      <c r="N1469" s="234"/>
      <c r="O1469" s="234"/>
      <c r="P1469" s="234"/>
      <c r="Q1469" s="234"/>
      <c r="R1469" s="234"/>
      <c r="S1469" s="234"/>
      <c r="T1469" s="234"/>
    </row>
    <row r="1470">
      <c r="A1470" s="231">
        <v>5307286</v>
      </c>
      <c r="B1470" s="231" t="s">
        <v>1861</v>
      </c>
      <c r="C1470" s="254" t="s">
        <v>2237</v>
      </c>
      <c r="D1470" s="234"/>
      <c r="E1470" s="234"/>
      <c r="F1470" s="234"/>
      <c r="G1470" s="234"/>
      <c r="H1470" s="234"/>
      <c r="I1470" s="234"/>
      <c r="J1470" s="234"/>
      <c r="K1470" s="234"/>
      <c r="L1470" s="234"/>
      <c r="M1470" s="234"/>
      <c r="N1470" s="234"/>
      <c r="O1470" s="234"/>
      <c r="P1470" s="234"/>
      <c r="Q1470" s="234"/>
      <c r="R1470" s="234"/>
      <c r="S1470" s="234"/>
      <c r="T1470" s="234"/>
    </row>
    <row r="1471">
      <c r="A1471" s="231">
        <v>5304287</v>
      </c>
      <c r="B1471" s="231" t="s">
        <v>1855</v>
      </c>
      <c r="C1471" s="254" t="s">
        <v>2238</v>
      </c>
      <c r="D1471" s="234"/>
      <c r="E1471" s="234"/>
      <c r="F1471" s="234"/>
      <c r="G1471" s="234"/>
      <c r="H1471" s="234"/>
      <c r="I1471" s="234"/>
      <c r="J1471" s="234"/>
      <c r="K1471" s="234"/>
      <c r="L1471" s="234"/>
      <c r="M1471" s="234"/>
      <c r="N1471" s="234"/>
      <c r="O1471" s="234"/>
      <c r="P1471" s="234"/>
      <c r="Q1471" s="234"/>
      <c r="R1471" s="234"/>
      <c r="S1471" s="234"/>
      <c r="T1471" s="234"/>
    </row>
    <row r="1472">
      <c r="A1472" s="231">
        <v>5305287</v>
      </c>
      <c r="B1472" s="231" t="s">
        <v>1857</v>
      </c>
      <c r="C1472" s="254" t="s">
        <v>2239</v>
      </c>
      <c r="D1472" s="234"/>
      <c r="E1472" s="234"/>
      <c r="F1472" s="234"/>
      <c r="G1472" s="234"/>
      <c r="H1472" s="234"/>
      <c r="I1472" s="234"/>
      <c r="J1472" s="234"/>
      <c r="K1472" s="234"/>
      <c r="L1472" s="234"/>
      <c r="M1472" s="234"/>
      <c r="N1472" s="234"/>
      <c r="O1472" s="234"/>
      <c r="P1472" s="234"/>
      <c r="Q1472" s="234"/>
      <c r="R1472" s="234"/>
      <c r="S1472" s="234"/>
      <c r="T1472" s="234"/>
    </row>
    <row r="1473">
      <c r="A1473" s="231">
        <v>5306287</v>
      </c>
      <c r="B1473" s="231" t="s">
        <v>1859</v>
      </c>
      <c r="C1473" s="254" t="s">
        <v>2240</v>
      </c>
      <c r="D1473" s="234"/>
      <c r="E1473" s="234"/>
      <c r="F1473" s="234"/>
      <c r="G1473" s="234"/>
      <c r="H1473" s="234"/>
      <c r="I1473" s="234"/>
      <c r="J1473" s="234"/>
      <c r="K1473" s="234"/>
      <c r="L1473" s="234"/>
      <c r="M1473" s="234"/>
      <c r="N1473" s="234"/>
      <c r="O1473" s="234"/>
      <c r="P1473" s="234"/>
      <c r="Q1473" s="234"/>
      <c r="R1473" s="234"/>
      <c r="S1473" s="234"/>
      <c r="T1473" s="234"/>
    </row>
    <row r="1474">
      <c r="A1474" s="231">
        <v>5307287</v>
      </c>
      <c r="B1474" s="231" t="s">
        <v>1861</v>
      </c>
      <c r="C1474" s="254" t="s">
        <v>2241</v>
      </c>
      <c r="D1474" s="234"/>
      <c r="E1474" s="234"/>
      <c r="F1474" s="234"/>
      <c r="G1474" s="234"/>
      <c r="H1474" s="234"/>
      <c r="I1474" s="234"/>
      <c r="J1474" s="234"/>
      <c r="K1474" s="234"/>
      <c r="L1474" s="234"/>
      <c r="M1474" s="234"/>
      <c r="N1474" s="234"/>
      <c r="O1474" s="234"/>
      <c r="P1474" s="234"/>
      <c r="Q1474" s="234"/>
      <c r="R1474" s="234"/>
      <c r="S1474" s="234"/>
      <c r="T1474" s="234"/>
    </row>
    <row r="1475">
      <c r="A1475" s="270">
        <v>5305301</v>
      </c>
      <c r="B1475" s="270" t="s">
        <v>1857</v>
      </c>
      <c r="C1475" s="254" t="s">
        <v>2242</v>
      </c>
      <c r="D1475" s="234"/>
      <c r="E1475" s="234"/>
      <c r="F1475" s="234"/>
      <c r="G1475" s="234"/>
      <c r="H1475" s="234"/>
      <c r="I1475" s="234"/>
      <c r="J1475" s="234"/>
      <c r="K1475" s="234"/>
      <c r="L1475" s="234"/>
      <c r="M1475" s="234"/>
      <c r="N1475" s="234"/>
      <c r="O1475" s="234"/>
      <c r="P1475" s="234"/>
      <c r="Q1475" s="234"/>
      <c r="R1475" s="234"/>
      <c r="S1475" s="234"/>
      <c r="T1475" s="234"/>
    </row>
    <row r="1476">
      <c r="A1476" s="270">
        <v>5306301</v>
      </c>
      <c r="B1476" s="270" t="s">
        <v>1859</v>
      </c>
      <c r="C1476" s="254" t="s">
        <v>2243</v>
      </c>
      <c r="D1476" s="234"/>
      <c r="E1476" s="234"/>
      <c r="F1476" s="234"/>
      <c r="G1476" s="234"/>
      <c r="H1476" s="234"/>
      <c r="I1476" s="234"/>
      <c r="J1476" s="234"/>
      <c r="K1476" s="234"/>
      <c r="L1476" s="234"/>
      <c r="M1476" s="234"/>
      <c r="N1476" s="234"/>
      <c r="O1476" s="234"/>
      <c r="P1476" s="234"/>
      <c r="Q1476" s="234"/>
      <c r="R1476" s="234"/>
      <c r="S1476" s="234"/>
      <c r="T1476" s="234"/>
    </row>
    <row r="1477">
      <c r="A1477" s="270">
        <v>5307301</v>
      </c>
      <c r="B1477" s="270" t="s">
        <v>1861</v>
      </c>
      <c r="C1477" s="254" t="s">
        <v>2244</v>
      </c>
      <c r="D1477" s="234"/>
      <c r="E1477" s="234"/>
      <c r="F1477" s="234"/>
      <c r="G1477" s="234"/>
      <c r="H1477" s="234"/>
      <c r="I1477" s="234"/>
      <c r="J1477" s="234"/>
      <c r="K1477" s="234"/>
      <c r="L1477" s="234"/>
      <c r="M1477" s="234"/>
      <c r="N1477" s="234"/>
      <c r="O1477" s="234"/>
      <c r="P1477" s="234"/>
      <c r="Q1477" s="234"/>
      <c r="R1477" s="234"/>
      <c r="S1477" s="234"/>
      <c r="T1477" s="234"/>
    </row>
    <row r="1478">
      <c r="A1478" s="270">
        <v>5305302</v>
      </c>
      <c r="B1478" s="270" t="s">
        <v>1857</v>
      </c>
      <c r="C1478" s="254" t="s">
        <v>2245</v>
      </c>
      <c r="D1478" s="234"/>
      <c r="E1478" s="234"/>
      <c r="F1478" s="234"/>
      <c r="G1478" s="234"/>
      <c r="H1478" s="234"/>
      <c r="I1478" s="234"/>
      <c r="J1478" s="234"/>
      <c r="K1478" s="234"/>
      <c r="L1478" s="234"/>
      <c r="M1478" s="234"/>
      <c r="N1478" s="234"/>
      <c r="O1478" s="234"/>
      <c r="P1478" s="234"/>
      <c r="Q1478" s="234"/>
      <c r="R1478" s="234"/>
      <c r="S1478" s="234"/>
      <c r="T1478" s="234"/>
    </row>
    <row r="1479">
      <c r="A1479" s="270">
        <v>5306302</v>
      </c>
      <c r="B1479" s="270" t="s">
        <v>1859</v>
      </c>
      <c r="C1479" s="254" t="s">
        <v>2246</v>
      </c>
      <c r="D1479" s="234"/>
      <c r="E1479" s="234"/>
      <c r="F1479" s="234"/>
      <c r="G1479" s="234"/>
      <c r="H1479" s="234"/>
      <c r="I1479" s="234"/>
      <c r="J1479" s="234"/>
      <c r="K1479" s="234"/>
      <c r="L1479" s="234"/>
      <c r="M1479" s="234"/>
      <c r="N1479" s="234"/>
      <c r="O1479" s="234"/>
      <c r="P1479" s="234"/>
      <c r="Q1479" s="234"/>
      <c r="R1479" s="234"/>
      <c r="S1479" s="234"/>
      <c r="T1479" s="234"/>
    </row>
    <row r="1480">
      <c r="A1480" s="270">
        <v>5307302</v>
      </c>
      <c r="B1480" s="270" t="s">
        <v>1861</v>
      </c>
      <c r="C1480" s="254" t="s">
        <v>2247</v>
      </c>
      <c r="D1480" s="234"/>
      <c r="E1480" s="234"/>
      <c r="F1480" s="234"/>
      <c r="G1480" s="234"/>
      <c r="H1480" s="234"/>
      <c r="I1480" s="234"/>
      <c r="J1480" s="234"/>
      <c r="K1480" s="234"/>
      <c r="L1480" s="234"/>
      <c r="M1480" s="234"/>
      <c r="N1480" s="234"/>
      <c r="O1480" s="234"/>
      <c r="P1480" s="234"/>
      <c r="Q1480" s="234"/>
      <c r="R1480" s="234"/>
      <c r="S1480" s="234"/>
      <c r="T1480" s="234"/>
    </row>
    <row r="1481">
      <c r="A1481" s="270">
        <v>5305303</v>
      </c>
      <c r="B1481" s="270" t="s">
        <v>1857</v>
      </c>
      <c r="C1481" s="254" t="s">
        <v>2248</v>
      </c>
      <c r="D1481" s="234"/>
      <c r="E1481" s="234"/>
      <c r="F1481" s="234"/>
      <c r="G1481" s="234"/>
      <c r="H1481" s="234"/>
      <c r="I1481" s="234"/>
      <c r="J1481" s="234"/>
      <c r="K1481" s="234"/>
      <c r="L1481" s="234"/>
      <c r="M1481" s="234"/>
      <c r="N1481" s="234"/>
      <c r="O1481" s="234"/>
      <c r="P1481" s="234"/>
      <c r="Q1481" s="234"/>
      <c r="R1481" s="234"/>
      <c r="S1481" s="234"/>
      <c r="T1481" s="234"/>
    </row>
    <row r="1482">
      <c r="A1482" s="270">
        <v>5306303</v>
      </c>
      <c r="B1482" s="270" t="s">
        <v>1859</v>
      </c>
      <c r="C1482" s="254" t="s">
        <v>2249</v>
      </c>
      <c r="D1482" s="234"/>
      <c r="E1482" s="234"/>
      <c r="F1482" s="234"/>
      <c r="G1482" s="234"/>
      <c r="H1482" s="234"/>
      <c r="I1482" s="234"/>
      <c r="J1482" s="234"/>
      <c r="K1482" s="234"/>
      <c r="L1482" s="234"/>
      <c r="M1482" s="234"/>
      <c r="N1482" s="234"/>
      <c r="O1482" s="234"/>
      <c r="P1482" s="234"/>
      <c r="Q1482" s="234"/>
      <c r="R1482" s="234"/>
      <c r="S1482" s="234"/>
      <c r="T1482" s="234"/>
    </row>
    <row r="1483">
      <c r="A1483" s="270">
        <v>5307303</v>
      </c>
      <c r="B1483" s="270" t="s">
        <v>1861</v>
      </c>
      <c r="C1483" s="254" t="s">
        <v>2250</v>
      </c>
      <c r="D1483" s="234"/>
      <c r="E1483" s="234"/>
      <c r="F1483" s="234"/>
      <c r="G1483" s="234"/>
      <c r="H1483" s="234"/>
      <c r="I1483" s="234"/>
      <c r="J1483" s="234"/>
      <c r="K1483" s="234"/>
      <c r="L1483" s="234"/>
      <c r="M1483" s="234"/>
      <c r="N1483" s="234"/>
      <c r="O1483" s="234"/>
      <c r="P1483" s="234"/>
      <c r="Q1483" s="234"/>
      <c r="R1483" s="234"/>
      <c r="S1483" s="234"/>
      <c r="T1483" s="234"/>
    </row>
    <row r="1484">
      <c r="A1484" s="270">
        <v>5305305</v>
      </c>
      <c r="B1484" s="270" t="s">
        <v>1857</v>
      </c>
      <c r="C1484" s="254" t="s">
        <v>2251</v>
      </c>
      <c r="D1484" s="234"/>
      <c r="E1484" s="234"/>
      <c r="F1484" s="234"/>
      <c r="G1484" s="234"/>
      <c r="H1484" s="234"/>
      <c r="I1484" s="234"/>
      <c r="J1484" s="234"/>
      <c r="K1484" s="234"/>
      <c r="L1484" s="234"/>
      <c r="M1484" s="234"/>
      <c r="N1484" s="234"/>
      <c r="O1484" s="234"/>
      <c r="P1484" s="234"/>
      <c r="Q1484" s="234"/>
      <c r="R1484" s="234"/>
      <c r="S1484" s="234"/>
      <c r="T1484" s="234"/>
    </row>
    <row r="1485">
      <c r="A1485" s="270">
        <v>5306305</v>
      </c>
      <c r="B1485" s="270" t="s">
        <v>1859</v>
      </c>
      <c r="C1485" s="254" t="s">
        <v>2252</v>
      </c>
      <c r="D1485" s="234"/>
      <c r="E1485" s="234"/>
      <c r="F1485" s="234"/>
      <c r="G1485" s="234"/>
      <c r="H1485" s="234"/>
      <c r="I1485" s="234"/>
      <c r="J1485" s="234"/>
      <c r="K1485" s="234"/>
      <c r="L1485" s="234"/>
      <c r="M1485" s="234"/>
      <c r="N1485" s="234"/>
      <c r="O1485" s="234"/>
      <c r="P1485" s="234"/>
      <c r="Q1485" s="234"/>
      <c r="R1485" s="234"/>
      <c r="S1485" s="234"/>
      <c r="T1485" s="234"/>
    </row>
    <row r="1486">
      <c r="A1486" s="270">
        <v>5307305</v>
      </c>
      <c r="B1486" s="270" t="s">
        <v>1861</v>
      </c>
      <c r="C1486" s="254" t="s">
        <v>2253</v>
      </c>
      <c r="D1486" s="234"/>
      <c r="E1486" s="234"/>
      <c r="F1486" s="234"/>
      <c r="G1486" s="234"/>
      <c r="H1486" s="234"/>
      <c r="I1486" s="234"/>
      <c r="J1486" s="234"/>
      <c r="K1486" s="234"/>
      <c r="L1486" s="234"/>
      <c r="M1486" s="234"/>
      <c r="N1486" s="234"/>
      <c r="O1486" s="234"/>
      <c r="P1486" s="234"/>
      <c r="Q1486" s="234"/>
      <c r="R1486" s="234"/>
      <c r="S1486" s="234"/>
      <c r="T1486" s="234"/>
    </row>
    <row r="1487">
      <c r="A1487" s="270">
        <v>5305306</v>
      </c>
      <c r="B1487" s="270" t="s">
        <v>1857</v>
      </c>
      <c r="C1487" s="254" t="s">
        <v>2254</v>
      </c>
      <c r="D1487" s="234"/>
      <c r="E1487" s="234"/>
      <c r="F1487" s="234"/>
      <c r="G1487" s="234"/>
      <c r="H1487" s="234"/>
      <c r="I1487" s="234"/>
      <c r="J1487" s="234"/>
      <c r="K1487" s="234"/>
      <c r="L1487" s="234"/>
      <c r="M1487" s="234"/>
      <c r="N1487" s="234"/>
      <c r="O1487" s="234"/>
      <c r="P1487" s="234"/>
      <c r="Q1487" s="234"/>
      <c r="R1487" s="234"/>
      <c r="S1487" s="234"/>
      <c r="T1487" s="234"/>
    </row>
    <row r="1488">
      <c r="A1488" s="270">
        <v>5306306</v>
      </c>
      <c r="B1488" s="270" t="s">
        <v>1859</v>
      </c>
      <c r="C1488" s="254" t="s">
        <v>2255</v>
      </c>
      <c r="D1488" s="234"/>
      <c r="E1488" s="234"/>
      <c r="F1488" s="234"/>
      <c r="G1488" s="234"/>
      <c r="H1488" s="234"/>
      <c r="I1488" s="234"/>
      <c r="J1488" s="234"/>
      <c r="K1488" s="234"/>
      <c r="L1488" s="234"/>
      <c r="M1488" s="234"/>
      <c r="N1488" s="234"/>
      <c r="O1488" s="234"/>
      <c r="P1488" s="234"/>
      <c r="Q1488" s="234"/>
      <c r="R1488" s="234"/>
      <c r="S1488" s="234"/>
      <c r="T1488" s="234"/>
    </row>
    <row r="1489">
      <c r="A1489" s="270">
        <v>5307306</v>
      </c>
      <c r="B1489" s="270" t="s">
        <v>1861</v>
      </c>
      <c r="C1489" s="254" t="s">
        <v>2256</v>
      </c>
      <c r="D1489" s="234"/>
      <c r="E1489" s="234"/>
      <c r="F1489" s="234"/>
      <c r="G1489" s="234"/>
      <c r="H1489" s="234"/>
      <c r="I1489" s="234"/>
      <c r="J1489" s="234"/>
      <c r="K1489" s="234"/>
      <c r="L1489" s="234"/>
      <c r="M1489" s="234"/>
      <c r="N1489" s="234"/>
      <c r="O1489" s="234"/>
      <c r="P1489" s="234"/>
      <c r="Q1489" s="234"/>
      <c r="R1489" s="234"/>
      <c r="S1489" s="234"/>
      <c r="T1489" s="234"/>
    </row>
    <row r="1490">
      <c r="A1490" s="270">
        <v>5305307</v>
      </c>
      <c r="B1490" s="270" t="s">
        <v>1857</v>
      </c>
      <c r="C1490" s="254" t="s">
        <v>2257</v>
      </c>
      <c r="D1490" s="234"/>
      <c r="E1490" s="234"/>
      <c r="F1490" s="234"/>
      <c r="G1490" s="234"/>
      <c r="H1490" s="234"/>
      <c r="I1490" s="234"/>
      <c r="J1490" s="234"/>
      <c r="K1490" s="234"/>
      <c r="L1490" s="234"/>
      <c r="M1490" s="234"/>
      <c r="N1490" s="234"/>
      <c r="O1490" s="234"/>
      <c r="P1490" s="234"/>
      <c r="Q1490" s="234"/>
      <c r="R1490" s="234"/>
      <c r="S1490" s="234"/>
      <c r="T1490" s="234"/>
    </row>
    <row r="1491">
      <c r="A1491" s="270">
        <v>5306307</v>
      </c>
      <c r="B1491" s="270" t="s">
        <v>1859</v>
      </c>
      <c r="C1491" s="254" t="s">
        <v>2258</v>
      </c>
      <c r="D1491" s="234"/>
      <c r="E1491" s="234"/>
      <c r="F1491" s="234"/>
      <c r="G1491" s="234"/>
      <c r="H1491" s="234"/>
      <c r="I1491" s="234"/>
      <c r="J1491" s="234"/>
      <c r="K1491" s="234"/>
      <c r="L1491" s="234"/>
      <c r="M1491" s="234"/>
      <c r="N1491" s="234"/>
      <c r="O1491" s="234"/>
      <c r="P1491" s="234"/>
      <c r="Q1491" s="234"/>
      <c r="R1491" s="234"/>
      <c r="S1491" s="234"/>
      <c r="T1491" s="234"/>
    </row>
    <row r="1492">
      <c r="A1492" s="270">
        <v>5307307</v>
      </c>
      <c r="B1492" s="270" t="s">
        <v>1861</v>
      </c>
      <c r="C1492" s="254" t="s">
        <v>2259</v>
      </c>
      <c r="D1492" s="234"/>
      <c r="E1492" s="234"/>
      <c r="F1492" s="234"/>
      <c r="G1492" s="234"/>
      <c r="H1492" s="234"/>
      <c r="I1492" s="234"/>
      <c r="J1492" s="234"/>
      <c r="K1492" s="234"/>
      <c r="L1492" s="234"/>
      <c r="M1492" s="234"/>
      <c r="N1492" s="234"/>
      <c r="O1492" s="234"/>
      <c r="P1492" s="234"/>
      <c r="Q1492" s="234"/>
      <c r="R1492" s="234"/>
      <c r="S1492" s="234"/>
      <c r="T1492" s="234"/>
    </row>
    <row r="1493">
      <c r="A1493" s="270">
        <v>5305308</v>
      </c>
      <c r="B1493" s="270" t="s">
        <v>1857</v>
      </c>
      <c r="C1493" s="254" t="s">
        <v>2260</v>
      </c>
      <c r="D1493" s="234"/>
      <c r="E1493" s="234"/>
      <c r="F1493" s="234"/>
      <c r="G1493" s="234"/>
      <c r="H1493" s="234"/>
      <c r="I1493" s="234"/>
      <c r="J1493" s="234"/>
      <c r="K1493" s="234"/>
      <c r="L1493" s="234"/>
      <c r="M1493" s="234"/>
      <c r="N1493" s="234"/>
      <c r="O1493" s="234"/>
      <c r="P1493" s="234"/>
      <c r="Q1493" s="234"/>
      <c r="R1493" s="234"/>
      <c r="S1493" s="234"/>
      <c r="T1493" s="234"/>
    </row>
    <row r="1494">
      <c r="A1494" s="270">
        <v>5306308</v>
      </c>
      <c r="B1494" s="270" t="s">
        <v>1859</v>
      </c>
      <c r="C1494" s="254" t="s">
        <v>2261</v>
      </c>
      <c r="D1494" s="234"/>
      <c r="E1494" s="234"/>
      <c r="F1494" s="234"/>
      <c r="G1494" s="234"/>
      <c r="H1494" s="234"/>
      <c r="I1494" s="234"/>
      <c r="J1494" s="234"/>
      <c r="K1494" s="234"/>
      <c r="L1494" s="234"/>
      <c r="M1494" s="234"/>
      <c r="N1494" s="234"/>
      <c r="O1494" s="234"/>
      <c r="P1494" s="234"/>
      <c r="Q1494" s="234"/>
      <c r="R1494" s="234"/>
      <c r="S1494" s="234"/>
      <c r="T1494" s="234"/>
    </row>
    <row r="1495">
      <c r="A1495" s="270">
        <v>5307308</v>
      </c>
      <c r="B1495" s="270" t="s">
        <v>1861</v>
      </c>
      <c r="C1495" s="254" t="s">
        <v>2262</v>
      </c>
      <c r="D1495" s="234"/>
      <c r="E1495" s="234"/>
      <c r="F1495" s="234"/>
      <c r="G1495" s="234"/>
      <c r="H1495" s="234"/>
      <c r="I1495" s="234"/>
      <c r="J1495" s="234"/>
      <c r="K1495" s="234"/>
      <c r="L1495" s="234"/>
      <c r="M1495" s="234"/>
      <c r="N1495" s="234"/>
      <c r="O1495" s="234"/>
      <c r="P1495" s="234"/>
      <c r="Q1495" s="234"/>
      <c r="R1495" s="234"/>
      <c r="S1495" s="234"/>
      <c r="T1495" s="234"/>
    </row>
    <row r="1496">
      <c r="A1496" s="270">
        <v>5305309</v>
      </c>
      <c r="B1496" s="270" t="s">
        <v>1857</v>
      </c>
      <c r="C1496" s="254" t="s">
        <v>2263</v>
      </c>
      <c r="D1496" s="234"/>
      <c r="E1496" s="234"/>
      <c r="F1496" s="234"/>
      <c r="G1496" s="234"/>
      <c r="H1496" s="234"/>
      <c r="I1496" s="234"/>
      <c r="J1496" s="234"/>
      <c r="K1496" s="234"/>
      <c r="L1496" s="234"/>
      <c r="M1496" s="234"/>
      <c r="N1496" s="234"/>
      <c r="O1496" s="234"/>
      <c r="P1496" s="234"/>
      <c r="Q1496" s="234"/>
      <c r="R1496" s="234"/>
      <c r="S1496" s="234"/>
      <c r="T1496" s="234"/>
    </row>
    <row r="1497">
      <c r="A1497" s="270">
        <v>5306309</v>
      </c>
      <c r="B1497" s="270" t="s">
        <v>1859</v>
      </c>
      <c r="C1497" s="254" t="s">
        <v>2264</v>
      </c>
      <c r="D1497" s="234"/>
      <c r="E1497" s="234"/>
      <c r="F1497" s="234"/>
      <c r="G1497" s="234"/>
      <c r="H1497" s="234"/>
      <c r="I1497" s="234"/>
      <c r="J1497" s="234"/>
      <c r="K1497" s="234"/>
      <c r="L1497" s="234"/>
      <c r="M1497" s="234"/>
      <c r="N1497" s="234"/>
      <c r="O1497" s="234"/>
      <c r="P1497" s="234"/>
      <c r="Q1497" s="234"/>
      <c r="R1497" s="234"/>
      <c r="S1497" s="234"/>
      <c r="T1497" s="234"/>
    </row>
    <row r="1498">
      <c r="A1498" s="270">
        <v>5307309</v>
      </c>
      <c r="B1498" s="270" t="s">
        <v>1861</v>
      </c>
      <c r="C1498" s="254" t="s">
        <v>2265</v>
      </c>
      <c r="D1498" s="234"/>
      <c r="E1498" s="234"/>
      <c r="F1498" s="234"/>
      <c r="G1498" s="234"/>
      <c r="H1498" s="234"/>
      <c r="I1498" s="234"/>
      <c r="J1498" s="234"/>
      <c r="K1498" s="234"/>
      <c r="L1498" s="234"/>
      <c r="M1498" s="234"/>
      <c r="N1498" s="234"/>
      <c r="O1498" s="234"/>
      <c r="P1498" s="234"/>
      <c r="Q1498" s="234"/>
      <c r="R1498" s="234"/>
      <c r="S1498" s="234"/>
      <c r="T1498" s="234"/>
    </row>
    <row r="1499">
      <c r="A1499" s="270">
        <v>5305310</v>
      </c>
      <c r="B1499" s="270" t="s">
        <v>1857</v>
      </c>
      <c r="C1499" s="254" t="s">
        <v>2266</v>
      </c>
      <c r="D1499" s="234"/>
      <c r="E1499" s="234"/>
      <c r="F1499" s="234"/>
      <c r="G1499" s="234"/>
      <c r="H1499" s="234"/>
      <c r="I1499" s="234"/>
      <c r="J1499" s="234"/>
      <c r="K1499" s="234"/>
      <c r="L1499" s="234"/>
      <c r="M1499" s="234"/>
      <c r="N1499" s="234"/>
      <c r="O1499" s="234"/>
      <c r="P1499" s="234"/>
      <c r="Q1499" s="234"/>
      <c r="R1499" s="234"/>
      <c r="S1499" s="234"/>
      <c r="T1499" s="234"/>
    </row>
    <row r="1500">
      <c r="A1500" s="270">
        <v>5306310</v>
      </c>
      <c r="B1500" s="270" t="s">
        <v>1859</v>
      </c>
      <c r="C1500" s="254" t="s">
        <v>2267</v>
      </c>
      <c r="D1500" s="234"/>
      <c r="E1500" s="234"/>
      <c r="F1500" s="234"/>
      <c r="G1500" s="234"/>
      <c r="H1500" s="234"/>
      <c r="I1500" s="234"/>
      <c r="J1500" s="234"/>
      <c r="K1500" s="234"/>
      <c r="L1500" s="234"/>
      <c r="M1500" s="234"/>
      <c r="N1500" s="234"/>
      <c r="O1500" s="234"/>
      <c r="P1500" s="234"/>
      <c r="Q1500" s="234"/>
      <c r="R1500" s="234"/>
      <c r="S1500" s="234"/>
      <c r="T1500" s="234"/>
    </row>
    <row r="1501">
      <c r="A1501" s="270">
        <v>5307310</v>
      </c>
      <c r="B1501" s="270" t="s">
        <v>1861</v>
      </c>
      <c r="C1501" s="254" t="s">
        <v>2268</v>
      </c>
      <c r="D1501" s="234"/>
      <c r="E1501" s="234"/>
      <c r="F1501" s="234"/>
      <c r="G1501" s="234"/>
      <c r="H1501" s="234"/>
      <c r="I1501" s="234"/>
      <c r="J1501" s="234"/>
      <c r="K1501" s="234"/>
      <c r="L1501" s="234"/>
      <c r="M1501" s="234"/>
      <c r="N1501" s="234"/>
      <c r="O1501" s="234"/>
      <c r="P1501" s="234"/>
      <c r="Q1501" s="234"/>
      <c r="R1501" s="234"/>
      <c r="S1501" s="234"/>
      <c r="T1501" s="234"/>
    </row>
    <row r="1502">
      <c r="A1502" s="270">
        <v>5305311</v>
      </c>
      <c r="B1502" s="270" t="s">
        <v>1857</v>
      </c>
      <c r="C1502" s="254" t="s">
        <v>2269</v>
      </c>
      <c r="D1502" s="234"/>
      <c r="E1502" s="234"/>
      <c r="F1502" s="234"/>
      <c r="G1502" s="234"/>
      <c r="H1502" s="234"/>
      <c r="I1502" s="234"/>
      <c r="J1502" s="234"/>
      <c r="K1502" s="234"/>
      <c r="L1502" s="234"/>
      <c r="M1502" s="234"/>
      <c r="N1502" s="234"/>
      <c r="O1502" s="234"/>
      <c r="P1502" s="234"/>
      <c r="Q1502" s="234"/>
      <c r="R1502" s="234"/>
      <c r="S1502" s="234"/>
      <c r="T1502" s="234"/>
    </row>
    <row r="1503">
      <c r="A1503" s="270">
        <v>5306311</v>
      </c>
      <c r="B1503" s="270" t="s">
        <v>1859</v>
      </c>
      <c r="C1503" s="254" t="s">
        <v>2270</v>
      </c>
      <c r="D1503" s="234"/>
      <c r="E1503" s="234"/>
      <c r="F1503" s="234"/>
      <c r="G1503" s="234"/>
      <c r="H1503" s="234"/>
      <c r="I1503" s="234"/>
      <c r="J1503" s="234"/>
      <c r="K1503" s="234"/>
      <c r="L1503" s="234"/>
      <c r="M1503" s="234"/>
      <c r="N1503" s="234"/>
      <c r="O1503" s="234"/>
      <c r="P1503" s="234"/>
      <c r="Q1503" s="234"/>
      <c r="R1503" s="234"/>
      <c r="S1503" s="234"/>
      <c r="T1503" s="234"/>
    </row>
    <row r="1504">
      <c r="A1504" s="270">
        <v>5307311</v>
      </c>
      <c r="B1504" s="270" t="s">
        <v>1861</v>
      </c>
      <c r="C1504" s="254" t="s">
        <v>2271</v>
      </c>
      <c r="D1504" s="234"/>
      <c r="E1504" s="234"/>
      <c r="F1504" s="234"/>
      <c r="G1504" s="234"/>
      <c r="H1504" s="234"/>
      <c r="I1504" s="234"/>
      <c r="J1504" s="234"/>
      <c r="K1504" s="234"/>
      <c r="L1504" s="234"/>
      <c r="M1504" s="234"/>
      <c r="N1504" s="234"/>
      <c r="O1504" s="234"/>
      <c r="P1504" s="234"/>
      <c r="Q1504" s="234"/>
      <c r="R1504" s="234"/>
      <c r="S1504" s="234"/>
      <c r="T1504" s="234"/>
    </row>
    <row r="1505">
      <c r="A1505" s="270">
        <v>5305312</v>
      </c>
      <c r="B1505" s="270" t="s">
        <v>1857</v>
      </c>
      <c r="C1505" s="254" t="s">
        <v>2272</v>
      </c>
      <c r="D1505" s="234"/>
      <c r="E1505" s="234"/>
      <c r="F1505" s="234"/>
      <c r="G1505" s="234"/>
      <c r="H1505" s="234"/>
      <c r="I1505" s="234"/>
      <c r="J1505" s="234"/>
      <c r="K1505" s="234"/>
      <c r="L1505" s="234"/>
      <c r="M1505" s="234"/>
      <c r="N1505" s="234"/>
      <c r="O1505" s="234"/>
      <c r="P1505" s="234"/>
      <c r="Q1505" s="234"/>
      <c r="R1505" s="234"/>
      <c r="S1505" s="234"/>
      <c r="T1505" s="234"/>
    </row>
    <row r="1506">
      <c r="A1506" s="270">
        <v>5306312</v>
      </c>
      <c r="B1506" s="270" t="s">
        <v>1859</v>
      </c>
      <c r="C1506" s="254" t="s">
        <v>2273</v>
      </c>
      <c r="D1506" s="234"/>
      <c r="E1506" s="234"/>
      <c r="F1506" s="234"/>
      <c r="G1506" s="234"/>
      <c r="H1506" s="234"/>
      <c r="I1506" s="234"/>
      <c r="J1506" s="234"/>
      <c r="K1506" s="234"/>
      <c r="L1506" s="234"/>
      <c r="M1506" s="234"/>
      <c r="N1506" s="234"/>
      <c r="O1506" s="234"/>
      <c r="P1506" s="234"/>
      <c r="Q1506" s="234"/>
      <c r="R1506" s="234"/>
      <c r="S1506" s="234"/>
      <c r="T1506" s="234"/>
    </row>
    <row r="1507">
      <c r="A1507" s="270">
        <v>5307312</v>
      </c>
      <c r="B1507" s="270" t="s">
        <v>1861</v>
      </c>
      <c r="C1507" s="254" t="s">
        <v>2274</v>
      </c>
      <c r="D1507" s="234"/>
      <c r="E1507" s="234"/>
      <c r="F1507" s="234"/>
      <c r="G1507" s="234"/>
      <c r="H1507" s="234"/>
      <c r="I1507" s="234"/>
      <c r="J1507" s="234"/>
      <c r="K1507" s="234"/>
      <c r="L1507" s="234"/>
      <c r="M1507" s="234"/>
      <c r="N1507" s="234"/>
      <c r="O1507" s="234"/>
      <c r="P1507" s="234"/>
      <c r="Q1507" s="234"/>
      <c r="R1507" s="234"/>
      <c r="S1507" s="234"/>
      <c r="T1507" s="234"/>
    </row>
    <row r="1508">
      <c r="A1508" s="270">
        <v>5305315</v>
      </c>
      <c r="B1508" s="270" t="s">
        <v>1857</v>
      </c>
      <c r="C1508" s="254" t="s">
        <v>2275</v>
      </c>
      <c r="D1508" s="234"/>
      <c r="E1508" s="234"/>
      <c r="F1508" s="234"/>
      <c r="G1508" s="234"/>
      <c r="H1508" s="234"/>
      <c r="I1508" s="234"/>
      <c r="J1508" s="234"/>
      <c r="K1508" s="234"/>
      <c r="L1508" s="234"/>
      <c r="M1508" s="234"/>
      <c r="N1508" s="234"/>
      <c r="O1508" s="234"/>
      <c r="P1508" s="234"/>
      <c r="Q1508" s="234"/>
      <c r="R1508" s="234"/>
      <c r="S1508" s="234"/>
      <c r="T1508" s="234"/>
    </row>
    <row r="1509">
      <c r="A1509" s="270">
        <v>5306315</v>
      </c>
      <c r="B1509" s="270" t="s">
        <v>1859</v>
      </c>
      <c r="C1509" s="254" t="s">
        <v>2276</v>
      </c>
      <c r="D1509" s="234"/>
      <c r="E1509" s="234"/>
      <c r="F1509" s="234"/>
      <c r="G1509" s="234"/>
      <c r="H1509" s="234"/>
      <c r="I1509" s="234"/>
      <c r="J1509" s="234"/>
      <c r="K1509" s="234"/>
      <c r="L1509" s="234"/>
      <c r="M1509" s="234"/>
      <c r="N1509" s="234"/>
      <c r="O1509" s="234"/>
      <c r="P1509" s="234"/>
      <c r="Q1509" s="234"/>
      <c r="R1509" s="234"/>
      <c r="S1509" s="234"/>
      <c r="T1509" s="234"/>
    </row>
    <row r="1510">
      <c r="A1510" s="270">
        <v>5307315</v>
      </c>
      <c r="B1510" s="270" t="s">
        <v>1861</v>
      </c>
      <c r="C1510" s="254" t="s">
        <v>2277</v>
      </c>
      <c r="D1510" s="234"/>
      <c r="E1510" s="234"/>
      <c r="F1510" s="234"/>
      <c r="G1510" s="234"/>
      <c r="H1510" s="234"/>
      <c r="I1510" s="234"/>
      <c r="J1510" s="234"/>
      <c r="K1510" s="234"/>
      <c r="L1510" s="234"/>
      <c r="M1510" s="234"/>
      <c r="N1510" s="234"/>
      <c r="O1510" s="234"/>
      <c r="P1510" s="234"/>
      <c r="Q1510" s="234"/>
      <c r="R1510" s="234"/>
      <c r="S1510" s="234"/>
      <c r="T1510" s="234"/>
    </row>
    <row r="1511">
      <c r="A1511" s="270">
        <v>5305316</v>
      </c>
      <c r="B1511" s="270" t="s">
        <v>1857</v>
      </c>
      <c r="C1511" s="254" t="s">
        <v>2278</v>
      </c>
      <c r="D1511" s="234"/>
      <c r="E1511" s="234"/>
      <c r="F1511" s="234"/>
      <c r="G1511" s="234"/>
      <c r="H1511" s="234"/>
      <c r="I1511" s="234"/>
      <c r="J1511" s="234"/>
      <c r="K1511" s="234"/>
      <c r="L1511" s="234"/>
      <c r="M1511" s="234"/>
      <c r="N1511" s="234"/>
      <c r="O1511" s="234"/>
      <c r="P1511" s="234"/>
      <c r="Q1511" s="234"/>
      <c r="R1511" s="234"/>
      <c r="S1511" s="234"/>
      <c r="T1511" s="234"/>
    </row>
    <row r="1512">
      <c r="A1512" s="270">
        <v>5306316</v>
      </c>
      <c r="B1512" s="270" t="s">
        <v>1859</v>
      </c>
      <c r="C1512" s="254" t="s">
        <v>2279</v>
      </c>
      <c r="D1512" s="234"/>
      <c r="E1512" s="234"/>
      <c r="F1512" s="234"/>
      <c r="G1512" s="234"/>
      <c r="H1512" s="234"/>
      <c r="I1512" s="234"/>
      <c r="J1512" s="234"/>
      <c r="K1512" s="234"/>
      <c r="L1512" s="234"/>
      <c r="M1512" s="234"/>
      <c r="N1512" s="234"/>
      <c r="O1512" s="234"/>
      <c r="P1512" s="234"/>
      <c r="Q1512" s="234"/>
      <c r="R1512" s="234"/>
      <c r="S1512" s="234"/>
      <c r="T1512" s="234"/>
    </row>
    <row r="1513">
      <c r="A1513" s="270">
        <v>5307316</v>
      </c>
      <c r="B1513" s="270" t="s">
        <v>1861</v>
      </c>
      <c r="C1513" s="254" t="s">
        <v>2280</v>
      </c>
      <c r="D1513" s="234"/>
      <c r="E1513" s="234"/>
      <c r="F1513" s="234"/>
      <c r="G1513" s="234"/>
      <c r="H1513" s="234"/>
      <c r="I1513" s="234"/>
      <c r="J1513" s="234"/>
      <c r="K1513" s="234"/>
      <c r="L1513" s="234"/>
      <c r="M1513" s="234"/>
      <c r="N1513" s="234"/>
      <c r="O1513" s="234"/>
      <c r="P1513" s="234"/>
      <c r="Q1513" s="234"/>
      <c r="R1513" s="234"/>
      <c r="S1513" s="234"/>
      <c r="T1513" s="234"/>
    </row>
    <row r="1514">
      <c r="A1514" s="270">
        <v>5305317</v>
      </c>
      <c r="B1514" s="270" t="s">
        <v>1857</v>
      </c>
      <c r="C1514" s="254" t="s">
        <v>2281</v>
      </c>
      <c r="D1514" s="234"/>
      <c r="E1514" s="234"/>
      <c r="F1514" s="234"/>
      <c r="G1514" s="234"/>
      <c r="H1514" s="234"/>
      <c r="I1514" s="234"/>
      <c r="J1514" s="234"/>
      <c r="K1514" s="234"/>
      <c r="L1514" s="234"/>
      <c r="M1514" s="234"/>
      <c r="N1514" s="234"/>
      <c r="O1514" s="234"/>
      <c r="P1514" s="234"/>
      <c r="Q1514" s="234"/>
      <c r="R1514" s="234"/>
      <c r="S1514" s="234"/>
      <c r="T1514" s="234"/>
    </row>
    <row r="1515">
      <c r="A1515" s="270">
        <v>5306317</v>
      </c>
      <c r="B1515" s="270" t="s">
        <v>1859</v>
      </c>
      <c r="C1515" s="254" t="s">
        <v>2282</v>
      </c>
      <c r="D1515" s="234"/>
      <c r="E1515" s="234"/>
      <c r="F1515" s="234"/>
      <c r="G1515" s="234"/>
      <c r="H1515" s="234"/>
      <c r="I1515" s="234"/>
      <c r="J1515" s="234"/>
      <c r="K1515" s="234"/>
      <c r="L1515" s="234"/>
      <c r="M1515" s="234"/>
      <c r="N1515" s="234"/>
      <c r="O1515" s="234"/>
      <c r="P1515" s="234"/>
      <c r="Q1515" s="234"/>
      <c r="R1515" s="234"/>
      <c r="S1515" s="234"/>
      <c r="T1515" s="234"/>
    </row>
    <row r="1516">
      <c r="A1516" s="270">
        <v>5307317</v>
      </c>
      <c r="B1516" s="270" t="s">
        <v>1861</v>
      </c>
      <c r="C1516" s="254" t="s">
        <v>2283</v>
      </c>
      <c r="D1516" s="234"/>
      <c r="E1516" s="234"/>
      <c r="F1516" s="234"/>
      <c r="G1516" s="234"/>
      <c r="H1516" s="234"/>
      <c r="I1516" s="234"/>
      <c r="J1516" s="234"/>
      <c r="K1516" s="234"/>
      <c r="L1516" s="234"/>
      <c r="M1516" s="234"/>
      <c r="N1516" s="234"/>
      <c r="O1516" s="234"/>
      <c r="P1516" s="234"/>
      <c r="Q1516" s="234"/>
      <c r="R1516" s="234"/>
      <c r="S1516" s="234"/>
      <c r="T1516" s="234"/>
    </row>
    <row r="1517">
      <c r="A1517" s="270">
        <v>5305318</v>
      </c>
      <c r="B1517" s="270" t="s">
        <v>1857</v>
      </c>
      <c r="C1517" s="254" t="s">
        <v>2284</v>
      </c>
      <c r="D1517" s="234"/>
      <c r="E1517" s="234"/>
      <c r="F1517" s="234"/>
      <c r="G1517" s="234"/>
      <c r="H1517" s="234"/>
      <c r="I1517" s="234"/>
      <c r="J1517" s="234"/>
      <c r="K1517" s="234"/>
      <c r="L1517" s="234"/>
      <c r="M1517" s="234"/>
      <c r="N1517" s="234"/>
      <c r="O1517" s="234"/>
      <c r="P1517" s="234"/>
      <c r="Q1517" s="234"/>
      <c r="R1517" s="234"/>
      <c r="S1517" s="234"/>
      <c r="T1517" s="234"/>
    </row>
    <row r="1518">
      <c r="A1518" s="270">
        <v>5306318</v>
      </c>
      <c r="B1518" s="270" t="s">
        <v>1859</v>
      </c>
      <c r="C1518" s="254" t="s">
        <v>2285</v>
      </c>
      <c r="D1518" s="234"/>
      <c r="E1518" s="234"/>
      <c r="F1518" s="234"/>
      <c r="G1518" s="234"/>
      <c r="H1518" s="234"/>
      <c r="I1518" s="234"/>
      <c r="J1518" s="234"/>
      <c r="K1518" s="234"/>
      <c r="L1518" s="234"/>
      <c r="M1518" s="234"/>
      <c r="N1518" s="234"/>
      <c r="O1518" s="234"/>
      <c r="P1518" s="234"/>
      <c r="Q1518" s="234"/>
      <c r="R1518" s="234"/>
      <c r="S1518" s="234"/>
      <c r="T1518" s="234"/>
    </row>
    <row r="1519">
      <c r="A1519" s="270">
        <v>5307318</v>
      </c>
      <c r="B1519" s="270" t="s">
        <v>1861</v>
      </c>
      <c r="C1519" s="254" t="s">
        <v>2286</v>
      </c>
      <c r="D1519" s="234"/>
      <c r="E1519" s="234"/>
      <c r="F1519" s="234"/>
      <c r="G1519" s="234"/>
      <c r="H1519" s="234"/>
      <c r="I1519" s="234"/>
      <c r="J1519" s="234"/>
      <c r="K1519" s="234"/>
      <c r="L1519" s="234"/>
      <c r="M1519" s="234"/>
      <c r="N1519" s="234"/>
      <c r="O1519" s="234"/>
      <c r="P1519" s="234"/>
      <c r="Q1519" s="234"/>
      <c r="R1519" s="234"/>
      <c r="S1519" s="234"/>
      <c r="T1519" s="234"/>
    </row>
    <row r="1520">
      <c r="A1520" s="231">
        <v>5305319</v>
      </c>
      <c r="B1520" s="231" t="s">
        <v>1857</v>
      </c>
      <c r="C1520" s="254" t="s">
        <v>2287</v>
      </c>
      <c r="D1520" s="234"/>
      <c r="E1520" s="234"/>
      <c r="F1520" s="234"/>
      <c r="G1520" s="234"/>
      <c r="H1520" s="234"/>
      <c r="I1520" s="234"/>
      <c r="J1520" s="234"/>
      <c r="K1520" s="234"/>
      <c r="L1520" s="234"/>
      <c r="M1520" s="234"/>
      <c r="N1520" s="234"/>
      <c r="O1520" s="234"/>
      <c r="P1520" s="234"/>
      <c r="Q1520" s="234"/>
      <c r="R1520" s="234"/>
      <c r="S1520" s="234"/>
      <c r="T1520" s="234"/>
    </row>
    <row r="1521">
      <c r="A1521" s="231">
        <v>5306319</v>
      </c>
      <c r="B1521" s="231" t="s">
        <v>1859</v>
      </c>
      <c r="C1521" s="254" t="s">
        <v>2288</v>
      </c>
      <c r="D1521" s="234"/>
      <c r="E1521" s="234"/>
      <c r="F1521" s="234"/>
      <c r="G1521" s="234"/>
      <c r="H1521" s="234"/>
      <c r="I1521" s="234"/>
      <c r="J1521" s="234"/>
      <c r="K1521" s="234"/>
      <c r="L1521" s="234"/>
      <c r="M1521" s="234"/>
      <c r="N1521" s="234"/>
      <c r="O1521" s="234"/>
      <c r="P1521" s="234"/>
      <c r="Q1521" s="234"/>
      <c r="R1521" s="234"/>
      <c r="S1521" s="234"/>
      <c r="T1521" s="234"/>
    </row>
    <row r="1522">
      <c r="A1522" s="231">
        <v>5307319</v>
      </c>
      <c r="B1522" s="231" t="s">
        <v>1861</v>
      </c>
      <c r="C1522" s="254" t="s">
        <v>2289</v>
      </c>
      <c r="D1522" s="234"/>
      <c r="E1522" s="234"/>
      <c r="F1522" s="234"/>
      <c r="G1522" s="234"/>
      <c r="H1522" s="234"/>
      <c r="I1522" s="234"/>
      <c r="J1522" s="234"/>
      <c r="K1522" s="234"/>
      <c r="L1522" s="234"/>
      <c r="M1522" s="234"/>
      <c r="N1522" s="234"/>
      <c r="O1522" s="234"/>
      <c r="P1522" s="234"/>
      <c r="Q1522" s="234"/>
      <c r="R1522" s="234"/>
      <c r="S1522" s="234"/>
      <c r="T1522" s="234"/>
    </row>
    <row r="1523">
      <c r="A1523" s="270">
        <v>5305320</v>
      </c>
      <c r="B1523" s="270" t="s">
        <v>1857</v>
      </c>
      <c r="C1523" s="254" t="s">
        <v>2290</v>
      </c>
      <c r="D1523" s="234"/>
      <c r="E1523" s="234"/>
      <c r="F1523" s="234"/>
      <c r="G1523" s="234"/>
      <c r="H1523" s="234"/>
      <c r="I1523" s="234"/>
      <c r="J1523" s="234"/>
      <c r="K1523" s="234"/>
      <c r="L1523" s="234"/>
      <c r="M1523" s="234"/>
      <c r="N1523" s="234"/>
      <c r="O1523" s="234"/>
      <c r="P1523" s="234"/>
      <c r="Q1523" s="234"/>
      <c r="R1523" s="234"/>
      <c r="S1523" s="234"/>
      <c r="T1523" s="234"/>
    </row>
    <row r="1524">
      <c r="A1524" s="270">
        <v>5306320</v>
      </c>
      <c r="B1524" s="270" t="s">
        <v>1859</v>
      </c>
      <c r="C1524" s="254" t="s">
        <v>2291</v>
      </c>
      <c r="D1524" s="234"/>
      <c r="E1524" s="234"/>
      <c r="F1524" s="234"/>
      <c r="G1524" s="234"/>
      <c r="H1524" s="234"/>
      <c r="I1524" s="234"/>
      <c r="J1524" s="234"/>
      <c r="K1524" s="234"/>
      <c r="L1524" s="234"/>
      <c r="M1524" s="234"/>
      <c r="N1524" s="234"/>
      <c r="O1524" s="234"/>
      <c r="P1524" s="234"/>
      <c r="Q1524" s="234"/>
      <c r="R1524" s="234"/>
      <c r="S1524" s="234"/>
      <c r="T1524" s="234"/>
    </row>
    <row r="1525">
      <c r="A1525" s="270">
        <v>5307320</v>
      </c>
      <c r="B1525" s="270" t="s">
        <v>1861</v>
      </c>
      <c r="C1525" s="254" t="s">
        <v>2292</v>
      </c>
      <c r="D1525" s="234"/>
      <c r="E1525" s="234"/>
      <c r="F1525" s="234"/>
      <c r="G1525" s="234"/>
      <c r="H1525" s="234"/>
      <c r="I1525" s="234"/>
      <c r="J1525" s="234"/>
      <c r="K1525" s="234"/>
      <c r="L1525" s="234"/>
      <c r="M1525" s="234"/>
      <c r="N1525" s="234"/>
      <c r="O1525" s="234"/>
      <c r="P1525" s="234"/>
      <c r="Q1525" s="234"/>
      <c r="R1525" s="234"/>
      <c r="S1525" s="234"/>
      <c r="T1525" s="234"/>
    </row>
    <row r="1526">
      <c r="A1526" s="231">
        <v>5305321</v>
      </c>
      <c r="B1526" s="231" t="s">
        <v>1857</v>
      </c>
      <c r="C1526" s="254" t="s">
        <v>2293</v>
      </c>
      <c r="D1526" s="234"/>
      <c r="E1526" s="234"/>
      <c r="F1526" s="234"/>
      <c r="G1526" s="234"/>
      <c r="H1526" s="234"/>
      <c r="I1526" s="234"/>
      <c r="J1526" s="234"/>
      <c r="K1526" s="234"/>
      <c r="L1526" s="234"/>
      <c r="M1526" s="234"/>
      <c r="N1526" s="234"/>
      <c r="O1526" s="234"/>
      <c r="P1526" s="234"/>
      <c r="Q1526" s="234"/>
      <c r="R1526" s="234"/>
      <c r="S1526" s="234"/>
      <c r="T1526" s="234"/>
    </row>
    <row r="1527">
      <c r="A1527" s="231">
        <v>5306321</v>
      </c>
      <c r="B1527" s="231" t="s">
        <v>1859</v>
      </c>
      <c r="C1527" s="254" t="s">
        <v>2294</v>
      </c>
      <c r="D1527" s="234"/>
      <c r="E1527" s="234"/>
      <c r="F1527" s="234"/>
      <c r="G1527" s="234"/>
      <c r="H1527" s="234"/>
      <c r="I1527" s="234"/>
      <c r="J1527" s="234"/>
      <c r="K1527" s="234"/>
      <c r="L1527" s="234"/>
      <c r="M1527" s="234"/>
      <c r="N1527" s="234"/>
      <c r="O1527" s="234"/>
      <c r="P1527" s="234"/>
      <c r="Q1527" s="234"/>
      <c r="R1527" s="234"/>
      <c r="S1527" s="234"/>
      <c r="T1527" s="234"/>
    </row>
    <row r="1528">
      <c r="A1528" s="231">
        <v>5307321</v>
      </c>
      <c r="B1528" s="231" t="s">
        <v>1861</v>
      </c>
      <c r="C1528" s="254" t="s">
        <v>2295</v>
      </c>
      <c r="D1528" s="234"/>
      <c r="E1528" s="234"/>
      <c r="F1528" s="234"/>
      <c r="G1528" s="234"/>
      <c r="H1528" s="234"/>
      <c r="I1528" s="234"/>
      <c r="J1528" s="234"/>
      <c r="K1528" s="234"/>
      <c r="L1528" s="234"/>
      <c r="M1528" s="234"/>
      <c r="N1528" s="234"/>
      <c r="O1528" s="234"/>
      <c r="P1528" s="234"/>
      <c r="Q1528" s="234"/>
      <c r="R1528" s="234"/>
      <c r="S1528" s="234"/>
      <c r="T1528" s="234"/>
    </row>
    <row r="1529">
      <c r="A1529" s="231">
        <v>5305322</v>
      </c>
      <c r="B1529" s="231" t="s">
        <v>1857</v>
      </c>
      <c r="C1529" s="254" t="s">
        <v>2296</v>
      </c>
      <c r="D1529" s="234"/>
      <c r="E1529" s="234"/>
      <c r="F1529" s="234"/>
      <c r="G1529" s="234"/>
      <c r="H1529" s="234"/>
      <c r="I1529" s="234"/>
      <c r="J1529" s="234"/>
      <c r="K1529" s="234"/>
      <c r="L1529" s="234"/>
      <c r="M1529" s="234"/>
      <c r="N1529" s="234"/>
      <c r="O1529" s="234"/>
      <c r="P1529" s="234"/>
      <c r="Q1529" s="234"/>
      <c r="R1529" s="234"/>
      <c r="S1529" s="234"/>
      <c r="T1529" s="234"/>
    </row>
    <row r="1530">
      <c r="A1530" s="231">
        <v>5306322</v>
      </c>
      <c r="B1530" s="231" t="s">
        <v>1859</v>
      </c>
      <c r="C1530" s="254" t="s">
        <v>2297</v>
      </c>
      <c r="D1530" s="234"/>
      <c r="E1530" s="234"/>
      <c r="F1530" s="234"/>
      <c r="G1530" s="234"/>
      <c r="H1530" s="234"/>
      <c r="I1530" s="234"/>
      <c r="J1530" s="234"/>
      <c r="K1530" s="234"/>
      <c r="L1530" s="234"/>
      <c r="M1530" s="234"/>
      <c r="N1530" s="234"/>
      <c r="O1530" s="234"/>
      <c r="P1530" s="234"/>
      <c r="Q1530" s="234"/>
      <c r="R1530" s="234"/>
      <c r="S1530" s="234"/>
      <c r="T1530" s="234"/>
    </row>
    <row r="1531">
      <c r="A1531" s="231">
        <v>5307322</v>
      </c>
      <c r="B1531" s="231" t="s">
        <v>1861</v>
      </c>
      <c r="C1531" s="254" t="s">
        <v>2298</v>
      </c>
      <c r="D1531" s="234"/>
      <c r="E1531" s="234"/>
      <c r="F1531" s="234"/>
      <c r="G1531" s="234"/>
      <c r="H1531" s="234"/>
      <c r="I1531" s="234"/>
      <c r="J1531" s="234"/>
      <c r="K1531" s="234"/>
      <c r="L1531" s="234"/>
      <c r="M1531" s="234"/>
      <c r="N1531" s="234"/>
      <c r="O1531" s="234"/>
      <c r="P1531" s="234"/>
      <c r="Q1531" s="234"/>
      <c r="R1531" s="234"/>
      <c r="S1531" s="234"/>
      <c r="T1531" s="234"/>
    </row>
    <row r="1532">
      <c r="A1532" s="231">
        <v>5305323</v>
      </c>
      <c r="B1532" s="231" t="s">
        <v>1853</v>
      </c>
      <c r="C1532" s="254" t="s">
        <v>2299</v>
      </c>
      <c r="D1532" s="234"/>
      <c r="E1532" s="234"/>
      <c r="F1532" s="234"/>
      <c r="G1532" s="234"/>
      <c r="H1532" s="234"/>
      <c r="I1532" s="234"/>
      <c r="J1532" s="234"/>
      <c r="K1532" s="234"/>
      <c r="L1532" s="234"/>
      <c r="M1532" s="234"/>
      <c r="N1532" s="234"/>
      <c r="O1532" s="234"/>
      <c r="P1532" s="234"/>
      <c r="Q1532" s="234"/>
      <c r="R1532" s="234"/>
      <c r="S1532" s="234"/>
      <c r="T1532" s="234"/>
    </row>
    <row r="1533">
      <c r="A1533" s="231">
        <v>5306323</v>
      </c>
      <c r="B1533" s="231" t="s">
        <v>1855</v>
      </c>
      <c r="C1533" s="254" t="s">
        <v>2300</v>
      </c>
      <c r="D1533" s="234"/>
      <c r="E1533" s="234"/>
      <c r="F1533" s="234"/>
      <c r="G1533" s="234"/>
      <c r="H1533" s="234"/>
      <c r="I1533" s="234"/>
      <c r="J1533" s="234"/>
      <c r="K1533" s="234"/>
      <c r="L1533" s="234"/>
      <c r="M1533" s="234"/>
      <c r="N1533" s="234"/>
      <c r="O1533" s="234"/>
      <c r="P1533" s="234"/>
      <c r="Q1533" s="234"/>
      <c r="R1533" s="234"/>
      <c r="S1533" s="234"/>
      <c r="T1533" s="234"/>
    </row>
    <row r="1534">
      <c r="A1534" s="231">
        <v>5307323</v>
      </c>
      <c r="B1534" s="231" t="s">
        <v>1857</v>
      </c>
      <c r="C1534" s="254" t="s">
        <v>2301</v>
      </c>
      <c r="D1534" s="234"/>
      <c r="E1534" s="234"/>
      <c r="F1534" s="234"/>
      <c r="G1534" s="234"/>
      <c r="H1534" s="234"/>
      <c r="I1534" s="234"/>
      <c r="J1534" s="234"/>
      <c r="K1534" s="234"/>
      <c r="L1534" s="234"/>
      <c r="M1534" s="234"/>
      <c r="N1534" s="234"/>
      <c r="O1534" s="234"/>
      <c r="P1534" s="234"/>
      <c r="Q1534" s="234"/>
      <c r="R1534" s="234"/>
      <c r="S1534" s="234"/>
      <c r="T1534" s="234"/>
    </row>
    <row r="1535">
      <c r="A1535" s="231">
        <v>5305324</v>
      </c>
      <c r="B1535" s="231" t="s">
        <v>1859</v>
      </c>
      <c r="C1535" s="254" t="s">
        <v>2302</v>
      </c>
      <c r="D1535" s="234"/>
      <c r="E1535" s="234"/>
      <c r="F1535" s="234"/>
      <c r="G1535" s="234"/>
      <c r="H1535" s="234"/>
      <c r="I1535" s="234"/>
      <c r="J1535" s="234"/>
      <c r="K1535" s="234"/>
      <c r="L1535" s="234"/>
      <c r="M1535" s="234"/>
      <c r="N1535" s="234"/>
      <c r="O1535" s="234"/>
      <c r="P1535" s="234"/>
      <c r="Q1535" s="234"/>
      <c r="R1535" s="234"/>
      <c r="S1535" s="234"/>
      <c r="T1535" s="234"/>
    </row>
    <row r="1536">
      <c r="A1536" s="231">
        <v>5306324</v>
      </c>
      <c r="B1536" s="231" t="s">
        <v>1861</v>
      </c>
      <c r="C1536" s="254" t="s">
        <v>2303</v>
      </c>
      <c r="D1536" s="234"/>
      <c r="E1536" s="234"/>
      <c r="F1536" s="234"/>
      <c r="G1536" s="234"/>
      <c r="H1536" s="234"/>
      <c r="I1536" s="234"/>
      <c r="J1536" s="234"/>
      <c r="K1536" s="234"/>
      <c r="L1536" s="234"/>
      <c r="M1536" s="234"/>
      <c r="N1536" s="234"/>
      <c r="O1536" s="234"/>
      <c r="P1536" s="234"/>
      <c r="Q1536" s="234"/>
      <c r="R1536" s="234"/>
      <c r="S1536" s="234"/>
      <c r="T1536" s="234"/>
    </row>
    <row r="1537">
      <c r="A1537" s="231">
        <v>5307324</v>
      </c>
      <c r="B1537" s="231" t="s">
        <v>1853</v>
      </c>
      <c r="C1537" s="254" t="s">
        <v>2304</v>
      </c>
      <c r="D1537" s="234"/>
      <c r="E1537" s="234"/>
      <c r="F1537" s="234"/>
      <c r="G1537" s="234"/>
      <c r="H1537" s="234"/>
      <c r="I1537" s="234"/>
      <c r="J1537" s="234"/>
      <c r="K1537" s="234"/>
      <c r="L1537" s="234"/>
      <c r="M1537" s="234"/>
      <c r="N1537" s="234"/>
      <c r="O1537" s="234"/>
      <c r="P1537" s="234"/>
      <c r="Q1537" s="234"/>
      <c r="R1537" s="234"/>
      <c r="S1537" s="234"/>
      <c r="T1537" s="234"/>
    </row>
    <row r="1538">
      <c r="A1538" s="231">
        <v>5304326</v>
      </c>
      <c r="B1538" s="231" t="s">
        <v>1855</v>
      </c>
      <c r="C1538" s="254" t="s">
        <v>2305</v>
      </c>
      <c r="D1538" s="234"/>
      <c r="E1538" s="234"/>
      <c r="F1538" s="234"/>
      <c r="G1538" s="234"/>
      <c r="H1538" s="234"/>
      <c r="I1538" s="234"/>
      <c r="J1538" s="234"/>
      <c r="K1538" s="234"/>
      <c r="L1538" s="234"/>
      <c r="M1538" s="234"/>
      <c r="N1538" s="234"/>
      <c r="O1538" s="234"/>
      <c r="P1538" s="234"/>
      <c r="Q1538" s="234"/>
      <c r="R1538" s="234"/>
      <c r="S1538" s="234"/>
      <c r="T1538" s="234"/>
    </row>
    <row r="1539">
      <c r="A1539" s="231">
        <v>5305326</v>
      </c>
      <c r="B1539" s="231" t="s">
        <v>1857</v>
      </c>
      <c r="C1539" s="254" t="s">
        <v>2306</v>
      </c>
      <c r="D1539" s="234"/>
      <c r="E1539" s="234"/>
      <c r="F1539" s="234"/>
      <c r="G1539" s="234"/>
      <c r="H1539" s="234"/>
      <c r="I1539" s="234"/>
      <c r="J1539" s="234"/>
      <c r="K1539" s="234"/>
      <c r="L1539" s="234"/>
      <c r="M1539" s="234"/>
      <c r="N1539" s="234"/>
      <c r="O1539" s="234"/>
      <c r="P1539" s="234"/>
      <c r="Q1539" s="234"/>
      <c r="R1539" s="234"/>
      <c r="S1539" s="234"/>
      <c r="T1539" s="234"/>
    </row>
    <row r="1540">
      <c r="A1540" s="231">
        <v>5306326</v>
      </c>
      <c r="B1540" s="231" t="s">
        <v>1859</v>
      </c>
      <c r="C1540" s="254" t="s">
        <v>2307</v>
      </c>
      <c r="D1540" s="234"/>
      <c r="E1540" s="234"/>
      <c r="F1540" s="234"/>
      <c r="G1540" s="234"/>
      <c r="H1540" s="234"/>
      <c r="I1540" s="234"/>
      <c r="J1540" s="234"/>
      <c r="K1540" s="234"/>
      <c r="L1540" s="234"/>
      <c r="M1540" s="234"/>
      <c r="N1540" s="234"/>
      <c r="O1540" s="234"/>
      <c r="P1540" s="234"/>
      <c r="Q1540" s="234"/>
      <c r="R1540" s="234"/>
      <c r="S1540" s="234"/>
      <c r="T1540" s="234"/>
    </row>
    <row r="1541">
      <c r="A1541" s="231">
        <v>5307326</v>
      </c>
      <c r="B1541" s="231" t="s">
        <v>1861</v>
      </c>
      <c r="C1541" s="254" t="s">
        <v>2308</v>
      </c>
      <c r="D1541" s="234"/>
      <c r="E1541" s="234"/>
      <c r="F1541" s="234"/>
      <c r="G1541" s="234"/>
      <c r="H1541" s="234"/>
      <c r="I1541" s="234"/>
      <c r="J1541" s="234"/>
      <c r="K1541" s="234"/>
      <c r="L1541" s="234"/>
      <c r="M1541" s="234"/>
      <c r="N1541" s="234"/>
      <c r="O1541" s="234"/>
      <c r="P1541" s="234"/>
      <c r="Q1541" s="234"/>
      <c r="R1541" s="234"/>
      <c r="S1541" s="234"/>
      <c r="T1541" s="234"/>
    </row>
    <row r="1542">
      <c r="A1542" s="270">
        <v>5305327</v>
      </c>
      <c r="B1542" s="270" t="s">
        <v>1857</v>
      </c>
      <c r="C1542" s="254" t="s">
        <v>2309</v>
      </c>
      <c r="D1542" s="234"/>
      <c r="E1542" s="234"/>
      <c r="F1542" s="234"/>
      <c r="G1542" s="234"/>
      <c r="H1542" s="234"/>
      <c r="I1542" s="234"/>
      <c r="J1542" s="234"/>
      <c r="K1542" s="234"/>
      <c r="L1542" s="234"/>
      <c r="M1542" s="234"/>
      <c r="N1542" s="234"/>
      <c r="O1542" s="234"/>
      <c r="P1542" s="234"/>
      <c r="Q1542" s="234"/>
      <c r="R1542" s="234"/>
      <c r="S1542" s="234"/>
      <c r="T1542" s="234"/>
    </row>
    <row r="1543">
      <c r="A1543" s="270">
        <v>5306327</v>
      </c>
      <c r="B1543" s="270" t="s">
        <v>1859</v>
      </c>
      <c r="C1543" s="254" t="s">
        <v>2310</v>
      </c>
      <c r="D1543" s="234"/>
      <c r="E1543" s="234"/>
      <c r="F1543" s="234"/>
      <c r="G1543" s="234"/>
      <c r="H1543" s="234"/>
      <c r="I1543" s="234"/>
      <c r="J1543" s="234"/>
      <c r="K1543" s="234"/>
      <c r="L1543" s="234"/>
      <c r="M1543" s="234"/>
      <c r="N1543" s="234"/>
      <c r="O1543" s="234"/>
      <c r="P1543" s="234"/>
      <c r="Q1543" s="234"/>
      <c r="R1543" s="234"/>
      <c r="S1543" s="234"/>
      <c r="T1543" s="234"/>
    </row>
    <row r="1544">
      <c r="A1544" s="270">
        <v>5307327</v>
      </c>
      <c r="B1544" s="270" t="s">
        <v>1861</v>
      </c>
      <c r="C1544" s="254" t="s">
        <v>2311</v>
      </c>
      <c r="D1544" s="234"/>
      <c r="E1544" s="234"/>
      <c r="F1544" s="234"/>
      <c r="G1544" s="234"/>
      <c r="H1544" s="234"/>
      <c r="I1544" s="234"/>
      <c r="J1544" s="234"/>
      <c r="K1544" s="234"/>
      <c r="L1544" s="234"/>
      <c r="M1544" s="234"/>
      <c r="N1544" s="234"/>
      <c r="O1544" s="234"/>
      <c r="P1544" s="234"/>
      <c r="Q1544" s="234"/>
      <c r="R1544" s="234"/>
      <c r="S1544" s="234"/>
      <c r="T1544" s="234"/>
    </row>
    <row r="1545">
      <c r="A1545" s="270">
        <v>5305328</v>
      </c>
      <c r="B1545" s="270" t="s">
        <v>1857</v>
      </c>
      <c r="C1545" s="254" t="s">
        <v>2312</v>
      </c>
      <c r="D1545" s="234"/>
      <c r="E1545" s="234"/>
      <c r="F1545" s="234"/>
      <c r="G1545" s="234"/>
      <c r="H1545" s="234"/>
      <c r="I1545" s="234"/>
      <c r="J1545" s="234"/>
      <c r="K1545" s="234"/>
      <c r="L1545" s="234"/>
      <c r="M1545" s="234"/>
      <c r="N1545" s="234"/>
      <c r="O1545" s="234"/>
      <c r="P1545" s="234"/>
      <c r="Q1545" s="234"/>
      <c r="R1545" s="234"/>
      <c r="S1545" s="234"/>
      <c r="T1545" s="234"/>
    </row>
    <row r="1546">
      <c r="A1546" s="270">
        <v>5306328</v>
      </c>
      <c r="B1546" s="270" t="s">
        <v>1859</v>
      </c>
      <c r="C1546" s="254" t="s">
        <v>2313</v>
      </c>
      <c r="D1546" s="234"/>
      <c r="E1546" s="234"/>
      <c r="F1546" s="234"/>
      <c r="G1546" s="234"/>
      <c r="H1546" s="234"/>
      <c r="I1546" s="234"/>
      <c r="J1546" s="234"/>
      <c r="K1546" s="234"/>
      <c r="L1546" s="234"/>
      <c r="M1546" s="234"/>
      <c r="N1546" s="234"/>
      <c r="O1546" s="234"/>
      <c r="P1546" s="234"/>
      <c r="Q1546" s="234"/>
      <c r="R1546" s="234"/>
      <c r="S1546" s="234"/>
      <c r="T1546" s="234"/>
    </row>
    <row r="1547">
      <c r="A1547" s="270">
        <v>5307328</v>
      </c>
      <c r="B1547" s="270" t="s">
        <v>1861</v>
      </c>
      <c r="C1547" s="254" t="s">
        <v>2314</v>
      </c>
      <c r="D1547" s="234"/>
      <c r="E1547" s="234"/>
      <c r="F1547" s="234"/>
      <c r="G1547" s="234"/>
      <c r="H1547" s="234"/>
      <c r="I1547" s="234"/>
      <c r="J1547" s="234"/>
      <c r="K1547" s="234"/>
      <c r="L1547" s="234"/>
      <c r="M1547" s="234"/>
      <c r="N1547" s="234"/>
      <c r="O1547" s="234"/>
      <c r="P1547" s="234"/>
      <c r="Q1547" s="234"/>
      <c r="R1547" s="234"/>
      <c r="S1547" s="234"/>
      <c r="T1547" s="234"/>
    </row>
    <row r="1548">
      <c r="A1548" s="270">
        <v>5304329</v>
      </c>
      <c r="B1548" s="270" t="s">
        <v>1855</v>
      </c>
      <c r="C1548" s="254" t="s">
        <v>2315</v>
      </c>
      <c r="D1548" s="234"/>
      <c r="E1548" s="234"/>
      <c r="F1548" s="234"/>
      <c r="G1548" s="234"/>
      <c r="H1548" s="234"/>
      <c r="I1548" s="234"/>
      <c r="J1548" s="234"/>
      <c r="K1548" s="234"/>
      <c r="L1548" s="234"/>
      <c r="M1548" s="234"/>
      <c r="N1548" s="234"/>
      <c r="O1548" s="234"/>
      <c r="P1548" s="234"/>
      <c r="Q1548" s="234"/>
      <c r="R1548" s="234"/>
      <c r="S1548" s="234"/>
      <c r="T1548" s="234"/>
    </row>
    <row r="1549">
      <c r="A1549" s="270">
        <v>5305329</v>
      </c>
      <c r="B1549" s="270" t="s">
        <v>1857</v>
      </c>
      <c r="C1549" s="254" t="s">
        <v>2316</v>
      </c>
      <c r="D1549" s="234"/>
      <c r="E1549" s="234"/>
      <c r="F1549" s="234"/>
      <c r="G1549" s="234"/>
      <c r="H1549" s="234"/>
      <c r="I1549" s="234"/>
      <c r="J1549" s="234"/>
      <c r="K1549" s="234"/>
      <c r="L1549" s="234"/>
      <c r="M1549" s="234"/>
      <c r="N1549" s="234"/>
      <c r="O1549" s="234"/>
      <c r="P1549" s="234"/>
      <c r="Q1549" s="234"/>
      <c r="R1549" s="234"/>
      <c r="S1549" s="234"/>
      <c r="T1549" s="234"/>
    </row>
    <row r="1550">
      <c r="A1550" s="270">
        <v>5306329</v>
      </c>
      <c r="B1550" s="270" t="s">
        <v>1859</v>
      </c>
      <c r="C1550" s="254" t="s">
        <v>2317</v>
      </c>
      <c r="D1550" s="234"/>
      <c r="E1550" s="234"/>
      <c r="F1550" s="234"/>
      <c r="G1550" s="234"/>
      <c r="H1550" s="234"/>
      <c r="I1550" s="234"/>
      <c r="J1550" s="234"/>
      <c r="K1550" s="234"/>
      <c r="L1550" s="234"/>
      <c r="M1550" s="234"/>
      <c r="N1550" s="234"/>
      <c r="O1550" s="234"/>
      <c r="P1550" s="234"/>
      <c r="Q1550" s="234"/>
      <c r="R1550" s="234"/>
      <c r="S1550" s="234"/>
      <c r="T1550" s="234"/>
    </row>
    <row r="1551">
      <c r="A1551" s="270">
        <v>5307329</v>
      </c>
      <c r="B1551" s="270" t="s">
        <v>1861</v>
      </c>
      <c r="C1551" s="254" t="s">
        <v>2318</v>
      </c>
      <c r="D1551" s="234"/>
      <c r="E1551" s="234"/>
      <c r="F1551" s="234"/>
      <c r="G1551" s="234"/>
      <c r="H1551" s="234"/>
      <c r="I1551" s="234"/>
      <c r="J1551" s="234"/>
      <c r="K1551" s="234"/>
      <c r="L1551" s="234"/>
      <c r="M1551" s="234"/>
      <c r="N1551" s="234"/>
      <c r="O1551" s="234"/>
      <c r="P1551" s="234"/>
      <c r="Q1551" s="234"/>
      <c r="R1551" s="234"/>
      <c r="S1551" s="234"/>
      <c r="T1551" s="234"/>
    </row>
    <row r="1552">
      <c r="A1552" s="270">
        <v>5304330</v>
      </c>
      <c r="B1552" s="270" t="s">
        <v>1855</v>
      </c>
      <c r="C1552" s="254" t="s">
        <v>2319</v>
      </c>
      <c r="D1552" s="234"/>
      <c r="E1552" s="234"/>
      <c r="F1552" s="234"/>
      <c r="G1552" s="234"/>
      <c r="H1552" s="234"/>
      <c r="I1552" s="234"/>
      <c r="J1552" s="234"/>
      <c r="K1552" s="234"/>
      <c r="L1552" s="234"/>
      <c r="M1552" s="234"/>
      <c r="N1552" s="234"/>
      <c r="O1552" s="234"/>
      <c r="P1552" s="234"/>
      <c r="Q1552" s="234"/>
      <c r="R1552" s="234"/>
      <c r="S1552" s="234"/>
      <c r="T1552" s="234"/>
    </row>
    <row r="1553">
      <c r="A1553" s="270">
        <v>5305330</v>
      </c>
      <c r="B1553" s="270" t="s">
        <v>1857</v>
      </c>
      <c r="C1553" s="254" t="s">
        <v>2320</v>
      </c>
      <c r="D1553" s="234"/>
      <c r="E1553" s="234"/>
      <c r="F1553" s="234"/>
      <c r="G1553" s="234"/>
      <c r="H1553" s="234"/>
      <c r="I1553" s="234"/>
      <c r="J1553" s="234"/>
      <c r="K1553" s="234"/>
      <c r="L1553" s="234"/>
      <c r="M1553" s="234"/>
      <c r="N1553" s="234"/>
      <c r="O1553" s="234"/>
      <c r="P1553" s="234"/>
      <c r="Q1553" s="234"/>
      <c r="R1553" s="234"/>
      <c r="S1553" s="234"/>
      <c r="T1553" s="234"/>
    </row>
    <row r="1554">
      <c r="A1554" s="270">
        <v>5306330</v>
      </c>
      <c r="B1554" s="270" t="s">
        <v>1859</v>
      </c>
      <c r="C1554" s="254" t="s">
        <v>2321</v>
      </c>
      <c r="D1554" s="234"/>
      <c r="E1554" s="234"/>
      <c r="F1554" s="234"/>
      <c r="G1554" s="234"/>
      <c r="H1554" s="234"/>
      <c r="I1554" s="234"/>
      <c r="J1554" s="234"/>
      <c r="K1554" s="234"/>
      <c r="L1554" s="234"/>
      <c r="M1554" s="234"/>
      <c r="N1554" s="234"/>
      <c r="O1554" s="234"/>
      <c r="P1554" s="234"/>
      <c r="Q1554" s="234"/>
      <c r="R1554" s="234"/>
      <c r="S1554" s="234"/>
      <c r="T1554" s="234"/>
    </row>
    <row r="1555">
      <c r="A1555" s="270">
        <v>5307330</v>
      </c>
      <c r="B1555" s="270" t="s">
        <v>1861</v>
      </c>
      <c r="C1555" s="254" t="s">
        <v>2322</v>
      </c>
      <c r="D1555" s="234"/>
      <c r="E1555" s="234"/>
      <c r="F1555" s="234"/>
      <c r="G1555" s="234"/>
      <c r="H1555" s="234"/>
      <c r="I1555" s="234"/>
      <c r="J1555" s="234"/>
      <c r="K1555" s="234"/>
      <c r="L1555" s="234"/>
      <c r="M1555" s="234"/>
      <c r="N1555" s="234"/>
      <c r="O1555" s="234"/>
      <c r="P1555" s="234"/>
      <c r="Q1555" s="234"/>
      <c r="R1555" s="234"/>
      <c r="S1555" s="234"/>
      <c r="T1555" s="234"/>
    </row>
    <row r="1556">
      <c r="A1556" s="270">
        <v>5304402</v>
      </c>
      <c r="B1556" s="270" t="s">
        <v>1855</v>
      </c>
      <c r="C1556" s="254" t="s">
        <v>2323</v>
      </c>
      <c r="D1556" s="234"/>
      <c r="E1556" s="234"/>
      <c r="F1556" s="234"/>
      <c r="G1556" s="234"/>
      <c r="H1556" s="234"/>
      <c r="I1556" s="234"/>
      <c r="J1556" s="234"/>
      <c r="K1556" s="234"/>
      <c r="L1556" s="234"/>
      <c r="M1556" s="234"/>
      <c r="N1556" s="234"/>
      <c r="O1556" s="234"/>
      <c r="P1556" s="234"/>
      <c r="Q1556" s="234"/>
      <c r="R1556" s="234"/>
      <c r="S1556" s="234"/>
      <c r="T1556" s="234"/>
    </row>
    <row r="1557">
      <c r="A1557" s="270">
        <v>5305402</v>
      </c>
      <c r="B1557" s="270" t="s">
        <v>1857</v>
      </c>
      <c r="C1557" s="254" t="s">
        <v>2324</v>
      </c>
      <c r="D1557" s="234"/>
      <c r="E1557" s="234"/>
      <c r="F1557" s="234"/>
      <c r="G1557" s="234"/>
      <c r="H1557" s="234"/>
      <c r="I1557" s="234"/>
      <c r="J1557" s="234"/>
      <c r="K1557" s="234"/>
      <c r="L1557" s="234"/>
      <c r="M1557" s="234"/>
      <c r="N1557" s="234"/>
      <c r="O1557" s="234"/>
      <c r="P1557" s="234"/>
      <c r="Q1557" s="234"/>
      <c r="R1557" s="234"/>
      <c r="S1557" s="234"/>
      <c r="T1557" s="234"/>
    </row>
    <row r="1558">
      <c r="A1558" s="270">
        <v>5306402</v>
      </c>
      <c r="B1558" s="270" t="s">
        <v>1859</v>
      </c>
      <c r="C1558" s="254" t="s">
        <v>2325</v>
      </c>
      <c r="D1558" s="234"/>
      <c r="E1558" s="234"/>
      <c r="F1558" s="234"/>
      <c r="G1558" s="234"/>
      <c r="H1558" s="234"/>
      <c r="I1558" s="234"/>
      <c r="J1558" s="234"/>
      <c r="K1558" s="234"/>
      <c r="L1558" s="234"/>
      <c r="M1558" s="234"/>
      <c r="N1558" s="234"/>
      <c r="O1558" s="234"/>
      <c r="P1558" s="234"/>
      <c r="Q1558" s="234"/>
      <c r="R1558" s="234"/>
      <c r="S1558" s="234"/>
      <c r="T1558" s="234"/>
    </row>
    <row r="1559">
      <c r="A1559" s="270">
        <v>5307402</v>
      </c>
      <c r="B1559" s="270" t="s">
        <v>1861</v>
      </c>
      <c r="C1559" s="254" t="s">
        <v>2326</v>
      </c>
      <c r="D1559" s="234"/>
      <c r="E1559" s="234"/>
      <c r="F1559" s="234"/>
      <c r="G1559" s="234"/>
      <c r="H1559" s="234"/>
      <c r="I1559" s="234"/>
      <c r="J1559" s="234"/>
      <c r="K1559" s="234"/>
      <c r="L1559" s="234"/>
      <c r="M1559" s="234"/>
      <c r="N1559" s="234"/>
      <c r="O1559" s="234"/>
      <c r="P1559" s="234"/>
      <c r="Q1559" s="234"/>
      <c r="R1559" s="234"/>
      <c r="S1559" s="234"/>
      <c r="T1559" s="234"/>
    </row>
    <row r="1560">
      <c r="A1560" s="270">
        <v>5305403</v>
      </c>
      <c r="B1560" s="270" t="s">
        <v>1857</v>
      </c>
      <c r="C1560" s="254" t="s">
        <v>2327</v>
      </c>
      <c r="D1560" s="234"/>
      <c r="E1560" s="234"/>
      <c r="F1560" s="234"/>
      <c r="G1560" s="234"/>
      <c r="H1560" s="234"/>
      <c r="I1560" s="234"/>
      <c r="J1560" s="234"/>
      <c r="K1560" s="234"/>
      <c r="L1560" s="234"/>
      <c r="M1560" s="234"/>
      <c r="N1560" s="234"/>
      <c r="O1560" s="234"/>
      <c r="P1560" s="234"/>
      <c r="Q1560" s="234"/>
      <c r="R1560" s="234"/>
      <c r="S1560" s="234"/>
      <c r="T1560" s="234"/>
    </row>
    <row r="1561">
      <c r="A1561" s="270">
        <v>5306403</v>
      </c>
      <c r="B1561" s="270" t="s">
        <v>1859</v>
      </c>
      <c r="C1561" s="254" t="s">
        <v>2328</v>
      </c>
      <c r="D1561" s="234"/>
      <c r="E1561" s="234"/>
      <c r="F1561" s="234"/>
      <c r="G1561" s="234"/>
      <c r="H1561" s="234"/>
      <c r="I1561" s="234"/>
      <c r="J1561" s="234"/>
      <c r="K1561" s="234"/>
      <c r="L1561" s="234"/>
      <c r="M1561" s="234"/>
      <c r="N1561" s="234"/>
      <c r="O1561" s="234"/>
      <c r="P1561" s="234"/>
      <c r="Q1561" s="234"/>
      <c r="R1561" s="234"/>
      <c r="S1561" s="234"/>
      <c r="T1561" s="234"/>
    </row>
    <row r="1562">
      <c r="A1562" s="270">
        <v>5307403</v>
      </c>
      <c r="B1562" s="270" t="s">
        <v>1861</v>
      </c>
      <c r="C1562" s="254" t="s">
        <v>2329</v>
      </c>
      <c r="D1562" s="234"/>
      <c r="E1562" s="234"/>
      <c r="F1562" s="234"/>
      <c r="G1562" s="234"/>
      <c r="H1562" s="234"/>
      <c r="I1562" s="234"/>
      <c r="J1562" s="234"/>
      <c r="K1562" s="234"/>
      <c r="L1562" s="234"/>
      <c r="M1562" s="234"/>
      <c r="N1562" s="234"/>
      <c r="O1562" s="234"/>
      <c r="P1562" s="234"/>
      <c r="Q1562" s="234"/>
      <c r="R1562" s="234"/>
      <c r="S1562" s="234"/>
      <c r="T1562" s="234"/>
    </row>
    <row r="1563">
      <c r="A1563" s="270">
        <v>5305405</v>
      </c>
      <c r="B1563" s="270" t="s">
        <v>1857</v>
      </c>
      <c r="C1563" s="254" t="s">
        <v>2330</v>
      </c>
      <c r="D1563" s="234"/>
      <c r="E1563" s="234"/>
      <c r="F1563" s="234"/>
      <c r="G1563" s="234"/>
      <c r="H1563" s="234"/>
      <c r="I1563" s="234"/>
      <c r="J1563" s="234"/>
      <c r="K1563" s="234"/>
      <c r="L1563" s="234"/>
      <c r="M1563" s="234"/>
      <c r="N1563" s="234"/>
      <c r="O1563" s="234"/>
      <c r="P1563" s="234"/>
      <c r="Q1563" s="234"/>
      <c r="R1563" s="234"/>
      <c r="S1563" s="234"/>
      <c r="T1563" s="234"/>
    </row>
    <row r="1564">
      <c r="A1564" s="270">
        <v>5306405</v>
      </c>
      <c r="B1564" s="270" t="s">
        <v>1859</v>
      </c>
      <c r="C1564" s="254" t="s">
        <v>2331</v>
      </c>
      <c r="D1564" s="234"/>
      <c r="E1564" s="234"/>
      <c r="F1564" s="234"/>
      <c r="G1564" s="234"/>
      <c r="H1564" s="234"/>
      <c r="I1564" s="234"/>
      <c r="J1564" s="234"/>
      <c r="K1564" s="234"/>
      <c r="L1564" s="234"/>
      <c r="M1564" s="234"/>
      <c r="N1564" s="234"/>
      <c r="O1564" s="234"/>
      <c r="P1564" s="234"/>
      <c r="Q1564" s="234"/>
      <c r="R1564" s="234"/>
      <c r="S1564" s="234"/>
      <c r="T1564" s="234"/>
    </row>
    <row r="1565">
      <c r="A1565" s="270">
        <v>5307405</v>
      </c>
      <c r="B1565" s="270" t="s">
        <v>1861</v>
      </c>
      <c r="C1565" s="254" t="s">
        <v>2332</v>
      </c>
      <c r="D1565" s="234"/>
      <c r="E1565" s="234"/>
      <c r="F1565" s="234"/>
      <c r="G1565" s="234"/>
      <c r="H1565" s="234"/>
      <c r="I1565" s="234"/>
      <c r="J1565" s="234"/>
      <c r="K1565" s="234"/>
      <c r="L1565" s="234"/>
      <c r="M1565" s="234"/>
      <c r="N1565" s="234"/>
      <c r="O1565" s="234"/>
      <c r="P1565" s="234"/>
      <c r="Q1565" s="234"/>
      <c r="R1565" s="234"/>
      <c r="S1565" s="234"/>
      <c r="T1565" s="234"/>
    </row>
    <row r="1566">
      <c r="A1566" s="270">
        <v>5305406</v>
      </c>
      <c r="B1566" s="270" t="s">
        <v>1857</v>
      </c>
      <c r="C1566" s="254" t="s">
        <v>2333</v>
      </c>
      <c r="D1566" s="234"/>
      <c r="E1566" s="234"/>
      <c r="F1566" s="234"/>
      <c r="G1566" s="234"/>
      <c r="H1566" s="234"/>
      <c r="I1566" s="234"/>
      <c r="J1566" s="234"/>
      <c r="K1566" s="234"/>
      <c r="L1566" s="234"/>
      <c r="M1566" s="234"/>
      <c r="N1566" s="234"/>
      <c r="O1566" s="234"/>
      <c r="P1566" s="234"/>
      <c r="Q1566" s="234"/>
      <c r="R1566" s="234"/>
      <c r="S1566" s="234"/>
      <c r="T1566" s="234"/>
    </row>
    <row r="1567">
      <c r="A1567" s="270">
        <v>5306406</v>
      </c>
      <c r="B1567" s="270" t="s">
        <v>1859</v>
      </c>
      <c r="C1567" s="254" t="s">
        <v>2334</v>
      </c>
      <c r="D1567" s="234"/>
      <c r="E1567" s="234"/>
      <c r="F1567" s="234"/>
      <c r="G1567" s="234"/>
      <c r="H1567" s="234"/>
      <c r="I1567" s="234"/>
      <c r="J1567" s="234"/>
      <c r="K1567" s="234"/>
      <c r="L1567" s="234"/>
      <c r="M1567" s="234"/>
      <c r="N1567" s="234"/>
      <c r="O1567" s="234"/>
      <c r="P1567" s="234"/>
      <c r="Q1567" s="234"/>
      <c r="R1567" s="234"/>
      <c r="S1567" s="234"/>
      <c r="T1567" s="234"/>
    </row>
    <row r="1568">
      <c r="A1568" s="270">
        <v>5307406</v>
      </c>
      <c r="B1568" s="270" t="s">
        <v>1861</v>
      </c>
      <c r="C1568" s="254" t="s">
        <v>2335</v>
      </c>
      <c r="D1568" s="234"/>
      <c r="E1568" s="234"/>
      <c r="F1568" s="234"/>
      <c r="G1568" s="234"/>
      <c r="H1568" s="234"/>
      <c r="I1568" s="234"/>
      <c r="J1568" s="234"/>
      <c r="K1568" s="234"/>
      <c r="L1568" s="234"/>
      <c r="M1568" s="234"/>
      <c r="N1568" s="234"/>
      <c r="O1568" s="234"/>
      <c r="P1568" s="234"/>
      <c r="Q1568" s="234"/>
      <c r="R1568" s="234"/>
      <c r="S1568" s="234"/>
      <c r="T1568" s="234"/>
    </row>
    <row r="1569">
      <c r="A1569" s="231">
        <v>5305410</v>
      </c>
      <c r="B1569" s="231" t="s">
        <v>1857</v>
      </c>
      <c r="C1569" s="254" t="s">
        <v>2336</v>
      </c>
      <c r="D1569" s="234"/>
      <c r="E1569" s="234"/>
      <c r="F1569" s="234"/>
      <c r="G1569" s="234"/>
      <c r="H1569" s="234"/>
      <c r="I1569" s="234"/>
      <c r="J1569" s="234"/>
      <c r="K1569" s="234"/>
      <c r="L1569" s="234"/>
      <c r="M1569" s="234"/>
      <c r="N1569" s="234"/>
      <c r="O1569" s="234"/>
      <c r="P1569" s="234"/>
      <c r="Q1569" s="234"/>
      <c r="R1569" s="234"/>
      <c r="S1569" s="234"/>
      <c r="T1569" s="234"/>
    </row>
    <row r="1570">
      <c r="A1570" s="231">
        <v>5306410</v>
      </c>
      <c r="B1570" s="231" t="s">
        <v>1859</v>
      </c>
      <c r="C1570" s="254" t="s">
        <v>2337</v>
      </c>
      <c r="D1570" s="234"/>
      <c r="E1570" s="234"/>
      <c r="F1570" s="234"/>
      <c r="G1570" s="234"/>
      <c r="H1570" s="234"/>
      <c r="I1570" s="234"/>
      <c r="J1570" s="234"/>
      <c r="K1570" s="234"/>
      <c r="L1570" s="234"/>
      <c r="M1570" s="234"/>
      <c r="N1570" s="234"/>
      <c r="O1570" s="234"/>
      <c r="P1570" s="234"/>
      <c r="Q1570" s="234"/>
      <c r="R1570" s="234"/>
      <c r="S1570" s="234"/>
      <c r="T1570" s="234"/>
    </row>
    <row r="1571">
      <c r="A1571" s="231">
        <v>5307410</v>
      </c>
      <c r="B1571" s="231" t="s">
        <v>1861</v>
      </c>
      <c r="C1571" s="254" t="s">
        <v>2338</v>
      </c>
      <c r="D1571" s="234"/>
      <c r="E1571" s="234"/>
      <c r="F1571" s="234"/>
      <c r="G1571" s="234"/>
      <c r="H1571" s="234"/>
      <c r="I1571" s="234"/>
      <c r="J1571" s="234"/>
      <c r="K1571" s="234"/>
      <c r="L1571" s="234"/>
      <c r="M1571" s="234"/>
      <c r="N1571" s="234"/>
      <c r="O1571" s="234"/>
      <c r="P1571" s="234"/>
      <c r="Q1571" s="234"/>
      <c r="R1571" s="234"/>
      <c r="S1571" s="234"/>
      <c r="T1571" s="234"/>
    </row>
    <row r="1572">
      <c r="A1572" s="231">
        <v>5304411</v>
      </c>
      <c r="B1572" s="231" t="s">
        <v>1855</v>
      </c>
      <c r="C1572" s="254" t="s">
        <v>2339</v>
      </c>
      <c r="D1572" s="234"/>
      <c r="E1572" s="234"/>
      <c r="F1572" s="234"/>
      <c r="G1572" s="234"/>
      <c r="H1572" s="234"/>
      <c r="I1572" s="234"/>
      <c r="J1572" s="234"/>
      <c r="K1572" s="234"/>
      <c r="L1572" s="234"/>
      <c r="M1572" s="234"/>
      <c r="N1572" s="234"/>
      <c r="O1572" s="234"/>
      <c r="P1572" s="234"/>
      <c r="Q1572" s="234"/>
      <c r="R1572" s="234"/>
      <c r="S1572" s="234"/>
      <c r="T1572" s="234"/>
    </row>
    <row r="1573">
      <c r="A1573" s="231">
        <v>5305411</v>
      </c>
      <c r="B1573" s="231" t="s">
        <v>1857</v>
      </c>
      <c r="C1573" s="254" t="s">
        <v>2340</v>
      </c>
      <c r="D1573" s="234"/>
      <c r="E1573" s="234"/>
      <c r="F1573" s="234"/>
      <c r="G1573" s="234"/>
      <c r="H1573" s="234"/>
      <c r="I1573" s="234"/>
      <c r="J1573" s="234"/>
      <c r="K1573" s="234"/>
      <c r="L1573" s="234"/>
      <c r="M1573" s="234"/>
      <c r="N1573" s="234"/>
      <c r="O1573" s="234"/>
      <c r="P1573" s="234"/>
      <c r="Q1573" s="234"/>
      <c r="R1573" s="234"/>
      <c r="S1573" s="234"/>
      <c r="T1573" s="234"/>
    </row>
    <row r="1574">
      <c r="A1574" s="231">
        <v>5306411</v>
      </c>
      <c r="B1574" s="231" t="s">
        <v>1859</v>
      </c>
      <c r="C1574" s="254" t="s">
        <v>2341</v>
      </c>
      <c r="D1574" s="234"/>
      <c r="E1574" s="234"/>
      <c r="F1574" s="234"/>
      <c r="G1574" s="234"/>
      <c r="H1574" s="234"/>
      <c r="I1574" s="234"/>
      <c r="J1574" s="234"/>
      <c r="K1574" s="234"/>
      <c r="L1574" s="234"/>
      <c r="M1574" s="234"/>
      <c r="N1574" s="234"/>
      <c r="O1574" s="234"/>
      <c r="P1574" s="234"/>
      <c r="Q1574" s="234"/>
      <c r="R1574" s="234"/>
      <c r="S1574" s="234"/>
      <c r="T1574" s="234"/>
    </row>
    <row r="1575">
      <c r="A1575" s="231">
        <v>5307411</v>
      </c>
      <c r="B1575" s="231" t="s">
        <v>1861</v>
      </c>
      <c r="C1575" s="254" t="s">
        <v>2342</v>
      </c>
      <c r="D1575" s="234"/>
      <c r="E1575" s="234"/>
      <c r="F1575" s="234"/>
      <c r="G1575" s="234"/>
      <c r="H1575" s="234"/>
      <c r="I1575" s="234"/>
      <c r="J1575" s="234"/>
      <c r="K1575" s="234"/>
      <c r="L1575" s="234"/>
      <c r="M1575" s="234"/>
      <c r="N1575" s="234"/>
      <c r="O1575" s="234"/>
      <c r="P1575" s="234"/>
      <c r="Q1575" s="234"/>
      <c r="R1575" s="234"/>
      <c r="S1575" s="234"/>
      <c r="T1575" s="234"/>
    </row>
    <row r="1576">
      <c r="A1576" s="231">
        <v>5305412</v>
      </c>
      <c r="B1576" s="231" t="s">
        <v>1857</v>
      </c>
      <c r="C1576" s="254" t="s">
        <v>2343</v>
      </c>
      <c r="D1576" s="234"/>
      <c r="E1576" s="234"/>
      <c r="F1576" s="234"/>
      <c r="G1576" s="234"/>
      <c r="H1576" s="234"/>
      <c r="I1576" s="234"/>
      <c r="J1576" s="234"/>
      <c r="K1576" s="234"/>
      <c r="L1576" s="234"/>
      <c r="M1576" s="234"/>
      <c r="N1576" s="234"/>
      <c r="O1576" s="234"/>
      <c r="P1576" s="234"/>
      <c r="Q1576" s="234"/>
      <c r="R1576" s="234"/>
      <c r="S1576" s="234"/>
      <c r="T1576" s="234"/>
    </row>
    <row r="1577">
      <c r="A1577" s="231">
        <v>5306412</v>
      </c>
      <c r="B1577" s="231" t="s">
        <v>1859</v>
      </c>
      <c r="C1577" s="254" t="s">
        <v>2344</v>
      </c>
      <c r="D1577" s="234"/>
      <c r="E1577" s="234"/>
      <c r="F1577" s="234"/>
      <c r="G1577" s="234"/>
      <c r="H1577" s="234"/>
      <c r="I1577" s="234"/>
      <c r="J1577" s="234"/>
      <c r="K1577" s="234"/>
      <c r="L1577" s="234"/>
      <c r="M1577" s="234"/>
      <c r="N1577" s="234"/>
      <c r="O1577" s="234"/>
      <c r="P1577" s="234"/>
      <c r="Q1577" s="234"/>
      <c r="R1577" s="234"/>
      <c r="S1577" s="234"/>
      <c r="T1577" s="234"/>
    </row>
    <row r="1578">
      <c r="A1578" s="231">
        <v>5307412</v>
      </c>
      <c r="B1578" s="231" t="s">
        <v>1861</v>
      </c>
      <c r="C1578" s="254" t="s">
        <v>2345</v>
      </c>
      <c r="D1578" s="234"/>
      <c r="E1578" s="234"/>
      <c r="F1578" s="234"/>
      <c r="G1578" s="234"/>
      <c r="H1578" s="234"/>
      <c r="I1578" s="234"/>
      <c r="J1578" s="234"/>
      <c r="K1578" s="234"/>
      <c r="L1578" s="234"/>
      <c r="M1578" s="234"/>
      <c r="N1578" s="234"/>
      <c r="O1578" s="234"/>
      <c r="P1578" s="234"/>
      <c r="Q1578" s="234"/>
      <c r="R1578" s="234"/>
      <c r="S1578" s="234"/>
      <c r="T1578" s="234"/>
    </row>
    <row r="1579">
      <c r="A1579" s="231">
        <v>5304413</v>
      </c>
      <c r="B1579" s="231" t="s">
        <v>1855</v>
      </c>
      <c r="C1579" s="254" t="s">
        <v>2346</v>
      </c>
      <c r="D1579" s="234"/>
      <c r="E1579" s="234"/>
      <c r="F1579" s="234"/>
      <c r="G1579" s="234"/>
      <c r="H1579" s="234"/>
      <c r="I1579" s="234"/>
      <c r="J1579" s="234"/>
      <c r="K1579" s="234"/>
      <c r="L1579" s="234"/>
      <c r="M1579" s="234"/>
      <c r="N1579" s="234"/>
      <c r="O1579" s="234"/>
      <c r="P1579" s="234"/>
      <c r="Q1579" s="234"/>
      <c r="R1579" s="234"/>
      <c r="S1579" s="234"/>
      <c r="T1579" s="234"/>
    </row>
    <row r="1580">
      <c r="A1580" s="231">
        <v>5305413</v>
      </c>
      <c r="B1580" s="231" t="s">
        <v>1857</v>
      </c>
      <c r="C1580" s="254" t="s">
        <v>2347</v>
      </c>
      <c r="D1580" s="234"/>
      <c r="E1580" s="234"/>
      <c r="F1580" s="234"/>
      <c r="G1580" s="234"/>
      <c r="H1580" s="234"/>
      <c r="I1580" s="234"/>
      <c r="J1580" s="234"/>
      <c r="K1580" s="234"/>
      <c r="L1580" s="234"/>
      <c r="M1580" s="234"/>
      <c r="N1580" s="234"/>
      <c r="O1580" s="234"/>
      <c r="P1580" s="234"/>
      <c r="Q1580" s="234"/>
      <c r="R1580" s="234"/>
      <c r="S1580" s="234"/>
      <c r="T1580" s="234"/>
    </row>
    <row r="1581">
      <c r="A1581" s="231">
        <v>5306413</v>
      </c>
      <c r="B1581" s="231" t="s">
        <v>1859</v>
      </c>
      <c r="C1581" s="254" t="s">
        <v>2348</v>
      </c>
      <c r="D1581" s="234"/>
      <c r="E1581" s="234"/>
      <c r="F1581" s="234"/>
      <c r="G1581" s="234"/>
      <c r="H1581" s="234"/>
      <c r="I1581" s="234"/>
      <c r="J1581" s="234"/>
      <c r="K1581" s="234"/>
      <c r="L1581" s="234"/>
      <c r="M1581" s="234"/>
      <c r="N1581" s="234"/>
      <c r="O1581" s="234"/>
      <c r="P1581" s="234"/>
      <c r="Q1581" s="234"/>
      <c r="R1581" s="234"/>
      <c r="S1581" s="234"/>
      <c r="T1581" s="234"/>
    </row>
    <row r="1582">
      <c r="A1582" s="231">
        <v>5307413</v>
      </c>
      <c r="B1582" s="231" t="s">
        <v>1861</v>
      </c>
      <c r="C1582" s="254" t="s">
        <v>2349</v>
      </c>
      <c r="D1582" s="234"/>
      <c r="E1582" s="234"/>
      <c r="F1582" s="234"/>
      <c r="G1582" s="234"/>
      <c r="H1582" s="234"/>
      <c r="I1582" s="234"/>
      <c r="J1582" s="234"/>
      <c r="K1582" s="234"/>
      <c r="L1582" s="234"/>
      <c r="M1582" s="234"/>
      <c r="N1582" s="234"/>
      <c r="O1582" s="234"/>
      <c r="P1582" s="234"/>
      <c r="Q1582" s="234"/>
      <c r="R1582" s="234"/>
      <c r="S1582" s="234"/>
      <c r="T1582" s="234"/>
    </row>
    <row r="1583">
      <c r="A1583" s="231">
        <v>5304414</v>
      </c>
      <c r="B1583" s="231" t="s">
        <v>1855</v>
      </c>
      <c r="C1583" s="254" t="s">
        <v>2350</v>
      </c>
      <c r="D1583" s="234"/>
      <c r="E1583" s="234"/>
      <c r="F1583" s="234"/>
      <c r="G1583" s="234"/>
      <c r="H1583" s="234"/>
      <c r="I1583" s="234"/>
      <c r="J1583" s="234"/>
      <c r="K1583" s="234"/>
      <c r="L1583" s="234"/>
      <c r="M1583" s="234"/>
      <c r="N1583" s="234"/>
      <c r="O1583" s="234"/>
      <c r="P1583" s="234"/>
      <c r="Q1583" s="234"/>
      <c r="R1583" s="234"/>
      <c r="S1583" s="234"/>
      <c r="T1583" s="234"/>
    </row>
    <row r="1584">
      <c r="A1584" s="231">
        <v>5305414</v>
      </c>
      <c r="B1584" s="231" t="s">
        <v>1857</v>
      </c>
      <c r="C1584" s="254" t="s">
        <v>2351</v>
      </c>
      <c r="D1584" s="234"/>
      <c r="E1584" s="234"/>
      <c r="F1584" s="234"/>
      <c r="G1584" s="234"/>
      <c r="H1584" s="234"/>
      <c r="I1584" s="234"/>
      <c r="J1584" s="234"/>
      <c r="K1584" s="234"/>
      <c r="L1584" s="234"/>
      <c r="M1584" s="234"/>
      <c r="N1584" s="234"/>
      <c r="O1584" s="234"/>
      <c r="P1584" s="234"/>
      <c r="Q1584" s="234"/>
      <c r="R1584" s="234"/>
      <c r="S1584" s="234"/>
      <c r="T1584" s="234"/>
    </row>
    <row r="1585">
      <c r="A1585" s="231">
        <v>5306414</v>
      </c>
      <c r="B1585" s="231" t="s">
        <v>1859</v>
      </c>
      <c r="C1585" s="254" t="s">
        <v>2352</v>
      </c>
      <c r="D1585" s="234"/>
      <c r="E1585" s="234"/>
      <c r="F1585" s="234"/>
      <c r="G1585" s="234"/>
      <c r="H1585" s="234"/>
      <c r="I1585" s="234"/>
      <c r="J1585" s="234"/>
      <c r="K1585" s="234"/>
      <c r="L1585" s="234"/>
      <c r="M1585" s="234"/>
      <c r="N1585" s="234"/>
      <c r="O1585" s="234"/>
      <c r="P1585" s="234"/>
      <c r="Q1585" s="234"/>
      <c r="R1585" s="234"/>
      <c r="S1585" s="234"/>
      <c r="T1585" s="234"/>
    </row>
    <row r="1586">
      <c r="A1586" s="231">
        <v>5307414</v>
      </c>
      <c r="B1586" s="231" t="s">
        <v>1861</v>
      </c>
      <c r="C1586" s="254" t="s">
        <v>2353</v>
      </c>
      <c r="D1586" s="234"/>
      <c r="E1586" s="234"/>
      <c r="F1586" s="234"/>
      <c r="G1586" s="234"/>
      <c r="H1586" s="234"/>
      <c r="I1586" s="234"/>
      <c r="J1586" s="234"/>
      <c r="K1586" s="234"/>
      <c r="L1586" s="234"/>
      <c r="M1586" s="234"/>
      <c r="N1586" s="234"/>
      <c r="O1586" s="234"/>
      <c r="P1586" s="234"/>
      <c r="Q1586" s="234"/>
      <c r="R1586" s="234"/>
      <c r="S1586" s="234"/>
      <c r="T1586" s="234"/>
    </row>
    <row r="1587">
      <c r="A1587" s="270">
        <v>5305415</v>
      </c>
      <c r="B1587" s="270" t="s">
        <v>1857</v>
      </c>
      <c r="C1587" s="254" t="s">
        <v>2354</v>
      </c>
      <c r="D1587" s="234"/>
      <c r="E1587" s="234"/>
      <c r="F1587" s="234"/>
      <c r="G1587" s="234"/>
      <c r="H1587" s="234"/>
      <c r="I1587" s="234"/>
      <c r="J1587" s="234"/>
      <c r="K1587" s="234"/>
      <c r="L1587" s="234"/>
      <c r="M1587" s="234"/>
      <c r="N1587" s="234"/>
      <c r="O1587" s="234"/>
      <c r="P1587" s="234"/>
      <c r="Q1587" s="234"/>
      <c r="R1587" s="234"/>
      <c r="S1587" s="234"/>
      <c r="T1587" s="234"/>
    </row>
    <row r="1588">
      <c r="A1588" s="270">
        <v>5306415</v>
      </c>
      <c r="B1588" s="270" t="s">
        <v>1859</v>
      </c>
      <c r="C1588" s="254" t="s">
        <v>2355</v>
      </c>
      <c r="D1588" s="234"/>
      <c r="E1588" s="234"/>
      <c r="F1588" s="234"/>
      <c r="G1588" s="234"/>
      <c r="H1588" s="234"/>
      <c r="I1588" s="234"/>
      <c r="J1588" s="234"/>
      <c r="K1588" s="234"/>
      <c r="L1588" s="234"/>
      <c r="M1588" s="234"/>
      <c r="N1588" s="234"/>
      <c r="O1588" s="234"/>
      <c r="P1588" s="234"/>
      <c r="Q1588" s="234"/>
      <c r="R1588" s="234"/>
      <c r="S1588" s="234"/>
      <c r="T1588" s="234"/>
    </row>
    <row r="1589">
      <c r="A1589" s="270">
        <v>5307415</v>
      </c>
      <c r="B1589" s="270" t="s">
        <v>1861</v>
      </c>
      <c r="C1589" s="254" t="s">
        <v>2356</v>
      </c>
      <c r="D1589" s="234"/>
      <c r="E1589" s="234"/>
      <c r="F1589" s="234"/>
      <c r="G1589" s="234"/>
      <c r="H1589" s="234"/>
      <c r="I1589" s="234"/>
      <c r="J1589" s="234"/>
      <c r="K1589" s="234"/>
      <c r="L1589" s="234"/>
      <c r="M1589" s="234"/>
      <c r="N1589" s="234"/>
      <c r="O1589" s="234"/>
      <c r="P1589" s="234"/>
      <c r="Q1589" s="234"/>
      <c r="R1589" s="234"/>
      <c r="S1589" s="234"/>
      <c r="T1589" s="234"/>
    </row>
    <row r="1590">
      <c r="A1590" s="270">
        <v>5305416</v>
      </c>
      <c r="B1590" s="270" t="s">
        <v>1857</v>
      </c>
      <c r="C1590" s="254" t="s">
        <v>2357</v>
      </c>
      <c r="D1590" s="234"/>
      <c r="E1590" s="234"/>
      <c r="F1590" s="234"/>
      <c r="G1590" s="234"/>
      <c r="H1590" s="234"/>
      <c r="I1590" s="234"/>
      <c r="J1590" s="234"/>
      <c r="K1590" s="234"/>
      <c r="L1590" s="234"/>
      <c r="M1590" s="234"/>
      <c r="N1590" s="234"/>
      <c r="O1590" s="234"/>
      <c r="P1590" s="234"/>
      <c r="Q1590" s="234"/>
      <c r="R1590" s="234"/>
      <c r="S1590" s="234"/>
      <c r="T1590" s="234"/>
    </row>
    <row r="1591">
      <c r="A1591" s="270">
        <v>5306416</v>
      </c>
      <c r="B1591" s="270" t="s">
        <v>1859</v>
      </c>
      <c r="C1591" s="254" t="s">
        <v>2358</v>
      </c>
      <c r="D1591" s="234"/>
      <c r="E1591" s="234"/>
      <c r="F1591" s="234"/>
      <c r="G1591" s="234"/>
      <c r="H1591" s="234"/>
      <c r="I1591" s="234"/>
      <c r="J1591" s="234"/>
      <c r="K1591" s="234"/>
      <c r="L1591" s="234"/>
      <c r="M1591" s="234"/>
      <c r="N1591" s="234"/>
      <c r="O1591" s="234"/>
      <c r="P1591" s="234"/>
      <c r="Q1591" s="234"/>
      <c r="R1591" s="234"/>
      <c r="S1591" s="234"/>
      <c r="T1591" s="234"/>
    </row>
    <row r="1592">
      <c r="A1592" s="270">
        <v>5307416</v>
      </c>
      <c r="B1592" s="270" t="s">
        <v>1861</v>
      </c>
      <c r="C1592" s="254" t="s">
        <v>2359</v>
      </c>
      <c r="D1592" s="234"/>
      <c r="E1592" s="234"/>
      <c r="F1592" s="234"/>
      <c r="G1592" s="234"/>
      <c r="H1592" s="234"/>
      <c r="I1592" s="234"/>
      <c r="J1592" s="234"/>
      <c r="K1592" s="234"/>
      <c r="L1592" s="234"/>
      <c r="M1592" s="234"/>
      <c r="N1592" s="234"/>
      <c r="O1592" s="234"/>
      <c r="P1592" s="234"/>
      <c r="Q1592" s="234"/>
      <c r="R1592" s="234"/>
      <c r="S1592" s="234"/>
      <c r="T1592" s="234"/>
    </row>
    <row r="1593">
      <c r="A1593" s="270">
        <v>5305417</v>
      </c>
      <c r="B1593" s="270" t="s">
        <v>1857</v>
      </c>
      <c r="C1593" s="254" t="s">
        <v>2360</v>
      </c>
      <c r="D1593" s="234"/>
      <c r="E1593" s="234"/>
      <c r="F1593" s="234"/>
      <c r="G1593" s="234"/>
      <c r="H1593" s="234"/>
      <c r="I1593" s="234"/>
      <c r="J1593" s="234"/>
      <c r="K1593" s="234"/>
      <c r="L1593" s="234"/>
      <c r="M1593" s="234"/>
      <c r="N1593" s="234"/>
      <c r="O1593" s="234"/>
      <c r="P1593" s="234"/>
      <c r="Q1593" s="234"/>
      <c r="R1593" s="234"/>
      <c r="S1593" s="234"/>
      <c r="T1593" s="234"/>
    </row>
    <row r="1594">
      <c r="A1594" s="270">
        <v>5306417</v>
      </c>
      <c r="B1594" s="270" t="s">
        <v>1859</v>
      </c>
      <c r="C1594" s="254" t="s">
        <v>2361</v>
      </c>
      <c r="D1594" s="234"/>
      <c r="E1594" s="234"/>
      <c r="F1594" s="234"/>
      <c r="G1594" s="234"/>
      <c r="H1594" s="234"/>
      <c r="I1594" s="234"/>
      <c r="J1594" s="234"/>
      <c r="K1594" s="234"/>
      <c r="L1594" s="234"/>
      <c r="M1594" s="234"/>
      <c r="N1594" s="234"/>
      <c r="O1594" s="234"/>
      <c r="P1594" s="234"/>
      <c r="Q1594" s="234"/>
      <c r="R1594" s="234"/>
      <c r="S1594" s="234"/>
      <c r="T1594" s="234"/>
    </row>
    <row r="1595">
      <c r="A1595" s="270">
        <v>5307417</v>
      </c>
      <c r="B1595" s="270" t="s">
        <v>1861</v>
      </c>
      <c r="C1595" s="254" t="s">
        <v>2362</v>
      </c>
      <c r="D1595" s="234"/>
      <c r="E1595" s="234"/>
      <c r="F1595" s="234"/>
      <c r="G1595" s="234"/>
      <c r="H1595" s="234"/>
      <c r="I1595" s="234"/>
      <c r="J1595" s="234"/>
      <c r="K1595" s="234"/>
      <c r="L1595" s="234"/>
      <c r="M1595" s="234"/>
      <c r="N1595" s="234"/>
      <c r="O1595" s="234"/>
      <c r="P1595" s="234"/>
      <c r="Q1595" s="234"/>
      <c r="R1595" s="234"/>
      <c r="S1595" s="234"/>
      <c r="T1595" s="234"/>
    </row>
    <row r="1596">
      <c r="A1596" s="270">
        <v>5305418</v>
      </c>
      <c r="B1596" s="270" t="s">
        <v>1857</v>
      </c>
      <c r="C1596" s="254" t="s">
        <v>2363</v>
      </c>
      <c r="D1596" s="234"/>
      <c r="E1596" s="234"/>
      <c r="F1596" s="234"/>
      <c r="G1596" s="234"/>
      <c r="H1596" s="234"/>
      <c r="I1596" s="234"/>
      <c r="J1596" s="234"/>
      <c r="K1596" s="234"/>
      <c r="L1596" s="234"/>
      <c r="M1596" s="234"/>
      <c r="N1596" s="234"/>
      <c r="O1596" s="234"/>
      <c r="P1596" s="234"/>
      <c r="Q1596" s="234"/>
      <c r="R1596" s="234"/>
      <c r="S1596" s="234"/>
      <c r="T1596" s="234"/>
    </row>
    <row r="1597">
      <c r="A1597" s="270">
        <v>5306418</v>
      </c>
      <c r="B1597" s="270" t="s">
        <v>1859</v>
      </c>
      <c r="C1597" s="254" t="s">
        <v>2364</v>
      </c>
      <c r="D1597" s="234"/>
      <c r="E1597" s="234"/>
      <c r="F1597" s="234"/>
      <c r="G1597" s="234"/>
      <c r="H1597" s="234"/>
      <c r="I1597" s="234"/>
      <c r="J1597" s="234"/>
      <c r="K1597" s="234"/>
      <c r="L1597" s="234"/>
      <c r="M1597" s="234"/>
      <c r="N1597" s="234"/>
      <c r="O1597" s="234"/>
      <c r="P1597" s="234"/>
      <c r="Q1597" s="234"/>
      <c r="R1597" s="234"/>
      <c r="S1597" s="234"/>
      <c r="T1597" s="234"/>
    </row>
    <row r="1598">
      <c r="A1598" s="270">
        <v>5307418</v>
      </c>
      <c r="B1598" s="270" t="s">
        <v>1861</v>
      </c>
      <c r="C1598" s="254" t="s">
        <v>2365</v>
      </c>
      <c r="D1598" s="234"/>
      <c r="E1598" s="234"/>
      <c r="F1598" s="234"/>
      <c r="G1598" s="234"/>
      <c r="H1598" s="234"/>
      <c r="I1598" s="234"/>
      <c r="J1598" s="234"/>
      <c r="K1598" s="234"/>
      <c r="L1598" s="234"/>
      <c r="M1598" s="234"/>
      <c r="N1598" s="234"/>
      <c r="O1598" s="234"/>
      <c r="P1598" s="234"/>
      <c r="Q1598" s="234"/>
      <c r="R1598" s="234"/>
      <c r="S1598" s="234"/>
      <c r="T1598" s="234"/>
    </row>
    <row r="1599">
      <c r="A1599" s="270">
        <v>5305503</v>
      </c>
      <c r="B1599" s="270" t="s">
        <v>1857</v>
      </c>
      <c r="C1599" s="254" t="s">
        <v>2366</v>
      </c>
      <c r="D1599" s="234"/>
      <c r="E1599" s="234"/>
      <c r="F1599" s="234"/>
      <c r="G1599" s="234"/>
      <c r="H1599" s="234"/>
      <c r="I1599" s="234"/>
      <c r="J1599" s="234"/>
      <c r="K1599" s="234"/>
      <c r="L1599" s="234"/>
      <c r="M1599" s="234"/>
      <c r="N1599" s="234"/>
      <c r="O1599" s="234"/>
      <c r="P1599" s="234"/>
      <c r="Q1599" s="234"/>
      <c r="R1599" s="234"/>
      <c r="S1599" s="234"/>
      <c r="T1599" s="234"/>
    </row>
    <row r="1600">
      <c r="A1600" s="270">
        <v>5306503</v>
      </c>
      <c r="B1600" s="270" t="s">
        <v>1859</v>
      </c>
      <c r="C1600" s="254" t="s">
        <v>2367</v>
      </c>
      <c r="D1600" s="234"/>
      <c r="E1600" s="234"/>
      <c r="F1600" s="234"/>
      <c r="G1600" s="234"/>
      <c r="H1600" s="234"/>
      <c r="I1600" s="234"/>
      <c r="J1600" s="234"/>
      <c r="K1600" s="234"/>
      <c r="L1600" s="234"/>
      <c r="M1600" s="234"/>
      <c r="N1600" s="234"/>
      <c r="O1600" s="234"/>
      <c r="P1600" s="234"/>
      <c r="Q1600" s="234"/>
      <c r="R1600" s="234"/>
      <c r="S1600" s="234"/>
      <c r="T1600" s="234"/>
    </row>
    <row r="1601">
      <c r="A1601" s="270">
        <v>5307503</v>
      </c>
      <c r="B1601" s="270" t="s">
        <v>1861</v>
      </c>
      <c r="C1601" s="254" t="s">
        <v>2368</v>
      </c>
      <c r="D1601" s="234"/>
      <c r="E1601" s="234"/>
      <c r="F1601" s="234"/>
      <c r="G1601" s="234"/>
      <c r="H1601" s="234"/>
      <c r="I1601" s="234"/>
      <c r="J1601" s="234"/>
      <c r="K1601" s="234"/>
      <c r="L1601" s="234"/>
      <c r="M1601" s="234"/>
      <c r="N1601" s="234"/>
      <c r="O1601" s="234"/>
      <c r="P1601" s="234"/>
      <c r="Q1601" s="234"/>
      <c r="R1601" s="234"/>
      <c r="S1601" s="234"/>
      <c r="T1601" s="234"/>
    </row>
    <row r="1602">
      <c r="A1602" s="270">
        <v>5305505</v>
      </c>
      <c r="B1602" s="270" t="s">
        <v>1857</v>
      </c>
      <c r="C1602" s="254" t="s">
        <v>2369</v>
      </c>
      <c r="D1602" s="234"/>
      <c r="E1602" s="234"/>
      <c r="F1602" s="234"/>
      <c r="G1602" s="234"/>
      <c r="H1602" s="234"/>
      <c r="I1602" s="234"/>
      <c r="J1602" s="234"/>
      <c r="K1602" s="234"/>
      <c r="L1602" s="234"/>
      <c r="M1602" s="234"/>
      <c r="N1602" s="234"/>
      <c r="O1602" s="234"/>
      <c r="P1602" s="234"/>
      <c r="Q1602" s="234"/>
      <c r="R1602" s="234"/>
      <c r="S1602" s="234"/>
      <c r="T1602" s="234"/>
    </row>
    <row r="1603">
      <c r="A1603" s="270">
        <v>5306505</v>
      </c>
      <c r="B1603" s="270" t="s">
        <v>1859</v>
      </c>
      <c r="C1603" s="254" t="s">
        <v>2370</v>
      </c>
      <c r="D1603" s="234"/>
      <c r="E1603" s="234"/>
      <c r="F1603" s="234"/>
      <c r="G1603" s="234"/>
      <c r="H1603" s="234"/>
      <c r="I1603" s="234"/>
      <c r="J1603" s="234"/>
      <c r="K1603" s="234"/>
      <c r="L1603" s="234"/>
      <c r="M1603" s="234"/>
      <c r="N1603" s="234"/>
      <c r="O1603" s="234"/>
      <c r="P1603" s="234"/>
      <c r="Q1603" s="234"/>
      <c r="R1603" s="234"/>
      <c r="S1603" s="234"/>
      <c r="T1603" s="234"/>
    </row>
    <row r="1604">
      <c r="A1604" s="270">
        <v>5307505</v>
      </c>
      <c r="B1604" s="270" t="s">
        <v>1861</v>
      </c>
      <c r="C1604" s="254" t="s">
        <v>2371</v>
      </c>
      <c r="D1604" s="234"/>
      <c r="E1604" s="234"/>
      <c r="F1604" s="234"/>
      <c r="G1604" s="234"/>
      <c r="H1604" s="234"/>
      <c r="I1604" s="234"/>
      <c r="J1604" s="234"/>
      <c r="K1604" s="234"/>
      <c r="L1604" s="234"/>
      <c r="M1604" s="234"/>
      <c r="N1604" s="234"/>
      <c r="O1604" s="234"/>
      <c r="P1604" s="234"/>
      <c r="Q1604" s="234"/>
      <c r="R1604" s="234"/>
      <c r="S1604" s="234"/>
      <c r="T1604" s="234"/>
    </row>
    <row r="1605">
      <c r="A1605" s="270">
        <v>5305506</v>
      </c>
      <c r="B1605" s="270" t="s">
        <v>1857</v>
      </c>
      <c r="C1605" s="254" t="s">
        <v>2372</v>
      </c>
      <c r="D1605" s="234"/>
      <c r="E1605" s="234"/>
      <c r="F1605" s="234"/>
      <c r="G1605" s="234"/>
      <c r="H1605" s="234"/>
      <c r="I1605" s="234"/>
      <c r="J1605" s="234"/>
      <c r="K1605" s="234"/>
      <c r="L1605" s="234"/>
      <c r="M1605" s="234"/>
      <c r="N1605" s="234"/>
      <c r="O1605" s="234"/>
      <c r="P1605" s="234"/>
      <c r="Q1605" s="234"/>
      <c r="R1605" s="234"/>
      <c r="S1605" s="234"/>
      <c r="T1605" s="234"/>
    </row>
    <row r="1606">
      <c r="A1606" s="270">
        <v>5306506</v>
      </c>
      <c r="B1606" s="270" t="s">
        <v>1859</v>
      </c>
      <c r="C1606" s="254" t="s">
        <v>2373</v>
      </c>
      <c r="D1606" s="234"/>
      <c r="E1606" s="234"/>
      <c r="F1606" s="234"/>
      <c r="G1606" s="234"/>
      <c r="H1606" s="234"/>
      <c r="I1606" s="234"/>
      <c r="J1606" s="234"/>
      <c r="K1606" s="234"/>
      <c r="L1606" s="234"/>
      <c r="M1606" s="234"/>
      <c r="N1606" s="234"/>
      <c r="O1606" s="234"/>
      <c r="P1606" s="234"/>
      <c r="Q1606" s="234"/>
      <c r="R1606" s="234"/>
      <c r="S1606" s="234"/>
      <c r="T1606" s="234"/>
    </row>
    <row r="1607">
      <c r="A1607" s="270">
        <v>5307506</v>
      </c>
      <c r="B1607" s="270" t="s">
        <v>1861</v>
      </c>
      <c r="C1607" s="254" t="s">
        <v>2374</v>
      </c>
      <c r="D1607" s="234"/>
      <c r="E1607" s="234"/>
      <c r="F1607" s="234"/>
      <c r="G1607" s="234"/>
      <c r="H1607" s="234"/>
      <c r="I1607" s="234"/>
      <c r="J1607" s="234"/>
      <c r="K1607" s="234"/>
      <c r="L1607" s="234"/>
      <c r="M1607" s="234"/>
      <c r="N1607" s="234"/>
      <c r="O1607" s="234"/>
      <c r="P1607" s="234"/>
      <c r="Q1607" s="234"/>
      <c r="R1607" s="234"/>
      <c r="S1607" s="234"/>
      <c r="T1607" s="234"/>
    </row>
    <row r="1608">
      <c r="A1608" s="231"/>
      <c r="B1608" s="231"/>
      <c r="C1608" s="254"/>
      <c r="D1608" s="234"/>
      <c r="E1608" s="234"/>
      <c r="F1608" s="234"/>
      <c r="G1608" s="234"/>
      <c r="H1608" s="234"/>
      <c r="I1608" s="234"/>
      <c r="J1608" s="234"/>
      <c r="K1608" s="234"/>
      <c r="L1608" s="234"/>
      <c r="M1608" s="234"/>
      <c r="N1608" s="234"/>
      <c r="O1608" s="234"/>
      <c r="P1608" s="234"/>
      <c r="Q1608" s="234"/>
      <c r="R1608" s="234"/>
      <c r="S1608" s="234"/>
      <c r="T1608" s="234"/>
    </row>
    <row r="1609">
      <c r="A1609" s="231">
        <v>5401000</v>
      </c>
      <c r="B1609" s="231" t="s">
        <v>2375</v>
      </c>
      <c r="C1609" s="254" t="s">
        <v>2376</v>
      </c>
      <c r="D1609" s="234"/>
      <c r="E1609" s="234"/>
      <c r="F1609" s="234"/>
      <c r="G1609" s="234"/>
      <c r="H1609" s="234"/>
      <c r="I1609" s="234"/>
      <c r="J1609" s="234"/>
      <c r="K1609" s="234"/>
      <c r="L1609" s="234"/>
      <c r="M1609" s="234"/>
      <c r="N1609" s="234"/>
      <c r="O1609" s="234"/>
      <c r="P1609" s="234"/>
      <c r="Q1609" s="234"/>
      <c r="R1609" s="234"/>
      <c r="S1609" s="234"/>
      <c r="T1609" s="234"/>
    </row>
    <row r="1610">
      <c r="A1610" s="231">
        <v>5401001</v>
      </c>
      <c r="B1610" s="231" t="s">
        <v>1851</v>
      </c>
      <c r="C1610" s="254" t="s">
        <v>2059</v>
      </c>
      <c r="D1610" s="234"/>
      <c r="E1610" s="234"/>
      <c r="F1610" s="234"/>
      <c r="G1610" s="234"/>
      <c r="H1610" s="234"/>
      <c r="I1610" s="234"/>
      <c r="J1610" s="234"/>
      <c r="K1610" s="234"/>
      <c r="L1610" s="234"/>
      <c r="M1610" s="234"/>
      <c r="N1610" s="234"/>
      <c r="O1610" s="234"/>
      <c r="P1610" s="234"/>
      <c r="Q1610" s="234"/>
      <c r="R1610" s="234"/>
      <c r="S1610" s="234"/>
      <c r="T1610" s="234"/>
    </row>
    <row r="1611">
      <c r="A1611" s="231">
        <v>5401002</v>
      </c>
      <c r="B1611" s="231" t="s">
        <v>1849</v>
      </c>
      <c r="C1611" s="254" t="s">
        <v>1863</v>
      </c>
      <c r="D1611" s="234"/>
      <c r="E1611" s="234"/>
      <c r="F1611" s="234"/>
      <c r="G1611" s="234"/>
      <c r="H1611" s="234"/>
      <c r="I1611" s="234"/>
      <c r="J1611" s="234"/>
      <c r="K1611" s="234"/>
      <c r="L1611" s="234"/>
      <c r="M1611" s="234"/>
      <c r="N1611" s="234"/>
      <c r="O1611" s="234"/>
      <c r="P1611" s="234"/>
      <c r="Q1611" s="234"/>
      <c r="R1611" s="234"/>
      <c r="S1611" s="234"/>
      <c r="T1611" s="234"/>
    </row>
    <row r="1612">
      <c r="A1612" s="231">
        <v>5401003</v>
      </c>
      <c r="B1612" s="231" t="s">
        <v>1849</v>
      </c>
      <c r="C1612" s="254" t="s">
        <v>1910</v>
      </c>
      <c r="D1612" s="234"/>
      <c r="E1612" s="234"/>
      <c r="F1612" s="234"/>
      <c r="G1612" s="234"/>
      <c r="H1612" s="234"/>
      <c r="I1612" s="234"/>
      <c r="J1612" s="234"/>
      <c r="K1612" s="234"/>
      <c r="L1612" s="234"/>
      <c r="M1612" s="234"/>
      <c r="N1612" s="234"/>
      <c r="O1612" s="234"/>
      <c r="P1612" s="234"/>
      <c r="Q1612" s="234"/>
      <c r="R1612" s="234"/>
      <c r="S1612" s="234"/>
      <c r="T1612" s="234"/>
    </row>
    <row r="1613">
      <c r="A1613" s="231">
        <v>5401004</v>
      </c>
      <c r="B1613" s="231" t="s">
        <v>1849</v>
      </c>
      <c r="C1613" s="254" t="s">
        <v>1982</v>
      </c>
      <c r="D1613" s="234"/>
      <c r="E1613" s="234"/>
      <c r="F1613" s="234"/>
      <c r="G1613" s="234"/>
      <c r="H1613" s="234"/>
      <c r="I1613" s="234"/>
      <c r="J1613" s="234"/>
      <c r="K1613" s="234"/>
      <c r="L1613" s="234"/>
      <c r="M1613" s="234"/>
      <c r="N1613" s="234"/>
      <c r="O1613" s="234"/>
      <c r="P1613" s="234"/>
      <c r="Q1613" s="234"/>
      <c r="R1613" s="234"/>
      <c r="S1613" s="234"/>
      <c r="T1613" s="234"/>
    </row>
    <row r="1614">
      <c r="A1614" s="231">
        <v>5401005</v>
      </c>
      <c r="B1614" s="231" t="s">
        <v>1849</v>
      </c>
      <c r="C1614" s="254" t="s">
        <v>1891</v>
      </c>
      <c r="D1614" s="234"/>
      <c r="E1614" s="234"/>
      <c r="F1614" s="234"/>
      <c r="G1614" s="234"/>
      <c r="H1614" s="234"/>
      <c r="I1614" s="234"/>
      <c r="J1614" s="234"/>
      <c r="K1614" s="234"/>
      <c r="L1614" s="234"/>
      <c r="M1614" s="234"/>
      <c r="N1614" s="234"/>
      <c r="O1614" s="234"/>
      <c r="P1614" s="234"/>
      <c r="Q1614" s="234"/>
      <c r="R1614" s="234"/>
      <c r="S1614" s="234"/>
      <c r="T1614" s="234"/>
    </row>
    <row r="1615">
      <c r="A1615" s="231">
        <v>5401006</v>
      </c>
      <c r="B1615" s="231" t="s">
        <v>1849</v>
      </c>
      <c r="C1615" s="254" t="s">
        <v>1916</v>
      </c>
      <c r="D1615" s="234"/>
      <c r="E1615" s="234"/>
      <c r="F1615" s="234"/>
      <c r="G1615" s="234"/>
      <c r="H1615" s="234"/>
      <c r="I1615" s="234"/>
      <c r="J1615" s="234"/>
      <c r="K1615" s="234"/>
      <c r="L1615" s="234"/>
      <c r="M1615" s="234"/>
      <c r="N1615" s="234"/>
      <c r="O1615" s="234"/>
      <c r="P1615" s="234"/>
      <c r="Q1615" s="234"/>
      <c r="R1615" s="234"/>
      <c r="S1615" s="234"/>
      <c r="T1615" s="234"/>
    </row>
    <row r="1616">
      <c r="A1616" s="231">
        <v>5401007</v>
      </c>
      <c r="B1616" s="231" t="s">
        <v>1849</v>
      </c>
      <c r="C1616" s="254" t="s">
        <v>1968</v>
      </c>
      <c r="D1616" s="234"/>
      <c r="E1616" s="234"/>
      <c r="F1616" s="234"/>
      <c r="G1616" s="234"/>
      <c r="H1616" s="234"/>
      <c r="I1616" s="234"/>
      <c r="J1616" s="234"/>
      <c r="K1616" s="234"/>
      <c r="L1616" s="234"/>
      <c r="M1616" s="234"/>
      <c r="N1616" s="234"/>
      <c r="O1616" s="234"/>
      <c r="P1616" s="234"/>
      <c r="Q1616" s="234"/>
      <c r="R1616" s="234"/>
      <c r="S1616" s="234"/>
      <c r="T1616" s="234"/>
    </row>
    <row r="1617">
      <c r="A1617" s="231">
        <v>5401008</v>
      </c>
      <c r="B1617" s="231" t="s">
        <v>1851</v>
      </c>
      <c r="C1617" s="254" t="s">
        <v>1884</v>
      </c>
      <c r="D1617" s="234"/>
      <c r="E1617" s="234"/>
      <c r="F1617" s="234"/>
      <c r="G1617" s="234"/>
      <c r="H1617" s="234"/>
      <c r="I1617" s="234"/>
      <c r="J1617" s="234"/>
      <c r="K1617" s="234"/>
      <c r="L1617" s="234"/>
      <c r="M1617" s="234"/>
      <c r="N1617" s="234"/>
      <c r="O1617" s="234"/>
      <c r="P1617" s="234"/>
      <c r="Q1617" s="234"/>
      <c r="R1617" s="234"/>
      <c r="S1617" s="234"/>
      <c r="T1617" s="234"/>
    </row>
    <row r="1618">
      <c r="A1618" s="231">
        <v>5401009</v>
      </c>
      <c r="B1618" s="231" t="s">
        <v>1849</v>
      </c>
      <c r="C1618" s="254" t="s">
        <v>1942</v>
      </c>
      <c r="D1618" s="234"/>
      <c r="E1618" s="234"/>
      <c r="F1618" s="234"/>
      <c r="G1618" s="234"/>
      <c r="H1618" s="234"/>
      <c r="I1618" s="234"/>
      <c r="J1618" s="234"/>
      <c r="K1618" s="234"/>
      <c r="L1618" s="234"/>
      <c r="M1618" s="234"/>
      <c r="N1618" s="234"/>
      <c r="O1618" s="234"/>
      <c r="P1618" s="234"/>
      <c r="Q1618" s="234"/>
      <c r="R1618" s="234"/>
      <c r="S1618" s="234"/>
      <c r="T1618" s="234"/>
    </row>
    <row r="1619">
      <c r="A1619" s="271">
        <v>5401010</v>
      </c>
      <c r="B1619" s="271" t="s">
        <v>1855</v>
      </c>
      <c r="C1619" s="254" t="s">
        <v>2146</v>
      </c>
      <c r="D1619" s="234"/>
      <c r="E1619" s="234"/>
      <c r="F1619" s="234"/>
      <c r="G1619" s="234"/>
      <c r="H1619" s="234"/>
      <c r="I1619" s="234"/>
      <c r="J1619" s="234"/>
      <c r="K1619" s="234"/>
      <c r="L1619" s="234"/>
      <c r="M1619" s="234"/>
      <c r="N1619" s="234"/>
      <c r="O1619" s="234"/>
      <c r="P1619" s="234"/>
      <c r="Q1619" s="234"/>
      <c r="R1619" s="234"/>
      <c r="S1619" s="234"/>
      <c r="T1619" s="234"/>
    </row>
    <row r="1620">
      <c r="A1620" s="271">
        <v>5401011</v>
      </c>
      <c r="B1620" s="271" t="s">
        <v>1855</v>
      </c>
      <c r="C1620" s="254" t="s">
        <v>2162</v>
      </c>
      <c r="D1620" s="234"/>
      <c r="E1620" s="234"/>
      <c r="F1620" s="234"/>
      <c r="G1620" s="234"/>
      <c r="H1620" s="234"/>
      <c r="I1620" s="234"/>
      <c r="J1620" s="234"/>
      <c r="K1620" s="234"/>
      <c r="L1620" s="234"/>
      <c r="M1620" s="234"/>
      <c r="N1620" s="234"/>
      <c r="O1620" s="234"/>
      <c r="P1620" s="234"/>
      <c r="Q1620" s="234"/>
      <c r="R1620" s="234"/>
      <c r="S1620" s="234"/>
      <c r="T1620" s="234"/>
    </row>
    <row r="1621">
      <c r="A1621" s="271">
        <v>5401012</v>
      </c>
      <c r="B1621" s="271" t="s">
        <v>1855</v>
      </c>
      <c r="C1621" s="254" t="s">
        <v>2377</v>
      </c>
      <c r="D1621" s="234"/>
      <c r="E1621" s="234"/>
      <c r="F1621" s="234"/>
      <c r="G1621" s="234"/>
      <c r="H1621" s="234"/>
      <c r="I1621" s="234"/>
      <c r="J1621" s="234"/>
      <c r="K1621" s="234"/>
      <c r="L1621" s="234"/>
      <c r="M1621" s="234"/>
      <c r="N1621" s="234"/>
      <c r="O1621" s="234"/>
      <c r="P1621" s="234"/>
      <c r="Q1621" s="234"/>
      <c r="R1621" s="234"/>
      <c r="S1621" s="234"/>
      <c r="T1621" s="234"/>
    </row>
    <row r="1622">
      <c r="A1622" s="271">
        <v>5401013</v>
      </c>
      <c r="B1622" s="271" t="s">
        <v>1855</v>
      </c>
      <c r="C1622" s="254" t="s">
        <v>2378</v>
      </c>
      <c r="D1622" s="234"/>
      <c r="E1622" s="234"/>
      <c r="F1622" s="234"/>
      <c r="G1622" s="234"/>
      <c r="H1622" s="234"/>
      <c r="I1622" s="234"/>
      <c r="J1622" s="234"/>
      <c r="K1622" s="234"/>
      <c r="L1622" s="234"/>
      <c r="M1622" s="234"/>
      <c r="N1622" s="234"/>
      <c r="O1622" s="234"/>
      <c r="P1622" s="234"/>
      <c r="Q1622" s="234"/>
      <c r="R1622" s="234"/>
      <c r="S1622" s="234"/>
      <c r="T1622" s="234"/>
    </row>
    <row r="1623">
      <c r="A1623" s="271">
        <v>5401014</v>
      </c>
      <c r="B1623" s="271" t="s">
        <v>1855</v>
      </c>
      <c r="C1623" s="254" t="s">
        <v>2085</v>
      </c>
      <c r="D1623" s="234"/>
      <c r="E1623" s="234"/>
      <c r="F1623" s="234"/>
      <c r="G1623" s="234"/>
      <c r="H1623" s="234"/>
      <c r="I1623" s="234"/>
      <c r="J1623" s="234"/>
      <c r="K1623" s="234"/>
      <c r="L1623" s="234"/>
      <c r="M1623" s="234"/>
      <c r="N1623" s="234"/>
      <c r="O1623" s="234"/>
      <c r="P1623" s="234"/>
      <c r="Q1623" s="234"/>
      <c r="R1623" s="234"/>
      <c r="S1623" s="234"/>
      <c r="T1623" s="234"/>
    </row>
    <row r="1624">
      <c r="A1624" s="271">
        <v>5401015</v>
      </c>
      <c r="B1624" s="271" t="s">
        <v>1855</v>
      </c>
      <c r="C1624" s="254" t="s">
        <v>2350</v>
      </c>
      <c r="D1624" s="234"/>
      <c r="E1624" s="234"/>
      <c r="F1624" s="234"/>
      <c r="G1624" s="234"/>
      <c r="H1624" s="234"/>
      <c r="I1624" s="234"/>
      <c r="J1624" s="234"/>
      <c r="K1624" s="234"/>
      <c r="L1624" s="234"/>
      <c r="M1624" s="234"/>
      <c r="N1624" s="234"/>
      <c r="O1624" s="234"/>
      <c r="P1624" s="234"/>
      <c r="Q1624" s="234"/>
      <c r="R1624" s="234"/>
      <c r="S1624" s="234"/>
      <c r="T1624" s="234"/>
    </row>
    <row r="1625">
      <c r="A1625" s="271">
        <v>5401016</v>
      </c>
      <c r="B1625" s="271" t="s">
        <v>1855</v>
      </c>
      <c r="C1625" s="254" t="s">
        <v>2339</v>
      </c>
      <c r="D1625" s="234"/>
      <c r="E1625" s="234"/>
      <c r="F1625" s="234"/>
      <c r="G1625" s="234"/>
      <c r="H1625" s="234"/>
      <c r="I1625" s="234"/>
      <c r="J1625" s="234"/>
      <c r="K1625" s="234"/>
      <c r="L1625" s="234"/>
      <c r="M1625" s="234"/>
      <c r="N1625" s="234"/>
      <c r="O1625" s="234"/>
      <c r="P1625" s="234"/>
      <c r="Q1625" s="234"/>
      <c r="R1625" s="234"/>
      <c r="S1625" s="234"/>
      <c r="T1625" s="234"/>
    </row>
    <row r="1626">
      <c r="A1626" s="271">
        <v>5401017</v>
      </c>
      <c r="B1626" s="271" t="s">
        <v>1855</v>
      </c>
      <c r="C1626" s="254" t="s">
        <v>2379</v>
      </c>
      <c r="D1626" s="234"/>
      <c r="E1626" s="234"/>
      <c r="F1626" s="234"/>
      <c r="G1626" s="234"/>
      <c r="H1626" s="234"/>
      <c r="I1626" s="234"/>
      <c r="J1626" s="234"/>
      <c r="K1626" s="234"/>
      <c r="L1626" s="234"/>
      <c r="M1626" s="234"/>
      <c r="N1626" s="234"/>
      <c r="O1626" s="234"/>
      <c r="P1626" s="234"/>
      <c r="Q1626" s="234"/>
      <c r="R1626" s="234"/>
      <c r="S1626" s="234"/>
      <c r="T1626" s="234"/>
    </row>
    <row r="1627">
      <c r="A1627" s="231">
        <v>5401018</v>
      </c>
      <c r="B1627" s="231" t="s">
        <v>1853</v>
      </c>
      <c r="C1627" s="254" t="s">
        <v>2034</v>
      </c>
      <c r="D1627" s="234"/>
      <c r="E1627" s="234"/>
      <c r="F1627" s="234"/>
      <c r="G1627" s="234"/>
      <c r="H1627" s="234"/>
      <c r="I1627" s="234"/>
      <c r="J1627" s="234"/>
      <c r="K1627" s="234"/>
      <c r="L1627" s="234"/>
      <c r="M1627" s="234"/>
      <c r="N1627" s="234"/>
      <c r="O1627" s="234"/>
      <c r="P1627" s="234"/>
      <c r="Q1627" s="234"/>
      <c r="R1627" s="234"/>
      <c r="S1627" s="234"/>
      <c r="T1627" s="234"/>
    </row>
    <row r="1628">
      <c r="A1628" s="231">
        <v>5401019</v>
      </c>
      <c r="B1628" s="231" t="s">
        <v>2375</v>
      </c>
      <c r="C1628" s="254" t="s">
        <v>2376</v>
      </c>
      <c r="D1628" s="234"/>
      <c r="E1628" s="234"/>
      <c r="F1628" s="234"/>
      <c r="G1628" s="234"/>
      <c r="H1628" s="234"/>
      <c r="I1628" s="234"/>
      <c r="J1628" s="234"/>
      <c r="K1628" s="234"/>
      <c r="L1628" s="234"/>
      <c r="M1628" s="234"/>
      <c r="N1628" s="234"/>
      <c r="O1628" s="234"/>
      <c r="P1628" s="234"/>
      <c r="Q1628" s="234"/>
      <c r="R1628" s="234"/>
      <c r="S1628" s="234"/>
      <c r="T1628" s="234"/>
    </row>
    <row r="1629">
      <c r="A1629" s="231">
        <v>5401020</v>
      </c>
      <c r="B1629" s="231" t="s">
        <v>1861</v>
      </c>
      <c r="C1629" s="254" t="s">
        <v>2308</v>
      </c>
      <c r="D1629" s="234"/>
      <c r="E1629" s="234"/>
      <c r="F1629" s="234"/>
      <c r="G1629" s="234"/>
      <c r="H1629" s="234"/>
      <c r="I1629" s="234"/>
      <c r="J1629" s="234"/>
      <c r="K1629" s="234"/>
      <c r="L1629" s="234"/>
      <c r="M1629" s="234"/>
      <c r="N1629" s="234"/>
      <c r="O1629" s="234"/>
      <c r="P1629" s="234"/>
      <c r="Q1629" s="234"/>
      <c r="R1629" s="234"/>
      <c r="S1629" s="234"/>
      <c r="T1629" s="234"/>
    </row>
    <row r="1630">
      <c r="A1630" s="231">
        <v>5401021</v>
      </c>
      <c r="B1630" s="231" t="s">
        <v>1861</v>
      </c>
      <c r="C1630" s="254" t="s">
        <v>1948</v>
      </c>
      <c r="D1630" s="234"/>
      <c r="E1630" s="234"/>
      <c r="F1630" s="234"/>
      <c r="G1630" s="234"/>
      <c r="H1630" s="234"/>
      <c r="I1630" s="234"/>
      <c r="J1630" s="234"/>
      <c r="K1630" s="234"/>
      <c r="L1630" s="234"/>
      <c r="M1630" s="234"/>
      <c r="N1630" s="234"/>
      <c r="O1630" s="234"/>
      <c r="P1630" s="234"/>
      <c r="Q1630" s="234"/>
      <c r="R1630" s="234"/>
      <c r="S1630" s="234"/>
      <c r="T1630" s="234"/>
    </row>
    <row r="1631">
      <c r="A1631" s="231">
        <v>5401022</v>
      </c>
      <c r="B1631" s="231" t="s">
        <v>1861</v>
      </c>
      <c r="C1631" s="254" t="s">
        <v>2028</v>
      </c>
      <c r="D1631" s="234"/>
      <c r="E1631" s="234"/>
      <c r="F1631" s="234"/>
      <c r="G1631" s="234"/>
      <c r="H1631" s="234"/>
      <c r="I1631" s="234"/>
      <c r="J1631" s="234"/>
      <c r="K1631" s="234"/>
      <c r="L1631" s="234"/>
      <c r="M1631" s="234"/>
      <c r="N1631" s="234"/>
      <c r="O1631" s="234"/>
      <c r="P1631" s="234"/>
      <c r="Q1631" s="234"/>
      <c r="R1631" s="234"/>
      <c r="S1631" s="234"/>
      <c r="T1631" s="234"/>
    </row>
    <row r="1632">
      <c r="A1632" s="231">
        <v>5504077</v>
      </c>
      <c r="B1632" s="231" t="s">
        <v>1861</v>
      </c>
      <c r="C1632" s="254" t="s">
        <v>2308</v>
      </c>
      <c r="D1632" s="234"/>
      <c r="E1632" s="234"/>
      <c r="F1632" s="234"/>
      <c r="G1632" s="234"/>
      <c r="H1632" s="234"/>
      <c r="I1632" s="234"/>
      <c r="J1632" s="234"/>
      <c r="K1632" s="234"/>
      <c r="L1632" s="234"/>
      <c r="M1632" s="234"/>
      <c r="N1632" s="234"/>
      <c r="O1632" s="234"/>
      <c r="P1632" s="234"/>
      <c r="Q1632" s="234"/>
      <c r="R1632" s="234"/>
      <c r="S1632" s="234"/>
      <c r="T1632" s="234"/>
    </row>
    <row r="1633">
      <c r="A1633" s="231">
        <v>5501127</v>
      </c>
      <c r="B1633" s="231" t="s">
        <v>1861</v>
      </c>
      <c r="C1633" s="254" t="s">
        <v>1948</v>
      </c>
      <c r="D1633" s="234"/>
      <c r="E1633" s="234"/>
      <c r="F1633" s="234"/>
      <c r="G1633" s="234"/>
      <c r="H1633" s="234"/>
      <c r="I1633" s="234"/>
      <c r="J1633" s="234"/>
      <c r="K1633" s="234"/>
      <c r="L1633" s="234"/>
      <c r="M1633" s="234"/>
      <c r="N1633" s="234"/>
      <c r="O1633" s="234"/>
      <c r="P1633" s="234"/>
      <c r="Q1633" s="234"/>
      <c r="R1633" s="234"/>
      <c r="S1633" s="234"/>
      <c r="T1633" s="234"/>
    </row>
    <row r="1634">
      <c r="A1634" s="231">
        <v>5503037</v>
      </c>
      <c r="B1634" s="231" t="s">
        <v>1861</v>
      </c>
      <c r="C1634" s="254" t="s">
        <v>2028</v>
      </c>
      <c r="D1634" s="234"/>
      <c r="E1634" s="234"/>
      <c r="F1634" s="234"/>
      <c r="G1634" s="234"/>
      <c r="H1634" s="234"/>
      <c r="I1634" s="234"/>
      <c r="J1634" s="234"/>
      <c r="K1634" s="234"/>
      <c r="L1634" s="234"/>
      <c r="M1634" s="234"/>
      <c r="N1634" s="234"/>
      <c r="O1634" s="234"/>
      <c r="P1634" s="234"/>
      <c r="Q1634" s="234"/>
      <c r="R1634" s="234"/>
      <c r="S1634" s="234"/>
      <c r="T1634" s="234"/>
    </row>
    <row r="1635">
      <c r="A1635" s="231"/>
      <c r="B1635" s="231"/>
      <c r="C1635" s="272"/>
      <c r="D1635" s="234"/>
      <c r="E1635" s="234"/>
      <c r="F1635" s="234"/>
      <c r="G1635" s="234"/>
      <c r="H1635" s="234"/>
      <c r="I1635" s="234"/>
      <c r="J1635" s="234"/>
      <c r="K1635" s="234"/>
      <c r="L1635" s="234"/>
      <c r="M1635" s="234"/>
      <c r="N1635" s="234"/>
      <c r="O1635" s="234"/>
      <c r="P1635" s="234"/>
      <c r="Q1635" s="234"/>
      <c r="R1635" s="234"/>
      <c r="S1635" s="234"/>
      <c r="T1635" s="234"/>
    </row>
    <row r="1636">
      <c r="A1636" s="231"/>
      <c r="B1636" s="231"/>
      <c r="C1636" s="272"/>
      <c r="D1636" s="234"/>
      <c r="E1636" s="234"/>
      <c r="F1636" s="234"/>
      <c r="G1636" s="234"/>
      <c r="H1636" s="234"/>
      <c r="I1636" s="234"/>
      <c r="J1636" s="234"/>
      <c r="K1636" s="234"/>
      <c r="L1636" s="234"/>
      <c r="M1636" s="234"/>
      <c r="N1636" s="234"/>
      <c r="O1636" s="234"/>
      <c r="P1636" s="234"/>
      <c r="Q1636" s="234"/>
      <c r="R1636" s="234"/>
      <c r="S1636" s="234"/>
      <c r="T1636" s="234"/>
    </row>
    <row r="1637">
      <c r="A1637" s="231">
        <v>5510554</v>
      </c>
      <c r="B1637" s="231" t="s">
        <v>1855</v>
      </c>
      <c r="C1637" s="254" t="s">
        <v>2380</v>
      </c>
      <c r="D1637" s="234"/>
      <c r="E1637" s="234"/>
      <c r="F1637" s="234"/>
      <c r="G1637" s="234"/>
      <c r="H1637" s="234"/>
      <c r="I1637" s="234"/>
      <c r="J1637" s="234"/>
      <c r="K1637" s="234"/>
      <c r="L1637" s="234"/>
      <c r="M1637" s="234"/>
      <c r="N1637" s="234"/>
      <c r="O1637" s="234"/>
      <c r="P1637" s="234"/>
      <c r="Q1637" s="234"/>
      <c r="R1637" s="234"/>
      <c r="S1637" s="234"/>
      <c r="T1637" s="234"/>
    </row>
    <row r="1638">
      <c r="A1638" s="268">
        <v>5510555</v>
      </c>
      <c r="B1638" s="231" t="s">
        <v>1857</v>
      </c>
      <c r="C1638" s="254" t="s">
        <v>2381</v>
      </c>
      <c r="D1638" s="234"/>
      <c r="E1638" s="234"/>
      <c r="F1638" s="234"/>
      <c r="G1638" s="234"/>
      <c r="H1638" s="234"/>
      <c r="I1638" s="234"/>
      <c r="J1638" s="234"/>
      <c r="K1638" s="234"/>
      <c r="L1638" s="234"/>
      <c r="M1638" s="234"/>
      <c r="N1638" s="234"/>
      <c r="O1638" s="234"/>
      <c r="P1638" s="234"/>
      <c r="Q1638" s="234"/>
      <c r="R1638" s="234"/>
      <c r="S1638" s="234"/>
      <c r="T1638" s="234"/>
    </row>
    <row r="1639">
      <c r="A1639" s="268">
        <v>5510556</v>
      </c>
      <c r="B1639" s="231" t="s">
        <v>1859</v>
      </c>
      <c r="C1639" s="254" t="s">
        <v>2382</v>
      </c>
      <c r="D1639" s="234"/>
      <c r="E1639" s="234"/>
      <c r="F1639" s="234"/>
      <c r="G1639" s="234"/>
      <c r="H1639" s="234"/>
      <c r="I1639" s="234"/>
      <c r="J1639" s="234"/>
      <c r="K1639" s="234"/>
      <c r="L1639" s="234"/>
      <c r="M1639" s="234"/>
      <c r="N1639" s="234"/>
      <c r="O1639" s="234"/>
      <c r="P1639" s="234"/>
      <c r="Q1639" s="234"/>
      <c r="R1639" s="234"/>
      <c r="S1639" s="234"/>
      <c r="T1639" s="234"/>
    </row>
    <row r="1640">
      <c r="A1640" s="268">
        <v>5510557</v>
      </c>
      <c r="B1640" s="231" t="s">
        <v>1861</v>
      </c>
      <c r="C1640" s="254" t="s">
        <v>2383</v>
      </c>
      <c r="D1640" s="234"/>
      <c r="E1640" s="234"/>
      <c r="F1640" s="234"/>
      <c r="G1640" s="234"/>
      <c r="H1640" s="234"/>
      <c r="I1640" s="234"/>
      <c r="J1640" s="234"/>
      <c r="K1640" s="234"/>
      <c r="L1640" s="234"/>
      <c r="M1640" s="234"/>
      <c r="N1640" s="234"/>
      <c r="O1640" s="234"/>
      <c r="P1640" s="234"/>
      <c r="Q1640" s="234"/>
      <c r="R1640" s="234"/>
      <c r="S1640" s="234"/>
      <c r="T1640" s="234"/>
    </row>
    <row r="1641">
      <c r="A1641" s="231">
        <v>5510564</v>
      </c>
      <c r="B1641" s="231" t="s">
        <v>1855</v>
      </c>
      <c r="C1641" s="254" t="s">
        <v>2384</v>
      </c>
      <c r="D1641" s="234"/>
      <c r="E1641" s="234"/>
      <c r="F1641" s="234"/>
      <c r="G1641" s="234"/>
      <c r="H1641" s="234"/>
      <c r="I1641" s="234"/>
      <c r="J1641" s="234"/>
      <c r="K1641" s="234"/>
      <c r="L1641" s="234"/>
      <c r="M1641" s="234"/>
      <c r="N1641" s="234"/>
      <c r="O1641" s="234"/>
      <c r="P1641" s="234"/>
      <c r="Q1641" s="234"/>
      <c r="R1641" s="234"/>
      <c r="S1641" s="234"/>
      <c r="T1641" s="234"/>
    </row>
    <row r="1642">
      <c r="A1642" s="268">
        <v>5510565</v>
      </c>
      <c r="B1642" s="231" t="s">
        <v>1857</v>
      </c>
      <c r="C1642" s="254" t="s">
        <v>2385</v>
      </c>
      <c r="D1642" s="234"/>
      <c r="E1642" s="234"/>
      <c r="F1642" s="234"/>
      <c r="G1642" s="234"/>
      <c r="H1642" s="234"/>
      <c r="I1642" s="234"/>
      <c r="J1642" s="234"/>
      <c r="K1642" s="234"/>
      <c r="L1642" s="234"/>
      <c r="M1642" s="234"/>
      <c r="N1642" s="234"/>
      <c r="O1642" s="234"/>
      <c r="P1642" s="234"/>
      <c r="Q1642" s="234"/>
      <c r="R1642" s="234"/>
      <c r="S1642" s="234"/>
      <c r="T1642" s="234"/>
    </row>
    <row r="1643">
      <c r="A1643" s="268">
        <v>5510566</v>
      </c>
      <c r="B1643" s="231" t="s">
        <v>1859</v>
      </c>
      <c r="C1643" s="254" t="s">
        <v>2386</v>
      </c>
      <c r="D1643" s="234"/>
      <c r="E1643" s="234"/>
      <c r="F1643" s="234"/>
      <c r="G1643" s="234"/>
      <c r="H1643" s="234"/>
      <c r="I1643" s="234"/>
      <c r="J1643" s="234"/>
      <c r="K1643" s="234"/>
      <c r="L1643" s="234"/>
      <c r="M1643" s="234"/>
      <c r="N1643" s="234"/>
      <c r="O1643" s="234"/>
      <c r="P1643" s="234"/>
      <c r="Q1643" s="234"/>
      <c r="R1643" s="234"/>
      <c r="S1643" s="234"/>
      <c r="T1643" s="234"/>
    </row>
    <row r="1644">
      <c r="A1644" s="268">
        <v>5510567</v>
      </c>
      <c r="B1644" s="231" t="s">
        <v>1861</v>
      </c>
      <c r="C1644" s="254" t="s">
        <v>2387</v>
      </c>
      <c r="D1644" s="234"/>
      <c r="E1644" s="234"/>
      <c r="F1644" s="234"/>
      <c r="G1644" s="234"/>
      <c r="H1644" s="234"/>
      <c r="I1644" s="234"/>
      <c r="J1644" s="234"/>
      <c r="K1644" s="234"/>
      <c r="L1644" s="234"/>
      <c r="M1644" s="234"/>
      <c r="N1644" s="234"/>
      <c r="O1644" s="234"/>
      <c r="P1644" s="234"/>
      <c r="Q1644" s="234"/>
      <c r="R1644" s="234"/>
      <c r="S1644" s="234"/>
      <c r="T1644" s="234"/>
    </row>
    <row r="1645">
      <c r="A1645" s="231">
        <v>5510574</v>
      </c>
      <c r="B1645" s="231" t="s">
        <v>1855</v>
      </c>
      <c r="C1645" s="254" t="s">
        <v>2388</v>
      </c>
      <c r="D1645" s="234"/>
      <c r="E1645" s="234"/>
      <c r="F1645" s="234"/>
      <c r="G1645" s="234"/>
      <c r="H1645" s="234"/>
      <c r="I1645" s="234"/>
      <c r="J1645" s="234"/>
      <c r="K1645" s="234"/>
      <c r="L1645" s="234"/>
      <c r="M1645" s="234"/>
      <c r="N1645" s="234"/>
      <c r="O1645" s="234"/>
      <c r="P1645" s="234"/>
      <c r="Q1645" s="234"/>
      <c r="R1645" s="234"/>
      <c r="S1645" s="234"/>
      <c r="T1645" s="234"/>
    </row>
    <row r="1646">
      <c r="A1646" s="268">
        <v>5510575</v>
      </c>
      <c r="B1646" s="231" t="s">
        <v>1857</v>
      </c>
      <c r="C1646" s="254" t="s">
        <v>2389</v>
      </c>
      <c r="D1646" s="234"/>
      <c r="E1646" s="234"/>
      <c r="F1646" s="234"/>
      <c r="G1646" s="234"/>
      <c r="H1646" s="234"/>
      <c r="I1646" s="234"/>
      <c r="J1646" s="234"/>
      <c r="K1646" s="234"/>
      <c r="L1646" s="234"/>
      <c r="M1646" s="234"/>
      <c r="N1646" s="234"/>
      <c r="O1646" s="234"/>
      <c r="P1646" s="234"/>
      <c r="Q1646" s="234"/>
      <c r="R1646" s="234"/>
      <c r="S1646" s="234"/>
      <c r="T1646" s="234"/>
    </row>
    <row r="1647">
      <c r="A1647" s="268">
        <v>5510576</v>
      </c>
      <c r="B1647" s="231" t="s">
        <v>1859</v>
      </c>
      <c r="C1647" s="254" t="s">
        <v>2390</v>
      </c>
      <c r="D1647" s="234"/>
      <c r="E1647" s="234"/>
      <c r="F1647" s="234"/>
      <c r="G1647" s="234"/>
      <c r="H1647" s="234"/>
      <c r="I1647" s="234"/>
      <c r="J1647" s="234"/>
      <c r="K1647" s="234"/>
      <c r="L1647" s="234"/>
      <c r="M1647" s="234"/>
      <c r="N1647" s="234"/>
      <c r="O1647" s="234"/>
      <c r="P1647" s="234"/>
      <c r="Q1647" s="234"/>
      <c r="R1647" s="234"/>
      <c r="S1647" s="234"/>
      <c r="T1647" s="234"/>
    </row>
    <row r="1648">
      <c r="A1648" s="268">
        <v>5510577</v>
      </c>
      <c r="B1648" s="231" t="s">
        <v>1861</v>
      </c>
      <c r="C1648" s="254" t="s">
        <v>2391</v>
      </c>
      <c r="D1648" s="234"/>
      <c r="E1648" s="234"/>
      <c r="F1648" s="234"/>
      <c r="G1648" s="234"/>
      <c r="H1648" s="234"/>
      <c r="I1648" s="234"/>
      <c r="J1648" s="234"/>
      <c r="K1648" s="234"/>
      <c r="L1648" s="234"/>
      <c r="M1648" s="234"/>
      <c r="N1648" s="234"/>
      <c r="O1648" s="234"/>
      <c r="P1648" s="234"/>
      <c r="Q1648" s="234"/>
      <c r="R1648" s="234"/>
      <c r="S1648" s="234"/>
      <c r="T1648" s="234"/>
    </row>
    <row r="1649">
      <c r="A1649" s="231">
        <v>5510584</v>
      </c>
      <c r="B1649" s="231" t="s">
        <v>1855</v>
      </c>
      <c r="C1649" s="254" t="s">
        <v>2392</v>
      </c>
      <c r="D1649" s="234"/>
      <c r="E1649" s="234"/>
      <c r="F1649" s="234"/>
      <c r="G1649" s="234"/>
      <c r="H1649" s="234"/>
      <c r="I1649" s="234"/>
      <c r="J1649" s="234"/>
      <c r="K1649" s="234"/>
      <c r="L1649" s="234"/>
      <c r="M1649" s="234"/>
      <c r="N1649" s="234"/>
      <c r="O1649" s="234"/>
      <c r="P1649" s="234"/>
      <c r="Q1649" s="234"/>
      <c r="R1649" s="234"/>
      <c r="S1649" s="234"/>
      <c r="T1649" s="234"/>
    </row>
    <row r="1650">
      <c r="A1650" s="268">
        <v>5510585</v>
      </c>
      <c r="B1650" s="231" t="s">
        <v>1857</v>
      </c>
      <c r="C1650" s="254" t="s">
        <v>2393</v>
      </c>
      <c r="D1650" s="234"/>
      <c r="E1650" s="234"/>
      <c r="F1650" s="234"/>
      <c r="G1650" s="234"/>
      <c r="H1650" s="234"/>
      <c r="I1650" s="234"/>
      <c r="J1650" s="234"/>
      <c r="K1650" s="234"/>
      <c r="L1650" s="234"/>
      <c r="M1650" s="234"/>
      <c r="N1650" s="234"/>
      <c r="O1650" s="234"/>
      <c r="P1650" s="234"/>
      <c r="Q1650" s="234"/>
      <c r="R1650" s="234"/>
      <c r="S1650" s="234"/>
      <c r="T1650" s="234"/>
    </row>
    <row r="1651">
      <c r="A1651" s="268">
        <v>5510586</v>
      </c>
      <c r="B1651" s="231" t="s">
        <v>1859</v>
      </c>
      <c r="C1651" s="254" t="s">
        <v>2394</v>
      </c>
      <c r="D1651" s="234"/>
      <c r="E1651" s="234"/>
      <c r="F1651" s="234"/>
      <c r="G1651" s="234"/>
      <c r="H1651" s="234"/>
      <c r="I1651" s="234"/>
      <c r="J1651" s="234"/>
      <c r="K1651" s="234"/>
      <c r="L1651" s="234"/>
      <c r="M1651" s="234"/>
      <c r="N1651" s="234"/>
      <c r="O1651" s="234"/>
      <c r="P1651" s="234"/>
      <c r="Q1651" s="234"/>
      <c r="R1651" s="234"/>
      <c r="S1651" s="234"/>
      <c r="T1651" s="234"/>
    </row>
    <row r="1652">
      <c r="A1652" s="268">
        <v>5510587</v>
      </c>
      <c r="B1652" s="231" t="s">
        <v>1861</v>
      </c>
      <c r="C1652" s="254" t="s">
        <v>2395</v>
      </c>
      <c r="D1652" s="234"/>
      <c r="E1652" s="234"/>
      <c r="F1652" s="234"/>
      <c r="G1652" s="234"/>
      <c r="H1652" s="234"/>
      <c r="I1652" s="234"/>
      <c r="J1652" s="234"/>
      <c r="K1652" s="234"/>
      <c r="L1652" s="234"/>
      <c r="M1652" s="234"/>
      <c r="N1652" s="234"/>
      <c r="O1652" s="234"/>
      <c r="P1652" s="234"/>
      <c r="Q1652" s="234"/>
      <c r="R1652" s="234"/>
      <c r="S1652" s="234"/>
      <c r="T1652" s="234"/>
    </row>
    <row r="1653">
      <c r="A1653" s="231">
        <v>5510594</v>
      </c>
      <c r="B1653" s="231" t="s">
        <v>1855</v>
      </c>
      <c r="C1653" s="254" t="s">
        <v>2396</v>
      </c>
      <c r="D1653" s="234"/>
      <c r="E1653" s="234"/>
      <c r="F1653" s="234"/>
      <c r="G1653" s="234"/>
      <c r="H1653" s="234"/>
      <c r="I1653" s="234"/>
      <c r="J1653" s="234"/>
      <c r="K1653" s="234"/>
      <c r="L1653" s="234"/>
      <c r="M1653" s="234"/>
      <c r="N1653" s="234"/>
      <c r="O1653" s="234"/>
      <c r="P1653" s="234"/>
      <c r="Q1653" s="234"/>
      <c r="R1653" s="234"/>
      <c r="S1653" s="234"/>
      <c r="T1653" s="234"/>
    </row>
    <row r="1654">
      <c r="A1654" s="268">
        <v>5510595</v>
      </c>
      <c r="B1654" s="231" t="s">
        <v>1857</v>
      </c>
      <c r="C1654" s="254" t="s">
        <v>2397</v>
      </c>
      <c r="D1654" s="234"/>
      <c r="E1654" s="234"/>
      <c r="F1654" s="234"/>
      <c r="G1654" s="234"/>
      <c r="H1654" s="234"/>
      <c r="I1654" s="234"/>
      <c r="J1654" s="234"/>
      <c r="K1654" s="234"/>
      <c r="L1654" s="234"/>
      <c r="M1654" s="234"/>
      <c r="N1654" s="234"/>
      <c r="O1654" s="234"/>
      <c r="P1654" s="234"/>
      <c r="Q1654" s="234"/>
      <c r="R1654" s="234"/>
      <c r="S1654" s="234"/>
      <c r="T1654" s="234"/>
    </row>
    <row r="1655">
      <c r="A1655" s="268">
        <v>5510596</v>
      </c>
      <c r="B1655" s="231" t="s">
        <v>1859</v>
      </c>
      <c r="C1655" s="254" t="s">
        <v>2398</v>
      </c>
      <c r="D1655" s="234"/>
      <c r="E1655" s="234"/>
      <c r="F1655" s="234"/>
      <c r="G1655" s="234"/>
      <c r="H1655" s="234"/>
      <c r="I1655" s="234"/>
      <c r="J1655" s="234"/>
      <c r="K1655" s="234"/>
      <c r="L1655" s="234"/>
      <c r="M1655" s="234"/>
      <c r="N1655" s="234"/>
      <c r="O1655" s="234"/>
      <c r="P1655" s="234"/>
      <c r="Q1655" s="234"/>
      <c r="R1655" s="234"/>
      <c r="S1655" s="234"/>
      <c r="T1655" s="234"/>
    </row>
    <row r="1656">
      <c r="A1656" s="268">
        <v>5510597</v>
      </c>
      <c r="B1656" s="231" t="s">
        <v>1861</v>
      </c>
      <c r="C1656" s="254" t="s">
        <v>2399</v>
      </c>
      <c r="D1656" s="234"/>
      <c r="E1656" s="234"/>
      <c r="F1656" s="234"/>
      <c r="G1656" s="234"/>
      <c r="H1656" s="234"/>
      <c r="I1656" s="234"/>
      <c r="J1656" s="234"/>
      <c r="K1656" s="234"/>
      <c r="L1656" s="234"/>
      <c r="M1656" s="234"/>
      <c r="N1656" s="234"/>
      <c r="O1656" s="234"/>
      <c r="P1656" s="234"/>
      <c r="Q1656" s="234"/>
      <c r="R1656" s="234"/>
      <c r="S1656" s="234"/>
      <c r="T1656" s="234"/>
    </row>
    <row r="1657">
      <c r="A1657" s="231">
        <v>5510604</v>
      </c>
      <c r="B1657" s="231" t="s">
        <v>1855</v>
      </c>
      <c r="C1657" s="254" t="s">
        <v>2400</v>
      </c>
      <c r="D1657" s="234"/>
      <c r="E1657" s="234"/>
      <c r="F1657" s="234"/>
      <c r="G1657" s="234"/>
      <c r="H1657" s="234"/>
      <c r="I1657" s="234"/>
      <c r="J1657" s="234"/>
      <c r="K1657" s="234"/>
      <c r="L1657" s="234"/>
      <c r="M1657" s="234"/>
      <c r="N1657" s="234"/>
      <c r="O1657" s="234"/>
      <c r="P1657" s="234"/>
      <c r="Q1657" s="234"/>
      <c r="R1657" s="234"/>
      <c r="S1657" s="234"/>
      <c r="T1657" s="234"/>
    </row>
    <row r="1658">
      <c r="A1658" s="268">
        <v>5510605</v>
      </c>
      <c r="B1658" s="231" t="s">
        <v>1857</v>
      </c>
      <c r="C1658" s="254" t="s">
        <v>2401</v>
      </c>
      <c r="D1658" s="234"/>
      <c r="E1658" s="234"/>
      <c r="F1658" s="234"/>
      <c r="G1658" s="234"/>
      <c r="H1658" s="234"/>
      <c r="I1658" s="234"/>
      <c r="J1658" s="234"/>
      <c r="K1658" s="234"/>
      <c r="L1658" s="234"/>
      <c r="M1658" s="234"/>
      <c r="N1658" s="234"/>
      <c r="O1658" s="234"/>
      <c r="P1658" s="234"/>
      <c r="Q1658" s="234"/>
      <c r="R1658" s="234"/>
      <c r="S1658" s="234"/>
      <c r="T1658" s="234"/>
    </row>
    <row r="1659">
      <c r="A1659" s="268">
        <v>5510606</v>
      </c>
      <c r="B1659" s="231" t="s">
        <v>1859</v>
      </c>
      <c r="C1659" s="254" t="s">
        <v>2402</v>
      </c>
      <c r="D1659" s="234"/>
      <c r="E1659" s="234"/>
      <c r="F1659" s="234"/>
      <c r="G1659" s="234"/>
      <c r="H1659" s="234"/>
      <c r="I1659" s="234"/>
      <c r="J1659" s="234"/>
      <c r="K1659" s="234"/>
      <c r="L1659" s="234"/>
      <c r="M1659" s="234"/>
      <c r="N1659" s="234"/>
      <c r="O1659" s="234"/>
      <c r="P1659" s="234"/>
      <c r="Q1659" s="234"/>
      <c r="R1659" s="234"/>
      <c r="S1659" s="234"/>
      <c r="T1659" s="234"/>
    </row>
    <row r="1660">
      <c r="A1660" s="268">
        <v>5510607</v>
      </c>
      <c r="B1660" s="231" t="s">
        <v>1861</v>
      </c>
      <c r="C1660" s="254" t="s">
        <v>2403</v>
      </c>
      <c r="D1660" s="234"/>
      <c r="E1660" s="234"/>
      <c r="F1660" s="234"/>
      <c r="G1660" s="234"/>
      <c r="H1660" s="234"/>
      <c r="I1660" s="234"/>
      <c r="J1660" s="234"/>
      <c r="K1660" s="234"/>
      <c r="L1660" s="234"/>
      <c r="M1660" s="234"/>
      <c r="N1660" s="234"/>
      <c r="O1660" s="234"/>
      <c r="P1660" s="234"/>
      <c r="Q1660" s="234"/>
      <c r="R1660" s="234"/>
      <c r="S1660" s="234"/>
      <c r="T1660" s="234"/>
    </row>
    <row r="1661">
      <c r="A1661" s="231">
        <v>5510614</v>
      </c>
      <c r="B1661" s="231" t="s">
        <v>1855</v>
      </c>
      <c r="C1661" s="254" t="s">
        <v>2404</v>
      </c>
      <c r="D1661" s="234"/>
      <c r="E1661" s="234"/>
      <c r="F1661" s="234"/>
      <c r="G1661" s="234"/>
      <c r="H1661" s="234"/>
      <c r="I1661" s="234"/>
      <c r="J1661" s="234"/>
      <c r="K1661" s="234"/>
      <c r="L1661" s="234"/>
      <c r="M1661" s="234"/>
      <c r="N1661" s="234"/>
      <c r="O1661" s="234"/>
      <c r="P1661" s="234"/>
      <c r="Q1661" s="234"/>
      <c r="R1661" s="234"/>
      <c r="S1661" s="234"/>
      <c r="T1661" s="234"/>
    </row>
    <row r="1662">
      <c r="A1662" s="268">
        <v>5510615</v>
      </c>
      <c r="B1662" s="231" t="s">
        <v>1857</v>
      </c>
      <c r="C1662" s="254" t="s">
        <v>2405</v>
      </c>
      <c r="D1662" s="234"/>
      <c r="E1662" s="234"/>
      <c r="F1662" s="234"/>
      <c r="G1662" s="234"/>
      <c r="H1662" s="234"/>
      <c r="I1662" s="234"/>
      <c r="J1662" s="234"/>
      <c r="K1662" s="234"/>
      <c r="L1662" s="234"/>
      <c r="M1662" s="234"/>
      <c r="N1662" s="234"/>
      <c r="O1662" s="234"/>
      <c r="P1662" s="234"/>
      <c r="Q1662" s="234"/>
      <c r="R1662" s="234"/>
      <c r="S1662" s="234"/>
      <c r="T1662" s="234"/>
    </row>
    <row r="1663">
      <c r="A1663" s="268">
        <v>5510616</v>
      </c>
      <c r="B1663" s="231" t="s">
        <v>1859</v>
      </c>
      <c r="C1663" s="254" t="s">
        <v>2406</v>
      </c>
      <c r="D1663" s="234"/>
      <c r="E1663" s="234"/>
      <c r="F1663" s="234"/>
      <c r="G1663" s="234"/>
      <c r="H1663" s="234"/>
      <c r="I1663" s="234"/>
      <c r="J1663" s="234"/>
      <c r="K1663" s="234"/>
      <c r="L1663" s="234"/>
      <c r="M1663" s="234"/>
      <c r="N1663" s="234"/>
      <c r="O1663" s="234"/>
      <c r="P1663" s="234"/>
      <c r="Q1663" s="234"/>
      <c r="R1663" s="234"/>
      <c r="S1663" s="234"/>
      <c r="T1663" s="234"/>
    </row>
    <row r="1664">
      <c r="A1664" s="268">
        <v>5510617</v>
      </c>
      <c r="B1664" s="231" t="s">
        <v>1861</v>
      </c>
      <c r="C1664" s="254" t="s">
        <v>2407</v>
      </c>
      <c r="D1664" s="234"/>
      <c r="E1664" s="234"/>
      <c r="F1664" s="234"/>
      <c r="G1664" s="234"/>
      <c r="H1664" s="234"/>
      <c r="I1664" s="234"/>
      <c r="J1664" s="234"/>
      <c r="K1664" s="234"/>
      <c r="L1664" s="234"/>
      <c r="M1664" s="234"/>
      <c r="N1664" s="234"/>
      <c r="O1664" s="234"/>
      <c r="P1664" s="234"/>
      <c r="Q1664" s="234"/>
      <c r="R1664" s="234"/>
      <c r="S1664" s="234"/>
      <c r="T1664" s="234"/>
    </row>
    <row r="1665">
      <c r="A1665" s="231">
        <v>5510624</v>
      </c>
      <c r="B1665" s="231" t="s">
        <v>1855</v>
      </c>
      <c r="C1665" s="254" t="s">
        <v>2408</v>
      </c>
      <c r="D1665" s="234"/>
      <c r="E1665" s="234"/>
      <c r="F1665" s="234"/>
      <c r="G1665" s="234"/>
      <c r="H1665" s="234"/>
      <c r="I1665" s="234"/>
      <c r="J1665" s="234"/>
      <c r="K1665" s="234"/>
      <c r="L1665" s="234"/>
      <c r="M1665" s="234"/>
      <c r="N1665" s="234"/>
      <c r="O1665" s="234"/>
      <c r="P1665" s="234"/>
      <c r="Q1665" s="234"/>
      <c r="R1665" s="234"/>
      <c r="S1665" s="234"/>
      <c r="T1665" s="234"/>
    </row>
    <row r="1666">
      <c r="A1666" s="268">
        <v>5510625</v>
      </c>
      <c r="B1666" s="231" t="s">
        <v>1857</v>
      </c>
      <c r="C1666" s="254" t="s">
        <v>2409</v>
      </c>
      <c r="D1666" s="234"/>
      <c r="E1666" s="234"/>
      <c r="F1666" s="234"/>
      <c r="G1666" s="234"/>
      <c r="H1666" s="234"/>
      <c r="I1666" s="234"/>
      <c r="J1666" s="234"/>
      <c r="K1666" s="234"/>
      <c r="L1666" s="234"/>
      <c r="M1666" s="234"/>
      <c r="N1666" s="234"/>
      <c r="O1666" s="234"/>
      <c r="P1666" s="234"/>
      <c r="Q1666" s="234"/>
      <c r="R1666" s="234"/>
      <c r="S1666" s="234"/>
      <c r="T1666" s="234"/>
    </row>
    <row r="1667">
      <c r="A1667" s="268">
        <v>5510626</v>
      </c>
      <c r="B1667" s="231" t="s">
        <v>1859</v>
      </c>
      <c r="C1667" s="254" t="s">
        <v>2410</v>
      </c>
      <c r="D1667" s="234"/>
      <c r="E1667" s="234"/>
      <c r="F1667" s="234"/>
      <c r="G1667" s="234"/>
      <c r="H1667" s="234"/>
      <c r="I1667" s="234"/>
      <c r="J1667" s="234"/>
      <c r="K1667" s="234"/>
      <c r="L1667" s="234"/>
      <c r="M1667" s="234"/>
      <c r="N1667" s="234"/>
      <c r="O1667" s="234"/>
      <c r="P1667" s="234"/>
      <c r="Q1667" s="234"/>
      <c r="R1667" s="234"/>
      <c r="S1667" s="234"/>
      <c r="T1667" s="234"/>
    </row>
    <row r="1668">
      <c r="A1668" s="268">
        <v>5510627</v>
      </c>
      <c r="B1668" s="231" t="s">
        <v>1861</v>
      </c>
      <c r="C1668" s="254" t="s">
        <v>2411</v>
      </c>
      <c r="D1668" s="234"/>
      <c r="E1668" s="234"/>
      <c r="F1668" s="234"/>
      <c r="G1668" s="234"/>
      <c r="H1668" s="234"/>
      <c r="I1668" s="234"/>
      <c r="J1668" s="234"/>
      <c r="K1668" s="234"/>
      <c r="L1668" s="234"/>
      <c r="M1668" s="234"/>
      <c r="N1668" s="234"/>
      <c r="O1668" s="234"/>
      <c r="P1668" s="234"/>
      <c r="Q1668" s="234"/>
      <c r="R1668" s="234"/>
      <c r="S1668" s="234"/>
      <c r="T1668" s="234"/>
    </row>
    <row r="1669">
      <c r="A1669" s="231">
        <v>5510634</v>
      </c>
      <c r="B1669" s="231" t="s">
        <v>1855</v>
      </c>
      <c r="C1669" s="254" t="s">
        <v>2412</v>
      </c>
      <c r="D1669" s="234"/>
      <c r="E1669" s="234"/>
      <c r="F1669" s="234"/>
      <c r="G1669" s="234"/>
      <c r="H1669" s="234"/>
      <c r="I1669" s="234"/>
      <c r="J1669" s="234"/>
      <c r="K1669" s="234"/>
      <c r="L1669" s="234"/>
      <c r="M1669" s="234"/>
      <c r="N1669" s="234"/>
      <c r="O1669" s="234"/>
      <c r="P1669" s="234"/>
      <c r="Q1669" s="234"/>
      <c r="R1669" s="234"/>
      <c r="S1669" s="234"/>
      <c r="T1669" s="234"/>
    </row>
    <row r="1670">
      <c r="A1670" s="268">
        <v>5510635</v>
      </c>
      <c r="B1670" s="231" t="s">
        <v>1857</v>
      </c>
      <c r="C1670" s="254" t="s">
        <v>2413</v>
      </c>
      <c r="D1670" s="234"/>
      <c r="E1670" s="234"/>
      <c r="F1670" s="234"/>
      <c r="G1670" s="234"/>
      <c r="H1670" s="234"/>
      <c r="I1670" s="234"/>
      <c r="J1670" s="234"/>
      <c r="K1670" s="234"/>
      <c r="L1670" s="234"/>
      <c r="M1670" s="234"/>
      <c r="N1670" s="234"/>
      <c r="O1670" s="234"/>
      <c r="P1670" s="234"/>
      <c r="Q1670" s="234"/>
      <c r="R1670" s="234"/>
      <c r="S1670" s="234"/>
      <c r="T1670" s="234"/>
    </row>
    <row r="1671">
      <c r="A1671" s="268">
        <v>5510636</v>
      </c>
      <c r="B1671" s="231" t="s">
        <v>1859</v>
      </c>
      <c r="C1671" s="254" t="s">
        <v>2414</v>
      </c>
      <c r="D1671" s="234"/>
      <c r="E1671" s="234"/>
      <c r="F1671" s="234"/>
      <c r="G1671" s="234"/>
      <c r="H1671" s="234"/>
      <c r="I1671" s="234"/>
      <c r="J1671" s="234"/>
      <c r="K1671" s="234"/>
      <c r="L1671" s="234"/>
      <c r="M1671" s="234"/>
      <c r="N1671" s="234"/>
      <c r="O1671" s="234"/>
      <c r="P1671" s="234"/>
      <c r="Q1671" s="234"/>
      <c r="R1671" s="234"/>
      <c r="S1671" s="234"/>
      <c r="T1671" s="234"/>
    </row>
    <row r="1672">
      <c r="A1672" s="268">
        <v>5510637</v>
      </c>
      <c r="B1672" s="231" t="s">
        <v>1861</v>
      </c>
      <c r="C1672" s="254" t="s">
        <v>2415</v>
      </c>
      <c r="D1672" s="234"/>
      <c r="E1672" s="234"/>
      <c r="F1672" s="234"/>
      <c r="G1672" s="234"/>
      <c r="H1672" s="234"/>
      <c r="I1672" s="234"/>
      <c r="J1672" s="234"/>
      <c r="K1672" s="234"/>
      <c r="L1672" s="234"/>
      <c r="M1672" s="234"/>
      <c r="N1672" s="234"/>
      <c r="O1672" s="234"/>
      <c r="P1672" s="234"/>
      <c r="Q1672" s="234"/>
      <c r="R1672" s="234"/>
      <c r="S1672" s="234"/>
      <c r="T1672" s="234"/>
    </row>
    <row r="1673">
      <c r="A1673" s="231"/>
      <c r="B1673" s="231"/>
      <c r="C1673" s="231"/>
      <c r="D1673" s="234"/>
      <c r="E1673" s="234"/>
      <c r="F1673" s="234"/>
      <c r="G1673" s="234"/>
      <c r="H1673" s="234"/>
      <c r="I1673" s="234"/>
      <c r="J1673" s="234"/>
      <c r="K1673" s="234"/>
      <c r="L1673" s="234"/>
      <c r="M1673" s="234"/>
      <c r="N1673" s="234"/>
      <c r="O1673" s="234"/>
      <c r="P1673" s="234"/>
      <c r="Q1673" s="234"/>
      <c r="R1673" s="234"/>
      <c r="S1673" s="234"/>
      <c r="T1673" s="234"/>
    </row>
    <row r="1674">
      <c r="A1674" s="268">
        <v>5510645</v>
      </c>
      <c r="B1674" s="231" t="s">
        <v>1857</v>
      </c>
      <c r="C1674" s="254" t="s">
        <v>2416</v>
      </c>
      <c r="D1674" s="234"/>
      <c r="E1674" s="234"/>
      <c r="F1674" s="234"/>
      <c r="G1674" s="234"/>
      <c r="H1674" s="234"/>
      <c r="I1674" s="234"/>
      <c r="J1674" s="234"/>
      <c r="K1674" s="234"/>
      <c r="L1674" s="234"/>
      <c r="M1674" s="234"/>
      <c r="N1674" s="234"/>
      <c r="O1674" s="234"/>
      <c r="P1674" s="234"/>
      <c r="Q1674" s="234"/>
      <c r="R1674" s="234"/>
      <c r="S1674" s="234"/>
      <c r="T1674" s="234"/>
    </row>
    <row r="1675">
      <c r="A1675" s="268">
        <v>5510646</v>
      </c>
      <c r="B1675" s="231" t="s">
        <v>1859</v>
      </c>
      <c r="C1675" s="254" t="s">
        <v>2417</v>
      </c>
      <c r="D1675" s="234"/>
      <c r="E1675" s="234"/>
      <c r="F1675" s="234"/>
      <c r="G1675" s="234"/>
      <c r="H1675" s="234"/>
      <c r="I1675" s="234"/>
      <c r="J1675" s="234"/>
      <c r="K1675" s="234"/>
      <c r="L1675" s="234"/>
      <c r="M1675" s="234"/>
      <c r="N1675" s="234"/>
      <c r="O1675" s="234"/>
      <c r="P1675" s="234"/>
      <c r="Q1675" s="234"/>
      <c r="R1675" s="234"/>
      <c r="S1675" s="234"/>
      <c r="T1675" s="234"/>
    </row>
    <row r="1676">
      <c r="A1676" s="268">
        <v>5510647</v>
      </c>
      <c r="B1676" s="231" t="s">
        <v>1861</v>
      </c>
      <c r="C1676" s="254" t="s">
        <v>2418</v>
      </c>
      <c r="D1676" s="234"/>
      <c r="E1676" s="234"/>
      <c r="F1676" s="234"/>
      <c r="G1676" s="234"/>
      <c r="H1676" s="234"/>
      <c r="I1676" s="234"/>
      <c r="J1676" s="234"/>
      <c r="K1676" s="234"/>
      <c r="L1676" s="234"/>
      <c r="M1676" s="234"/>
      <c r="N1676" s="234"/>
      <c r="O1676" s="234"/>
      <c r="P1676" s="234"/>
      <c r="Q1676" s="234"/>
      <c r="R1676" s="234"/>
      <c r="S1676" s="234"/>
      <c r="T1676" s="234"/>
    </row>
    <row r="1677">
      <c r="A1677" s="268">
        <v>5510655</v>
      </c>
      <c r="B1677" s="231" t="s">
        <v>1857</v>
      </c>
      <c r="C1677" s="254" t="s">
        <v>2419</v>
      </c>
      <c r="D1677" s="234"/>
      <c r="E1677" s="234"/>
      <c r="F1677" s="234"/>
      <c r="G1677" s="234"/>
      <c r="H1677" s="234"/>
      <c r="I1677" s="234"/>
      <c r="J1677" s="234"/>
      <c r="K1677" s="234"/>
      <c r="L1677" s="234"/>
      <c r="M1677" s="234"/>
      <c r="N1677" s="234"/>
      <c r="O1677" s="234"/>
      <c r="P1677" s="234"/>
      <c r="Q1677" s="234"/>
      <c r="R1677" s="234"/>
      <c r="S1677" s="234"/>
      <c r="T1677" s="234"/>
    </row>
    <row r="1678">
      <c r="A1678" s="268">
        <v>5510656</v>
      </c>
      <c r="B1678" s="231" t="s">
        <v>1859</v>
      </c>
      <c r="C1678" s="254" t="s">
        <v>2420</v>
      </c>
      <c r="D1678" s="234"/>
      <c r="E1678" s="234"/>
      <c r="F1678" s="234"/>
      <c r="G1678" s="234"/>
      <c r="H1678" s="234"/>
      <c r="I1678" s="234"/>
      <c r="J1678" s="234"/>
      <c r="K1678" s="234"/>
      <c r="L1678" s="234"/>
      <c r="M1678" s="234"/>
      <c r="N1678" s="234"/>
      <c r="O1678" s="234"/>
      <c r="P1678" s="234"/>
      <c r="Q1678" s="234"/>
      <c r="R1678" s="234"/>
      <c r="S1678" s="234"/>
      <c r="T1678" s="234"/>
    </row>
    <row r="1679">
      <c r="A1679" s="268">
        <v>5510657</v>
      </c>
      <c r="B1679" s="231" t="s">
        <v>1861</v>
      </c>
      <c r="C1679" s="254" t="s">
        <v>2421</v>
      </c>
      <c r="D1679" s="234"/>
      <c r="E1679" s="234"/>
      <c r="F1679" s="234"/>
      <c r="G1679" s="234"/>
      <c r="H1679" s="234"/>
      <c r="I1679" s="234"/>
      <c r="J1679" s="234"/>
      <c r="K1679" s="234"/>
      <c r="L1679" s="234"/>
      <c r="M1679" s="234"/>
      <c r="N1679" s="234"/>
      <c r="O1679" s="234"/>
      <c r="P1679" s="234"/>
      <c r="Q1679" s="234"/>
      <c r="R1679" s="234"/>
      <c r="S1679" s="234"/>
      <c r="T1679" s="234"/>
    </row>
    <row r="1680">
      <c r="A1680" s="268">
        <v>5510665</v>
      </c>
      <c r="B1680" s="231" t="s">
        <v>1857</v>
      </c>
      <c r="C1680" s="254" t="s">
        <v>2422</v>
      </c>
      <c r="D1680" s="234"/>
      <c r="E1680" s="234"/>
      <c r="F1680" s="234"/>
      <c r="G1680" s="234"/>
      <c r="H1680" s="234"/>
      <c r="I1680" s="234"/>
      <c r="J1680" s="234"/>
      <c r="K1680" s="234"/>
      <c r="L1680" s="234"/>
      <c r="M1680" s="234"/>
      <c r="N1680" s="234"/>
      <c r="O1680" s="234"/>
      <c r="P1680" s="234"/>
      <c r="Q1680" s="234"/>
      <c r="R1680" s="234"/>
      <c r="S1680" s="234"/>
      <c r="T1680" s="234"/>
    </row>
    <row r="1681">
      <c r="A1681" s="268">
        <v>5510666</v>
      </c>
      <c r="B1681" s="231" t="s">
        <v>1859</v>
      </c>
      <c r="C1681" s="254" t="s">
        <v>2423</v>
      </c>
      <c r="D1681" s="234"/>
      <c r="E1681" s="234"/>
      <c r="F1681" s="234"/>
      <c r="G1681" s="234"/>
      <c r="H1681" s="234"/>
      <c r="I1681" s="234"/>
      <c r="J1681" s="234"/>
      <c r="K1681" s="234"/>
      <c r="L1681" s="234"/>
      <c r="M1681" s="234"/>
      <c r="N1681" s="234"/>
      <c r="O1681" s="234"/>
      <c r="P1681" s="234"/>
      <c r="Q1681" s="234"/>
      <c r="R1681" s="234"/>
      <c r="S1681" s="234"/>
      <c r="T1681" s="234"/>
    </row>
    <row r="1682">
      <c r="A1682" s="268">
        <v>5510667</v>
      </c>
      <c r="B1682" s="231" t="s">
        <v>1861</v>
      </c>
      <c r="C1682" s="254" t="s">
        <v>2424</v>
      </c>
      <c r="D1682" s="234"/>
      <c r="E1682" s="234"/>
      <c r="F1682" s="234"/>
      <c r="G1682" s="234"/>
      <c r="H1682" s="234"/>
      <c r="I1682" s="234"/>
      <c r="J1682" s="234"/>
      <c r="K1682" s="234"/>
      <c r="L1682" s="234"/>
      <c r="M1682" s="234"/>
      <c r="N1682" s="234"/>
      <c r="O1682" s="234"/>
      <c r="P1682" s="234"/>
      <c r="Q1682" s="234"/>
      <c r="R1682" s="234"/>
      <c r="S1682" s="234"/>
      <c r="T1682" s="234"/>
    </row>
    <row r="1683">
      <c r="A1683" s="268"/>
      <c r="B1683" s="231"/>
      <c r="C1683" s="254"/>
      <c r="D1683" s="234"/>
      <c r="E1683" s="234"/>
      <c r="F1683" s="234"/>
      <c r="G1683" s="234"/>
      <c r="H1683" s="234"/>
      <c r="I1683" s="234"/>
      <c r="J1683" s="234"/>
      <c r="K1683" s="234"/>
      <c r="L1683" s="234"/>
      <c r="M1683" s="234"/>
      <c r="N1683" s="234"/>
      <c r="O1683" s="234"/>
      <c r="P1683" s="234"/>
      <c r="Q1683" s="234"/>
      <c r="R1683" s="234"/>
      <c r="S1683" s="234"/>
      <c r="T1683" s="234"/>
    </row>
    <row r="1684">
      <c r="A1684" s="268">
        <v>5502031</v>
      </c>
      <c r="B1684" s="231" t="s">
        <v>1849</v>
      </c>
      <c r="C1684" s="254" t="s">
        <v>2425</v>
      </c>
      <c r="D1684" s="234"/>
      <c r="E1684" s="234"/>
      <c r="F1684" s="234"/>
      <c r="G1684" s="234"/>
      <c r="H1684" s="234"/>
      <c r="I1684" s="234"/>
      <c r="J1684" s="234"/>
      <c r="K1684" s="234"/>
      <c r="L1684" s="234"/>
      <c r="M1684" s="234"/>
      <c r="N1684" s="234"/>
      <c r="O1684" s="234"/>
      <c r="P1684" s="234"/>
      <c r="Q1684" s="234"/>
      <c r="R1684" s="234"/>
      <c r="S1684" s="234"/>
      <c r="T1684" s="234"/>
    </row>
    <row r="1685">
      <c r="A1685" s="268">
        <v>5502032</v>
      </c>
      <c r="B1685" s="231" t="s">
        <v>1851</v>
      </c>
      <c r="C1685" s="254" t="s">
        <v>2426</v>
      </c>
      <c r="D1685" s="234"/>
      <c r="E1685" s="234"/>
      <c r="F1685" s="234"/>
      <c r="G1685" s="234"/>
      <c r="H1685" s="234"/>
      <c r="I1685" s="234"/>
      <c r="J1685" s="234"/>
      <c r="K1685" s="234"/>
      <c r="L1685" s="234"/>
      <c r="M1685" s="234"/>
      <c r="N1685" s="234"/>
      <c r="O1685" s="234"/>
      <c r="P1685" s="234"/>
      <c r="Q1685" s="234"/>
      <c r="R1685" s="234"/>
      <c r="S1685" s="234"/>
      <c r="T1685" s="234"/>
    </row>
    <row r="1686">
      <c r="A1686" s="268">
        <v>5502033</v>
      </c>
      <c r="B1686" s="231" t="s">
        <v>1853</v>
      </c>
      <c r="C1686" s="254" t="s">
        <v>2034</v>
      </c>
      <c r="D1686" s="234"/>
      <c r="E1686" s="234"/>
      <c r="F1686" s="234"/>
      <c r="G1686" s="234"/>
      <c r="H1686" s="234"/>
      <c r="I1686" s="234"/>
      <c r="J1686" s="234"/>
      <c r="K1686" s="234"/>
      <c r="L1686" s="234"/>
      <c r="M1686" s="234"/>
      <c r="N1686" s="234"/>
      <c r="O1686" s="234"/>
      <c r="P1686" s="234"/>
      <c r="Q1686" s="234"/>
      <c r="R1686" s="234"/>
      <c r="S1686" s="234"/>
      <c r="T1686" s="234"/>
    </row>
    <row r="1687">
      <c r="A1687" s="268">
        <v>5502034</v>
      </c>
      <c r="B1687" s="231" t="s">
        <v>1855</v>
      </c>
      <c r="C1687" s="254" t="s">
        <v>2035</v>
      </c>
      <c r="D1687" s="234"/>
      <c r="E1687" s="234"/>
      <c r="F1687" s="234"/>
      <c r="G1687" s="234"/>
      <c r="H1687" s="234"/>
      <c r="I1687" s="234"/>
      <c r="J1687" s="234"/>
      <c r="K1687" s="234"/>
      <c r="L1687" s="234"/>
      <c r="M1687" s="234"/>
      <c r="N1687" s="234"/>
      <c r="O1687" s="234"/>
      <c r="P1687" s="234"/>
      <c r="Q1687" s="234"/>
      <c r="R1687" s="234"/>
      <c r="S1687" s="234"/>
      <c r="T1687" s="234"/>
    </row>
    <row r="1688">
      <c r="A1688" s="268">
        <v>5502035</v>
      </c>
      <c r="B1688" s="231" t="s">
        <v>1857</v>
      </c>
      <c r="C1688" s="254" t="s">
        <v>2036</v>
      </c>
      <c r="D1688" s="234"/>
      <c r="E1688" s="234"/>
      <c r="F1688" s="234"/>
      <c r="G1688" s="234"/>
      <c r="H1688" s="234"/>
      <c r="I1688" s="234"/>
      <c r="J1688" s="234"/>
      <c r="K1688" s="234"/>
      <c r="L1688" s="234"/>
      <c r="M1688" s="234"/>
      <c r="N1688" s="234"/>
      <c r="O1688" s="234"/>
      <c r="P1688" s="234"/>
      <c r="Q1688" s="234"/>
      <c r="R1688" s="234"/>
      <c r="S1688" s="234"/>
      <c r="T1688" s="234"/>
    </row>
    <row r="1689">
      <c r="A1689" s="268">
        <v>5502036</v>
      </c>
      <c r="B1689" s="231" t="s">
        <v>1859</v>
      </c>
      <c r="C1689" s="254" t="s">
        <v>2037</v>
      </c>
      <c r="D1689" s="234"/>
      <c r="E1689" s="234"/>
      <c r="F1689" s="234"/>
      <c r="G1689" s="234"/>
      <c r="H1689" s="234"/>
      <c r="I1689" s="234"/>
      <c r="J1689" s="234"/>
      <c r="K1689" s="234"/>
      <c r="L1689" s="234"/>
      <c r="M1689" s="234"/>
      <c r="N1689" s="234"/>
      <c r="O1689" s="234"/>
      <c r="P1689" s="234"/>
      <c r="Q1689" s="234"/>
      <c r="R1689" s="234"/>
      <c r="S1689" s="234"/>
      <c r="T1689" s="234"/>
    </row>
    <row r="1690">
      <c r="A1690" s="268">
        <v>5502037</v>
      </c>
      <c r="B1690" s="231" t="s">
        <v>1861</v>
      </c>
      <c r="C1690" s="254" t="s">
        <v>2038</v>
      </c>
      <c r="D1690" s="234"/>
      <c r="E1690" s="234"/>
      <c r="F1690" s="234"/>
      <c r="G1690" s="234"/>
      <c r="H1690" s="234"/>
      <c r="I1690" s="234"/>
      <c r="J1690" s="234"/>
      <c r="K1690" s="234"/>
      <c r="L1690" s="234"/>
      <c r="M1690" s="234"/>
      <c r="N1690" s="234"/>
      <c r="O1690" s="234"/>
      <c r="P1690" s="234"/>
      <c r="Q1690" s="234"/>
      <c r="R1690" s="234"/>
      <c r="S1690" s="234"/>
      <c r="T1690" s="234"/>
    </row>
    <row r="1691">
      <c r="A1691" s="268">
        <v>5502041</v>
      </c>
      <c r="B1691" s="231" t="s">
        <v>1849</v>
      </c>
      <c r="C1691" s="254" t="s">
        <v>2427</v>
      </c>
      <c r="D1691" s="234"/>
      <c r="E1691" s="234"/>
      <c r="F1691" s="234"/>
      <c r="G1691" s="234"/>
      <c r="H1691" s="234"/>
      <c r="I1691" s="234"/>
      <c r="J1691" s="234"/>
      <c r="K1691" s="234"/>
      <c r="L1691" s="234"/>
      <c r="M1691" s="234"/>
      <c r="N1691" s="234"/>
      <c r="O1691" s="234"/>
      <c r="P1691" s="234"/>
      <c r="Q1691" s="234"/>
      <c r="R1691" s="234"/>
      <c r="S1691" s="234"/>
      <c r="T1691" s="234"/>
    </row>
    <row r="1692">
      <c r="A1692" s="268">
        <v>5502042</v>
      </c>
      <c r="B1692" s="231" t="s">
        <v>1851</v>
      </c>
      <c r="C1692" s="254" t="s">
        <v>2428</v>
      </c>
      <c r="D1692" s="234"/>
      <c r="E1692" s="234"/>
      <c r="F1692" s="234"/>
      <c r="G1692" s="234"/>
      <c r="H1692" s="234"/>
      <c r="I1692" s="234"/>
      <c r="J1692" s="234"/>
      <c r="K1692" s="234"/>
      <c r="L1692" s="234"/>
      <c r="M1692" s="234"/>
      <c r="N1692" s="234"/>
      <c r="O1692" s="234"/>
      <c r="P1692" s="234"/>
      <c r="Q1692" s="234"/>
      <c r="R1692" s="234"/>
      <c r="S1692" s="234"/>
      <c r="T1692" s="234"/>
    </row>
    <row r="1693">
      <c r="A1693" s="268">
        <v>5502043</v>
      </c>
      <c r="B1693" s="231" t="s">
        <v>1853</v>
      </c>
      <c r="C1693" s="254" t="s">
        <v>2429</v>
      </c>
      <c r="D1693" s="234"/>
      <c r="E1693" s="234"/>
      <c r="F1693" s="234"/>
      <c r="G1693" s="234"/>
      <c r="H1693" s="234"/>
      <c r="I1693" s="234"/>
      <c r="J1693" s="234"/>
      <c r="K1693" s="234"/>
      <c r="L1693" s="234"/>
      <c r="M1693" s="234"/>
      <c r="N1693" s="234"/>
      <c r="O1693" s="234"/>
      <c r="P1693" s="234"/>
      <c r="Q1693" s="234"/>
      <c r="R1693" s="234"/>
      <c r="S1693" s="234"/>
      <c r="T1693" s="234"/>
    </row>
    <row r="1694">
      <c r="A1694" s="268">
        <v>5502044</v>
      </c>
      <c r="B1694" s="231" t="s">
        <v>1855</v>
      </c>
      <c r="C1694" s="254" t="s">
        <v>2430</v>
      </c>
      <c r="D1694" s="234"/>
      <c r="E1694" s="234"/>
      <c r="F1694" s="234"/>
      <c r="G1694" s="234"/>
      <c r="H1694" s="234"/>
      <c r="I1694" s="234"/>
      <c r="J1694" s="234"/>
      <c r="K1694" s="234"/>
      <c r="L1694" s="234"/>
      <c r="M1694" s="234"/>
      <c r="N1694" s="234"/>
      <c r="O1694" s="234"/>
      <c r="P1694" s="234"/>
      <c r="Q1694" s="234"/>
      <c r="R1694" s="234"/>
      <c r="S1694" s="234"/>
      <c r="T1694" s="234"/>
    </row>
    <row r="1695">
      <c r="A1695" s="268">
        <v>5502045</v>
      </c>
      <c r="B1695" s="231" t="s">
        <v>1857</v>
      </c>
      <c r="C1695" s="254" t="s">
        <v>2431</v>
      </c>
      <c r="D1695" s="234"/>
      <c r="E1695" s="234"/>
      <c r="F1695" s="234"/>
      <c r="G1695" s="234"/>
      <c r="H1695" s="234"/>
      <c r="I1695" s="234"/>
      <c r="J1695" s="234"/>
      <c r="K1695" s="234"/>
      <c r="L1695" s="234"/>
      <c r="M1695" s="234"/>
      <c r="N1695" s="234"/>
      <c r="O1695" s="234"/>
      <c r="P1695" s="234"/>
      <c r="Q1695" s="234"/>
      <c r="R1695" s="234"/>
      <c r="S1695" s="234"/>
      <c r="T1695" s="234"/>
    </row>
    <row r="1696">
      <c r="A1696" s="268">
        <v>5502046</v>
      </c>
      <c r="B1696" s="231" t="s">
        <v>1859</v>
      </c>
      <c r="C1696" s="254" t="s">
        <v>2432</v>
      </c>
      <c r="D1696" s="234"/>
      <c r="E1696" s="234"/>
      <c r="F1696" s="234"/>
      <c r="G1696" s="234"/>
      <c r="H1696" s="234"/>
      <c r="I1696" s="234"/>
      <c r="J1696" s="234"/>
      <c r="K1696" s="234"/>
      <c r="L1696" s="234"/>
      <c r="M1696" s="234"/>
      <c r="N1696" s="234"/>
      <c r="O1696" s="234"/>
      <c r="P1696" s="234"/>
      <c r="Q1696" s="234"/>
      <c r="R1696" s="234"/>
      <c r="S1696" s="234"/>
      <c r="T1696" s="234"/>
    </row>
    <row r="1697">
      <c r="A1697" s="268">
        <v>5502047</v>
      </c>
      <c r="B1697" s="231" t="s">
        <v>1861</v>
      </c>
      <c r="C1697" s="254" t="s">
        <v>2433</v>
      </c>
      <c r="D1697" s="234"/>
      <c r="E1697" s="234"/>
      <c r="F1697" s="234"/>
      <c r="G1697" s="234"/>
      <c r="H1697" s="234"/>
      <c r="I1697" s="234"/>
      <c r="J1697" s="234"/>
      <c r="K1697" s="234"/>
      <c r="L1697" s="234"/>
      <c r="M1697" s="234"/>
      <c r="N1697" s="234"/>
      <c r="O1697" s="234"/>
      <c r="P1697" s="234"/>
      <c r="Q1697" s="234"/>
      <c r="R1697" s="234"/>
      <c r="S1697" s="234"/>
      <c r="T1697" s="234"/>
    </row>
    <row r="1698">
      <c r="A1698" s="268">
        <v>5502051</v>
      </c>
      <c r="B1698" s="231" t="s">
        <v>1849</v>
      </c>
      <c r="C1698" s="254" t="s">
        <v>2434</v>
      </c>
      <c r="D1698" s="234"/>
      <c r="E1698" s="234"/>
      <c r="F1698" s="234"/>
      <c r="G1698" s="234"/>
      <c r="H1698" s="234"/>
      <c r="I1698" s="234"/>
      <c r="J1698" s="234"/>
      <c r="K1698" s="234"/>
      <c r="L1698" s="234"/>
      <c r="M1698" s="234"/>
      <c r="N1698" s="234"/>
      <c r="O1698" s="234"/>
      <c r="P1698" s="234"/>
      <c r="Q1698" s="234"/>
      <c r="R1698" s="234"/>
      <c r="S1698" s="234"/>
      <c r="T1698" s="234"/>
    </row>
    <row r="1699">
      <c r="A1699" s="268">
        <v>5502052</v>
      </c>
      <c r="B1699" s="231" t="s">
        <v>1851</v>
      </c>
      <c r="C1699" s="254" t="s">
        <v>2435</v>
      </c>
      <c r="D1699" s="234"/>
      <c r="E1699" s="234"/>
      <c r="F1699" s="234"/>
      <c r="G1699" s="234"/>
      <c r="H1699" s="234"/>
      <c r="I1699" s="234"/>
      <c r="J1699" s="234"/>
      <c r="K1699" s="234"/>
      <c r="L1699" s="234"/>
      <c r="M1699" s="234"/>
      <c r="N1699" s="234"/>
      <c r="O1699" s="234"/>
      <c r="P1699" s="234"/>
      <c r="Q1699" s="234"/>
      <c r="R1699" s="234"/>
      <c r="S1699" s="234"/>
      <c r="T1699" s="234"/>
    </row>
    <row r="1700">
      <c r="A1700" s="268">
        <v>5502053</v>
      </c>
      <c r="B1700" s="231" t="s">
        <v>1853</v>
      </c>
      <c r="C1700" s="254" t="s">
        <v>2436</v>
      </c>
      <c r="D1700" s="234"/>
      <c r="E1700" s="234"/>
      <c r="F1700" s="234"/>
      <c r="G1700" s="234"/>
      <c r="H1700" s="234"/>
      <c r="I1700" s="234"/>
      <c r="J1700" s="234"/>
      <c r="K1700" s="234"/>
      <c r="L1700" s="234"/>
      <c r="M1700" s="234"/>
      <c r="N1700" s="234"/>
      <c r="O1700" s="234"/>
      <c r="P1700" s="234"/>
      <c r="Q1700" s="234"/>
      <c r="R1700" s="234"/>
      <c r="S1700" s="234"/>
      <c r="T1700" s="234"/>
    </row>
    <row r="1701">
      <c r="A1701" s="268">
        <v>5502054</v>
      </c>
      <c r="B1701" s="231" t="s">
        <v>1855</v>
      </c>
      <c r="C1701" s="254" t="s">
        <v>2437</v>
      </c>
      <c r="D1701" s="234"/>
      <c r="E1701" s="234"/>
      <c r="F1701" s="234"/>
      <c r="G1701" s="234"/>
      <c r="H1701" s="234"/>
      <c r="I1701" s="234"/>
      <c r="J1701" s="234"/>
      <c r="K1701" s="234"/>
      <c r="L1701" s="234"/>
      <c r="M1701" s="234"/>
      <c r="N1701" s="234"/>
      <c r="O1701" s="234"/>
      <c r="P1701" s="234"/>
      <c r="Q1701" s="234"/>
      <c r="R1701" s="234"/>
      <c r="S1701" s="234"/>
      <c r="T1701" s="234"/>
    </row>
    <row r="1702">
      <c r="A1702" s="268">
        <v>5502055</v>
      </c>
      <c r="B1702" s="231" t="s">
        <v>1857</v>
      </c>
      <c r="C1702" s="254" t="s">
        <v>2438</v>
      </c>
      <c r="D1702" s="234"/>
      <c r="E1702" s="234"/>
      <c r="F1702" s="234"/>
      <c r="G1702" s="234"/>
      <c r="H1702" s="234"/>
      <c r="I1702" s="234"/>
      <c r="J1702" s="234"/>
      <c r="K1702" s="234"/>
      <c r="L1702" s="234"/>
      <c r="M1702" s="234"/>
      <c r="N1702" s="234"/>
      <c r="O1702" s="234"/>
      <c r="P1702" s="234"/>
      <c r="Q1702" s="234"/>
      <c r="R1702" s="234"/>
      <c r="S1702" s="234"/>
      <c r="T1702" s="234"/>
    </row>
    <row r="1703">
      <c r="A1703" s="268">
        <v>5502056</v>
      </c>
      <c r="B1703" s="231" t="s">
        <v>1859</v>
      </c>
      <c r="C1703" s="254" t="s">
        <v>2439</v>
      </c>
      <c r="D1703" s="234"/>
      <c r="E1703" s="234"/>
      <c r="F1703" s="234"/>
      <c r="G1703" s="234"/>
      <c r="H1703" s="234"/>
      <c r="I1703" s="234"/>
      <c r="J1703" s="234"/>
      <c r="K1703" s="234"/>
      <c r="L1703" s="234"/>
      <c r="M1703" s="234"/>
      <c r="N1703" s="234"/>
      <c r="O1703" s="234"/>
      <c r="P1703" s="234"/>
      <c r="Q1703" s="234"/>
      <c r="R1703" s="234"/>
      <c r="S1703" s="234"/>
      <c r="T1703" s="234"/>
    </row>
    <row r="1704">
      <c r="A1704" s="268">
        <v>5502057</v>
      </c>
      <c r="B1704" s="231" t="s">
        <v>1861</v>
      </c>
      <c r="C1704" s="254" t="s">
        <v>2440</v>
      </c>
      <c r="D1704" s="234"/>
      <c r="E1704" s="234"/>
      <c r="F1704" s="234"/>
      <c r="G1704" s="234"/>
      <c r="H1704" s="234"/>
      <c r="I1704" s="234"/>
      <c r="J1704" s="234"/>
      <c r="K1704" s="234"/>
      <c r="L1704" s="234"/>
      <c r="M1704" s="234"/>
      <c r="N1704" s="234"/>
      <c r="O1704" s="234"/>
      <c r="P1704" s="234"/>
      <c r="Q1704" s="234"/>
      <c r="R1704" s="234"/>
      <c r="S1704" s="234"/>
      <c r="T1704" s="234"/>
    </row>
    <row r="1705">
      <c r="A1705" s="268">
        <v>5503081</v>
      </c>
      <c r="B1705" s="231" t="s">
        <v>1849</v>
      </c>
      <c r="C1705" s="254" t="s">
        <v>2441</v>
      </c>
      <c r="D1705" s="234"/>
      <c r="E1705" s="234"/>
      <c r="F1705" s="234"/>
      <c r="G1705" s="234"/>
      <c r="H1705" s="234"/>
      <c r="I1705" s="234"/>
      <c r="J1705" s="234"/>
      <c r="K1705" s="234"/>
      <c r="L1705" s="234"/>
      <c r="M1705" s="234"/>
      <c r="N1705" s="234"/>
      <c r="O1705" s="234"/>
      <c r="P1705" s="234"/>
      <c r="Q1705" s="234"/>
      <c r="R1705" s="234"/>
      <c r="S1705" s="234"/>
      <c r="T1705" s="234"/>
    </row>
    <row r="1706">
      <c r="A1706" s="268">
        <v>5503082</v>
      </c>
      <c r="B1706" s="231" t="s">
        <v>1851</v>
      </c>
      <c r="C1706" s="254" t="s">
        <v>2442</v>
      </c>
      <c r="D1706" s="234"/>
      <c r="E1706" s="234"/>
      <c r="F1706" s="234"/>
      <c r="G1706" s="234"/>
      <c r="H1706" s="234"/>
      <c r="I1706" s="234"/>
      <c r="J1706" s="234"/>
      <c r="K1706" s="234"/>
      <c r="L1706" s="234"/>
      <c r="M1706" s="234"/>
      <c r="N1706" s="234"/>
      <c r="O1706" s="234"/>
      <c r="P1706" s="234"/>
      <c r="Q1706" s="234"/>
      <c r="R1706" s="234"/>
      <c r="S1706" s="234"/>
      <c r="T1706" s="234"/>
    </row>
    <row r="1707">
      <c r="A1707" s="268">
        <v>5503083</v>
      </c>
      <c r="B1707" s="231" t="s">
        <v>1853</v>
      </c>
      <c r="C1707" s="254" t="s">
        <v>2443</v>
      </c>
      <c r="D1707" s="234"/>
      <c r="E1707" s="234"/>
      <c r="F1707" s="234"/>
      <c r="G1707" s="234"/>
      <c r="H1707" s="234"/>
      <c r="I1707" s="234"/>
      <c r="J1707" s="234"/>
      <c r="K1707" s="234"/>
      <c r="L1707" s="234"/>
      <c r="M1707" s="234"/>
      <c r="N1707" s="234"/>
      <c r="O1707" s="234"/>
      <c r="P1707" s="234"/>
      <c r="Q1707" s="234"/>
      <c r="R1707" s="234"/>
      <c r="S1707" s="234"/>
      <c r="T1707" s="234"/>
    </row>
    <row r="1708">
      <c r="A1708" s="268">
        <v>5503084</v>
      </c>
      <c r="B1708" s="231" t="s">
        <v>1855</v>
      </c>
      <c r="C1708" s="254" t="s">
        <v>2444</v>
      </c>
      <c r="D1708" s="234"/>
      <c r="E1708" s="234"/>
      <c r="F1708" s="234"/>
      <c r="G1708" s="234"/>
      <c r="H1708" s="234"/>
      <c r="I1708" s="234"/>
      <c r="J1708" s="234"/>
      <c r="K1708" s="234"/>
      <c r="L1708" s="234"/>
      <c r="M1708" s="234"/>
      <c r="N1708" s="234"/>
      <c r="O1708" s="234"/>
      <c r="P1708" s="234"/>
      <c r="Q1708" s="234"/>
      <c r="R1708" s="234"/>
      <c r="S1708" s="234"/>
      <c r="T1708" s="234"/>
    </row>
    <row r="1709">
      <c r="A1709" s="268">
        <v>5503085</v>
      </c>
      <c r="B1709" s="231" t="s">
        <v>1857</v>
      </c>
      <c r="C1709" s="254" t="s">
        <v>2445</v>
      </c>
      <c r="D1709" s="234"/>
      <c r="E1709" s="234"/>
      <c r="F1709" s="234"/>
      <c r="G1709" s="234"/>
      <c r="H1709" s="234"/>
      <c r="I1709" s="234"/>
      <c r="J1709" s="234"/>
      <c r="K1709" s="234"/>
      <c r="L1709" s="234"/>
      <c r="M1709" s="234"/>
      <c r="N1709" s="234"/>
      <c r="O1709" s="234"/>
      <c r="P1709" s="234"/>
      <c r="Q1709" s="234"/>
      <c r="R1709" s="234"/>
      <c r="S1709" s="234"/>
      <c r="T1709" s="234"/>
    </row>
    <row r="1710">
      <c r="A1710" s="268">
        <v>5503086</v>
      </c>
      <c r="B1710" s="231" t="s">
        <v>1859</v>
      </c>
      <c r="C1710" s="254" t="s">
        <v>2446</v>
      </c>
      <c r="D1710" s="234"/>
      <c r="E1710" s="234"/>
      <c r="F1710" s="234"/>
      <c r="G1710" s="234"/>
      <c r="H1710" s="234"/>
      <c r="I1710" s="234"/>
      <c r="J1710" s="234"/>
      <c r="K1710" s="234"/>
      <c r="L1710" s="234"/>
      <c r="M1710" s="234"/>
      <c r="N1710" s="234"/>
      <c r="O1710" s="234"/>
      <c r="P1710" s="234"/>
      <c r="Q1710" s="234"/>
      <c r="R1710" s="234"/>
      <c r="S1710" s="234"/>
      <c r="T1710" s="234"/>
    </row>
    <row r="1711">
      <c r="A1711" s="268">
        <v>5503087</v>
      </c>
      <c r="B1711" s="231" t="s">
        <v>1861</v>
      </c>
      <c r="C1711" s="254" t="s">
        <v>2447</v>
      </c>
      <c r="D1711" s="234"/>
      <c r="E1711" s="234"/>
      <c r="F1711" s="234"/>
      <c r="G1711" s="234"/>
      <c r="H1711" s="234"/>
      <c r="I1711" s="234"/>
      <c r="J1711" s="234"/>
      <c r="K1711" s="234"/>
      <c r="L1711" s="234"/>
      <c r="M1711" s="234"/>
      <c r="N1711" s="234"/>
      <c r="O1711" s="234"/>
      <c r="P1711" s="234"/>
      <c r="Q1711" s="234"/>
      <c r="R1711" s="234"/>
      <c r="S1711" s="234"/>
      <c r="T1711" s="234"/>
    </row>
    <row r="1712">
      <c r="A1712" s="268">
        <v>5503101</v>
      </c>
      <c r="B1712" s="231" t="s">
        <v>1849</v>
      </c>
      <c r="C1712" s="254" t="s">
        <v>2448</v>
      </c>
      <c r="D1712" s="234"/>
      <c r="E1712" s="234"/>
      <c r="F1712" s="234"/>
      <c r="G1712" s="234"/>
      <c r="H1712" s="234"/>
      <c r="I1712" s="234"/>
      <c r="J1712" s="234"/>
      <c r="K1712" s="234"/>
      <c r="L1712" s="234"/>
      <c r="M1712" s="234"/>
      <c r="N1712" s="234"/>
      <c r="O1712" s="234"/>
      <c r="P1712" s="234"/>
      <c r="Q1712" s="234"/>
      <c r="R1712" s="234"/>
      <c r="S1712" s="234"/>
      <c r="T1712" s="234"/>
    </row>
    <row r="1713">
      <c r="A1713" s="268">
        <v>5503102</v>
      </c>
      <c r="B1713" s="231" t="s">
        <v>1851</v>
      </c>
      <c r="C1713" s="254" t="s">
        <v>2449</v>
      </c>
      <c r="D1713" s="234"/>
      <c r="E1713" s="234"/>
      <c r="F1713" s="234"/>
      <c r="G1713" s="234"/>
      <c r="H1713" s="234"/>
      <c r="I1713" s="234"/>
      <c r="J1713" s="234"/>
      <c r="K1713" s="234"/>
      <c r="L1713" s="234"/>
      <c r="M1713" s="234"/>
      <c r="N1713" s="234"/>
      <c r="O1713" s="234"/>
      <c r="P1713" s="234"/>
      <c r="Q1713" s="234"/>
      <c r="R1713" s="234"/>
      <c r="S1713" s="234"/>
      <c r="T1713" s="234"/>
    </row>
    <row r="1714">
      <c r="A1714" s="268">
        <v>5503103</v>
      </c>
      <c r="B1714" s="231" t="s">
        <v>1853</v>
      </c>
      <c r="C1714" s="254" t="s">
        <v>2014</v>
      </c>
      <c r="D1714" s="234"/>
      <c r="E1714" s="234"/>
      <c r="F1714" s="234"/>
      <c r="G1714" s="234"/>
      <c r="H1714" s="234"/>
      <c r="I1714" s="234"/>
      <c r="J1714" s="234"/>
      <c r="K1714" s="234"/>
      <c r="L1714" s="234"/>
      <c r="M1714" s="234"/>
      <c r="N1714" s="234"/>
      <c r="O1714" s="234"/>
      <c r="P1714" s="234"/>
      <c r="Q1714" s="234"/>
      <c r="R1714" s="234"/>
      <c r="S1714" s="234"/>
      <c r="T1714" s="234"/>
    </row>
    <row r="1715">
      <c r="A1715" s="268">
        <v>5503104</v>
      </c>
      <c r="B1715" s="231" t="s">
        <v>1855</v>
      </c>
      <c r="C1715" s="254" t="s">
        <v>2015</v>
      </c>
      <c r="D1715" s="234"/>
      <c r="E1715" s="234"/>
      <c r="F1715" s="234"/>
      <c r="G1715" s="234"/>
      <c r="H1715" s="234"/>
      <c r="I1715" s="234"/>
      <c r="J1715" s="234"/>
      <c r="K1715" s="234"/>
      <c r="L1715" s="234"/>
      <c r="M1715" s="234"/>
      <c r="N1715" s="234"/>
      <c r="O1715" s="234"/>
      <c r="P1715" s="234"/>
      <c r="Q1715" s="234"/>
      <c r="R1715" s="234"/>
      <c r="S1715" s="234"/>
      <c r="T1715" s="234"/>
    </row>
    <row r="1716">
      <c r="A1716" s="268">
        <v>5503105</v>
      </c>
      <c r="B1716" s="231" t="s">
        <v>1857</v>
      </c>
      <c r="C1716" s="254" t="s">
        <v>2016</v>
      </c>
      <c r="D1716" s="234"/>
      <c r="E1716" s="234"/>
      <c r="F1716" s="234"/>
      <c r="G1716" s="234"/>
      <c r="H1716" s="234"/>
      <c r="I1716" s="234"/>
      <c r="J1716" s="234"/>
      <c r="K1716" s="234"/>
      <c r="L1716" s="234"/>
      <c r="M1716" s="234"/>
      <c r="N1716" s="234"/>
      <c r="O1716" s="234"/>
      <c r="P1716" s="234"/>
      <c r="Q1716" s="234"/>
      <c r="R1716" s="234"/>
      <c r="S1716" s="234"/>
      <c r="T1716" s="234"/>
    </row>
    <row r="1717">
      <c r="A1717" s="268">
        <v>5503106</v>
      </c>
      <c r="B1717" s="231" t="s">
        <v>1859</v>
      </c>
      <c r="C1717" s="254" t="s">
        <v>2017</v>
      </c>
      <c r="D1717" s="234"/>
      <c r="E1717" s="234"/>
      <c r="F1717" s="234"/>
      <c r="G1717" s="234"/>
      <c r="H1717" s="234"/>
      <c r="I1717" s="234"/>
      <c r="J1717" s="234"/>
      <c r="K1717" s="234"/>
      <c r="L1717" s="234"/>
      <c r="M1717" s="234"/>
      <c r="N1717" s="234"/>
      <c r="O1717" s="234"/>
      <c r="P1717" s="234"/>
      <c r="Q1717" s="234"/>
      <c r="R1717" s="234"/>
      <c r="S1717" s="234"/>
      <c r="T1717" s="234"/>
    </row>
    <row r="1718">
      <c r="A1718" s="268">
        <v>5503107</v>
      </c>
      <c r="B1718" s="231" t="s">
        <v>1861</v>
      </c>
      <c r="C1718" s="254" t="s">
        <v>2018</v>
      </c>
      <c r="D1718" s="234"/>
      <c r="E1718" s="234"/>
      <c r="F1718" s="234"/>
      <c r="G1718" s="234"/>
      <c r="H1718" s="234"/>
      <c r="I1718" s="234"/>
      <c r="J1718" s="234"/>
      <c r="K1718" s="234"/>
      <c r="L1718" s="234"/>
      <c r="M1718" s="234"/>
      <c r="N1718" s="234"/>
      <c r="O1718" s="234"/>
      <c r="P1718" s="234"/>
      <c r="Q1718" s="234"/>
      <c r="R1718" s="234"/>
      <c r="S1718" s="234"/>
      <c r="T1718" s="234"/>
    </row>
    <row r="1719">
      <c r="A1719" s="268">
        <v>5504011</v>
      </c>
      <c r="B1719" s="231" t="s">
        <v>1849</v>
      </c>
      <c r="C1719" s="254" t="s">
        <v>2450</v>
      </c>
      <c r="D1719" s="234"/>
      <c r="E1719" s="234"/>
      <c r="F1719" s="234"/>
      <c r="G1719" s="234"/>
      <c r="H1719" s="234"/>
      <c r="I1719" s="234"/>
      <c r="J1719" s="234"/>
      <c r="K1719" s="234"/>
      <c r="L1719" s="234"/>
      <c r="M1719" s="234"/>
      <c r="N1719" s="234"/>
      <c r="O1719" s="234"/>
      <c r="P1719" s="234"/>
      <c r="Q1719" s="234"/>
      <c r="R1719" s="234"/>
      <c r="S1719" s="234"/>
      <c r="T1719" s="234"/>
    </row>
    <row r="1720">
      <c r="A1720" s="268">
        <v>5504012</v>
      </c>
      <c r="B1720" s="231" t="s">
        <v>1851</v>
      </c>
      <c r="C1720" s="254" t="s">
        <v>2451</v>
      </c>
      <c r="D1720" s="234"/>
      <c r="E1720" s="234"/>
      <c r="F1720" s="234"/>
      <c r="G1720" s="234"/>
      <c r="H1720" s="234"/>
      <c r="I1720" s="234"/>
      <c r="J1720" s="234"/>
      <c r="K1720" s="234"/>
      <c r="L1720" s="234"/>
      <c r="M1720" s="234"/>
      <c r="N1720" s="234"/>
      <c r="O1720" s="234"/>
      <c r="P1720" s="234"/>
      <c r="Q1720" s="234"/>
      <c r="R1720" s="234"/>
      <c r="S1720" s="234"/>
      <c r="T1720" s="234"/>
    </row>
    <row r="1721">
      <c r="A1721" s="268">
        <v>5504013</v>
      </c>
      <c r="B1721" s="231" t="s">
        <v>1853</v>
      </c>
      <c r="C1721" s="254" t="s">
        <v>2452</v>
      </c>
      <c r="D1721" s="234"/>
      <c r="E1721" s="234"/>
      <c r="F1721" s="234"/>
      <c r="G1721" s="234"/>
      <c r="H1721" s="234"/>
      <c r="I1721" s="234"/>
      <c r="J1721" s="234"/>
      <c r="K1721" s="234"/>
      <c r="L1721" s="234"/>
      <c r="M1721" s="234"/>
      <c r="N1721" s="234"/>
      <c r="O1721" s="234"/>
      <c r="P1721" s="234"/>
      <c r="Q1721" s="234"/>
      <c r="R1721" s="234"/>
      <c r="S1721" s="234"/>
      <c r="T1721" s="234"/>
    </row>
    <row r="1722">
      <c r="A1722" s="268">
        <v>5504014</v>
      </c>
      <c r="B1722" s="231" t="s">
        <v>1855</v>
      </c>
      <c r="C1722" s="254" t="s">
        <v>2453</v>
      </c>
      <c r="D1722" s="234"/>
      <c r="E1722" s="234"/>
      <c r="F1722" s="234"/>
      <c r="G1722" s="234"/>
      <c r="H1722" s="234"/>
      <c r="I1722" s="234"/>
      <c r="J1722" s="234"/>
      <c r="K1722" s="234"/>
      <c r="L1722" s="234"/>
      <c r="M1722" s="234"/>
      <c r="N1722" s="234"/>
      <c r="O1722" s="234"/>
      <c r="P1722" s="234"/>
      <c r="Q1722" s="234"/>
      <c r="R1722" s="234"/>
      <c r="S1722" s="234"/>
      <c r="T1722" s="234"/>
    </row>
    <row r="1723">
      <c r="A1723" s="268">
        <v>5504015</v>
      </c>
      <c r="B1723" s="231" t="s">
        <v>1857</v>
      </c>
      <c r="C1723" s="254" t="s">
        <v>2454</v>
      </c>
      <c r="D1723" s="234"/>
      <c r="E1723" s="234"/>
      <c r="F1723" s="234"/>
      <c r="G1723" s="234"/>
      <c r="H1723" s="234"/>
      <c r="I1723" s="234"/>
      <c r="J1723" s="234"/>
      <c r="K1723" s="234"/>
      <c r="L1723" s="234"/>
      <c r="M1723" s="234"/>
      <c r="N1723" s="234"/>
      <c r="O1723" s="234"/>
      <c r="P1723" s="234"/>
      <c r="Q1723" s="234"/>
      <c r="R1723" s="234"/>
      <c r="S1723" s="234"/>
      <c r="T1723" s="234"/>
    </row>
    <row r="1724">
      <c r="A1724" s="268">
        <v>5504016</v>
      </c>
      <c r="B1724" s="231" t="s">
        <v>1859</v>
      </c>
      <c r="C1724" s="254" t="s">
        <v>2455</v>
      </c>
      <c r="D1724" s="234"/>
      <c r="E1724" s="234"/>
      <c r="F1724" s="234"/>
      <c r="G1724" s="234"/>
      <c r="H1724" s="234"/>
      <c r="I1724" s="234"/>
      <c r="J1724" s="234"/>
      <c r="K1724" s="234"/>
      <c r="L1724" s="234"/>
      <c r="M1724" s="234"/>
      <c r="N1724" s="234"/>
      <c r="O1724" s="234"/>
      <c r="P1724" s="234"/>
      <c r="Q1724" s="234"/>
      <c r="R1724" s="234"/>
      <c r="S1724" s="234"/>
      <c r="T1724" s="234"/>
    </row>
    <row r="1725">
      <c r="A1725" s="268">
        <v>5504017</v>
      </c>
      <c r="B1725" s="231" t="s">
        <v>1861</v>
      </c>
      <c r="C1725" s="254" t="s">
        <v>2456</v>
      </c>
      <c r="D1725" s="234"/>
      <c r="E1725" s="234"/>
      <c r="F1725" s="234"/>
      <c r="G1725" s="234"/>
      <c r="H1725" s="234"/>
      <c r="I1725" s="234"/>
      <c r="J1725" s="234"/>
      <c r="K1725" s="234"/>
      <c r="L1725" s="234"/>
      <c r="M1725" s="234"/>
      <c r="N1725" s="234"/>
      <c r="O1725" s="234"/>
      <c r="P1725" s="234"/>
      <c r="Q1725" s="234"/>
      <c r="R1725" s="234"/>
      <c r="S1725" s="234"/>
      <c r="T1725" s="234"/>
    </row>
    <row r="1726">
      <c r="A1726" s="268">
        <v>5503051</v>
      </c>
      <c r="B1726" s="231" t="s">
        <v>1849</v>
      </c>
      <c r="C1726" s="254" t="s">
        <v>2457</v>
      </c>
      <c r="D1726" s="234"/>
      <c r="E1726" s="234"/>
      <c r="F1726" s="234"/>
      <c r="G1726" s="234"/>
      <c r="H1726" s="234"/>
      <c r="I1726" s="234"/>
      <c r="J1726" s="234"/>
      <c r="K1726" s="234"/>
      <c r="L1726" s="234"/>
      <c r="M1726" s="234"/>
      <c r="N1726" s="234"/>
      <c r="O1726" s="234"/>
      <c r="P1726" s="234"/>
      <c r="Q1726" s="234"/>
      <c r="R1726" s="234"/>
      <c r="S1726" s="234"/>
      <c r="T1726" s="234"/>
    </row>
    <row r="1727">
      <c r="A1727" s="268">
        <v>5503052</v>
      </c>
      <c r="B1727" s="231" t="s">
        <v>1851</v>
      </c>
      <c r="C1727" s="254" t="s">
        <v>2458</v>
      </c>
      <c r="D1727" s="234"/>
      <c r="E1727" s="234"/>
      <c r="F1727" s="234"/>
      <c r="G1727" s="234"/>
      <c r="H1727" s="234"/>
      <c r="I1727" s="234"/>
      <c r="J1727" s="234"/>
      <c r="K1727" s="234"/>
      <c r="L1727" s="234"/>
      <c r="M1727" s="234"/>
      <c r="N1727" s="234"/>
      <c r="O1727" s="234"/>
      <c r="P1727" s="234"/>
      <c r="Q1727" s="234"/>
      <c r="R1727" s="234"/>
      <c r="S1727" s="234"/>
      <c r="T1727" s="234"/>
    </row>
    <row r="1728">
      <c r="A1728" s="268">
        <v>5503053</v>
      </c>
      <c r="B1728" s="231" t="s">
        <v>1853</v>
      </c>
      <c r="C1728" s="254" t="s">
        <v>2459</v>
      </c>
      <c r="D1728" s="234"/>
      <c r="E1728" s="234"/>
      <c r="F1728" s="234"/>
      <c r="G1728" s="234"/>
      <c r="H1728" s="234"/>
      <c r="I1728" s="234"/>
      <c r="J1728" s="234"/>
      <c r="K1728" s="234"/>
      <c r="L1728" s="234"/>
      <c r="M1728" s="234"/>
      <c r="N1728" s="234"/>
      <c r="O1728" s="234"/>
      <c r="P1728" s="234"/>
      <c r="Q1728" s="234"/>
      <c r="R1728" s="234"/>
      <c r="S1728" s="234"/>
      <c r="T1728" s="234"/>
    </row>
    <row r="1729">
      <c r="A1729" s="268">
        <v>5503054</v>
      </c>
      <c r="B1729" s="231" t="s">
        <v>1855</v>
      </c>
      <c r="C1729" s="254" t="s">
        <v>2460</v>
      </c>
      <c r="D1729" s="234"/>
      <c r="E1729" s="234"/>
      <c r="F1729" s="234"/>
      <c r="G1729" s="234"/>
      <c r="H1729" s="234"/>
      <c r="I1729" s="234"/>
      <c r="J1729" s="234"/>
      <c r="K1729" s="234"/>
      <c r="L1729" s="234"/>
      <c r="M1729" s="234"/>
      <c r="N1729" s="234"/>
      <c r="O1729" s="234"/>
      <c r="P1729" s="234"/>
      <c r="Q1729" s="234"/>
      <c r="R1729" s="234"/>
      <c r="S1729" s="234"/>
      <c r="T1729" s="234"/>
    </row>
    <row r="1730">
      <c r="A1730" s="268">
        <v>5503055</v>
      </c>
      <c r="B1730" s="231" t="s">
        <v>1857</v>
      </c>
      <c r="C1730" s="254" t="s">
        <v>2050</v>
      </c>
      <c r="D1730" s="234"/>
      <c r="E1730" s="234"/>
      <c r="F1730" s="234"/>
      <c r="G1730" s="234"/>
      <c r="H1730" s="234"/>
      <c r="I1730" s="234"/>
      <c r="J1730" s="234"/>
      <c r="K1730" s="234"/>
      <c r="L1730" s="234"/>
      <c r="M1730" s="234"/>
      <c r="N1730" s="234"/>
      <c r="O1730" s="234"/>
      <c r="P1730" s="234"/>
      <c r="Q1730" s="234"/>
      <c r="R1730" s="234"/>
      <c r="S1730" s="234"/>
      <c r="T1730" s="234"/>
    </row>
    <row r="1731">
      <c r="A1731" s="268">
        <v>5503056</v>
      </c>
      <c r="B1731" s="231" t="s">
        <v>1859</v>
      </c>
      <c r="C1731" s="254" t="s">
        <v>2051</v>
      </c>
      <c r="D1731" s="234"/>
      <c r="E1731" s="234"/>
      <c r="F1731" s="234"/>
      <c r="G1731" s="234"/>
      <c r="H1731" s="234"/>
      <c r="I1731" s="234"/>
      <c r="J1731" s="234"/>
      <c r="K1731" s="234"/>
      <c r="L1731" s="234"/>
      <c r="M1731" s="234"/>
      <c r="N1731" s="234"/>
      <c r="O1731" s="234"/>
      <c r="P1731" s="234"/>
      <c r="Q1731" s="234"/>
      <c r="R1731" s="234"/>
      <c r="S1731" s="234"/>
      <c r="T1731" s="234"/>
    </row>
    <row r="1732">
      <c r="A1732" s="268">
        <v>5503057</v>
      </c>
      <c r="B1732" s="231" t="s">
        <v>1861</v>
      </c>
      <c r="C1732" s="254" t="s">
        <v>2052</v>
      </c>
      <c r="D1732" s="234"/>
      <c r="E1732" s="234"/>
      <c r="F1732" s="234"/>
      <c r="G1732" s="234"/>
      <c r="H1732" s="234"/>
      <c r="I1732" s="234"/>
      <c r="J1732" s="234"/>
      <c r="K1732" s="234"/>
      <c r="L1732" s="234"/>
      <c r="M1732" s="234"/>
      <c r="N1732" s="234"/>
      <c r="O1732" s="234"/>
      <c r="P1732" s="234"/>
      <c r="Q1732" s="234"/>
      <c r="R1732" s="234"/>
      <c r="S1732" s="234"/>
      <c r="T1732" s="234"/>
    </row>
    <row r="1733">
      <c r="A1733" s="268">
        <v>5503091</v>
      </c>
      <c r="B1733" s="231" t="s">
        <v>1849</v>
      </c>
      <c r="C1733" s="254" t="s">
        <v>2461</v>
      </c>
      <c r="D1733" s="234"/>
      <c r="E1733" s="234"/>
      <c r="F1733" s="234"/>
      <c r="G1733" s="234"/>
      <c r="H1733" s="234"/>
      <c r="I1733" s="234"/>
      <c r="J1733" s="234"/>
      <c r="K1733" s="234"/>
      <c r="L1733" s="234"/>
      <c r="M1733" s="234"/>
      <c r="N1733" s="234"/>
      <c r="O1733" s="234"/>
      <c r="P1733" s="234"/>
      <c r="Q1733" s="234"/>
      <c r="R1733" s="234"/>
      <c r="S1733" s="234"/>
      <c r="T1733" s="234"/>
    </row>
    <row r="1734">
      <c r="A1734" s="268">
        <v>5503092</v>
      </c>
      <c r="B1734" s="231" t="s">
        <v>1851</v>
      </c>
      <c r="C1734" s="254" t="s">
        <v>2462</v>
      </c>
      <c r="D1734" s="234"/>
      <c r="E1734" s="234"/>
      <c r="F1734" s="234"/>
      <c r="G1734" s="234"/>
      <c r="H1734" s="234"/>
      <c r="I1734" s="234"/>
      <c r="J1734" s="234"/>
      <c r="K1734" s="234"/>
      <c r="L1734" s="234"/>
      <c r="M1734" s="234"/>
      <c r="N1734" s="234"/>
      <c r="O1734" s="234"/>
      <c r="P1734" s="234"/>
      <c r="Q1734" s="234"/>
      <c r="R1734" s="234"/>
      <c r="S1734" s="234"/>
      <c r="T1734" s="234"/>
    </row>
    <row r="1735">
      <c r="A1735" s="268">
        <v>5503093</v>
      </c>
      <c r="B1735" s="231" t="s">
        <v>1853</v>
      </c>
      <c r="C1735" s="254" t="s">
        <v>2463</v>
      </c>
      <c r="D1735" s="234"/>
      <c r="E1735" s="234"/>
      <c r="F1735" s="234"/>
      <c r="G1735" s="234"/>
      <c r="H1735" s="234"/>
      <c r="I1735" s="234"/>
      <c r="J1735" s="234"/>
      <c r="K1735" s="234"/>
      <c r="L1735" s="234"/>
      <c r="M1735" s="234"/>
      <c r="N1735" s="234"/>
      <c r="O1735" s="234"/>
      <c r="P1735" s="234"/>
      <c r="Q1735" s="234"/>
      <c r="R1735" s="234"/>
      <c r="S1735" s="234"/>
      <c r="T1735" s="234"/>
    </row>
    <row r="1736">
      <c r="A1736" s="268">
        <v>5503094</v>
      </c>
      <c r="B1736" s="231" t="s">
        <v>1855</v>
      </c>
      <c r="C1736" s="254" t="s">
        <v>2464</v>
      </c>
      <c r="D1736" s="234"/>
      <c r="E1736" s="234"/>
      <c r="F1736" s="234"/>
      <c r="G1736" s="234"/>
      <c r="H1736" s="234"/>
      <c r="I1736" s="234"/>
      <c r="J1736" s="234"/>
      <c r="K1736" s="234"/>
      <c r="L1736" s="234"/>
      <c r="M1736" s="234"/>
      <c r="N1736" s="234"/>
      <c r="O1736" s="234"/>
      <c r="P1736" s="234"/>
      <c r="Q1736" s="234"/>
      <c r="R1736" s="234"/>
      <c r="S1736" s="234"/>
      <c r="T1736" s="234"/>
    </row>
    <row r="1737">
      <c r="A1737" s="268">
        <v>5503095</v>
      </c>
      <c r="B1737" s="231" t="s">
        <v>1857</v>
      </c>
      <c r="C1737" s="254" t="s">
        <v>2465</v>
      </c>
      <c r="D1737" s="234"/>
      <c r="E1737" s="234"/>
      <c r="F1737" s="234"/>
      <c r="G1737" s="234"/>
      <c r="H1737" s="234"/>
      <c r="I1737" s="234"/>
      <c r="J1737" s="234"/>
      <c r="K1737" s="234"/>
      <c r="L1737" s="234"/>
      <c r="M1737" s="234"/>
      <c r="N1737" s="234"/>
      <c r="O1737" s="234"/>
      <c r="P1737" s="234"/>
      <c r="Q1737" s="234"/>
      <c r="R1737" s="234"/>
      <c r="S1737" s="234"/>
      <c r="T1737" s="234"/>
    </row>
    <row r="1738">
      <c r="A1738" s="268">
        <v>5503096</v>
      </c>
      <c r="B1738" s="231" t="s">
        <v>1859</v>
      </c>
      <c r="C1738" s="254" t="s">
        <v>2466</v>
      </c>
      <c r="D1738" s="234"/>
      <c r="E1738" s="234"/>
      <c r="F1738" s="234"/>
      <c r="G1738" s="234"/>
      <c r="H1738" s="234"/>
      <c r="I1738" s="234"/>
      <c r="J1738" s="234"/>
      <c r="K1738" s="234"/>
      <c r="L1738" s="234"/>
      <c r="M1738" s="234"/>
      <c r="N1738" s="234"/>
      <c r="O1738" s="234"/>
      <c r="P1738" s="234"/>
      <c r="Q1738" s="234"/>
      <c r="R1738" s="234"/>
      <c r="S1738" s="234"/>
      <c r="T1738" s="234"/>
    </row>
    <row r="1739">
      <c r="A1739" s="268">
        <v>5503097</v>
      </c>
      <c r="B1739" s="231" t="s">
        <v>1861</v>
      </c>
      <c r="C1739" s="254" t="s">
        <v>2467</v>
      </c>
      <c r="D1739" s="234"/>
      <c r="E1739" s="234"/>
      <c r="F1739" s="234"/>
      <c r="G1739" s="234"/>
      <c r="H1739" s="234"/>
      <c r="I1739" s="234"/>
      <c r="J1739" s="234"/>
      <c r="K1739" s="234"/>
      <c r="L1739" s="234"/>
      <c r="M1739" s="234"/>
      <c r="N1739" s="234"/>
      <c r="O1739" s="234"/>
      <c r="P1739" s="234"/>
      <c r="Q1739" s="234"/>
      <c r="R1739" s="234"/>
      <c r="S1739" s="234"/>
      <c r="T1739" s="234"/>
    </row>
    <row r="1740">
      <c r="A1740" s="268">
        <v>5510072</v>
      </c>
      <c r="B1740" s="231" t="s">
        <v>1851</v>
      </c>
      <c r="C1740" s="254" t="s">
        <v>2071</v>
      </c>
      <c r="D1740" s="234"/>
      <c r="E1740" s="234"/>
      <c r="F1740" s="234"/>
      <c r="G1740" s="234"/>
      <c r="H1740" s="234"/>
      <c r="I1740" s="234"/>
      <c r="J1740" s="234"/>
      <c r="K1740" s="234"/>
      <c r="L1740" s="234"/>
      <c r="M1740" s="234"/>
      <c r="N1740" s="234"/>
      <c r="O1740" s="234"/>
      <c r="P1740" s="234"/>
      <c r="Q1740" s="234"/>
      <c r="R1740" s="234"/>
      <c r="S1740" s="234"/>
      <c r="T1740" s="234"/>
    </row>
    <row r="1741">
      <c r="A1741" s="268">
        <v>5510073</v>
      </c>
      <c r="B1741" s="231" t="s">
        <v>1853</v>
      </c>
      <c r="C1741" s="254" t="s">
        <v>2072</v>
      </c>
      <c r="D1741" s="234"/>
      <c r="E1741" s="234"/>
      <c r="F1741" s="234"/>
      <c r="G1741" s="234"/>
      <c r="H1741" s="234"/>
      <c r="I1741" s="234"/>
      <c r="J1741" s="234"/>
      <c r="K1741" s="234"/>
      <c r="L1741" s="234"/>
      <c r="M1741" s="234"/>
      <c r="N1741" s="234"/>
      <c r="O1741" s="234"/>
      <c r="P1741" s="234"/>
      <c r="Q1741" s="234"/>
      <c r="R1741" s="234"/>
      <c r="S1741" s="234"/>
      <c r="T1741" s="234"/>
    </row>
    <row r="1742">
      <c r="A1742" s="268">
        <v>5510074</v>
      </c>
      <c r="B1742" s="231" t="s">
        <v>1855</v>
      </c>
      <c r="C1742" s="254" t="s">
        <v>2073</v>
      </c>
      <c r="D1742" s="234"/>
      <c r="E1742" s="234"/>
      <c r="F1742" s="234"/>
      <c r="G1742" s="234"/>
      <c r="H1742" s="234"/>
      <c r="I1742" s="234"/>
      <c r="J1742" s="234"/>
      <c r="K1742" s="234"/>
      <c r="L1742" s="234"/>
      <c r="M1742" s="234"/>
      <c r="N1742" s="234"/>
      <c r="O1742" s="234"/>
      <c r="P1742" s="234"/>
      <c r="Q1742" s="234"/>
      <c r="R1742" s="234"/>
      <c r="S1742" s="234"/>
      <c r="T1742" s="234"/>
    </row>
    <row r="1743">
      <c r="A1743" s="268">
        <v>5510082</v>
      </c>
      <c r="B1743" s="231" t="s">
        <v>1851</v>
      </c>
      <c r="C1743" s="254" t="s">
        <v>2074</v>
      </c>
      <c r="D1743" s="234"/>
      <c r="E1743" s="234"/>
      <c r="F1743" s="234"/>
      <c r="G1743" s="234"/>
      <c r="H1743" s="234"/>
      <c r="I1743" s="234"/>
      <c r="J1743" s="234"/>
      <c r="K1743" s="234"/>
      <c r="L1743" s="234"/>
      <c r="M1743" s="234"/>
      <c r="N1743" s="234"/>
      <c r="O1743" s="234"/>
      <c r="P1743" s="234"/>
      <c r="Q1743" s="234"/>
      <c r="R1743" s="234"/>
      <c r="S1743" s="234"/>
      <c r="T1743" s="234"/>
    </row>
    <row r="1744">
      <c r="A1744" s="268">
        <v>5510083</v>
      </c>
      <c r="B1744" s="231" t="s">
        <v>1853</v>
      </c>
      <c r="C1744" s="254" t="s">
        <v>2075</v>
      </c>
      <c r="D1744" s="234"/>
      <c r="E1744" s="234"/>
      <c r="F1744" s="234"/>
      <c r="G1744" s="234"/>
      <c r="H1744" s="234"/>
      <c r="I1744" s="234"/>
      <c r="J1744" s="234"/>
      <c r="K1744" s="234"/>
      <c r="L1744" s="234"/>
      <c r="M1744" s="234"/>
      <c r="N1744" s="234"/>
      <c r="O1744" s="234"/>
      <c r="P1744" s="234"/>
      <c r="Q1744" s="234"/>
      <c r="R1744" s="234"/>
      <c r="S1744" s="234"/>
      <c r="T1744" s="234"/>
    </row>
    <row r="1745">
      <c r="A1745" s="268">
        <v>5510084</v>
      </c>
      <c r="B1745" s="231" t="s">
        <v>1855</v>
      </c>
      <c r="C1745" s="254" t="s">
        <v>2076</v>
      </c>
      <c r="D1745" s="234"/>
      <c r="E1745" s="234"/>
      <c r="F1745" s="234"/>
      <c r="G1745" s="234"/>
      <c r="H1745" s="234"/>
      <c r="I1745" s="234"/>
      <c r="J1745" s="234"/>
      <c r="K1745" s="234"/>
      <c r="L1745" s="234"/>
      <c r="M1745" s="234"/>
      <c r="N1745" s="234"/>
      <c r="O1745" s="234"/>
      <c r="P1745" s="234"/>
      <c r="Q1745" s="234"/>
      <c r="R1745" s="234"/>
      <c r="S1745" s="234"/>
      <c r="T1745" s="234"/>
    </row>
    <row r="1746">
      <c r="A1746" s="268">
        <v>5510192</v>
      </c>
      <c r="B1746" s="231" t="s">
        <v>1851</v>
      </c>
      <c r="C1746" s="254" t="s">
        <v>2107</v>
      </c>
      <c r="D1746" s="234"/>
      <c r="E1746" s="234"/>
      <c r="F1746" s="234"/>
      <c r="G1746" s="234"/>
      <c r="H1746" s="234"/>
      <c r="I1746" s="234"/>
      <c r="J1746" s="234"/>
      <c r="K1746" s="234"/>
      <c r="L1746" s="234"/>
      <c r="M1746" s="234"/>
      <c r="N1746" s="234"/>
      <c r="O1746" s="234"/>
      <c r="P1746" s="234"/>
      <c r="Q1746" s="234"/>
      <c r="R1746" s="234"/>
      <c r="S1746" s="234"/>
      <c r="T1746" s="234"/>
    </row>
    <row r="1747">
      <c r="A1747" s="268">
        <v>5510193</v>
      </c>
      <c r="B1747" s="231" t="s">
        <v>1853</v>
      </c>
      <c r="C1747" s="254" t="s">
        <v>2108</v>
      </c>
      <c r="D1747" s="234"/>
      <c r="E1747" s="234"/>
      <c r="F1747" s="234"/>
      <c r="G1747" s="234"/>
      <c r="H1747" s="234"/>
      <c r="I1747" s="234"/>
      <c r="J1747" s="234"/>
      <c r="K1747" s="234"/>
      <c r="L1747" s="234"/>
      <c r="M1747" s="234"/>
      <c r="N1747" s="234"/>
      <c r="O1747" s="234"/>
      <c r="P1747" s="234"/>
      <c r="Q1747" s="234"/>
      <c r="R1747" s="234"/>
      <c r="S1747" s="234"/>
      <c r="T1747" s="234"/>
    </row>
    <row r="1748">
      <c r="A1748" s="268">
        <v>5510194</v>
      </c>
      <c r="B1748" s="231" t="s">
        <v>1855</v>
      </c>
      <c r="C1748" s="254" t="s">
        <v>2109</v>
      </c>
      <c r="D1748" s="234"/>
      <c r="E1748" s="234"/>
      <c r="F1748" s="234"/>
      <c r="G1748" s="234"/>
      <c r="H1748" s="234"/>
      <c r="I1748" s="234"/>
      <c r="J1748" s="234"/>
      <c r="K1748" s="234"/>
      <c r="L1748" s="234"/>
      <c r="M1748" s="234"/>
      <c r="N1748" s="234"/>
      <c r="O1748" s="234"/>
      <c r="P1748" s="234"/>
      <c r="Q1748" s="234"/>
      <c r="R1748" s="234"/>
      <c r="S1748" s="234"/>
      <c r="T1748" s="234"/>
    </row>
    <row r="1749">
      <c r="A1749" s="268">
        <v>5510202</v>
      </c>
      <c r="B1749" s="231" t="s">
        <v>1851</v>
      </c>
      <c r="C1749" s="254" t="s">
        <v>2110</v>
      </c>
      <c r="D1749" s="234"/>
      <c r="E1749" s="234"/>
      <c r="F1749" s="234"/>
      <c r="G1749" s="234"/>
      <c r="H1749" s="234"/>
      <c r="I1749" s="234"/>
      <c r="J1749" s="234"/>
      <c r="K1749" s="234"/>
      <c r="L1749" s="234"/>
      <c r="M1749" s="234"/>
      <c r="N1749" s="234"/>
      <c r="O1749" s="234"/>
      <c r="P1749" s="234"/>
      <c r="Q1749" s="234"/>
      <c r="R1749" s="234"/>
      <c r="S1749" s="234"/>
      <c r="T1749" s="234"/>
    </row>
    <row r="1750">
      <c r="A1750" s="268">
        <v>5510203</v>
      </c>
      <c r="B1750" s="231" t="s">
        <v>1853</v>
      </c>
      <c r="C1750" s="254" t="s">
        <v>2111</v>
      </c>
      <c r="D1750" s="234"/>
      <c r="E1750" s="234"/>
      <c r="F1750" s="234"/>
      <c r="G1750" s="234"/>
      <c r="H1750" s="234"/>
      <c r="I1750" s="234"/>
      <c r="J1750" s="234"/>
      <c r="K1750" s="234"/>
      <c r="L1750" s="234"/>
      <c r="M1750" s="234"/>
      <c r="N1750" s="234"/>
      <c r="O1750" s="234"/>
      <c r="P1750" s="234"/>
      <c r="Q1750" s="234"/>
      <c r="R1750" s="234"/>
      <c r="S1750" s="234"/>
      <c r="T1750" s="234"/>
    </row>
    <row r="1751">
      <c r="A1751" s="268">
        <v>5510204</v>
      </c>
      <c r="B1751" s="231" t="s">
        <v>1855</v>
      </c>
      <c r="C1751" s="254" t="s">
        <v>2112</v>
      </c>
      <c r="D1751" s="234"/>
      <c r="E1751" s="234"/>
      <c r="F1751" s="234"/>
      <c r="G1751" s="234"/>
      <c r="H1751" s="234"/>
      <c r="I1751" s="234"/>
      <c r="J1751" s="234"/>
      <c r="K1751" s="234"/>
      <c r="L1751" s="234"/>
      <c r="M1751" s="234"/>
      <c r="N1751" s="234"/>
      <c r="O1751" s="234"/>
      <c r="P1751" s="234"/>
      <c r="Q1751" s="234"/>
      <c r="R1751" s="234"/>
      <c r="S1751" s="234"/>
      <c r="T1751" s="234"/>
    </row>
    <row r="1752">
      <c r="A1752" s="268">
        <v>5510212</v>
      </c>
      <c r="B1752" s="231" t="s">
        <v>1851</v>
      </c>
      <c r="C1752" s="254" t="s">
        <v>2113</v>
      </c>
      <c r="D1752" s="234"/>
      <c r="E1752" s="234"/>
      <c r="F1752" s="234"/>
      <c r="G1752" s="234"/>
      <c r="H1752" s="234"/>
      <c r="I1752" s="234"/>
      <c r="J1752" s="234"/>
      <c r="K1752" s="234"/>
      <c r="L1752" s="234"/>
      <c r="M1752" s="234"/>
      <c r="N1752" s="234"/>
      <c r="O1752" s="234"/>
      <c r="P1752" s="234"/>
      <c r="Q1752" s="234"/>
      <c r="R1752" s="234"/>
      <c r="S1752" s="234"/>
      <c r="T1752" s="234"/>
    </row>
    <row r="1753">
      <c r="A1753" s="268">
        <v>5510213</v>
      </c>
      <c r="B1753" s="231" t="s">
        <v>1853</v>
      </c>
      <c r="C1753" s="254" t="s">
        <v>2114</v>
      </c>
      <c r="D1753" s="234"/>
      <c r="E1753" s="234"/>
      <c r="F1753" s="234"/>
      <c r="G1753" s="234"/>
      <c r="H1753" s="234"/>
      <c r="I1753" s="234"/>
      <c r="J1753" s="234"/>
      <c r="K1753" s="234"/>
      <c r="L1753" s="234"/>
      <c r="M1753" s="234"/>
      <c r="N1753" s="234"/>
      <c r="O1753" s="234"/>
      <c r="P1753" s="234"/>
      <c r="Q1753" s="234"/>
      <c r="R1753" s="234"/>
      <c r="S1753" s="234"/>
      <c r="T1753" s="234"/>
    </row>
    <row r="1754">
      <c r="A1754" s="268">
        <v>5510214</v>
      </c>
      <c r="B1754" s="231" t="s">
        <v>1855</v>
      </c>
      <c r="C1754" s="254" t="s">
        <v>2115</v>
      </c>
      <c r="D1754" s="234"/>
      <c r="E1754" s="234"/>
      <c r="F1754" s="234"/>
      <c r="G1754" s="234"/>
      <c r="H1754" s="234"/>
      <c r="I1754" s="234"/>
      <c r="J1754" s="234"/>
      <c r="K1754" s="234"/>
      <c r="L1754" s="234"/>
      <c r="M1754" s="234"/>
      <c r="N1754" s="234"/>
      <c r="O1754" s="234"/>
      <c r="P1754" s="234"/>
      <c r="Q1754" s="234"/>
      <c r="R1754" s="234"/>
      <c r="S1754" s="234"/>
      <c r="T1754" s="234"/>
    </row>
    <row r="1755">
      <c r="A1755" s="268">
        <v>5510222</v>
      </c>
      <c r="B1755" s="231" t="s">
        <v>1851</v>
      </c>
      <c r="C1755" s="254" t="s">
        <v>2468</v>
      </c>
      <c r="D1755" s="234"/>
      <c r="E1755" s="234"/>
      <c r="F1755" s="234"/>
      <c r="G1755" s="234"/>
      <c r="H1755" s="234"/>
      <c r="I1755" s="234"/>
      <c r="J1755" s="234"/>
      <c r="K1755" s="234"/>
      <c r="L1755" s="234"/>
      <c r="M1755" s="234"/>
      <c r="N1755" s="234"/>
      <c r="O1755" s="234"/>
      <c r="P1755" s="234"/>
      <c r="Q1755" s="234"/>
      <c r="R1755" s="234"/>
      <c r="S1755" s="234"/>
      <c r="T1755" s="234"/>
    </row>
    <row r="1756">
      <c r="A1756" s="268">
        <v>5510223</v>
      </c>
      <c r="B1756" s="231" t="s">
        <v>1853</v>
      </c>
      <c r="C1756" s="254" t="s">
        <v>2469</v>
      </c>
      <c r="D1756" s="234"/>
      <c r="E1756" s="234"/>
      <c r="F1756" s="234"/>
      <c r="G1756" s="234"/>
      <c r="H1756" s="234"/>
      <c r="I1756" s="234"/>
      <c r="J1756" s="234"/>
      <c r="K1756" s="234"/>
      <c r="L1756" s="234"/>
      <c r="M1756" s="234"/>
      <c r="N1756" s="234"/>
      <c r="O1756" s="234"/>
      <c r="P1756" s="234"/>
      <c r="Q1756" s="234"/>
      <c r="R1756" s="234"/>
      <c r="S1756" s="234"/>
      <c r="T1756" s="234"/>
    </row>
    <row r="1757">
      <c r="A1757" s="268">
        <v>5510224</v>
      </c>
      <c r="B1757" s="231" t="s">
        <v>1855</v>
      </c>
      <c r="C1757" s="254" t="s">
        <v>2470</v>
      </c>
      <c r="D1757" s="234"/>
      <c r="E1757" s="234"/>
      <c r="F1757" s="234"/>
      <c r="G1757" s="234"/>
      <c r="H1757" s="234"/>
      <c r="I1757" s="234"/>
      <c r="J1757" s="234"/>
      <c r="K1757" s="234"/>
      <c r="L1757" s="234"/>
      <c r="M1757" s="234"/>
      <c r="N1757" s="234"/>
      <c r="O1757" s="234"/>
      <c r="P1757" s="234"/>
      <c r="Q1757" s="234"/>
      <c r="R1757" s="234"/>
      <c r="S1757" s="234"/>
      <c r="T1757" s="234"/>
    </row>
    <row r="1758">
      <c r="A1758" s="268">
        <v>5510232</v>
      </c>
      <c r="B1758" s="231" t="s">
        <v>1851</v>
      </c>
      <c r="C1758" s="254" t="s">
        <v>2471</v>
      </c>
      <c r="D1758" s="234"/>
      <c r="E1758" s="234"/>
      <c r="F1758" s="234"/>
      <c r="G1758" s="234"/>
      <c r="H1758" s="234"/>
      <c r="I1758" s="234"/>
      <c r="J1758" s="234"/>
      <c r="K1758" s="234"/>
      <c r="L1758" s="234"/>
      <c r="M1758" s="234"/>
      <c r="N1758" s="234"/>
      <c r="O1758" s="234"/>
      <c r="P1758" s="234"/>
      <c r="Q1758" s="234"/>
      <c r="R1758" s="234"/>
      <c r="S1758" s="234"/>
      <c r="T1758" s="234"/>
    </row>
    <row r="1759">
      <c r="A1759" s="268">
        <v>5510233</v>
      </c>
      <c r="B1759" s="231" t="s">
        <v>1853</v>
      </c>
      <c r="C1759" s="254" t="s">
        <v>2472</v>
      </c>
      <c r="D1759" s="234"/>
      <c r="E1759" s="234"/>
      <c r="F1759" s="234"/>
      <c r="G1759" s="234"/>
      <c r="H1759" s="234"/>
      <c r="I1759" s="234"/>
      <c r="J1759" s="234"/>
      <c r="K1759" s="234"/>
      <c r="L1759" s="234"/>
      <c r="M1759" s="234"/>
      <c r="N1759" s="234"/>
      <c r="O1759" s="234"/>
      <c r="P1759" s="234"/>
      <c r="Q1759" s="234"/>
      <c r="R1759" s="234"/>
      <c r="S1759" s="234"/>
      <c r="T1759" s="234"/>
    </row>
    <row r="1760">
      <c r="A1760" s="268">
        <v>5510234</v>
      </c>
      <c r="B1760" s="231" t="s">
        <v>1855</v>
      </c>
      <c r="C1760" s="254" t="s">
        <v>2473</v>
      </c>
      <c r="D1760" s="234"/>
      <c r="E1760" s="234"/>
      <c r="F1760" s="234"/>
      <c r="G1760" s="234"/>
      <c r="H1760" s="234"/>
      <c r="I1760" s="234"/>
      <c r="J1760" s="234"/>
      <c r="K1760" s="234"/>
      <c r="L1760" s="234"/>
      <c r="M1760" s="234"/>
      <c r="N1760" s="234"/>
      <c r="O1760" s="234"/>
      <c r="P1760" s="234"/>
      <c r="Q1760" s="234"/>
      <c r="R1760" s="234"/>
      <c r="S1760" s="234"/>
      <c r="T1760" s="234"/>
    </row>
    <row r="1761">
      <c r="A1761" s="268">
        <v>5510304</v>
      </c>
      <c r="B1761" s="231" t="s">
        <v>1855</v>
      </c>
      <c r="C1761" s="254" t="s">
        <v>2142</v>
      </c>
      <c r="D1761" s="234"/>
      <c r="E1761" s="234"/>
      <c r="F1761" s="234"/>
      <c r="G1761" s="234"/>
      <c r="H1761" s="234"/>
      <c r="I1761" s="234"/>
      <c r="J1761" s="234"/>
      <c r="K1761" s="234"/>
      <c r="L1761" s="234"/>
      <c r="M1761" s="234"/>
      <c r="N1761" s="234"/>
      <c r="O1761" s="234"/>
      <c r="P1761" s="234"/>
      <c r="Q1761" s="234"/>
      <c r="R1761" s="234"/>
      <c r="S1761" s="234"/>
      <c r="T1761" s="234"/>
    </row>
    <row r="1762">
      <c r="A1762" s="268">
        <v>5510305</v>
      </c>
      <c r="B1762" s="231" t="s">
        <v>1857</v>
      </c>
      <c r="C1762" s="254" t="s">
        <v>2143</v>
      </c>
      <c r="D1762" s="234"/>
      <c r="E1762" s="234"/>
      <c r="F1762" s="234"/>
      <c r="G1762" s="234"/>
      <c r="H1762" s="234"/>
      <c r="I1762" s="234"/>
      <c r="J1762" s="234"/>
      <c r="K1762" s="234"/>
      <c r="L1762" s="234"/>
      <c r="M1762" s="234"/>
      <c r="N1762" s="234"/>
      <c r="O1762" s="234"/>
      <c r="P1762" s="234"/>
      <c r="Q1762" s="234"/>
      <c r="R1762" s="234"/>
      <c r="S1762" s="234"/>
      <c r="T1762" s="234"/>
    </row>
    <row r="1763">
      <c r="A1763" s="268">
        <v>5510306</v>
      </c>
      <c r="B1763" s="231" t="s">
        <v>1859</v>
      </c>
      <c r="C1763" s="254" t="s">
        <v>2144</v>
      </c>
      <c r="D1763" s="234"/>
      <c r="E1763" s="234"/>
      <c r="F1763" s="234"/>
      <c r="G1763" s="234"/>
      <c r="H1763" s="234"/>
      <c r="I1763" s="234"/>
      <c r="J1763" s="234"/>
      <c r="K1763" s="234"/>
      <c r="L1763" s="234"/>
      <c r="M1763" s="234"/>
      <c r="N1763" s="234"/>
      <c r="O1763" s="234"/>
      <c r="P1763" s="234"/>
      <c r="Q1763" s="234"/>
      <c r="R1763" s="234"/>
      <c r="S1763" s="234"/>
      <c r="T1763" s="234"/>
    </row>
    <row r="1764">
      <c r="A1764" s="268">
        <v>5510307</v>
      </c>
      <c r="B1764" s="231" t="s">
        <v>1861</v>
      </c>
      <c r="C1764" s="254" t="s">
        <v>2145</v>
      </c>
      <c r="D1764" s="234"/>
      <c r="E1764" s="234"/>
      <c r="F1764" s="234"/>
      <c r="G1764" s="234"/>
      <c r="H1764" s="234"/>
      <c r="I1764" s="234"/>
      <c r="J1764" s="234"/>
      <c r="K1764" s="234"/>
      <c r="L1764" s="234"/>
      <c r="M1764" s="234"/>
      <c r="N1764" s="234"/>
      <c r="O1764" s="234"/>
      <c r="P1764" s="234"/>
      <c r="Q1764" s="234"/>
      <c r="R1764" s="234"/>
      <c r="S1764" s="234"/>
      <c r="T1764" s="234"/>
    </row>
    <row r="1765">
      <c r="A1765" s="268">
        <v>5510284</v>
      </c>
      <c r="B1765" s="231" t="s">
        <v>1855</v>
      </c>
      <c r="C1765" s="254" t="s">
        <v>2134</v>
      </c>
      <c r="D1765" s="234"/>
      <c r="E1765" s="234"/>
      <c r="F1765" s="234"/>
      <c r="G1765" s="234"/>
      <c r="H1765" s="234"/>
      <c r="I1765" s="234"/>
      <c r="J1765" s="234"/>
      <c r="K1765" s="234"/>
      <c r="L1765" s="234"/>
      <c r="M1765" s="234"/>
      <c r="N1765" s="234"/>
      <c r="O1765" s="234"/>
      <c r="P1765" s="234"/>
      <c r="Q1765" s="234"/>
      <c r="R1765" s="234"/>
      <c r="S1765" s="234"/>
      <c r="T1765" s="234"/>
    </row>
    <row r="1766">
      <c r="A1766" s="268">
        <v>5510285</v>
      </c>
      <c r="B1766" s="231" t="s">
        <v>1857</v>
      </c>
      <c r="C1766" s="254" t="s">
        <v>2135</v>
      </c>
      <c r="D1766" s="234"/>
      <c r="E1766" s="234"/>
      <c r="F1766" s="234"/>
      <c r="G1766" s="234"/>
      <c r="H1766" s="234"/>
      <c r="I1766" s="234"/>
      <c r="J1766" s="234"/>
      <c r="K1766" s="234"/>
      <c r="L1766" s="234"/>
      <c r="M1766" s="234"/>
      <c r="N1766" s="234"/>
      <c r="O1766" s="234"/>
      <c r="P1766" s="234"/>
      <c r="Q1766" s="234"/>
      <c r="R1766" s="234"/>
      <c r="S1766" s="234"/>
      <c r="T1766" s="234"/>
    </row>
    <row r="1767">
      <c r="A1767" s="268">
        <v>5510286</v>
      </c>
      <c r="B1767" s="231" t="s">
        <v>1859</v>
      </c>
      <c r="C1767" s="254" t="s">
        <v>2136</v>
      </c>
      <c r="D1767" s="234"/>
      <c r="E1767" s="234"/>
      <c r="F1767" s="234"/>
      <c r="G1767" s="234"/>
      <c r="H1767" s="234"/>
      <c r="I1767" s="234"/>
      <c r="J1767" s="234"/>
      <c r="K1767" s="234"/>
      <c r="L1767" s="234"/>
      <c r="M1767" s="234"/>
      <c r="N1767" s="234"/>
      <c r="O1767" s="234"/>
      <c r="P1767" s="234"/>
      <c r="Q1767" s="234"/>
      <c r="R1767" s="234"/>
      <c r="S1767" s="234"/>
      <c r="T1767" s="234"/>
    </row>
    <row r="1768">
      <c r="A1768" s="268">
        <v>5510287</v>
      </c>
      <c r="B1768" s="231" t="s">
        <v>1861</v>
      </c>
      <c r="C1768" s="254" t="s">
        <v>2137</v>
      </c>
      <c r="D1768" s="234"/>
      <c r="E1768" s="234"/>
      <c r="F1768" s="234"/>
      <c r="G1768" s="234"/>
      <c r="H1768" s="234"/>
      <c r="I1768" s="234"/>
      <c r="J1768" s="234"/>
      <c r="K1768" s="234"/>
      <c r="L1768" s="234"/>
      <c r="M1768" s="234"/>
      <c r="N1768" s="234"/>
      <c r="O1768" s="234"/>
      <c r="P1768" s="234"/>
      <c r="Q1768" s="234"/>
      <c r="R1768" s="234"/>
      <c r="S1768" s="234"/>
      <c r="T1768" s="234"/>
    </row>
    <row r="1769">
      <c r="A1769" s="268"/>
      <c r="B1769" s="231"/>
      <c r="C1769" s="254"/>
      <c r="D1769" s="234"/>
      <c r="E1769" s="234"/>
      <c r="F1769" s="234"/>
      <c r="G1769" s="234"/>
      <c r="H1769" s="234"/>
      <c r="I1769" s="234"/>
      <c r="J1769" s="234"/>
      <c r="K1769" s="234"/>
      <c r="L1769" s="234"/>
      <c r="M1769" s="234"/>
      <c r="N1769" s="234"/>
      <c r="O1769" s="234"/>
      <c r="P1769" s="234"/>
      <c r="Q1769" s="234"/>
      <c r="R1769" s="234"/>
      <c r="S1769" s="234"/>
      <c r="T1769" s="234"/>
    </row>
    <row r="1770">
      <c r="A1770" s="231">
        <v>5510675</v>
      </c>
      <c r="B1770" s="231" t="s">
        <v>1857</v>
      </c>
      <c r="C1770" s="254" t="s">
        <v>2474</v>
      </c>
      <c r="D1770" s="234"/>
      <c r="E1770" s="234"/>
      <c r="F1770" s="234"/>
      <c r="G1770" s="234"/>
      <c r="H1770" s="234"/>
      <c r="I1770" s="234"/>
      <c r="J1770" s="234"/>
      <c r="K1770" s="234"/>
      <c r="L1770" s="234"/>
      <c r="M1770" s="234"/>
      <c r="N1770" s="234"/>
      <c r="O1770" s="234"/>
      <c r="P1770" s="234"/>
      <c r="Q1770" s="234"/>
      <c r="R1770" s="234"/>
      <c r="S1770" s="234"/>
      <c r="T1770" s="234"/>
    </row>
    <row r="1771">
      <c r="A1771" s="231">
        <v>5510676</v>
      </c>
      <c r="B1771" s="231" t="s">
        <v>1859</v>
      </c>
      <c r="C1771" s="254" t="s">
        <v>2474</v>
      </c>
      <c r="D1771" s="234"/>
      <c r="E1771" s="234"/>
      <c r="F1771" s="234"/>
      <c r="G1771" s="234"/>
      <c r="H1771" s="234"/>
      <c r="I1771" s="234"/>
      <c r="J1771" s="234"/>
      <c r="K1771" s="234"/>
      <c r="L1771" s="234"/>
      <c r="M1771" s="234"/>
      <c r="N1771" s="234"/>
      <c r="O1771" s="234"/>
      <c r="P1771" s="234"/>
      <c r="Q1771" s="234"/>
      <c r="R1771" s="234"/>
      <c r="S1771" s="234"/>
      <c r="T1771" s="234"/>
    </row>
    <row r="1772">
      <c r="A1772" s="231">
        <v>5510677</v>
      </c>
      <c r="B1772" s="231" t="s">
        <v>1861</v>
      </c>
      <c r="C1772" s="254" t="s">
        <v>2474</v>
      </c>
      <c r="D1772" s="234"/>
      <c r="E1772" s="234"/>
      <c r="F1772" s="234"/>
      <c r="G1772" s="234"/>
      <c r="H1772" s="234"/>
      <c r="I1772" s="234"/>
      <c r="J1772" s="234"/>
      <c r="K1772" s="234"/>
      <c r="L1772" s="234"/>
      <c r="M1772" s="234"/>
      <c r="N1772" s="234"/>
      <c r="O1772" s="234"/>
      <c r="P1772" s="234"/>
      <c r="Q1772" s="234"/>
      <c r="R1772" s="234"/>
      <c r="S1772" s="234"/>
      <c r="T1772" s="234"/>
    </row>
    <row r="1773">
      <c r="A1773" s="231">
        <v>5510685</v>
      </c>
      <c r="B1773" s="231" t="s">
        <v>1857</v>
      </c>
      <c r="C1773" s="254" t="s">
        <v>2475</v>
      </c>
      <c r="D1773" s="234"/>
      <c r="E1773" s="234"/>
      <c r="F1773" s="234"/>
      <c r="G1773" s="234"/>
      <c r="H1773" s="234"/>
      <c r="I1773" s="234"/>
      <c r="J1773" s="234"/>
      <c r="K1773" s="234"/>
      <c r="L1773" s="234"/>
      <c r="M1773" s="234"/>
      <c r="N1773" s="234"/>
      <c r="O1773" s="234"/>
      <c r="P1773" s="234"/>
      <c r="Q1773" s="234"/>
      <c r="R1773" s="234"/>
      <c r="S1773" s="234"/>
      <c r="T1773" s="234"/>
    </row>
    <row r="1774">
      <c r="A1774" s="231">
        <v>5510686</v>
      </c>
      <c r="B1774" s="231" t="s">
        <v>1859</v>
      </c>
      <c r="C1774" s="254" t="s">
        <v>2476</v>
      </c>
      <c r="D1774" s="234"/>
      <c r="E1774" s="234"/>
      <c r="F1774" s="234"/>
      <c r="G1774" s="234"/>
      <c r="H1774" s="234"/>
      <c r="I1774" s="234"/>
      <c r="J1774" s="234"/>
      <c r="K1774" s="234"/>
      <c r="L1774" s="234"/>
      <c r="M1774" s="234"/>
      <c r="N1774" s="234"/>
      <c r="O1774" s="234"/>
      <c r="P1774" s="234"/>
      <c r="Q1774" s="234"/>
      <c r="R1774" s="234"/>
      <c r="S1774" s="234"/>
      <c r="T1774" s="234"/>
    </row>
    <row r="1775">
      <c r="A1775" s="231">
        <v>5510687</v>
      </c>
      <c r="B1775" s="231" t="s">
        <v>1861</v>
      </c>
      <c r="C1775" s="254" t="s">
        <v>2477</v>
      </c>
      <c r="D1775" s="234"/>
      <c r="E1775" s="234"/>
      <c r="F1775" s="234"/>
      <c r="G1775" s="234"/>
      <c r="H1775" s="234"/>
      <c r="I1775" s="234"/>
      <c r="J1775" s="234"/>
      <c r="K1775" s="234"/>
      <c r="L1775" s="234"/>
      <c r="M1775" s="234"/>
      <c r="N1775" s="234"/>
      <c r="O1775" s="234"/>
      <c r="P1775" s="234"/>
      <c r="Q1775" s="234"/>
      <c r="R1775" s="234"/>
      <c r="S1775" s="234"/>
      <c r="T1775" s="234"/>
    </row>
    <row r="1776">
      <c r="A1776" s="231">
        <v>5510695</v>
      </c>
      <c r="B1776" s="231" t="s">
        <v>1857</v>
      </c>
      <c r="C1776" s="254" t="s">
        <v>2478</v>
      </c>
      <c r="D1776" s="234"/>
      <c r="E1776" s="234"/>
      <c r="F1776" s="234"/>
      <c r="G1776" s="234"/>
      <c r="H1776" s="234"/>
      <c r="I1776" s="234"/>
      <c r="J1776" s="234"/>
      <c r="K1776" s="234"/>
      <c r="L1776" s="234"/>
      <c r="M1776" s="234"/>
      <c r="N1776" s="234"/>
      <c r="O1776" s="234"/>
      <c r="P1776" s="234"/>
      <c r="Q1776" s="234"/>
      <c r="R1776" s="234"/>
      <c r="S1776" s="234"/>
      <c r="T1776" s="234"/>
    </row>
    <row r="1777">
      <c r="A1777" s="231">
        <v>5510696</v>
      </c>
      <c r="B1777" s="231" t="s">
        <v>1859</v>
      </c>
      <c r="C1777" s="254" t="s">
        <v>2479</v>
      </c>
      <c r="D1777" s="234"/>
      <c r="E1777" s="234"/>
      <c r="F1777" s="234"/>
      <c r="G1777" s="234"/>
      <c r="H1777" s="234"/>
      <c r="I1777" s="234"/>
      <c r="J1777" s="234"/>
      <c r="K1777" s="234"/>
      <c r="L1777" s="234"/>
      <c r="M1777" s="234"/>
      <c r="N1777" s="234"/>
      <c r="O1777" s="234"/>
      <c r="P1777" s="234"/>
      <c r="Q1777" s="234"/>
      <c r="R1777" s="234"/>
      <c r="S1777" s="234"/>
      <c r="T1777" s="234"/>
    </row>
    <row r="1778">
      <c r="A1778" s="231">
        <v>5510697</v>
      </c>
      <c r="B1778" s="231" t="s">
        <v>1861</v>
      </c>
      <c r="C1778" s="254" t="s">
        <v>2480</v>
      </c>
      <c r="D1778" s="234"/>
      <c r="E1778" s="234"/>
      <c r="F1778" s="234"/>
      <c r="G1778" s="234"/>
      <c r="H1778" s="234"/>
      <c r="I1778" s="234"/>
      <c r="J1778" s="234"/>
      <c r="K1778" s="234"/>
      <c r="L1778" s="234"/>
      <c r="M1778" s="234"/>
      <c r="N1778" s="234"/>
      <c r="O1778" s="234"/>
      <c r="P1778" s="234"/>
      <c r="Q1778" s="234"/>
      <c r="R1778" s="234"/>
      <c r="S1778" s="234"/>
      <c r="T1778" s="234"/>
    </row>
    <row r="1779">
      <c r="A1779" s="268"/>
      <c r="B1779" s="231"/>
      <c r="C1779" s="273"/>
      <c r="D1779" s="234"/>
      <c r="E1779" s="234"/>
      <c r="F1779" s="234"/>
      <c r="G1779" s="234"/>
      <c r="H1779" s="234"/>
      <c r="I1779" s="234"/>
      <c r="J1779" s="234"/>
      <c r="K1779" s="234"/>
      <c r="L1779" s="234"/>
      <c r="M1779" s="234"/>
      <c r="N1779" s="234"/>
      <c r="O1779" s="234"/>
      <c r="P1779" s="234"/>
      <c r="Q1779" s="234"/>
      <c r="R1779" s="234"/>
      <c r="S1779" s="234"/>
      <c r="T1779" s="234"/>
    </row>
    <row r="1780">
      <c r="A1780" s="260"/>
      <c r="B1780" s="261"/>
      <c r="C1780" s="274" t="s">
        <v>2481</v>
      </c>
      <c r="D1780" s="234"/>
      <c r="E1780" s="234"/>
      <c r="F1780" s="234"/>
      <c r="G1780" s="234"/>
      <c r="H1780" s="234"/>
      <c r="I1780" s="234"/>
      <c r="J1780" s="234"/>
      <c r="K1780" s="234"/>
      <c r="L1780" s="234"/>
      <c r="M1780" s="234"/>
      <c r="N1780" s="234"/>
      <c r="O1780" s="234"/>
      <c r="P1780" s="234"/>
      <c r="Q1780" s="234"/>
      <c r="R1780" s="234"/>
      <c r="S1780" s="234"/>
      <c r="T1780" s="234"/>
    </row>
    <row r="1781">
      <c r="A1781" s="268">
        <v>53030474</v>
      </c>
      <c r="B1781" s="231" t="s">
        <v>1861</v>
      </c>
      <c r="C1781" s="254" t="s">
        <v>2044</v>
      </c>
      <c r="D1781" s="234"/>
      <c r="E1781" s="234"/>
      <c r="F1781" s="234"/>
      <c r="G1781" s="234"/>
      <c r="H1781" s="234"/>
      <c r="I1781" s="234"/>
      <c r="J1781" s="234"/>
      <c r="K1781" s="234"/>
      <c r="L1781" s="234"/>
      <c r="M1781" s="234"/>
      <c r="N1781" s="234"/>
      <c r="O1781" s="234"/>
      <c r="P1781" s="234"/>
      <c r="Q1781" s="234"/>
      <c r="R1781" s="234"/>
      <c r="S1781" s="234"/>
      <c r="T1781" s="234"/>
    </row>
    <row r="1782">
      <c r="A1782" s="268">
        <v>53011175</v>
      </c>
      <c r="B1782" s="231" t="s">
        <v>1861</v>
      </c>
      <c r="C1782" s="254" t="s">
        <v>1941</v>
      </c>
      <c r="D1782" s="234"/>
      <c r="E1782" s="234"/>
      <c r="F1782" s="234"/>
      <c r="G1782" s="234"/>
      <c r="H1782" s="234"/>
      <c r="I1782" s="234"/>
      <c r="J1782" s="234"/>
      <c r="K1782" s="234"/>
      <c r="L1782" s="234"/>
      <c r="M1782" s="234"/>
      <c r="N1782" s="234"/>
      <c r="O1782" s="234"/>
      <c r="P1782" s="234"/>
      <c r="Q1782" s="234"/>
      <c r="R1782" s="234"/>
      <c r="S1782" s="234"/>
      <c r="T1782" s="234"/>
    </row>
    <row r="1783">
      <c r="A1783" s="275">
        <v>53020276</v>
      </c>
      <c r="B1783" s="231" t="s">
        <v>1861</v>
      </c>
      <c r="C1783" s="254" t="s">
        <v>2033</v>
      </c>
      <c r="D1783" s="234"/>
      <c r="E1783" s="234"/>
      <c r="F1783" s="234"/>
      <c r="G1783" s="234"/>
      <c r="H1783" s="234"/>
      <c r="I1783" s="234"/>
      <c r="J1783" s="234"/>
      <c r="K1783" s="234"/>
      <c r="L1783" s="234"/>
      <c r="M1783" s="234"/>
      <c r="N1783" s="234"/>
      <c r="O1783" s="234"/>
      <c r="P1783" s="234"/>
      <c r="Q1783" s="234"/>
      <c r="R1783" s="234"/>
      <c r="S1783" s="234"/>
      <c r="T1783" s="234"/>
    </row>
    <row r="1784">
      <c r="A1784" s="275"/>
      <c r="B1784" s="231"/>
      <c r="C1784" s="273"/>
      <c r="D1784" s="234"/>
      <c r="E1784" s="234"/>
      <c r="F1784" s="234"/>
      <c r="G1784" s="234"/>
      <c r="H1784" s="234"/>
      <c r="I1784" s="234"/>
      <c r="J1784" s="234"/>
      <c r="K1784" s="234"/>
      <c r="L1784" s="234"/>
      <c r="M1784" s="234"/>
      <c r="N1784" s="234"/>
      <c r="O1784" s="234"/>
      <c r="P1784" s="234"/>
      <c r="Q1784" s="234"/>
      <c r="R1784" s="234"/>
      <c r="S1784" s="234"/>
      <c r="T1784" s="234"/>
    </row>
    <row r="1785">
      <c r="A1785" s="275"/>
      <c r="B1785" s="231"/>
      <c r="C1785" s="273"/>
      <c r="D1785" s="234"/>
      <c r="E1785" s="234"/>
      <c r="F1785" s="234"/>
      <c r="G1785" s="234"/>
      <c r="H1785" s="234"/>
      <c r="I1785" s="234"/>
      <c r="J1785" s="234"/>
      <c r="K1785" s="234"/>
      <c r="L1785" s="234"/>
      <c r="M1785" s="234"/>
      <c r="N1785" s="234"/>
      <c r="O1785" s="234"/>
      <c r="P1785" s="234"/>
      <c r="Q1785" s="234"/>
      <c r="R1785" s="234"/>
      <c r="S1785" s="234"/>
      <c r="T1785" s="234"/>
    </row>
    <row r="1786">
      <c r="A1786" s="275"/>
      <c r="B1786" s="231"/>
      <c r="C1786" s="254"/>
      <c r="D1786" s="234"/>
      <c r="E1786" s="234"/>
      <c r="F1786" s="234"/>
      <c r="G1786" s="234"/>
      <c r="H1786" s="234"/>
      <c r="I1786" s="234"/>
      <c r="J1786" s="234"/>
      <c r="K1786" s="234"/>
      <c r="L1786" s="234"/>
      <c r="M1786" s="234"/>
      <c r="N1786" s="234"/>
      <c r="O1786" s="234"/>
      <c r="P1786" s="234"/>
      <c r="Q1786" s="234"/>
      <c r="R1786" s="234"/>
      <c r="S1786" s="234"/>
      <c r="T1786" s="234"/>
    </row>
    <row r="1787">
      <c r="A1787" s="276"/>
      <c r="B1787" s="231"/>
      <c r="C1787" s="254"/>
      <c r="D1787" s="234"/>
      <c r="E1787" s="234"/>
      <c r="F1787" s="234"/>
      <c r="G1787" s="234"/>
      <c r="H1787" s="234"/>
      <c r="I1787" s="234"/>
      <c r="J1787" s="234"/>
      <c r="K1787" s="234"/>
      <c r="L1787" s="234"/>
      <c r="M1787" s="234"/>
      <c r="N1787" s="234"/>
      <c r="O1787" s="234"/>
      <c r="P1787" s="234"/>
      <c r="Q1787" s="234"/>
      <c r="R1787" s="234"/>
      <c r="S1787" s="234"/>
      <c r="T1787" s="234"/>
    </row>
    <row r="1788">
      <c r="A1788" s="277"/>
      <c r="B1788" s="261" t="s">
        <v>2482</v>
      </c>
      <c r="C1788" s="262" t="s">
        <v>2483</v>
      </c>
      <c r="D1788" s="234"/>
      <c r="E1788" s="234"/>
      <c r="F1788" s="234"/>
      <c r="G1788" s="234"/>
      <c r="H1788" s="234"/>
      <c r="I1788" s="234"/>
      <c r="J1788" s="234"/>
      <c r="K1788" s="234"/>
      <c r="L1788" s="234"/>
      <c r="M1788" s="234"/>
      <c r="N1788" s="234"/>
      <c r="O1788" s="234"/>
      <c r="P1788" s="234"/>
      <c r="Q1788" s="234"/>
      <c r="R1788" s="234"/>
      <c r="S1788" s="234"/>
      <c r="T1788" s="234"/>
    </row>
    <row r="1789">
      <c r="A1789" s="278">
        <v>5600004</v>
      </c>
      <c r="B1789" s="231" t="s">
        <v>2484</v>
      </c>
      <c r="C1789" s="233" t="s">
        <v>2485</v>
      </c>
      <c r="D1789" s="234"/>
      <c r="E1789" s="234"/>
      <c r="F1789" s="234"/>
      <c r="G1789" s="234"/>
      <c r="H1789" s="234"/>
      <c r="I1789" s="234"/>
      <c r="J1789" s="234"/>
      <c r="K1789" s="234"/>
      <c r="L1789" s="234"/>
      <c r="M1789" s="234"/>
      <c r="N1789" s="234"/>
      <c r="O1789" s="234"/>
      <c r="P1789" s="234"/>
      <c r="Q1789" s="234"/>
      <c r="R1789" s="234"/>
      <c r="S1789" s="234"/>
      <c r="T1789" s="234"/>
    </row>
    <row r="1790">
      <c r="A1790" s="278">
        <v>5600005</v>
      </c>
      <c r="B1790" s="231" t="s">
        <v>2486</v>
      </c>
      <c r="C1790" s="233" t="s">
        <v>2487</v>
      </c>
      <c r="D1790" s="234"/>
      <c r="E1790" s="234"/>
      <c r="F1790" s="234"/>
      <c r="G1790" s="234"/>
      <c r="H1790" s="234"/>
      <c r="I1790" s="234"/>
      <c r="J1790" s="234"/>
      <c r="K1790" s="234"/>
      <c r="L1790" s="234"/>
      <c r="M1790" s="234"/>
      <c r="N1790" s="234"/>
      <c r="O1790" s="234"/>
      <c r="P1790" s="234"/>
      <c r="Q1790" s="234"/>
      <c r="R1790" s="234"/>
      <c r="S1790" s="234"/>
      <c r="T1790" s="234"/>
    </row>
    <row r="1791">
      <c r="A1791" s="278">
        <v>5600006</v>
      </c>
      <c r="B1791" s="231" t="s">
        <v>2488</v>
      </c>
      <c r="C1791" s="233" t="s">
        <v>2489</v>
      </c>
      <c r="D1791" s="234"/>
      <c r="E1791" s="234"/>
      <c r="F1791" s="234"/>
      <c r="G1791" s="234"/>
      <c r="H1791" s="234"/>
      <c r="I1791" s="234"/>
      <c r="J1791" s="234"/>
      <c r="K1791" s="234"/>
      <c r="L1791" s="234"/>
      <c r="M1791" s="234"/>
      <c r="N1791" s="234"/>
      <c r="O1791" s="234"/>
      <c r="P1791" s="234"/>
      <c r="Q1791" s="234"/>
      <c r="R1791" s="234"/>
      <c r="S1791" s="234"/>
      <c r="T1791" s="234"/>
    </row>
    <row r="1792">
      <c r="A1792" s="278">
        <v>5600007</v>
      </c>
      <c r="B1792" s="231" t="s">
        <v>2486</v>
      </c>
      <c r="C1792" s="233" t="s">
        <v>2487</v>
      </c>
      <c r="D1792" s="234"/>
      <c r="E1792" s="234"/>
      <c r="F1792" s="234"/>
      <c r="G1792" s="234"/>
      <c r="H1792" s="234"/>
      <c r="I1792" s="234"/>
      <c r="J1792" s="234"/>
      <c r="K1792" s="234"/>
      <c r="L1792" s="234"/>
      <c r="M1792" s="234"/>
      <c r="N1792" s="234"/>
      <c r="O1792" s="234"/>
      <c r="P1792" s="234"/>
      <c r="Q1792" s="234"/>
      <c r="R1792" s="234"/>
      <c r="S1792" s="234"/>
      <c r="T1792" s="234"/>
    </row>
    <row r="1793">
      <c r="A1793" s="278">
        <v>5600008</v>
      </c>
      <c r="B1793" s="231" t="s">
        <v>2486</v>
      </c>
      <c r="C1793" s="233" t="s">
        <v>2487</v>
      </c>
      <c r="D1793" s="234"/>
      <c r="E1793" s="234"/>
      <c r="F1793" s="234"/>
      <c r="G1793" s="234"/>
      <c r="H1793" s="234"/>
      <c r="I1793" s="234"/>
      <c r="J1793" s="234"/>
      <c r="K1793" s="234"/>
      <c r="L1793" s="234"/>
      <c r="M1793" s="234"/>
      <c r="N1793" s="234"/>
      <c r="O1793" s="234"/>
      <c r="P1793" s="234"/>
      <c r="Q1793" s="234"/>
      <c r="R1793" s="234"/>
      <c r="S1793" s="234"/>
      <c r="T1793" s="234"/>
    </row>
    <row r="1794">
      <c r="A1794" s="278">
        <v>5600009</v>
      </c>
      <c r="B1794" s="231" t="s">
        <v>2486</v>
      </c>
      <c r="C1794" s="233" t="s">
        <v>2487</v>
      </c>
      <c r="D1794" s="234"/>
      <c r="E1794" s="234"/>
      <c r="F1794" s="234"/>
      <c r="G1794" s="234"/>
      <c r="H1794" s="234"/>
      <c r="I1794" s="234"/>
      <c r="J1794" s="234"/>
      <c r="K1794" s="234"/>
      <c r="L1794" s="234"/>
      <c r="M1794" s="234"/>
      <c r="N1794" s="234"/>
      <c r="O1794" s="234"/>
      <c r="P1794" s="234"/>
      <c r="Q1794" s="234"/>
      <c r="R1794" s="234"/>
      <c r="S1794" s="234"/>
      <c r="T1794" s="234"/>
    </row>
    <row r="1795">
      <c r="A1795" s="278">
        <v>5600010</v>
      </c>
      <c r="B1795" s="231" t="s">
        <v>2486</v>
      </c>
      <c r="C1795" s="233" t="s">
        <v>2487</v>
      </c>
      <c r="D1795" s="234"/>
      <c r="E1795" s="234"/>
      <c r="F1795" s="234"/>
      <c r="G1795" s="234"/>
      <c r="H1795" s="234"/>
      <c r="I1795" s="234"/>
      <c r="J1795" s="234"/>
      <c r="K1795" s="234"/>
      <c r="L1795" s="234"/>
      <c r="M1795" s="234"/>
      <c r="N1795" s="234"/>
      <c r="O1795" s="234"/>
      <c r="P1795" s="234"/>
      <c r="Q1795" s="234"/>
      <c r="R1795" s="234"/>
      <c r="S1795" s="234"/>
      <c r="T1795" s="234"/>
    </row>
    <row r="1796">
      <c r="A1796" s="278">
        <v>5600011</v>
      </c>
      <c r="B1796" s="231" t="s">
        <v>2488</v>
      </c>
      <c r="C1796" s="233" t="s">
        <v>2489</v>
      </c>
      <c r="D1796" s="234"/>
      <c r="E1796" s="234"/>
      <c r="F1796" s="234"/>
      <c r="G1796" s="234"/>
      <c r="H1796" s="234"/>
      <c r="I1796" s="234"/>
      <c r="J1796" s="234"/>
      <c r="K1796" s="234"/>
      <c r="L1796" s="234"/>
      <c r="M1796" s="234"/>
      <c r="N1796" s="234"/>
      <c r="O1796" s="234"/>
      <c r="P1796" s="234"/>
      <c r="Q1796" s="234"/>
      <c r="R1796" s="234"/>
      <c r="S1796" s="234"/>
      <c r="T1796" s="234"/>
    </row>
    <row r="1797">
      <c r="A1797" s="278">
        <v>5600014</v>
      </c>
      <c r="B1797" s="231" t="s">
        <v>2490</v>
      </c>
      <c r="C1797" s="233" t="s">
        <v>2491</v>
      </c>
      <c r="D1797" s="234"/>
      <c r="E1797" s="234"/>
      <c r="F1797" s="234"/>
      <c r="G1797" s="234"/>
      <c r="H1797" s="234"/>
      <c r="I1797" s="234"/>
      <c r="J1797" s="234"/>
      <c r="K1797" s="234"/>
      <c r="L1797" s="234"/>
      <c r="M1797" s="234"/>
      <c r="N1797" s="234"/>
      <c r="O1797" s="234"/>
      <c r="P1797" s="234"/>
      <c r="Q1797" s="234"/>
      <c r="R1797" s="234"/>
      <c r="S1797" s="234"/>
      <c r="T1797" s="234"/>
    </row>
    <row r="1798">
      <c r="A1798" s="278">
        <v>5600015</v>
      </c>
      <c r="B1798" s="231" t="s">
        <v>2492</v>
      </c>
      <c r="C1798" s="233" t="s">
        <v>2493</v>
      </c>
      <c r="D1798" s="234"/>
      <c r="E1798" s="234"/>
      <c r="F1798" s="234"/>
      <c r="G1798" s="234"/>
      <c r="H1798" s="234"/>
      <c r="I1798" s="234"/>
      <c r="J1798" s="234"/>
      <c r="K1798" s="234"/>
      <c r="L1798" s="234"/>
      <c r="M1798" s="234"/>
      <c r="N1798" s="234"/>
      <c r="O1798" s="234"/>
      <c r="P1798" s="234"/>
      <c r="Q1798" s="234"/>
      <c r="R1798" s="234"/>
      <c r="S1798" s="234"/>
      <c r="T1798" s="234"/>
    </row>
    <row r="1799">
      <c r="A1799" s="278">
        <v>5600016</v>
      </c>
      <c r="B1799" s="231" t="s">
        <v>2494</v>
      </c>
      <c r="C1799" s="233" t="s">
        <v>2495</v>
      </c>
      <c r="D1799" s="234"/>
      <c r="E1799" s="234"/>
      <c r="F1799" s="234"/>
      <c r="G1799" s="234"/>
      <c r="H1799" s="234"/>
      <c r="I1799" s="234"/>
      <c r="J1799" s="234"/>
      <c r="K1799" s="234"/>
      <c r="L1799" s="234"/>
      <c r="M1799" s="234"/>
      <c r="N1799" s="234"/>
      <c r="O1799" s="234"/>
      <c r="P1799" s="234"/>
      <c r="Q1799" s="234"/>
      <c r="R1799" s="234"/>
      <c r="S1799" s="234"/>
      <c r="T1799" s="234"/>
    </row>
    <row r="1800">
      <c r="A1800" s="278">
        <v>5600020</v>
      </c>
      <c r="B1800" s="231" t="s">
        <v>2496</v>
      </c>
      <c r="C1800" s="233" t="s">
        <v>2497</v>
      </c>
      <c r="D1800" s="234"/>
      <c r="E1800" s="234"/>
      <c r="F1800" s="234"/>
      <c r="G1800" s="234"/>
      <c r="H1800" s="234"/>
      <c r="I1800" s="234"/>
      <c r="J1800" s="234"/>
      <c r="K1800" s="234"/>
      <c r="L1800" s="234"/>
      <c r="M1800" s="234"/>
      <c r="N1800" s="234"/>
      <c r="O1800" s="234"/>
      <c r="P1800" s="234"/>
      <c r="Q1800" s="234"/>
      <c r="R1800" s="234"/>
      <c r="S1800" s="234"/>
      <c r="T1800" s="234"/>
    </row>
    <row r="1801">
      <c r="A1801" s="278">
        <v>5600021</v>
      </c>
      <c r="B1801" s="235" t="s">
        <v>2498</v>
      </c>
      <c r="C1801" s="233" t="s">
        <v>2499</v>
      </c>
      <c r="D1801" s="234"/>
      <c r="E1801" s="234"/>
      <c r="F1801" s="234"/>
      <c r="G1801" s="234"/>
      <c r="H1801" s="234"/>
      <c r="I1801" s="234"/>
      <c r="J1801" s="234"/>
      <c r="K1801" s="234"/>
      <c r="L1801" s="234"/>
      <c r="M1801" s="234"/>
      <c r="N1801" s="234"/>
      <c r="O1801" s="234"/>
      <c r="P1801" s="234"/>
      <c r="Q1801" s="234"/>
      <c r="R1801" s="234"/>
      <c r="S1801" s="234"/>
      <c r="T1801" s="234"/>
    </row>
    <row r="1802">
      <c r="A1802" s="278">
        <v>5600022</v>
      </c>
      <c r="B1802" s="231" t="s">
        <v>2486</v>
      </c>
      <c r="C1802" s="233" t="s">
        <v>2487</v>
      </c>
      <c r="D1802" s="234"/>
      <c r="E1802" s="234"/>
      <c r="F1802" s="234"/>
      <c r="G1802" s="234"/>
      <c r="H1802" s="234"/>
      <c r="I1802" s="234"/>
      <c r="J1802" s="234"/>
      <c r="K1802" s="234"/>
      <c r="L1802" s="234"/>
      <c r="M1802" s="234"/>
      <c r="N1802" s="234"/>
      <c r="O1802" s="234"/>
      <c r="P1802" s="234"/>
      <c r="Q1802" s="234"/>
      <c r="R1802" s="234"/>
      <c r="S1802" s="234"/>
      <c r="T1802" s="234"/>
    </row>
    <row r="1803">
      <c r="A1803" s="278">
        <v>5600023</v>
      </c>
      <c r="B1803" s="231" t="s">
        <v>2500</v>
      </c>
      <c r="C1803" s="233" t="s">
        <v>2501</v>
      </c>
      <c r="D1803" s="234"/>
      <c r="E1803" s="234"/>
      <c r="F1803" s="234"/>
      <c r="G1803" s="234"/>
      <c r="H1803" s="234"/>
      <c r="I1803" s="234"/>
      <c r="J1803" s="234"/>
      <c r="K1803" s="234"/>
      <c r="L1803" s="234"/>
      <c r="M1803" s="234"/>
      <c r="N1803" s="234"/>
      <c r="O1803" s="234"/>
      <c r="P1803" s="234"/>
      <c r="Q1803" s="234"/>
      <c r="R1803" s="234"/>
      <c r="S1803" s="234"/>
      <c r="T1803" s="234"/>
    </row>
    <row r="1804">
      <c r="A1804" s="278">
        <v>5600024</v>
      </c>
      <c r="B1804" s="231" t="s">
        <v>2500</v>
      </c>
      <c r="C1804" s="233" t="s">
        <v>2502</v>
      </c>
      <c r="D1804" s="234"/>
      <c r="E1804" s="234"/>
      <c r="F1804" s="234"/>
      <c r="G1804" s="234"/>
      <c r="H1804" s="234"/>
      <c r="I1804" s="234"/>
      <c r="J1804" s="234"/>
      <c r="K1804" s="234"/>
      <c r="L1804" s="234"/>
      <c r="M1804" s="234"/>
      <c r="N1804" s="234"/>
      <c r="O1804" s="234"/>
      <c r="P1804" s="234"/>
      <c r="Q1804" s="234"/>
      <c r="R1804" s="234"/>
      <c r="S1804" s="234"/>
      <c r="T1804" s="234"/>
    </row>
    <row r="1805">
      <c r="A1805" s="278">
        <v>5600025</v>
      </c>
      <c r="B1805" s="231" t="s">
        <v>2500</v>
      </c>
      <c r="C1805" s="233" t="s">
        <v>2503</v>
      </c>
      <c r="D1805" s="234"/>
      <c r="E1805" s="234"/>
      <c r="F1805" s="234"/>
      <c r="G1805" s="234"/>
      <c r="H1805" s="234"/>
      <c r="I1805" s="234"/>
      <c r="J1805" s="234"/>
      <c r="K1805" s="234"/>
      <c r="L1805" s="234"/>
      <c r="M1805" s="234"/>
      <c r="N1805" s="234"/>
      <c r="O1805" s="234"/>
      <c r="P1805" s="234"/>
      <c r="Q1805" s="234"/>
      <c r="R1805" s="234"/>
      <c r="S1805" s="234"/>
      <c r="T1805" s="234"/>
    </row>
    <row r="1806">
      <c r="A1806" s="278">
        <v>5600026</v>
      </c>
      <c r="B1806" s="231" t="s">
        <v>2500</v>
      </c>
      <c r="C1806" s="233" t="s">
        <v>2504</v>
      </c>
      <c r="D1806" s="234"/>
      <c r="E1806" s="234"/>
      <c r="F1806" s="234"/>
      <c r="G1806" s="234"/>
      <c r="H1806" s="234"/>
      <c r="I1806" s="234"/>
      <c r="J1806" s="234"/>
      <c r="K1806" s="234"/>
      <c r="L1806" s="234"/>
      <c r="M1806" s="234"/>
      <c r="N1806" s="234"/>
      <c r="O1806" s="234"/>
      <c r="P1806" s="234"/>
      <c r="Q1806" s="234"/>
      <c r="R1806" s="234"/>
      <c r="S1806" s="234"/>
      <c r="T1806" s="234"/>
    </row>
    <row r="1807">
      <c r="A1807" s="278">
        <v>5600027</v>
      </c>
      <c r="B1807" s="231" t="s">
        <v>2500</v>
      </c>
      <c r="C1807" s="233" t="s">
        <v>2505</v>
      </c>
      <c r="D1807" s="234"/>
      <c r="E1807" s="234"/>
      <c r="F1807" s="234"/>
      <c r="G1807" s="234"/>
      <c r="H1807" s="234"/>
      <c r="I1807" s="234"/>
      <c r="J1807" s="234"/>
      <c r="K1807" s="234"/>
      <c r="L1807" s="234"/>
      <c r="M1807" s="234"/>
      <c r="N1807" s="234"/>
      <c r="O1807" s="234"/>
      <c r="P1807" s="234"/>
      <c r="Q1807" s="234"/>
      <c r="R1807" s="234"/>
      <c r="S1807" s="234"/>
      <c r="T1807" s="234"/>
    </row>
    <row r="1808">
      <c r="A1808" s="278">
        <v>5600028</v>
      </c>
      <c r="B1808" s="231" t="s">
        <v>2506</v>
      </c>
      <c r="C1808" s="233" t="s">
        <v>2507</v>
      </c>
      <c r="D1808" s="234"/>
      <c r="E1808" s="234"/>
      <c r="F1808" s="234"/>
      <c r="G1808" s="234"/>
      <c r="H1808" s="234"/>
      <c r="I1808" s="234"/>
      <c r="J1808" s="234"/>
      <c r="K1808" s="234"/>
      <c r="L1808" s="234"/>
      <c r="M1808" s="234"/>
      <c r="N1808" s="234"/>
      <c r="O1808" s="234"/>
      <c r="P1808" s="234"/>
      <c r="Q1808" s="234"/>
      <c r="R1808" s="234"/>
      <c r="S1808" s="234"/>
      <c r="T1808" s="234"/>
    </row>
    <row r="1809">
      <c r="A1809" s="263">
        <v>5600029</v>
      </c>
      <c r="B1809" s="231" t="s">
        <v>2506</v>
      </c>
      <c r="C1809" s="233" t="s">
        <v>2508</v>
      </c>
      <c r="D1809" s="234"/>
      <c r="E1809" s="234"/>
      <c r="F1809" s="234"/>
      <c r="G1809" s="234"/>
      <c r="H1809" s="234"/>
      <c r="I1809" s="234"/>
      <c r="J1809" s="234"/>
      <c r="K1809" s="234"/>
      <c r="L1809" s="234"/>
      <c r="M1809" s="234"/>
      <c r="N1809" s="234"/>
      <c r="O1809" s="234"/>
      <c r="P1809" s="234"/>
      <c r="Q1809" s="234"/>
      <c r="R1809" s="234"/>
      <c r="S1809" s="234"/>
      <c r="T1809" s="234"/>
    </row>
    <row r="1810">
      <c r="A1810" s="263">
        <v>5600030</v>
      </c>
      <c r="B1810" s="231" t="s">
        <v>2506</v>
      </c>
      <c r="C1810" s="233" t="s">
        <v>2509</v>
      </c>
      <c r="D1810" s="234"/>
      <c r="E1810" s="234"/>
      <c r="F1810" s="234"/>
      <c r="G1810" s="234"/>
      <c r="H1810" s="234"/>
      <c r="I1810" s="234"/>
      <c r="J1810" s="234"/>
      <c r="K1810" s="234"/>
      <c r="L1810" s="234"/>
      <c r="M1810" s="234"/>
      <c r="N1810" s="234"/>
      <c r="O1810" s="234"/>
      <c r="P1810" s="234"/>
      <c r="Q1810" s="234"/>
      <c r="R1810" s="234"/>
      <c r="S1810" s="234"/>
      <c r="T1810" s="234"/>
    </row>
    <row r="1811">
      <c r="A1811" s="263">
        <v>5600031</v>
      </c>
      <c r="B1811" s="231" t="s">
        <v>2506</v>
      </c>
      <c r="C1811" s="233" t="s">
        <v>2510</v>
      </c>
      <c r="D1811" s="234"/>
      <c r="E1811" s="234"/>
      <c r="F1811" s="234"/>
      <c r="G1811" s="234"/>
      <c r="H1811" s="234"/>
      <c r="I1811" s="234"/>
      <c r="J1811" s="234"/>
      <c r="K1811" s="234"/>
      <c r="L1811" s="234"/>
      <c r="M1811" s="234"/>
      <c r="N1811" s="234"/>
      <c r="O1811" s="234"/>
      <c r="P1811" s="234"/>
      <c r="Q1811" s="234"/>
      <c r="R1811" s="234"/>
      <c r="S1811" s="234"/>
      <c r="T1811" s="234"/>
    </row>
    <row r="1812">
      <c r="A1812" s="263">
        <v>5600032</v>
      </c>
      <c r="B1812" s="231" t="s">
        <v>2506</v>
      </c>
      <c r="C1812" s="233" t="s">
        <v>2511</v>
      </c>
      <c r="D1812" s="234"/>
      <c r="E1812" s="234"/>
      <c r="F1812" s="234"/>
      <c r="G1812" s="234"/>
      <c r="H1812" s="234"/>
      <c r="I1812" s="234"/>
      <c r="J1812" s="234"/>
      <c r="K1812" s="234"/>
      <c r="L1812" s="234"/>
      <c r="M1812" s="234"/>
      <c r="N1812" s="234"/>
      <c r="O1812" s="234"/>
      <c r="P1812" s="234"/>
      <c r="Q1812" s="234"/>
      <c r="R1812" s="234"/>
      <c r="S1812" s="234"/>
      <c r="T1812" s="234"/>
    </row>
    <row r="1813">
      <c r="A1813" s="263">
        <v>5600033</v>
      </c>
      <c r="B1813" s="231" t="s">
        <v>2512</v>
      </c>
      <c r="C1813" s="233" t="s">
        <v>2513</v>
      </c>
      <c r="D1813" s="234"/>
      <c r="E1813" s="234"/>
      <c r="F1813" s="234"/>
      <c r="G1813" s="234"/>
      <c r="H1813" s="234"/>
      <c r="I1813" s="234"/>
      <c r="J1813" s="234"/>
      <c r="K1813" s="234"/>
      <c r="L1813" s="234"/>
      <c r="M1813" s="234"/>
      <c r="N1813" s="234"/>
      <c r="O1813" s="234"/>
      <c r="P1813" s="234"/>
      <c r="Q1813" s="234"/>
      <c r="R1813" s="234"/>
      <c r="S1813" s="234"/>
      <c r="T1813" s="234"/>
    </row>
    <row r="1814">
      <c r="A1814" s="263">
        <v>5600034</v>
      </c>
      <c r="B1814" s="231" t="s">
        <v>2512</v>
      </c>
      <c r="C1814" s="233" t="s">
        <v>2514</v>
      </c>
      <c r="D1814" s="234"/>
      <c r="E1814" s="234"/>
      <c r="F1814" s="234"/>
      <c r="G1814" s="234"/>
      <c r="H1814" s="234"/>
      <c r="I1814" s="234"/>
      <c r="J1814" s="234"/>
      <c r="K1814" s="234"/>
      <c r="L1814" s="234"/>
      <c r="M1814" s="234"/>
      <c r="N1814" s="234"/>
      <c r="O1814" s="234"/>
      <c r="P1814" s="234"/>
      <c r="Q1814" s="234"/>
      <c r="R1814" s="234"/>
      <c r="S1814" s="234"/>
      <c r="T1814" s="234"/>
    </row>
    <row r="1815">
      <c r="A1815" s="263">
        <v>5600035</v>
      </c>
      <c r="B1815" s="231" t="s">
        <v>2512</v>
      </c>
      <c r="C1815" s="233" t="s">
        <v>2515</v>
      </c>
      <c r="D1815" s="234"/>
      <c r="E1815" s="234"/>
      <c r="F1815" s="234"/>
      <c r="G1815" s="234"/>
      <c r="H1815" s="234"/>
      <c r="I1815" s="234"/>
      <c r="J1815" s="234"/>
      <c r="K1815" s="234"/>
      <c r="L1815" s="234"/>
      <c r="M1815" s="234"/>
      <c r="N1815" s="234"/>
      <c r="O1815" s="234"/>
      <c r="P1815" s="234"/>
      <c r="Q1815" s="234"/>
      <c r="R1815" s="234"/>
      <c r="S1815" s="234"/>
      <c r="T1815" s="234"/>
    </row>
    <row r="1816">
      <c r="A1816" s="263">
        <v>5600036</v>
      </c>
      <c r="B1816" s="231" t="s">
        <v>2512</v>
      </c>
      <c r="C1816" s="233" t="s">
        <v>2516</v>
      </c>
      <c r="D1816" s="234"/>
      <c r="E1816" s="234"/>
      <c r="F1816" s="234"/>
      <c r="G1816" s="234"/>
      <c r="H1816" s="234"/>
      <c r="I1816" s="234"/>
      <c r="J1816" s="234"/>
      <c r="K1816" s="234"/>
      <c r="L1816" s="234"/>
      <c r="M1816" s="234"/>
      <c r="N1816" s="234"/>
      <c r="O1816" s="234"/>
      <c r="P1816" s="234"/>
      <c r="Q1816" s="234"/>
      <c r="R1816" s="234"/>
      <c r="S1816" s="234"/>
      <c r="T1816" s="234"/>
    </row>
    <row r="1817">
      <c r="A1817" s="263">
        <v>5600037</v>
      </c>
      <c r="B1817" s="231" t="s">
        <v>2512</v>
      </c>
      <c r="C1817" s="233" t="s">
        <v>2517</v>
      </c>
      <c r="D1817" s="234"/>
      <c r="E1817" s="234"/>
      <c r="F1817" s="234"/>
      <c r="G1817" s="234"/>
      <c r="H1817" s="234"/>
      <c r="I1817" s="234"/>
      <c r="J1817" s="234"/>
      <c r="K1817" s="234"/>
      <c r="L1817" s="234"/>
      <c r="M1817" s="234"/>
      <c r="N1817" s="234"/>
      <c r="O1817" s="234"/>
      <c r="P1817" s="234"/>
      <c r="Q1817" s="234"/>
      <c r="R1817" s="234"/>
      <c r="S1817" s="234"/>
      <c r="T1817" s="234"/>
    </row>
    <row r="1818">
      <c r="A1818" s="263">
        <v>5600038</v>
      </c>
      <c r="B1818" s="231" t="s">
        <v>2518</v>
      </c>
      <c r="C1818" s="233" t="s">
        <v>2519</v>
      </c>
      <c r="D1818" s="234"/>
      <c r="E1818" s="234"/>
      <c r="F1818" s="234"/>
      <c r="G1818" s="234"/>
      <c r="H1818" s="234"/>
      <c r="I1818" s="234"/>
      <c r="J1818" s="234"/>
      <c r="K1818" s="234"/>
      <c r="L1818" s="234"/>
      <c r="M1818" s="234"/>
      <c r="N1818" s="234"/>
      <c r="O1818" s="234"/>
      <c r="P1818" s="234"/>
      <c r="Q1818" s="234"/>
      <c r="R1818" s="234"/>
      <c r="S1818" s="234"/>
      <c r="T1818" s="234"/>
    </row>
    <row r="1819">
      <c r="A1819" s="263">
        <v>5600039</v>
      </c>
      <c r="B1819" s="231" t="s">
        <v>2518</v>
      </c>
      <c r="C1819" s="233" t="s">
        <v>2520</v>
      </c>
      <c r="D1819" s="234"/>
      <c r="E1819" s="234"/>
      <c r="F1819" s="234"/>
      <c r="G1819" s="234"/>
      <c r="H1819" s="234"/>
      <c r="I1819" s="234"/>
      <c r="J1819" s="234"/>
      <c r="K1819" s="234"/>
      <c r="L1819" s="234"/>
      <c r="M1819" s="234"/>
      <c r="N1819" s="234"/>
      <c r="O1819" s="234"/>
      <c r="P1819" s="234"/>
      <c r="Q1819" s="234"/>
      <c r="R1819" s="234"/>
      <c r="S1819" s="234"/>
      <c r="T1819" s="234"/>
    </row>
    <row r="1820">
      <c r="A1820" s="263">
        <v>5600040</v>
      </c>
      <c r="B1820" s="231" t="s">
        <v>2518</v>
      </c>
      <c r="C1820" s="233" t="s">
        <v>2521</v>
      </c>
      <c r="D1820" s="234"/>
      <c r="E1820" s="234"/>
      <c r="F1820" s="234"/>
      <c r="G1820" s="234"/>
      <c r="H1820" s="234"/>
      <c r="I1820" s="234"/>
      <c r="J1820" s="234"/>
      <c r="K1820" s="234"/>
      <c r="L1820" s="234"/>
      <c r="M1820" s="234"/>
      <c r="N1820" s="234"/>
      <c r="O1820" s="234"/>
      <c r="P1820" s="234"/>
      <c r="Q1820" s="234"/>
      <c r="R1820" s="234"/>
      <c r="S1820" s="234"/>
      <c r="T1820" s="234"/>
    </row>
    <row r="1821">
      <c r="A1821" s="263">
        <v>5600041</v>
      </c>
      <c r="B1821" s="231" t="s">
        <v>2518</v>
      </c>
      <c r="C1821" s="233" t="s">
        <v>2522</v>
      </c>
      <c r="D1821" s="234"/>
      <c r="E1821" s="234"/>
      <c r="F1821" s="234"/>
      <c r="G1821" s="234"/>
      <c r="H1821" s="234"/>
      <c r="I1821" s="234"/>
      <c r="J1821" s="234"/>
      <c r="K1821" s="234"/>
      <c r="L1821" s="234"/>
      <c r="M1821" s="234"/>
      <c r="N1821" s="234"/>
      <c r="O1821" s="234"/>
      <c r="P1821" s="234"/>
      <c r="Q1821" s="234"/>
      <c r="R1821" s="234"/>
      <c r="S1821" s="234"/>
      <c r="T1821" s="234"/>
    </row>
    <row r="1822">
      <c r="A1822" s="263">
        <v>5600042</v>
      </c>
      <c r="B1822" s="231" t="s">
        <v>2518</v>
      </c>
      <c r="C1822" s="233" t="s">
        <v>2523</v>
      </c>
      <c r="D1822" s="234"/>
      <c r="E1822" s="234"/>
      <c r="F1822" s="234"/>
      <c r="G1822" s="234"/>
      <c r="H1822" s="234"/>
      <c r="I1822" s="234"/>
      <c r="J1822" s="234"/>
      <c r="K1822" s="234"/>
      <c r="L1822" s="234"/>
      <c r="M1822" s="234"/>
      <c r="N1822" s="234"/>
      <c r="O1822" s="234"/>
      <c r="P1822" s="234"/>
      <c r="Q1822" s="234"/>
      <c r="R1822" s="234"/>
      <c r="S1822" s="234"/>
      <c r="T1822" s="234"/>
    </row>
    <row r="1823">
      <c r="A1823" s="263">
        <v>5600043</v>
      </c>
      <c r="B1823" s="231" t="s">
        <v>2524</v>
      </c>
      <c r="C1823" s="233" t="s">
        <v>2525</v>
      </c>
      <c r="D1823" s="234"/>
      <c r="E1823" s="234"/>
      <c r="F1823" s="234"/>
      <c r="G1823" s="234"/>
      <c r="H1823" s="234"/>
      <c r="I1823" s="234"/>
      <c r="J1823" s="234"/>
      <c r="K1823" s="234"/>
      <c r="L1823" s="234"/>
      <c r="M1823" s="234"/>
      <c r="N1823" s="234"/>
      <c r="O1823" s="234"/>
      <c r="P1823" s="234"/>
      <c r="Q1823" s="234"/>
      <c r="R1823" s="234"/>
      <c r="S1823" s="234"/>
      <c r="T1823" s="234"/>
    </row>
    <row r="1824">
      <c r="A1824" s="263">
        <v>5600044</v>
      </c>
      <c r="B1824" s="231" t="s">
        <v>2524</v>
      </c>
      <c r="C1824" s="233" t="s">
        <v>2526</v>
      </c>
      <c r="D1824" s="234"/>
      <c r="E1824" s="234"/>
      <c r="F1824" s="234"/>
      <c r="G1824" s="234"/>
      <c r="H1824" s="234"/>
      <c r="I1824" s="234"/>
      <c r="J1824" s="234"/>
      <c r="K1824" s="234"/>
      <c r="L1824" s="234"/>
      <c r="M1824" s="234"/>
      <c r="N1824" s="234"/>
      <c r="O1824" s="234"/>
      <c r="P1824" s="234"/>
      <c r="Q1824" s="234"/>
      <c r="R1824" s="234"/>
      <c r="S1824" s="234"/>
      <c r="T1824" s="234"/>
    </row>
    <row r="1825">
      <c r="A1825" s="263">
        <v>5600045</v>
      </c>
      <c r="B1825" s="231" t="s">
        <v>2524</v>
      </c>
      <c r="C1825" s="233" t="s">
        <v>2527</v>
      </c>
      <c r="D1825" s="234"/>
      <c r="E1825" s="234"/>
      <c r="F1825" s="234"/>
      <c r="G1825" s="234"/>
      <c r="H1825" s="234"/>
      <c r="I1825" s="234"/>
      <c r="J1825" s="234"/>
      <c r="K1825" s="234"/>
      <c r="L1825" s="234"/>
      <c r="M1825" s="234"/>
      <c r="N1825" s="234"/>
      <c r="O1825" s="234"/>
      <c r="P1825" s="234"/>
      <c r="Q1825" s="234"/>
      <c r="R1825" s="234"/>
      <c r="S1825" s="234"/>
      <c r="T1825" s="234"/>
    </row>
    <row r="1826">
      <c r="A1826" s="263">
        <v>5600046</v>
      </c>
      <c r="B1826" s="231" t="s">
        <v>2524</v>
      </c>
      <c r="C1826" s="233" t="s">
        <v>2528</v>
      </c>
      <c r="D1826" s="234"/>
      <c r="E1826" s="234"/>
      <c r="F1826" s="234"/>
      <c r="G1826" s="234"/>
      <c r="H1826" s="234"/>
      <c r="I1826" s="234"/>
      <c r="J1826" s="234"/>
      <c r="K1826" s="234"/>
      <c r="L1826" s="234"/>
      <c r="M1826" s="234"/>
      <c r="N1826" s="234"/>
      <c r="O1826" s="234"/>
      <c r="P1826" s="234"/>
      <c r="Q1826" s="234"/>
      <c r="R1826" s="234"/>
      <c r="S1826" s="234"/>
      <c r="T1826" s="234"/>
    </row>
    <row r="1827">
      <c r="A1827" s="263">
        <v>5600047</v>
      </c>
      <c r="B1827" s="231" t="s">
        <v>2524</v>
      </c>
      <c r="C1827" s="233" t="s">
        <v>2529</v>
      </c>
      <c r="D1827" s="234"/>
      <c r="E1827" s="234"/>
      <c r="F1827" s="234"/>
      <c r="G1827" s="234"/>
      <c r="H1827" s="234"/>
      <c r="I1827" s="234"/>
      <c r="J1827" s="234"/>
      <c r="K1827" s="234"/>
      <c r="L1827" s="234"/>
      <c r="M1827" s="234"/>
      <c r="N1827" s="234"/>
      <c r="O1827" s="234"/>
      <c r="P1827" s="234"/>
      <c r="Q1827" s="234"/>
      <c r="R1827" s="234"/>
      <c r="S1827" s="234"/>
      <c r="T1827" s="234"/>
    </row>
    <row r="1828">
      <c r="A1828" s="263">
        <v>5600048</v>
      </c>
      <c r="B1828" s="231" t="s">
        <v>2530</v>
      </c>
      <c r="C1828" s="233" t="s">
        <v>2531</v>
      </c>
      <c r="D1828" s="234"/>
      <c r="E1828" s="234"/>
      <c r="F1828" s="234"/>
      <c r="G1828" s="234"/>
      <c r="H1828" s="234"/>
      <c r="I1828" s="234"/>
      <c r="J1828" s="234"/>
      <c r="K1828" s="234"/>
      <c r="L1828" s="234"/>
      <c r="M1828" s="234"/>
      <c r="N1828" s="234"/>
      <c r="O1828" s="234"/>
      <c r="P1828" s="234"/>
      <c r="Q1828" s="234"/>
      <c r="R1828" s="234"/>
      <c r="S1828" s="234"/>
      <c r="T1828" s="234"/>
    </row>
    <row r="1829">
      <c r="A1829" s="263">
        <v>5600049</v>
      </c>
      <c r="B1829" s="231" t="s">
        <v>2530</v>
      </c>
      <c r="C1829" s="233" t="s">
        <v>2532</v>
      </c>
      <c r="D1829" s="234"/>
      <c r="E1829" s="234"/>
      <c r="F1829" s="234"/>
      <c r="G1829" s="234"/>
      <c r="H1829" s="234"/>
      <c r="I1829" s="234"/>
      <c r="J1829" s="234"/>
      <c r="K1829" s="234"/>
      <c r="L1829" s="234"/>
      <c r="M1829" s="234"/>
      <c r="N1829" s="234"/>
      <c r="O1829" s="234"/>
      <c r="P1829" s="234"/>
      <c r="Q1829" s="234"/>
      <c r="R1829" s="234"/>
      <c r="S1829" s="234"/>
      <c r="T1829" s="234"/>
    </row>
    <row r="1830">
      <c r="A1830" s="263">
        <v>5600050</v>
      </c>
      <c r="B1830" s="231" t="s">
        <v>2530</v>
      </c>
      <c r="C1830" s="233" t="s">
        <v>2533</v>
      </c>
      <c r="D1830" s="234"/>
      <c r="E1830" s="234"/>
      <c r="F1830" s="234"/>
      <c r="G1830" s="234"/>
      <c r="H1830" s="234"/>
      <c r="I1830" s="234"/>
      <c r="J1830" s="234"/>
      <c r="K1830" s="234"/>
      <c r="L1830" s="234"/>
      <c r="M1830" s="234"/>
      <c r="N1830" s="234"/>
      <c r="O1830" s="234"/>
      <c r="P1830" s="234"/>
      <c r="Q1830" s="234"/>
      <c r="R1830" s="234"/>
      <c r="S1830" s="234"/>
      <c r="T1830" s="234"/>
    </row>
    <row r="1831">
      <c r="A1831" s="263">
        <v>5600051</v>
      </c>
      <c r="B1831" s="231" t="s">
        <v>2530</v>
      </c>
      <c r="C1831" s="233" t="s">
        <v>2534</v>
      </c>
      <c r="D1831" s="234"/>
      <c r="E1831" s="234"/>
      <c r="F1831" s="234"/>
      <c r="G1831" s="234"/>
      <c r="H1831" s="234"/>
      <c r="I1831" s="234"/>
      <c r="J1831" s="234"/>
      <c r="K1831" s="234"/>
      <c r="L1831" s="234"/>
      <c r="M1831" s="234"/>
      <c r="N1831" s="234"/>
      <c r="O1831" s="234"/>
      <c r="P1831" s="234"/>
      <c r="Q1831" s="234"/>
      <c r="R1831" s="234"/>
      <c r="S1831" s="234"/>
      <c r="T1831" s="234"/>
    </row>
    <row r="1832">
      <c r="A1832" s="263">
        <v>5600052</v>
      </c>
      <c r="B1832" s="231" t="s">
        <v>2530</v>
      </c>
      <c r="C1832" s="233" t="s">
        <v>2535</v>
      </c>
      <c r="D1832" s="234"/>
      <c r="E1832" s="234"/>
      <c r="F1832" s="234"/>
      <c r="G1832" s="234"/>
      <c r="H1832" s="234"/>
      <c r="I1832" s="234"/>
      <c r="J1832" s="234"/>
      <c r="K1832" s="234"/>
      <c r="L1832" s="234"/>
      <c r="M1832" s="234"/>
      <c r="N1832" s="234"/>
      <c r="O1832" s="234"/>
      <c r="P1832" s="234"/>
      <c r="Q1832" s="234"/>
      <c r="R1832" s="234"/>
      <c r="S1832" s="234"/>
      <c r="T1832" s="234"/>
    </row>
    <row r="1833">
      <c r="A1833" s="263">
        <v>5600053</v>
      </c>
      <c r="B1833" s="231" t="s">
        <v>2536</v>
      </c>
      <c r="C1833" s="233" t="s">
        <v>2537</v>
      </c>
      <c r="D1833" s="234"/>
      <c r="E1833" s="234"/>
      <c r="F1833" s="234"/>
      <c r="G1833" s="234"/>
      <c r="H1833" s="234"/>
      <c r="I1833" s="234"/>
      <c r="J1833" s="234"/>
      <c r="K1833" s="234"/>
      <c r="L1833" s="234"/>
      <c r="M1833" s="234"/>
      <c r="N1833" s="234"/>
      <c r="O1833" s="234"/>
      <c r="P1833" s="234"/>
      <c r="Q1833" s="234"/>
      <c r="R1833" s="234"/>
      <c r="S1833" s="234"/>
      <c r="T1833" s="234"/>
    </row>
    <row r="1834">
      <c r="A1834" s="263">
        <v>5600054</v>
      </c>
      <c r="B1834" s="231" t="s">
        <v>2536</v>
      </c>
      <c r="C1834" s="233" t="s">
        <v>2538</v>
      </c>
      <c r="D1834" s="234"/>
      <c r="E1834" s="234"/>
      <c r="F1834" s="234"/>
      <c r="G1834" s="234"/>
      <c r="H1834" s="234"/>
      <c r="I1834" s="234"/>
      <c r="J1834" s="234"/>
      <c r="K1834" s="234"/>
      <c r="L1834" s="234"/>
      <c r="M1834" s="234"/>
      <c r="N1834" s="234"/>
      <c r="O1834" s="234"/>
      <c r="P1834" s="234"/>
      <c r="Q1834" s="234"/>
      <c r="R1834" s="234"/>
      <c r="S1834" s="234"/>
      <c r="T1834" s="234"/>
    </row>
    <row r="1835">
      <c r="A1835" s="263">
        <v>5600055</v>
      </c>
      <c r="B1835" s="231" t="s">
        <v>2536</v>
      </c>
      <c r="C1835" s="233" t="s">
        <v>2539</v>
      </c>
      <c r="D1835" s="234"/>
      <c r="E1835" s="234"/>
      <c r="F1835" s="234"/>
      <c r="G1835" s="234"/>
      <c r="H1835" s="234"/>
      <c r="I1835" s="234"/>
      <c r="J1835" s="234"/>
      <c r="K1835" s="234"/>
      <c r="L1835" s="234"/>
      <c r="M1835" s="234"/>
      <c r="N1835" s="234"/>
      <c r="O1835" s="234"/>
      <c r="P1835" s="234"/>
      <c r="Q1835" s="234"/>
      <c r="R1835" s="234"/>
      <c r="S1835" s="234"/>
      <c r="T1835" s="234"/>
    </row>
    <row r="1836">
      <c r="A1836" s="263">
        <v>5600056</v>
      </c>
      <c r="B1836" s="231" t="s">
        <v>2536</v>
      </c>
      <c r="C1836" s="233" t="s">
        <v>2540</v>
      </c>
      <c r="D1836" s="234"/>
      <c r="E1836" s="234"/>
      <c r="F1836" s="234"/>
      <c r="G1836" s="234"/>
      <c r="H1836" s="234"/>
      <c r="I1836" s="234"/>
      <c r="J1836" s="234"/>
      <c r="K1836" s="234"/>
      <c r="L1836" s="234"/>
      <c r="M1836" s="234"/>
      <c r="N1836" s="234"/>
      <c r="O1836" s="234"/>
      <c r="P1836" s="234"/>
      <c r="Q1836" s="234"/>
      <c r="R1836" s="234"/>
      <c r="S1836" s="234"/>
      <c r="T1836" s="234"/>
    </row>
    <row r="1837">
      <c r="A1837" s="263">
        <v>5600057</v>
      </c>
      <c r="B1837" s="231" t="s">
        <v>2536</v>
      </c>
      <c r="C1837" s="233" t="s">
        <v>2541</v>
      </c>
      <c r="D1837" s="234"/>
      <c r="E1837" s="234"/>
      <c r="F1837" s="234"/>
      <c r="G1837" s="234"/>
      <c r="H1837" s="234"/>
      <c r="I1837" s="234"/>
      <c r="J1837" s="234"/>
      <c r="K1837" s="234"/>
      <c r="L1837" s="234"/>
      <c r="M1837" s="234"/>
      <c r="N1837" s="234"/>
      <c r="O1837" s="234"/>
      <c r="P1837" s="234"/>
      <c r="Q1837" s="234"/>
      <c r="R1837" s="234"/>
      <c r="S1837" s="234"/>
      <c r="T1837" s="234"/>
    </row>
    <row r="1838">
      <c r="A1838" s="263">
        <v>5600058</v>
      </c>
      <c r="B1838" s="231" t="s">
        <v>2542</v>
      </c>
      <c r="C1838" s="233" t="s">
        <v>2543</v>
      </c>
      <c r="D1838" s="234"/>
      <c r="E1838" s="234"/>
      <c r="F1838" s="234"/>
      <c r="G1838" s="234"/>
      <c r="H1838" s="234"/>
      <c r="I1838" s="234"/>
      <c r="J1838" s="234"/>
      <c r="K1838" s="234"/>
      <c r="L1838" s="234"/>
      <c r="M1838" s="234"/>
      <c r="N1838" s="234"/>
      <c r="O1838" s="234"/>
      <c r="P1838" s="234"/>
      <c r="Q1838" s="234"/>
      <c r="R1838" s="234"/>
      <c r="S1838" s="234"/>
      <c r="T1838" s="234"/>
    </row>
    <row r="1839">
      <c r="A1839" s="263">
        <v>5600059</v>
      </c>
      <c r="B1839" s="231" t="s">
        <v>2542</v>
      </c>
      <c r="C1839" s="233" t="s">
        <v>2544</v>
      </c>
      <c r="D1839" s="234"/>
      <c r="E1839" s="234"/>
      <c r="F1839" s="234"/>
      <c r="G1839" s="234"/>
      <c r="H1839" s="234"/>
      <c r="I1839" s="234"/>
      <c r="J1839" s="234"/>
      <c r="K1839" s="234"/>
      <c r="L1839" s="234"/>
      <c r="M1839" s="234"/>
      <c r="N1839" s="234"/>
      <c r="O1839" s="234"/>
      <c r="P1839" s="234"/>
      <c r="Q1839" s="234"/>
      <c r="R1839" s="234"/>
      <c r="S1839" s="234"/>
      <c r="T1839" s="234"/>
    </row>
    <row r="1840">
      <c r="A1840" s="263">
        <v>5600060</v>
      </c>
      <c r="B1840" s="231" t="s">
        <v>2542</v>
      </c>
      <c r="C1840" s="233" t="s">
        <v>2545</v>
      </c>
      <c r="D1840" s="234"/>
      <c r="E1840" s="234"/>
      <c r="F1840" s="234"/>
      <c r="G1840" s="234"/>
      <c r="H1840" s="234"/>
      <c r="I1840" s="234"/>
      <c r="J1840" s="234"/>
      <c r="K1840" s="234"/>
      <c r="L1840" s="234"/>
      <c r="M1840" s="234"/>
      <c r="N1840" s="234"/>
      <c r="O1840" s="234"/>
      <c r="P1840" s="234"/>
      <c r="Q1840" s="234"/>
      <c r="R1840" s="234"/>
      <c r="S1840" s="234"/>
      <c r="T1840" s="234"/>
    </row>
    <row r="1841">
      <c r="A1841" s="263">
        <v>5600061</v>
      </c>
      <c r="B1841" s="231" t="s">
        <v>2542</v>
      </c>
      <c r="C1841" s="233" t="s">
        <v>2546</v>
      </c>
      <c r="D1841" s="234"/>
      <c r="E1841" s="234"/>
      <c r="F1841" s="234"/>
      <c r="G1841" s="234"/>
      <c r="H1841" s="234"/>
      <c r="I1841" s="234"/>
      <c r="J1841" s="234"/>
      <c r="K1841" s="234"/>
      <c r="L1841" s="234"/>
      <c r="M1841" s="234"/>
      <c r="N1841" s="234"/>
      <c r="O1841" s="234"/>
      <c r="P1841" s="234"/>
      <c r="Q1841" s="234"/>
      <c r="R1841" s="234"/>
      <c r="S1841" s="234"/>
      <c r="T1841" s="234"/>
    </row>
    <row r="1842">
      <c r="A1842" s="263">
        <v>5600062</v>
      </c>
      <c r="B1842" s="231" t="s">
        <v>2542</v>
      </c>
      <c r="C1842" s="233" t="s">
        <v>2547</v>
      </c>
      <c r="D1842" s="234"/>
      <c r="E1842" s="234"/>
      <c r="F1842" s="234"/>
      <c r="G1842" s="234"/>
      <c r="H1842" s="234"/>
      <c r="I1842" s="234"/>
      <c r="J1842" s="234"/>
      <c r="K1842" s="234"/>
      <c r="L1842" s="234"/>
      <c r="M1842" s="234"/>
      <c r="N1842" s="234"/>
      <c r="O1842" s="234"/>
      <c r="P1842" s="234"/>
      <c r="Q1842" s="234"/>
      <c r="R1842" s="234"/>
      <c r="S1842" s="234"/>
      <c r="T1842" s="234"/>
    </row>
    <row r="1843">
      <c r="A1843" s="263">
        <v>5600063</v>
      </c>
      <c r="B1843" s="231" t="s">
        <v>2548</v>
      </c>
      <c r="C1843" s="233" t="s">
        <v>2549</v>
      </c>
      <c r="D1843" s="234"/>
      <c r="E1843" s="234"/>
      <c r="F1843" s="234"/>
      <c r="G1843" s="234"/>
      <c r="H1843" s="234"/>
      <c r="I1843" s="234"/>
      <c r="J1843" s="234"/>
      <c r="K1843" s="234"/>
      <c r="L1843" s="234"/>
      <c r="M1843" s="234"/>
      <c r="N1843" s="234"/>
      <c r="O1843" s="234"/>
      <c r="P1843" s="234"/>
      <c r="Q1843" s="234"/>
      <c r="R1843" s="234"/>
      <c r="S1843" s="234"/>
      <c r="T1843" s="234"/>
    </row>
    <row r="1844">
      <c r="A1844" s="263">
        <v>5600064</v>
      </c>
      <c r="B1844" s="231" t="s">
        <v>2548</v>
      </c>
      <c r="C1844" s="233" t="s">
        <v>2550</v>
      </c>
      <c r="D1844" s="234"/>
      <c r="E1844" s="234"/>
      <c r="F1844" s="234"/>
      <c r="G1844" s="234"/>
      <c r="H1844" s="234"/>
      <c r="I1844" s="234"/>
      <c r="J1844" s="234"/>
      <c r="K1844" s="234"/>
      <c r="L1844" s="234"/>
      <c r="M1844" s="234"/>
      <c r="N1844" s="234"/>
      <c r="O1844" s="234"/>
      <c r="P1844" s="234"/>
      <c r="Q1844" s="234"/>
      <c r="R1844" s="234"/>
      <c r="S1844" s="234"/>
      <c r="T1844" s="234"/>
    </row>
    <row r="1845">
      <c r="A1845" s="263">
        <v>5600065</v>
      </c>
      <c r="B1845" s="231" t="s">
        <v>2548</v>
      </c>
      <c r="C1845" s="233" t="s">
        <v>2551</v>
      </c>
      <c r="D1845" s="234"/>
      <c r="E1845" s="234"/>
      <c r="F1845" s="234"/>
      <c r="G1845" s="234"/>
      <c r="H1845" s="234"/>
      <c r="I1845" s="234"/>
      <c r="J1845" s="234"/>
      <c r="K1845" s="234"/>
      <c r="L1845" s="234"/>
      <c r="M1845" s="234"/>
      <c r="N1845" s="234"/>
      <c r="O1845" s="234"/>
      <c r="P1845" s="234"/>
      <c r="Q1845" s="234"/>
      <c r="R1845" s="234"/>
      <c r="S1845" s="234"/>
      <c r="T1845" s="234"/>
    </row>
    <row r="1846">
      <c r="A1846" s="263">
        <v>5600066</v>
      </c>
      <c r="B1846" s="231" t="s">
        <v>2548</v>
      </c>
      <c r="C1846" s="233" t="s">
        <v>2552</v>
      </c>
      <c r="D1846" s="234"/>
      <c r="E1846" s="234"/>
      <c r="F1846" s="234"/>
      <c r="G1846" s="234"/>
      <c r="H1846" s="234"/>
      <c r="I1846" s="234"/>
      <c r="J1846" s="234"/>
      <c r="K1846" s="234"/>
      <c r="L1846" s="234"/>
      <c r="M1846" s="234"/>
      <c r="N1846" s="234"/>
      <c r="O1846" s="234"/>
      <c r="P1846" s="234"/>
      <c r="Q1846" s="234"/>
      <c r="R1846" s="234"/>
      <c r="S1846" s="234"/>
      <c r="T1846" s="234"/>
    </row>
    <row r="1847">
      <c r="A1847" s="263">
        <v>5600067</v>
      </c>
      <c r="B1847" s="231" t="s">
        <v>2548</v>
      </c>
      <c r="C1847" s="233" t="s">
        <v>2553</v>
      </c>
      <c r="D1847" s="234"/>
      <c r="E1847" s="234"/>
      <c r="F1847" s="234"/>
      <c r="G1847" s="234"/>
      <c r="H1847" s="234"/>
      <c r="I1847" s="234"/>
      <c r="J1847" s="234"/>
      <c r="K1847" s="234"/>
      <c r="L1847" s="234"/>
      <c r="M1847" s="234"/>
      <c r="N1847" s="234"/>
      <c r="O1847" s="234"/>
      <c r="P1847" s="234"/>
      <c r="Q1847" s="234"/>
      <c r="R1847" s="234"/>
      <c r="S1847" s="234"/>
      <c r="T1847" s="234"/>
    </row>
    <row r="1848">
      <c r="A1848" s="263">
        <v>5600068</v>
      </c>
      <c r="B1848" s="231" t="s">
        <v>2554</v>
      </c>
      <c r="C1848" s="233" t="s">
        <v>2555</v>
      </c>
      <c r="D1848" s="234"/>
      <c r="E1848" s="234"/>
      <c r="F1848" s="234"/>
      <c r="G1848" s="234"/>
      <c r="H1848" s="234"/>
      <c r="I1848" s="234"/>
      <c r="J1848" s="234"/>
      <c r="K1848" s="234"/>
      <c r="L1848" s="234"/>
      <c r="M1848" s="234"/>
      <c r="N1848" s="234"/>
      <c r="O1848" s="234"/>
      <c r="P1848" s="234"/>
      <c r="Q1848" s="234"/>
      <c r="R1848" s="234"/>
      <c r="S1848" s="234"/>
      <c r="T1848" s="234"/>
    </row>
    <row r="1849">
      <c r="A1849" s="263">
        <v>5600069</v>
      </c>
      <c r="B1849" s="231" t="s">
        <v>2556</v>
      </c>
      <c r="C1849" s="233" t="s">
        <v>2557</v>
      </c>
      <c r="D1849" s="234"/>
      <c r="E1849" s="234"/>
      <c r="F1849" s="234"/>
      <c r="G1849" s="234"/>
      <c r="H1849" s="234"/>
      <c r="I1849" s="234"/>
      <c r="J1849" s="234"/>
      <c r="K1849" s="234"/>
      <c r="L1849" s="234"/>
      <c r="M1849" s="234"/>
      <c r="N1849" s="234"/>
      <c r="O1849" s="234"/>
      <c r="P1849" s="234"/>
      <c r="Q1849" s="234"/>
      <c r="R1849" s="234"/>
      <c r="S1849" s="234"/>
      <c r="T1849" s="234"/>
    </row>
    <row r="1850">
      <c r="A1850" s="263">
        <v>5600070</v>
      </c>
      <c r="B1850" s="231" t="s">
        <v>2558</v>
      </c>
      <c r="C1850" s="233" t="s">
        <v>2559</v>
      </c>
      <c r="D1850" s="234"/>
      <c r="E1850" s="234"/>
      <c r="F1850" s="234"/>
      <c r="G1850" s="234"/>
      <c r="H1850" s="234"/>
      <c r="I1850" s="234"/>
      <c r="J1850" s="234"/>
      <c r="K1850" s="234"/>
      <c r="L1850" s="234"/>
      <c r="M1850" s="234"/>
      <c r="N1850" s="234"/>
      <c r="O1850" s="234"/>
      <c r="P1850" s="234"/>
      <c r="Q1850" s="234"/>
      <c r="R1850" s="234"/>
      <c r="S1850" s="234"/>
      <c r="T1850" s="234"/>
    </row>
    <row r="1851">
      <c r="A1851" s="231">
        <v>5600072</v>
      </c>
      <c r="B1851" s="279" t="s">
        <v>2560</v>
      </c>
      <c r="C1851" s="233" t="s">
        <v>2561</v>
      </c>
      <c r="D1851" s="234"/>
      <c r="E1851" s="234"/>
      <c r="F1851" s="234"/>
      <c r="G1851" s="234"/>
      <c r="H1851" s="234"/>
      <c r="I1851" s="234"/>
      <c r="J1851" s="234"/>
      <c r="K1851" s="234"/>
      <c r="L1851" s="234"/>
      <c r="M1851" s="234"/>
      <c r="N1851" s="234"/>
      <c r="O1851" s="234"/>
      <c r="P1851" s="234"/>
      <c r="Q1851" s="234"/>
      <c r="R1851" s="234"/>
      <c r="S1851" s="234"/>
      <c r="T1851" s="234"/>
    </row>
    <row r="1852">
      <c r="A1852" s="231">
        <v>5600073</v>
      </c>
      <c r="B1852" s="279" t="s">
        <v>2560</v>
      </c>
      <c r="C1852" s="233" t="s">
        <v>2562</v>
      </c>
      <c r="D1852" s="234"/>
      <c r="E1852" s="234"/>
      <c r="F1852" s="234"/>
      <c r="G1852" s="234"/>
      <c r="H1852" s="234"/>
      <c r="I1852" s="234"/>
      <c r="J1852" s="234"/>
      <c r="K1852" s="234"/>
      <c r="L1852" s="234"/>
      <c r="M1852" s="234"/>
      <c r="N1852" s="234"/>
      <c r="O1852" s="234"/>
      <c r="P1852" s="234"/>
      <c r="Q1852" s="234"/>
      <c r="R1852" s="234"/>
      <c r="S1852" s="234"/>
      <c r="T1852" s="234"/>
    </row>
    <row r="1853">
      <c r="A1853" s="231">
        <v>5600074</v>
      </c>
      <c r="B1853" s="279" t="s">
        <v>2560</v>
      </c>
      <c r="C1853" s="233" t="s">
        <v>2563</v>
      </c>
      <c r="D1853" s="234"/>
      <c r="E1853" s="234"/>
      <c r="F1853" s="234"/>
      <c r="G1853" s="234"/>
      <c r="H1853" s="234"/>
      <c r="I1853" s="234"/>
      <c r="J1853" s="234"/>
      <c r="K1853" s="234"/>
      <c r="L1853" s="234"/>
      <c r="M1853" s="234"/>
      <c r="N1853" s="234"/>
      <c r="O1853" s="234"/>
      <c r="P1853" s="234"/>
      <c r="Q1853" s="234"/>
      <c r="R1853" s="234"/>
      <c r="S1853" s="234"/>
      <c r="T1853" s="234"/>
    </row>
    <row r="1854">
      <c r="A1854" s="231">
        <v>5600075</v>
      </c>
      <c r="B1854" s="279" t="s">
        <v>2560</v>
      </c>
      <c r="C1854" s="233" t="s">
        <v>2564</v>
      </c>
      <c r="D1854" s="234"/>
      <c r="E1854" s="234"/>
      <c r="F1854" s="234"/>
      <c r="G1854" s="234"/>
      <c r="H1854" s="234"/>
      <c r="I1854" s="234"/>
      <c r="J1854" s="234"/>
      <c r="K1854" s="234"/>
      <c r="L1854" s="234"/>
      <c r="M1854" s="234"/>
      <c r="N1854" s="234"/>
      <c r="O1854" s="234"/>
      <c r="P1854" s="234"/>
      <c r="Q1854" s="234"/>
      <c r="R1854" s="234"/>
      <c r="S1854" s="234"/>
      <c r="T1854" s="234"/>
    </row>
    <row r="1855">
      <c r="A1855" s="231">
        <v>5600076</v>
      </c>
      <c r="B1855" s="279" t="s">
        <v>2560</v>
      </c>
      <c r="C1855" s="233" t="s">
        <v>2565</v>
      </c>
      <c r="D1855" s="234"/>
      <c r="E1855" s="234"/>
      <c r="F1855" s="234"/>
      <c r="G1855" s="234"/>
      <c r="H1855" s="234"/>
      <c r="I1855" s="234"/>
      <c r="J1855" s="234"/>
      <c r="K1855" s="234"/>
      <c r="L1855" s="234"/>
      <c r="M1855" s="234"/>
      <c r="N1855" s="234"/>
      <c r="O1855" s="234"/>
      <c r="P1855" s="234"/>
      <c r="Q1855" s="234"/>
      <c r="R1855" s="234"/>
      <c r="S1855" s="234"/>
      <c r="T1855" s="234"/>
    </row>
    <row r="1856">
      <c r="A1856" s="231">
        <v>5600077</v>
      </c>
      <c r="B1856" s="231" t="s">
        <v>2566</v>
      </c>
      <c r="C1856" s="233" t="s">
        <v>2567</v>
      </c>
      <c r="D1856" s="234"/>
      <c r="E1856" s="234"/>
      <c r="F1856" s="234"/>
      <c r="G1856" s="234"/>
      <c r="H1856" s="234"/>
      <c r="I1856" s="234"/>
      <c r="J1856" s="234"/>
      <c r="K1856" s="234"/>
      <c r="L1856" s="234"/>
      <c r="M1856" s="234"/>
      <c r="N1856" s="234"/>
      <c r="O1856" s="234"/>
      <c r="P1856" s="234"/>
      <c r="Q1856" s="234"/>
      <c r="R1856" s="234"/>
      <c r="S1856" s="234"/>
      <c r="T1856" s="234"/>
    </row>
    <row r="1857">
      <c r="A1857" s="231">
        <v>5600078</v>
      </c>
      <c r="B1857" s="231" t="s">
        <v>2568</v>
      </c>
      <c r="C1857" s="233" t="s">
        <v>2569</v>
      </c>
      <c r="D1857" s="234"/>
      <c r="E1857" s="234"/>
      <c r="F1857" s="234"/>
      <c r="G1857" s="234"/>
      <c r="H1857" s="234"/>
      <c r="I1857" s="234"/>
      <c r="J1857" s="234"/>
      <c r="K1857" s="234"/>
      <c r="L1857" s="234"/>
      <c r="M1857" s="234"/>
      <c r="N1857" s="234"/>
      <c r="O1857" s="234"/>
      <c r="P1857" s="234"/>
      <c r="Q1857" s="234"/>
      <c r="R1857" s="234"/>
      <c r="S1857" s="234"/>
      <c r="T1857" s="234"/>
    </row>
    <row r="1858">
      <c r="A1858" s="231">
        <v>5600079</v>
      </c>
      <c r="B1858" s="231" t="s">
        <v>2570</v>
      </c>
      <c r="C1858" s="254" t="s">
        <v>2571</v>
      </c>
      <c r="D1858" s="234"/>
      <c r="E1858" s="234"/>
      <c r="F1858" s="234"/>
      <c r="G1858" s="234"/>
      <c r="H1858" s="234"/>
      <c r="I1858" s="234"/>
      <c r="J1858" s="234"/>
      <c r="K1858" s="234"/>
      <c r="L1858" s="234"/>
      <c r="M1858" s="234"/>
      <c r="N1858" s="234"/>
      <c r="O1858" s="234"/>
      <c r="P1858" s="234"/>
      <c r="Q1858" s="234"/>
      <c r="R1858" s="234"/>
      <c r="S1858" s="234"/>
      <c r="T1858" s="234"/>
    </row>
    <row r="1859">
      <c r="A1859" s="231">
        <v>5600080</v>
      </c>
      <c r="B1859" s="279" t="s">
        <v>2572</v>
      </c>
      <c r="C1859" s="254" t="s">
        <v>2573</v>
      </c>
      <c r="D1859" s="234"/>
      <c r="E1859" s="234"/>
      <c r="F1859" s="234"/>
      <c r="G1859" s="234"/>
      <c r="H1859" s="234"/>
      <c r="I1859" s="234"/>
      <c r="J1859" s="234"/>
      <c r="K1859" s="234"/>
      <c r="L1859" s="234"/>
      <c r="M1859" s="234"/>
      <c r="N1859" s="234"/>
      <c r="O1859" s="234"/>
      <c r="P1859" s="234"/>
      <c r="Q1859" s="234"/>
      <c r="R1859" s="234"/>
      <c r="S1859" s="234"/>
      <c r="T1859" s="234"/>
    </row>
    <row r="1860">
      <c r="A1860" s="231">
        <v>5600081</v>
      </c>
      <c r="B1860" s="279" t="s">
        <v>2572</v>
      </c>
      <c r="C1860" s="254" t="s">
        <v>2574</v>
      </c>
      <c r="D1860" s="234"/>
      <c r="E1860" s="234"/>
      <c r="F1860" s="234"/>
      <c r="G1860" s="234"/>
      <c r="H1860" s="234"/>
      <c r="I1860" s="234"/>
      <c r="J1860" s="234"/>
      <c r="K1860" s="234"/>
      <c r="L1860" s="234"/>
      <c r="M1860" s="234"/>
      <c r="N1860" s="234"/>
      <c r="O1860" s="234"/>
      <c r="P1860" s="234"/>
      <c r="Q1860" s="234"/>
      <c r="R1860" s="234"/>
      <c r="S1860" s="234"/>
      <c r="T1860" s="234"/>
    </row>
    <row r="1861">
      <c r="A1861" s="231">
        <v>5600082</v>
      </c>
      <c r="B1861" s="231" t="s">
        <v>2575</v>
      </c>
      <c r="C1861" s="254" t="s">
        <v>2576</v>
      </c>
      <c r="D1861" s="234"/>
      <c r="E1861" s="234"/>
      <c r="F1861" s="234"/>
      <c r="G1861" s="234"/>
      <c r="H1861" s="234"/>
      <c r="I1861" s="234"/>
      <c r="J1861" s="234"/>
      <c r="K1861" s="234"/>
      <c r="L1861" s="234"/>
      <c r="M1861" s="234"/>
      <c r="N1861" s="234"/>
      <c r="O1861" s="234"/>
      <c r="P1861" s="234"/>
      <c r="Q1861" s="234"/>
      <c r="R1861" s="234"/>
      <c r="S1861" s="234"/>
      <c r="T1861" s="234"/>
    </row>
    <row r="1862">
      <c r="A1862" s="231">
        <v>5600083</v>
      </c>
      <c r="B1862" s="231" t="s">
        <v>2577</v>
      </c>
      <c r="C1862" s="254" t="s">
        <v>2578</v>
      </c>
      <c r="D1862" s="234"/>
      <c r="E1862" s="234"/>
      <c r="F1862" s="234"/>
      <c r="G1862" s="234"/>
      <c r="H1862" s="234"/>
      <c r="I1862" s="234"/>
      <c r="J1862" s="234"/>
      <c r="K1862" s="234"/>
      <c r="L1862" s="234"/>
      <c r="M1862" s="234"/>
      <c r="N1862" s="234"/>
      <c r="O1862" s="234"/>
      <c r="P1862" s="234"/>
      <c r="Q1862" s="234"/>
      <c r="R1862" s="234"/>
      <c r="S1862" s="234"/>
      <c r="T1862" s="234"/>
    </row>
    <row r="1863">
      <c r="A1863" s="231">
        <v>5600084</v>
      </c>
      <c r="B1863" s="231" t="s">
        <v>2579</v>
      </c>
      <c r="C1863" s="254" t="s">
        <v>2580</v>
      </c>
      <c r="D1863" s="234"/>
      <c r="E1863" s="234"/>
      <c r="F1863" s="234"/>
      <c r="G1863" s="234"/>
      <c r="H1863" s="234"/>
      <c r="I1863" s="234"/>
      <c r="J1863" s="234"/>
      <c r="K1863" s="234"/>
      <c r="L1863" s="234"/>
      <c r="M1863" s="234"/>
      <c r="N1863" s="234"/>
      <c r="O1863" s="234"/>
      <c r="P1863" s="234"/>
      <c r="Q1863" s="234"/>
      <c r="R1863" s="234"/>
      <c r="S1863" s="234"/>
      <c r="T1863" s="234"/>
    </row>
    <row r="1864">
      <c r="A1864" s="231">
        <v>5600085</v>
      </c>
      <c r="B1864" s="231" t="s">
        <v>2581</v>
      </c>
      <c r="C1864" s="254" t="s">
        <v>2582</v>
      </c>
      <c r="D1864" s="234"/>
      <c r="E1864" s="234"/>
      <c r="F1864" s="234"/>
      <c r="G1864" s="234"/>
      <c r="H1864" s="234"/>
      <c r="I1864" s="234"/>
      <c r="J1864" s="234"/>
      <c r="K1864" s="234"/>
      <c r="L1864" s="234"/>
      <c r="M1864" s="234"/>
      <c r="N1864" s="234"/>
      <c r="O1864" s="234"/>
      <c r="P1864" s="234"/>
      <c r="Q1864" s="234"/>
      <c r="R1864" s="234"/>
      <c r="S1864" s="234"/>
      <c r="T1864" s="234"/>
    </row>
    <row r="1865">
      <c r="A1865" s="231">
        <v>5600086</v>
      </c>
      <c r="B1865" s="231" t="s">
        <v>2583</v>
      </c>
      <c r="C1865" s="254" t="s">
        <v>2584</v>
      </c>
      <c r="D1865" s="234"/>
      <c r="E1865" s="234"/>
      <c r="F1865" s="234"/>
      <c r="G1865" s="234"/>
      <c r="H1865" s="234"/>
      <c r="I1865" s="234"/>
      <c r="J1865" s="234"/>
      <c r="K1865" s="234"/>
      <c r="L1865" s="234"/>
      <c r="M1865" s="234"/>
      <c r="N1865" s="234"/>
      <c r="O1865" s="234"/>
      <c r="P1865" s="234"/>
      <c r="Q1865" s="234"/>
      <c r="R1865" s="234"/>
      <c r="S1865" s="234"/>
      <c r="T1865" s="234"/>
    </row>
    <row r="1866">
      <c r="A1866" s="231">
        <v>5600087</v>
      </c>
      <c r="B1866" s="231" t="s">
        <v>2585</v>
      </c>
      <c r="C1866" s="254" t="s">
        <v>2586</v>
      </c>
      <c r="D1866" s="234"/>
      <c r="E1866" s="234"/>
      <c r="F1866" s="234"/>
      <c r="G1866" s="234"/>
      <c r="H1866" s="234"/>
      <c r="I1866" s="234"/>
      <c r="J1866" s="234"/>
      <c r="K1866" s="234"/>
      <c r="L1866" s="234"/>
      <c r="M1866" s="234"/>
      <c r="N1866" s="234"/>
      <c r="O1866" s="234"/>
      <c r="P1866" s="234"/>
      <c r="Q1866" s="234"/>
      <c r="R1866" s="234"/>
      <c r="S1866" s="234"/>
      <c r="T1866" s="234"/>
    </row>
    <row r="1867">
      <c r="A1867" s="231">
        <v>5000088</v>
      </c>
      <c r="B1867" s="231" t="s">
        <v>2587</v>
      </c>
      <c r="C1867" s="254" t="s">
        <v>2588</v>
      </c>
      <c r="D1867" s="234"/>
      <c r="E1867" s="234"/>
      <c r="F1867" s="234"/>
      <c r="G1867" s="234"/>
      <c r="H1867" s="234"/>
      <c r="I1867" s="234"/>
      <c r="J1867" s="234"/>
      <c r="K1867" s="234"/>
      <c r="L1867" s="234"/>
      <c r="M1867" s="234"/>
      <c r="N1867" s="234"/>
      <c r="O1867" s="234"/>
      <c r="P1867" s="234"/>
      <c r="Q1867" s="234"/>
      <c r="R1867" s="234"/>
      <c r="S1867" s="234"/>
      <c r="T1867" s="234"/>
    </row>
    <row r="1868">
      <c r="A1868" s="231">
        <v>5600089</v>
      </c>
      <c r="B1868" s="279" t="s">
        <v>2589</v>
      </c>
      <c r="C1868" s="233" t="s">
        <v>2590</v>
      </c>
      <c r="D1868" s="234"/>
      <c r="E1868" s="234"/>
      <c r="F1868" s="234"/>
      <c r="G1868" s="234"/>
      <c r="H1868" s="234"/>
      <c r="I1868" s="234"/>
      <c r="J1868" s="234"/>
      <c r="K1868" s="234"/>
      <c r="L1868" s="234"/>
      <c r="M1868" s="234"/>
      <c r="N1868" s="234"/>
      <c r="O1868" s="234"/>
      <c r="P1868" s="234"/>
      <c r="Q1868" s="234"/>
      <c r="R1868" s="234"/>
      <c r="S1868" s="234"/>
      <c r="T1868" s="234"/>
    </row>
    <row r="1869">
      <c r="A1869" s="231">
        <v>5600090</v>
      </c>
      <c r="B1869" s="279" t="s">
        <v>2589</v>
      </c>
      <c r="C1869" s="233" t="s">
        <v>2591</v>
      </c>
      <c r="D1869" s="234"/>
      <c r="E1869" s="234"/>
      <c r="F1869" s="234"/>
      <c r="G1869" s="234"/>
      <c r="H1869" s="234"/>
      <c r="I1869" s="234"/>
      <c r="J1869" s="234"/>
      <c r="K1869" s="234"/>
      <c r="L1869" s="234"/>
      <c r="M1869" s="234"/>
      <c r="N1869" s="234"/>
      <c r="O1869" s="234"/>
      <c r="P1869" s="234"/>
      <c r="Q1869" s="234"/>
      <c r="R1869" s="234"/>
      <c r="S1869" s="234"/>
      <c r="T1869" s="234"/>
    </row>
    <row r="1870">
      <c r="A1870" s="231">
        <v>5600091</v>
      </c>
      <c r="B1870" s="279" t="s">
        <v>2589</v>
      </c>
      <c r="C1870" s="233" t="s">
        <v>2592</v>
      </c>
      <c r="D1870" s="234"/>
      <c r="E1870" s="234"/>
      <c r="F1870" s="234"/>
      <c r="G1870" s="234"/>
      <c r="H1870" s="234"/>
      <c r="I1870" s="234"/>
      <c r="J1870" s="234"/>
      <c r="K1870" s="234"/>
      <c r="L1870" s="234"/>
      <c r="M1870" s="234"/>
      <c r="N1870" s="234"/>
      <c r="O1870" s="234"/>
      <c r="P1870" s="234"/>
      <c r="Q1870" s="234"/>
      <c r="R1870" s="234"/>
      <c r="S1870" s="234"/>
      <c r="T1870" s="234"/>
    </row>
    <row r="1871">
      <c r="A1871" s="231">
        <v>5600092</v>
      </c>
      <c r="B1871" s="279" t="s">
        <v>2589</v>
      </c>
      <c r="C1871" s="233" t="s">
        <v>2593</v>
      </c>
      <c r="D1871" s="234"/>
      <c r="E1871" s="234"/>
      <c r="F1871" s="234"/>
      <c r="G1871" s="234"/>
      <c r="H1871" s="234"/>
      <c r="I1871" s="234"/>
      <c r="J1871" s="234"/>
      <c r="K1871" s="234"/>
      <c r="L1871" s="234"/>
      <c r="M1871" s="234"/>
      <c r="N1871" s="234"/>
      <c r="O1871" s="234"/>
      <c r="P1871" s="234"/>
      <c r="Q1871" s="234"/>
      <c r="R1871" s="234"/>
      <c r="S1871" s="234"/>
      <c r="T1871" s="234"/>
    </row>
    <row r="1872">
      <c r="A1872" s="231">
        <v>5600093</v>
      </c>
      <c r="B1872" s="279" t="s">
        <v>2589</v>
      </c>
      <c r="C1872" s="233" t="s">
        <v>2594</v>
      </c>
      <c r="D1872" s="234"/>
      <c r="E1872" s="234"/>
      <c r="F1872" s="234"/>
      <c r="G1872" s="234"/>
      <c r="H1872" s="234"/>
      <c r="I1872" s="234"/>
      <c r="J1872" s="234"/>
      <c r="K1872" s="234"/>
      <c r="L1872" s="234"/>
      <c r="M1872" s="234"/>
      <c r="N1872" s="234"/>
      <c r="O1872" s="234"/>
      <c r="P1872" s="234"/>
      <c r="Q1872" s="234"/>
      <c r="R1872" s="234"/>
      <c r="S1872" s="234"/>
      <c r="T1872" s="234"/>
    </row>
    <row r="1873">
      <c r="A1873" s="231">
        <v>5600094</v>
      </c>
      <c r="B1873" s="231" t="s">
        <v>2595</v>
      </c>
      <c r="C1873" s="233" t="s">
        <v>2596</v>
      </c>
      <c r="D1873" s="234"/>
      <c r="E1873" s="234"/>
      <c r="F1873" s="234"/>
      <c r="G1873" s="234"/>
      <c r="H1873" s="234"/>
      <c r="I1873" s="234"/>
      <c r="J1873" s="234"/>
      <c r="K1873" s="234"/>
      <c r="L1873" s="234"/>
      <c r="M1873" s="234"/>
      <c r="N1873" s="234"/>
      <c r="O1873" s="234"/>
      <c r="P1873" s="234"/>
      <c r="Q1873" s="234"/>
      <c r="R1873" s="234"/>
      <c r="S1873" s="234"/>
      <c r="T1873" s="234"/>
    </row>
    <row r="1874">
      <c r="A1874" s="231">
        <v>5600095</v>
      </c>
      <c r="B1874" s="279" t="s">
        <v>2595</v>
      </c>
      <c r="C1874" s="233" t="s">
        <v>2597</v>
      </c>
      <c r="D1874" s="234"/>
      <c r="E1874" s="234"/>
      <c r="F1874" s="234"/>
      <c r="G1874" s="234"/>
      <c r="H1874" s="234"/>
      <c r="I1874" s="234"/>
      <c r="J1874" s="234"/>
      <c r="K1874" s="234"/>
      <c r="L1874" s="234"/>
      <c r="M1874" s="234"/>
      <c r="N1874" s="234"/>
      <c r="O1874" s="234"/>
      <c r="P1874" s="234"/>
      <c r="Q1874" s="234"/>
      <c r="R1874" s="234"/>
      <c r="S1874" s="234"/>
      <c r="T1874" s="234"/>
    </row>
    <row r="1875">
      <c r="A1875" s="231">
        <v>5600096</v>
      </c>
      <c r="B1875" s="279" t="s">
        <v>2595</v>
      </c>
      <c r="C1875" s="233" t="s">
        <v>2598</v>
      </c>
      <c r="D1875" s="234"/>
      <c r="E1875" s="234"/>
      <c r="F1875" s="234"/>
      <c r="G1875" s="234"/>
      <c r="H1875" s="234"/>
      <c r="I1875" s="234"/>
      <c r="J1875" s="234"/>
      <c r="K1875" s="234"/>
      <c r="L1875" s="234"/>
      <c r="M1875" s="234"/>
      <c r="N1875" s="234"/>
      <c r="O1875" s="234"/>
      <c r="P1875" s="234"/>
      <c r="Q1875" s="234"/>
      <c r="R1875" s="234"/>
      <c r="S1875" s="234"/>
      <c r="T1875" s="234"/>
    </row>
    <row r="1876">
      <c r="A1876" s="231">
        <v>5600097</v>
      </c>
      <c r="B1876" s="231" t="s">
        <v>2595</v>
      </c>
      <c r="C1876" s="233" t="s">
        <v>2599</v>
      </c>
      <c r="D1876" s="234"/>
      <c r="E1876" s="234"/>
      <c r="F1876" s="234"/>
      <c r="G1876" s="234"/>
      <c r="H1876" s="234"/>
      <c r="I1876" s="234"/>
      <c r="J1876" s="234"/>
      <c r="K1876" s="234"/>
      <c r="L1876" s="234"/>
      <c r="M1876" s="234"/>
      <c r="N1876" s="234"/>
      <c r="O1876" s="234"/>
      <c r="P1876" s="234"/>
      <c r="Q1876" s="234"/>
      <c r="R1876" s="234"/>
      <c r="S1876" s="234"/>
      <c r="T1876" s="234"/>
    </row>
    <row r="1877">
      <c r="A1877" s="231">
        <v>5600098</v>
      </c>
      <c r="B1877" s="231" t="s">
        <v>2595</v>
      </c>
      <c r="C1877" s="233" t="s">
        <v>2600</v>
      </c>
      <c r="D1877" s="234"/>
      <c r="E1877" s="234"/>
      <c r="F1877" s="234"/>
      <c r="G1877" s="234"/>
      <c r="H1877" s="234"/>
      <c r="I1877" s="234"/>
      <c r="J1877" s="234"/>
      <c r="K1877" s="234"/>
      <c r="L1877" s="234"/>
      <c r="M1877" s="234"/>
      <c r="N1877" s="234"/>
      <c r="O1877" s="234"/>
      <c r="P1877" s="234"/>
      <c r="Q1877" s="234"/>
      <c r="R1877" s="234"/>
      <c r="S1877" s="234"/>
      <c r="T1877" s="234"/>
    </row>
    <row r="1878">
      <c r="A1878" s="231">
        <v>5600099</v>
      </c>
      <c r="B1878" s="231" t="s">
        <v>2601</v>
      </c>
      <c r="C1878" s="233" t="s">
        <v>2602</v>
      </c>
      <c r="D1878" s="234"/>
      <c r="E1878" s="234"/>
      <c r="F1878" s="234"/>
      <c r="G1878" s="234"/>
      <c r="H1878" s="234"/>
      <c r="I1878" s="234"/>
      <c r="J1878" s="234"/>
      <c r="K1878" s="234"/>
      <c r="L1878" s="234"/>
      <c r="M1878" s="234"/>
      <c r="N1878" s="234"/>
      <c r="O1878" s="234"/>
      <c r="P1878" s="234"/>
      <c r="Q1878" s="234"/>
      <c r="R1878" s="234"/>
      <c r="S1878" s="234"/>
      <c r="T1878" s="234"/>
    </row>
    <row r="1879">
      <c r="A1879" s="263">
        <v>5600100</v>
      </c>
      <c r="B1879" s="231" t="s">
        <v>2603</v>
      </c>
      <c r="C1879" s="233" t="s">
        <v>2604</v>
      </c>
      <c r="D1879" s="234"/>
      <c r="E1879" s="234"/>
      <c r="F1879" s="234"/>
      <c r="G1879" s="234"/>
      <c r="H1879" s="234"/>
      <c r="I1879" s="234"/>
      <c r="J1879" s="234"/>
      <c r="K1879" s="234"/>
      <c r="L1879" s="234"/>
      <c r="M1879" s="234"/>
      <c r="N1879" s="234"/>
      <c r="O1879" s="234"/>
      <c r="P1879" s="234"/>
      <c r="Q1879" s="234"/>
      <c r="R1879" s="234"/>
      <c r="S1879" s="234"/>
      <c r="T1879" s="234"/>
    </row>
    <row r="1880">
      <c r="A1880" s="231">
        <v>5600101</v>
      </c>
      <c r="B1880" s="280" t="s">
        <v>2488</v>
      </c>
      <c r="C1880" s="281" t="s">
        <v>2489</v>
      </c>
      <c r="D1880" s="234"/>
      <c r="E1880" s="234"/>
      <c r="F1880" s="234"/>
      <c r="G1880" s="234"/>
      <c r="H1880" s="234"/>
      <c r="I1880" s="234"/>
      <c r="J1880" s="234"/>
      <c r="K1880" s="234"/>
      <c r="L1880" s="234"/>
      <c r="M1880" s="234"/>
      <c r="N1880" s="234"/>
      <c r="O1880" s="234"/>
      <c r="P1880" s="234"/>
      <c r="Q1880" s="234"/>
      <c r="R1880" s="234"/>
      <c r="S1880" s="234"/>
      <c r="T1880" s="234"/>
    </row>
    <row r="1881">
      <c r="A1881" s="263">
        <v>5600102</v>
      </c>
      <c r="B1881" s="280" t="s">
        <v>2605</v>
      </c>
      <c r="C1881" s="233" t="s">
        <v>2606</v>
      </c>
      <c r="D1881" s="234"/>
      <c r="E1881" s="234"/>
      <c r="F1881" s="234"/>
      <c r="G1881" s="234"/>
      <c r="H1881" s="234"/>
      <c r="I1881" s="234"/>
      <c r="J1881" s="234"/>
      <c r="K1881" s="234"/>
      <c r="L1881" s="234"/>
      <c r="M1881" s="234"/>
      <c r="N1881" s="234"/>
      <c r="O1881" s="234"/>
      <c r="P1881" s="234"/>
      <c r="Q1881" s="234"/>
      <c r="R1881" s="234"/>
      <c r="S1881" s="234"/>
      <c r="T1881" s="234"/>
    </row>
    <row r="1882">
      <c r="A1882" s="231">
        <v>5600103</v>
      </c>
      <c r="B1882" s="280" t="s">
        <v>2605</v>
      </c>
      <c r="C1882" s="233" t="s">
        <v>2607</v>
      </c>
      <c r="D1882" s="234"/>
      <c r="E1882" s="234"/>
      <c r="F1882" s="234"/>
      <c r="G1882" s="234"/>
      <c r="H1882" s="234"/>
      <c r="I1882" s="234"/>
      <c r="J1882" s="234"/>
      <c r="K1882" s="234"/>
      <c r="L1882" s="234"/>
      <c r="M1882" s="234"/>
      <c r="N1882" s="234"/>
      <c r="O1882" s="234"/>
      <c r="P1882" s="234"/>
      <c r="Q1882" s="234"/>
      <c r="R1882" s="234"/>
      <c r="S1882" s="234"/>
      <c r="T1882" s="234"/>
    </row>
    <row r="1883">
      <c r="A1883" s="263">
        <v>5600104</v>
      </c>
      <c r="B1883" s="280" t="s">
        <v>2605</v>
      </c>
      <c r="C1883" s="233" t="s">
        <v>2608</v>
      </c>
      <c r="D1883" s="234"/>
      <c r="E1883" s="234"/>
      <c r="F1883" s="234"/>
      <c r="G1883" s="234"/>
      <c r="H1883" s="234"/>
      <c r="I1883" s="234"/>
      <c r="J1883" s="234"/>
      <c r="K1883" s="234"/>
      <c r="L1883" s="234"/>
      <c r="M1883" s="234"/>
      <c r="N1883" s="234"/>
      <c r="O1883" s="234"/>
      <c r="P1883" s="234"/>
      <c r="Q1883" s="234"/>
      <c r="R1883" s="234"/>
      <c r="S1883" s="234"/>
      <c r="T1883" s="234"/>
    </row>
    <row r="1884">
      <c r="A1884" s="231">
        <v>5600105</v>
      </c>
      <c r="B1884" s="280" t="s">
        <v>2605</v>
      </c>
      <c r="C1884" s="233" t="s">
        <v>2609</v>
      </c>
      <c r="D1884" s="234"/>
      <c r="E1884" s="234"/>
      <c r="F1884" s="234"/>
      <c r="G1884" s="234"/>
      <c r="H1884" s="234"/>
      <c r="I1884" s="234"/>
      <c r="J1884" s="234"/>
      <c r="K1884" s="234"/>
      <c r="L1884" s="234"/>
      <c r="M1884" s="234"/>
      <c r="N1884" s="234"/>
      <c r="O1884" s="234"/>
      <c r="P1884" s="234"/>
      <c r="Q1884" s="234"/>
      <c r="R1884" s="234"/>
      <c r="S1884" s="234"/>
      <c r="T1884" s="234"/>
    </row>
    <row r="1885">
      <c r="A1885" s="263">
        <v>5600106</v>
      </c>
      <c r="B1885" s="280" t="s">
        <v>2605</v>
      </c>
      <c r="C1885" s="233" t="s">
        <v>2610</v>
      </c>
      <c r="D1885" s="234"/>
      <c r="E1885" s="234"/>
      <c r="F1885" s="234"/>
      <c r="G1885" s="234"/>
      <c r="H1885" s="234"/>
      <c r="I1885" s="234"/>
      <c r="J1885" s="234"/>
      <c r="K1885" s="234"/>
      <c r="L1885" s="234"/>
      <c r="M1885" s="234"/>
      <c r="N1885" s="234"/>
      <c r="O1885" s="234"/>
      <c r="P1885" s="234"/>
      <c r="Q1885" s="234"/>
      <c r="R1885" s="234"/>
      <c r="S1885" s="234"/>
      <c r="T1885" s="234"/>
    </row>
    <row r="1886">
      <c r="A1886" s="263">
        <v>5600107</v>
      </c>
      <c r="B1886" s="231" t="s">
        <v>2611</v>
      </c>
      <c r="C1886" s="233" t="s">
        <v>2612</v>
      </c>
      <c r="D1886" s="234"/>
      <c r="E1886" s="234"/>
      <c r="F1886" s="234"/>
      <c r="G1886" s="234"/>
      <c r="H1886" s="234"/>
      <c r="I1886" s="234"/>
      <c r="J1886" s="234"/>
      <c r="K1886" s="234"/>
      <c r="L1886" s="234"/>
      <c r="M1886" s="234"/>
      <c r="N1886" s="234"/>
      <c r="O1886" s="234"/>
      <c r="P1886" s="234"/>
      <c r="Q1886" s="234"/>
      <c r="R1886" s="234"/>
      <c r="S1886" s="234"/>
      <c r="T1886" s="234"/>
    </row>
    <row r="1887">
      <c r="A1887" s="263">
        <v>5600108</v>
      </c>
      <c r="B1887" s="280" t="s">
        <v>2488</v>
      </c>
      <c r="C1887" s="281" t="s">
        <v>2489</v>
      </c>
      <c r="D1887" s="234"/>
      <c r="E1887" s="234"/>
      <c r="F1887" s="234"/>
      <c r="G1887" s="234"/>
      <c r="H1887" s="234"/>
      <c r="I1887" s="234"/>
      <c r="J1887" s="234"/>
      <c r="K1887" s="234"/>
      <c r="L1887" s="234"/>
      <c r="M1887" s="234"/>
      <c r="N1887" s="234"/>
      <c r="O1887" s="234"/>
      <c r="P1887" s="234"/>
      <c r="Q1887" s="234"/>
      <c r="R1887" s="234"/>
      <c r="S1887" s="234"/>
      <c r="T1887" s="234"/>
    </row>
    <row r="1888">
      <c r="A1888" s="263">
        <v>5600109</v>
      </c>
      <c r="B1888" s="231" t="s">
        <v>2494</v>
      </c>
      <c r="C1888" s="233" t="s">
        <v>2495</v>
      </c>
      <c r="D1888" s="234"/>
      <c r="E1888" s="234"/>
      <c r="F1888" s="234"/>
      <c r="G1888" s="234"/>
      <c r="H1888" s="234"/>
      <c r="I1888" s="234"/>
      <c r="J1888" s="234"/>
      <c r="K1888" s="234"/>
      <c r="L1888" s="234"/>
      <c r="M1888" s="234"/>
      <c r="N1888" s="234"/>
      <c r="O1888" s="234"/>
      <c r="P1888" s="234"/>
      <c r="Q1888" s="234"/>
      <c r="R1888" s="234"/>
      <c r="S1888" s="234"/>
      <c r="T1888" s="234"/>
    </row>
    <row r="1889">
      <c r="A1889" s="263">
        <v>5600110</v>
      </c>
      <c r="B1889" s="231" t="s">
        <v>2613</v>
      </c>
      <c r="C1889" s="233" t="s">
        <v>2614</v>
      </c>
      <c r="D1889" s="234"/>
      <c r="E1889" s="234"/>
      <c r="F1889" s="234"/>
      <c r="G1889" s="234"/>
      <c r="H1889" s="234"/>
      <c r="I1889" s="234"/>
      <c r="J1889" s="234"/>
      <c r="K1889" s="234"/>
      <c r="L1889" s="234"/>
      <c r="M1889" s="234"/>
      <c r="N1889" s="234"/>
      <c r="O1889" s="234"/>
      <c r="P1889" s="234"/>
      <c r="Q1889" s="234"/>
      <c r="R1889" s="234"/>
      <c r="S1889" s="234"/>
      <c r="T1889" s="234"/>
    </row>
    <row r="1890">
      <c r="A1890" s="263">
        <v>5600111</v>
      </c>
      <c r="B1890" s="231" t="s">
        <v>2615</v>
      </c>
      <c r="C1890" s="233" t="s">
        <v>2616</v>
      </c>
      <c r="D1890" s="234"/>
      <c r="E1890" s="234"/>
      <c r="F1890" s="234"/>
      <c r="G1890" s="234"/>
      <c r="H1890" s="234"/>
      <c r="I1890" s="234"/>
      <c r="J1890" s="234"/>
      <c r="K1890" s="234"/>
      <c r="L1890" s="234"/>
      <c r="M1890" s="234"/>
      <c r="N1890" s="234"/>
      <c r="O1890" s="234"/>
      <c r="P1890" s="234"/>
      <c r="Q1890" s="234"/>
      <c r="R1890" s="234"/>
      <c r="S1890" s="234"/>
      <c r="T1890" s="234"/>
    </row>
    <row r="1891">
      <c r="A1891" s="263">
        <v>5600112</v>
      </c>
      <c r="B1891" s="231" t="s">
        <v>2617</v>
      </c>
      <c r="C1891" s="233" t="s">
        <v>2618</v>
      </c>
      <c r="D1891" s="234"/>
      <c r="E1891" s="234"/>
      <c r="F1891" s="234"/>
      <c r="G1891" s="234"/>
      <c r="H1891" s="234"/>
      <c r="I1891" s="234"/>
      <c r="J1891" s="234"/>
      <c r="K1891" s="234"/>
      <c r="L1891" s="234"/>
      <c r="M1891" s="234"/>
      <c r="N1891" s="234"/>
      <c r="O1891" s="234"/>
      <c r="P1891" s="234"/>
      <c r="Q1891" s="234"/>
      <c r="R1891" s="234"/>
      <c r="S1891" s="234"/>
      <c r="T1891" s="234"/>
    </row>
    <row r="1892">
      <c r="A1892" s="263">
        <v>5600113</v>
      </c>
      <c r="B1892" s="231" t="s">
        <v>2619</v>
      </c>
      <c r="C1892" s="233" t="s">
        <v>2620</v>
      </c>
      <c r="D1892" s="234"/>
      <c r="E1892" s="234"/>
      <c r="F1892" s="234"/>
      <c r="G1892" s="234"/>
      <c r="H1892" s="234"/>
      <c r="I1892" s="234"/>
      <c r="J1892" s="234"/>
      <c r="K1892" s="234"/>
      <c r="L1892" s="234"/>
      <c r="M1892" s="234"/>
      <c r="N1892" s="234"/>
      <c r="O1892" s="234"/>
      <c r="P1892" s="234"/>
      <c r="Q1892" s="234"/>
      <c r="R1892" s="234"/>
      <c r="S1892" s="234"/>
      <c r="T1892" s="234"/>
    </row>
    <row r="1893">
      <c r="A1893" s="263">
        <v>5600114</v>
      </c>
      <c r="B1893" s="231" t="s">
        <v>2621</v>
      </c>
      <c r="C1893" s="233" t="s">
        <v>2622</v>
      </c>
      <c r="D1893" s="234"/>
      <c r="E1893" s="234"/>
      <c r="F1893" s="234"/>
      <c r="G1893" s="234"/>
      <c r="H1893" s="234"/>
      <c r="I1893" s="234"/>
      <c r="J1893" s="234"/>
      <c r="K1893" s="234"/>
      <c r="L1893" s="234"/>
      <c r="M1893" s="234"/>
      <c r="N1893" s="234"/>
      <c r="O1893" s="234"/>
      <c r="P1893" s="234"/>
      <c r="Q1893" s="234"/>
      <c r="R1893" s="234"/>
      <c r="S1893" s="234"/>
      <c r="T1893" s="234"/>
    </row>
    <row r="1894">
      <c r="A1894" s="263">
        <v>5600115</v>
      </c>
      <c r="B1894" s="231" t="s">
        <v>2623</v>
      </c>
      <c r="C1894" s="233" t="s">
        <v>2624</v>
      </c>
      <c r="D1894" s="234"/>
      <c r="E1894" s="234"/>
      <c r="F1894" s="234"/>
      <c r="G1894" s="234"/>
      <c r="H1894" s="234"/>
      <c r="I1894" s="234"/>
      <c r="J1894" s="234"/>
      <c r="K1894" s="234"/>
      <c r="L1894" s="234"/>
      <c r="M1894" s="234"/>
      <c r="N1894" s="234"/>
      <c r="O1894" s="234"/>
      <c r="P1894" s="234"/>
      <c r="Q1894" s="234"/>
      <c r="R1894" s="234"/>
      <c r="S1894" s="234"/>
      <c r="T1894" s="234"/>
    </row>
    <row r="1895">
      <c r="A1895" s="263">
        <v>5600116</v>
      </c>
      <c r="B1895" s="231" t="s">
        <v>2625</v>
      </c>
      <c r="C1895" s="233" t="s">
        <v>2626</v>
      </c>
      <c r="D1895" s="234"/>
      <c r="E1895" s="234"/>
      <c r="F1895" s="234"/>
      <c r="G1895" s="234"/>
      <c r="H1895" s="234"/>
      <c r="I1895" s="234"/>
      <c r="J1895" s="234"/>
      <c r="K1895" s="234"/>
      <c r="L1895" s="234"/>
      <c r="M1895" s="234"/>
      <c r="N1895" s="234"/>
      <c r="O1895" s="234"/>
      <c r="P1895" s="234"/>
      <c r="Q1895" s="234"/>
      <c r="R1895" s="234"/>
      <c r="S1895" s="234"/>
      <c r="T1895" s="234"/>
    </row>
    <row r="1896">
      <c r="A1896" s="263">
        <v>5600117</v>
      </c>
      <c r="B1896" s="231" t="s">
        <v>2627</v>
      </c>
      <c r="C1896" s="233" t="s">
        <v>2628</v>
      </c>
      <c r="D1896" s="234"/>
      <c r="E1896" s="234"/>
      <c r="F1896" s="234"/>
      <c r="G1896" s="234"/>
      <c r="H1896" s="234"/>
      <c r="I1896" s="234"/>
      <c r="J1896" s="234"/>
      <c r="K1896" s="234"/>
      <c r="L1896" s="234"/>
      <c r="M1896" s="234"/>
      <c r="N1896" s="234"/>
      <c r="O1896" s="234"/>
      <c r="P1896" s="234"/>
      <c r="Q1896" s="234"/>
      <c r="R1896" s="234"/>
      <c r="S1896" s="234"/>
      <c r="T1896" s="234"/>
    </row>
    <row r="1897">
      <c r="A1897" s="263">
        <v>5600118</v>
      </c>
      <c r="B1897" s="231" t="s">
        <v>2629</v>
      </c>
      <c r="C1897" s="233" t="s">
        <v>2630</v>
      </c>
      <c r="D1897" s="234"/>
      <c r="E1897" s="234"/>
      <c r="F1897" s="234"/>
      <c r="G1897" s="234"/>
      <c r="H1897" s="234"/>
      <c r="I1897" s="234"/>
      <c r="J1897" s="234"/>
      <c r="K1897" s="234"/>
      <c r="L1897" s="234"/>
      <c r="M1897" s="234"/>
      <c r="N1897" s="234"/>
      <c r="O1897" s="234"/>
      <c r="P1897" s="234"/>
      <c r="Q1897" s="234"/>
      <c r="R1897" s="234"/>
      <c r="S1897" s="234"/>
      <c r="T1897" s="234"/>
    </row>
    <row r="1898">
      <c r="A1898" s="263">
        <v>5600119</v>
      </c>
      <c r="B1898" s="231" t="s">
        <v>2631</v>
      </c>
      <c r="C1898" s="233" t="s">
        <v>2632</v>
      </c>
      <c r="D1898" s="234"/>
      <c r="E1898" s="234"/>
      <c r="F1898" s="234"/>
      <c r="G1898" s="234"/>
      <c r="H1898" s="234"/>
      <c r="I1898" s="234"/>
      <c r="J1898" s="234"/>
      <c r="K1898" s="234"/>
      <c r="L1898" s="234"/>
      <c r="M1898" s="234"/>
      <c r="N1898" s="234"/>
      <c r="O1898" s="234"/>
      <c r="P1898" s="234"/>
      <c r="Q1898" s="234"/>
      <c r="R1898" s="234"/>
      <c r="S1898" s="234"/>
      <c r="T1898" s="234"/>
    </row>
    <row r="1899">
      <c r="A1899" s="263">
        <v>5600120</v>
      </c>
      <c r="B1899" s="231" t="s">
        <v>2633</v>
      </c>
      <c r="C1899" s="233" t="s">
        <v>2634</v>
      </c>
      <c r="D1899" s="234"/>
      <c r="E1899" s="234"/>
      <c r="F1899" s="234"/>
      <c r="G1899" s="234"/>
      <c r="H1899" s="234"/>
      <c r="I1899" s="234"/>
      <c r="J1899" s="234"/>
      <c r="K1899" s="234"/>
      <c r="L1899" s="234"/>
      <c r="M1899" s="234"/>
      <c r="N1899" s="234"/>
      <c r="O1899" s="234"/>
      <c r="P1899" s="234"/>
      <c r="Q1899" s="234"/>
      <c r="R1899" s="234"/>
      <c r="S1899" s="234"/>
      <c r="T1899" s="234"/>
    </row>
    <row r="1900">
      <c r="A1900" s="263">
        <v>5600121</v>
      </c>
      <c r="B1900" s="235" t="s">
        <v>2635</v>
      </c>
      <c r="C1900" s="233" t="s">
        <v>2636</v>
      </c>
      <c r="D1900" s="234"/>
      <c r="E1900" s="234"/>
      <c r="F1900" s="234"/>
      <c r="G1900" s="234"/>
      <c r="H1900" s="234"/>
      <c r="I1900" s="234"/>
      <c r="J1900" s="234"/>
      <c r="K1900" s="234"/>
      <c r="L1900" s="234"/>
      <c r="M1900" s="234"/>
      <c r="N1900" s="234"/>
      <c r="O1900" s="234"/>
      <c r="P1900" s="234"/>
      <c r="Q1900" s="234"/>
      <c r="R1900" s="234"/>
      <c r="S1900" s="234"/>
      <c r="T1900" s="234"/>
    </row>
    <row r="1901">
      <c r="A1901" s="263">
        <v>5600122</v>
      </c>
      <c r="B1901" s="235" t="s">
        <v>2637</v>
      </c>
      <c r="C1901" s="233" t="s">
        <v>2638</v>
      </c>
      <c r="D1901" s="234"/>
      <c r="E1901" s="234"/>
      <c r="F1901" s="234"/>
      <c r="G1901" s="234"/>
      <c r="H1901" s="234"/>
      <c r="I1901" s="234"/>
      <c r="J1901" s="234"/>
      <c r="K1901" s="234"/>
      <c r="L1901" s="234"/>
      <c r="M1901" s="234"/>
      <c r="N1901" s="234"/>
      <c r="O1901" s="234"/>
      <c r="P1901" s="234"/>
      <c r="Q1901" s="234"/>
      <c r="R1901" s="234"/>
      <c r="S1901" s="234"/>
      <c r="T1901" s="234"/>
    </row>
    <row r="1902">
      <c r="A1902" s="263">
        <v>5600123</v>
      </c>
      <c r="B1902" s="231" t="s">
        <v>2488</v>
      </c>
      <c r="C1902" s="233" t="s">
        <v>2639</v>
      </c>
      <c r="D1902" s="234"/>
      <c r="E1902" s="234"/>
      <c r="F1902" s="234"/>
      <c r="G1902" s="234"/>
      <c r="H1902" s="234"/>
      <c r="I1902" s="234"/>
      <c r="J1902" s="234"/>
      <c r="K1902" s="234"/>
      <c r="L1902" s="234"/>
      <c r="M1902" s="234"/>
      <c r="N1902" s="234"/>
      <c r="O1902" s="234"/>
      <c r="P1902" s="234"/>
      <c r="Q1902" s="234"/>
      <c r="R1902" s="234"/>
      <c r="S1902" s="234"/>
      <c r="T1902" s="234"/>
    </row>
    <row r="1903">
      <c r="A1903" s="263">
        <v>5600124</v>
      </c>
      <c r="B1903" s="231" t="s">
        <v>2640</v>
      </c>
      <c r="C1903" s="233" t="s">
        <v>2612</v>
      </c>
      <c r="D1903" s="234"/>
      <c r="E1903" s="234"/>
      <c r="F1903" s="234"/>
      <c r="G1903" s="234"/>
      <c r="H1903" s="234"/>
      <c r="I1903" s="234"/>
      <c r="J1903" s="234"/>
      <c r="K1903" s="234"/>
      <c r="L1903" s="234"/>
      <c r="M1903" s="234"/>
      <c r="N1903" s="234"/>
      <c r="O1903" s="234"/>
      <c r="P1903" s="234"/>
      <c r="Q1903" s="234"/>
      <c r="R1903" s="234"/>
      <c r="S1903" s="234"/>
      <c r="T1903" s="234"/>
    </row>
    <row r="1904">
      <c r="A1904" s="263">
        <v>5600125</v>
      </c>
      <c r="B1904" s="240" t="s">
        <v>2641</v>
      </c>
      <c r="C1904" s="250" t="s">
        <v>2642</v>
      </c>
      <c r="D1904" s="234"/>
      <c r="E1904" s="234"/>
      <c r="F1904" s="234"/>
      <c r="G1904" s="234"/>
      <c r="H1904" s="234"/>
      <c r="I1904" s="234"/>
      <c r="J1904" s="234"/>
      <c r="K1904" s="234"/>
      <c r="L1904" s="234"/>
      <c r="M1904" s="234"/>
      <c r="N1904" s="234"/>
      <c r="O1904" s="234"/>
      <c r="P1904" s="234"/>
      <c r="Q1904" s="234"/>
      <c r="R1904" s="234"/>
      <c r="S1904" s="234"/>
      <c r="T1904" s="234"/>
    </row>
    <row r="1905">
      <c r="A1905" s="231">
        <v>5600200</v>
      </c>
      <c r="B1905" s="231" t="s">
        <v>2643</v>
      </c>
      <c r="C1905" s="254" t="s">
        <v>2644</v>
      </c>
      <c r="D1905" s="234"/>
      <c r="E1905" s="234"/>
      <c r="F1905" s="234"/>
      <c r="G1905" s="234"/>
      <c r="H1905" s="234"/>
      <c r="I1905" s="234"/>
      <c r="J1905" s="234"/>
      <c r="K1905" s="234"/>
      <c r="L1905" s="234"/>
      <c r="M1905" s="234"/>
      <c r="N1905" s="234"/>
      <c r="O1905" s="234"/>
      <c r="P1905" s="234"/>
      <c r="Q1905" s="234"/>
      <c r="R1905" s="234"/>
      <c r="S1905" s="234"/>
      <c r="T1905" s="234"/>
    </row>
    <row r="1906">
      <c r="A1906" s="231">
        <v>5600201</v>
      </c>
      <c r="B1906" s="231" t="s">
        <v>2645</v>
      </c>
      <c r="C1906" s="254" t="s">
        <v>2646</v>
      </c>
      <c r="D1906" s="234"/>
      <c r="E1906" s="234"/>
      <c r="F1906" s="234"/>
      <c r="G1906" s="234"/>
      <c r="H1906" s="234"/>
      <c r="I1906" s="234"/>
      <c r="J1906" s="234"/>
      <c r="K1906" s="234"/>
      <c r="L1906" s="234"/>
      <c r="M1906" s="234"/>
      <c r="N1906" s="234"/>
      <c r="O1906" s="234"/>
      <c r="P1906" s="234"/>
      <c r="Q1906" s="234"/>
      <c r="R1906" s="234"/>
      <c r="S1906" s="234"/>
      <c r="T1906" s="234"/>
    </row>
    <row r="1907">
      <c r="A1907" s="231">
        <v>5600202</v>
      </c>
      <c r="B1907" s="231" t="s">
        <v>2647</v>
      </c>
      <c r="C1907" s="254" t="s">
        <v>2648</v>
      </c>
      <c r="D1907" s="234"/>
      <c r="E1907" s="234"/>
      <c r="F1907" s="234"/>
      <c r="G1907" s="234"/>
      <c r="H1907" s="234"/>
      <c r="I1907" s="234"/>
      <c r="J1907" s="234"/>
      <c r="K1907" s="234"/>
      <c r="L1907" s="234"/>
      <c r="M1907" s="234"/>
      <c r="N1907" s="234"/>
      <c r="O1907" s="234"/>
      <c r="P1907" s="234"/>
      <c r="Q1907" s="234"/>
      <c r="R1907" s="234"/>
      <c r="S1907" s="234"/>
      <c r="T1907" s="234"/>
    </row>
    <row r="1908">
      <c r="A1908" s="231">
        <v>5600203</v>
      </c>
      <c r="B1908" s="231" t="s">
        <v>2649</v>
      </c>
      <c r="C1908" s="233" t="s">
        <v>2612</v>
      </c>
      <c r="D1908" s="234"/>
      <c r="E1908" s="234"/>
      <c r="F1908" s="234"/>
      <c r="G1908" s="234"/>
      <c r="H1908" s="234"/>
      <c r="I1908" s="234"/>
      <c r="J1908" s="234"/>
      <c r="K1908" s="234"/>
      <c r="L1908" s="234"/>
      <c r="M1908" s="234"/>
      <c r="N1908" s="234"/>
      <c r="O1908" s="234"/>
      <c r="P1908" s="234"/>
      <c r="Q1908" s="234"/>
      <c r="R1908" s="234"/>
      <c r="S1908" s="234"/>
      <c r="T1908" s="234"/>
    </row>
    <row r="1909">
      <c r="A1909" s="231">
        <v>5600204</v>
      </c>
      <c r="B1909" s="231" t="s">
        <v>2650</v>
      </c>
      <c r="C1909" s="233" t="s">
        <v>2651</v>
      </c>
      <c r="D1909" s="234"/>
      <c r="E1909" s="234"/>
      <c r="F1909" s="234"/>
      <c r="G1909" s="234"/>
      <c r="H1909" s="234"/>
      <c r="I1909" s="234"/>
      <c r="J1909" s="234"/>
      <c r="K1909" s="234"/>
      <c r="L1909" s="234"/>
      <c r="M1909" s="234"/>
      <c r="N1909" s="234"/>
      <c r="O1909" s="234"/>
      <c r="P1909" s="234"/>
      <c r="Q1909" s="234"/>
      <c r="R1909" s="234"/>
      <c r="S1909" s="234"/>
      <c r="T1909" s="234"/>
    </row>
    <row r="1910">
      <c r="A1910" s="263">
        <v>5600205</v>
      </c>
      <c r="B1910" s="231" t="s">
        <v>2488</v>
      </c>
      <c r="C1910" s="233" t="s">
        <v>2639</v>
      </c>
      <c r="D1910" s="234"/>
      <c r="E1910" s="234"/>
      <c r="F1910" s="234"/>
      <c r="G1910" s="234"/>
      <c r="H1910" s="234"/>
      <c r="I1910" s="234"/>
      <c r="J1910" s="234"/>
      <c r="K1910" s="234"/>
      <c r="L1910" s="234"/>
      <c r="M1910" s="234"/>
      <c r="N1910" s="234"/>
      <c r="O1910" s="234"/>
      <c r="P1910" s="234"/>
      <c r="Q1910" s="234"/>
      <c r="R1910" s="234"/>
      <c r="S1910" s="234"/>
      <c r="T1910" s="234"/>
    </row>
    <row r="1911">
      <c r="A1911" s="263">
        <v>5600206</v>
      </c>
      <c r="B1911" s="231" t="s">
        <v>2488</v>
      </c>
      <c r="C1911" s="233" t="s">
        <v>2652</v>
      </c>
      <c r="D1911" s="234"/>
      <c r="E1911" s="234"/>
      <c r="F1911" s="234"/>
      <c r="G1911" s="234"/>
      <c r="H1911" s="234"/>
      <c r="I1911" s="234"/>
      <c r="J1911" s="234"/>
      <c r="K1911" s="234"/>
      <c r="L1911" s="234"/>
      <c r="M1911" s="234"/>
      <c r="N1911" s="234"/>
      <c r="O1911" s="234"/>
      <c r="P1911" s="234"/>
      <c r="Q1911" s="234"/>
      <c r="R1911" s="234"/>
      <c r="S1911" s="234"/>
      <c r="T1911" s="234"/>
    </row>
    <row r="1912">
      <c r="A1912" s="263">
        <v>5600207</v>
      </c>
      <c r="B1912" s="231" t="s">
        <v>2653</v>
      </c>
      <c r="C1912" s="233" t="s">
        <v>2654</v>
      </c>
      <c r="D1912" s="234"/>
      <c r="E1912" s="234"/>
      <c r="F1912" s="234"/>
      <c r="G1912" s="234"/>
      <c r="H1912" s="234"/>
      <c r="I1912" s="234"/>
      <c r="J1912" s="234"/>
      <c r="K1912" s="234"/>
      <c r="L1912" s="234"/>
      <c r="M1912" s="234"/>
      <c r="N1912" s="234"/>
      <c r="O1912" s="234"/>
      <c r="P1912" s="234"/>
      <c r="Q1912" s="234"/>
      <c r="R1912" s="234"/>
      <c r="S1912" s="234"/>
      <c r="T1912" s="234"/>
    </row>
    <row r="1913">
      <c r="A1913" s="263">
        <v>5600208</v>
      </c>
      <c r="B1913" s="231" t="s">
        <v>2655</v>
      </c>
      <c r="C1913" s="282" t="s">
        <v>2656</v>
      </c>
      <c r="D1913" s="234"/>
      <c r="E1913" s="234"/>
      <c r="F1913" s="234"/>
      <c r="G1913" s="234"/>
      <c r="H1913" s="234"/>
      <c r="I1913" s="234"/>
      <c r="J1913" s="234"/>
      <c r="K1913" s="234"/>
      <c r="L1913" s="234"/>
      <c r="M1913" s="234"/>
      <c r="N1913" s="234"/>
      <c r="O1913" s="234"/>
      <c r="P1913" s="234"/>
      <c r="Q1913" s="234"/>
      <c r="R1913" s="234"/>
      <c r="S1913" s="234"/>
      <c r="T1913" s="234"/>
    </row>
    <row r="1914">
      <c r="A1914" s="263">
        <v>5600209</v>
      </c>
      <c r="B1914" s="231" t="s">
        <v>2657</v>
      </c>
      <c r="C1914" s="233" t="s">
        <v>2658</v>
      </c>
      <c r="D1914" s="234"/>
      <c r="E1914" s="234"/>
      <c r="F1914" s="234"/>
      <c r="G1914" s="234"/>
      <c r="H1914" s="234"/>
      <c r="I1914" s="234"/>
      <c r="J1914" s="234"/>
      <c r="K1914" s="234"/>
      <c r="L1914" s="234"/>
      <c r="M1914" s="234"/>
      <c r="N1914" s="234"/>
      <c r="O1914" s="234"/>
      <c r="P1914" s="234"/>
      <c r="Q1914" s="234"/>
      <c r="R1914" s="234"/>
      <c r="S1914" s="234"/>
      <c r="T1914" s="234"/>
    </row>
    <row r="1915">
      <c r="A1915" s="263">
        <v>5600210</v>
      </c>
      <c r="B1915" s="231" t="s">
        <v>2659</v>
      </c>
      <c r="C1915" s="233" t="s">
        <v>2660</v>
      </c>
      <c r="D1915" s="234"/>
      <c r="E1915" s="234"/>
      <c r="F1915" s="234"/>
      <c r="G1915" s="234"/>
      <c r="H1915" s="234"/>
      <c r="I1915" s="234"/>
      <c r="J1915" s="234"/>
      <c r="K1915" s="234"/>
      <c r="L1915" s="234"/>
      <c r="M1915" s="234"/>
      <c r="N1915" s="234"/>
      <c r="O1915" s="234"/>
      <c r="P1915" s="234"/>
      <c r="Q1915" s="234"/>
      <c r="R1915" s="234"/>
      <c r="S1915" s="234"/>
      <c r="T1915" s="234"/>
    </row>
    <row r="1916">
      <c r="A1916" s="263">
        <v>5600211</v>
      </c>
      <c r="B1916" s="231" t="s">
        <v>2661</v>
      </c>
      <c r="C1916" s="233" t="s">
        <v>2662</v>
      </c>
      <c r="D1916" s="234"/>
      <c r="E1916" s="234"/>
      <c r="F1916" s="234"/>
      <c r="G1916" s="234"/>
      <c r="H1916" s="234"/>
      <c r="I1916" s="234"/>
      <c r="J1916" s="234"/>
      <c r="K1916" s="234"/>
      <c r="L1916" s="234"/>
      <c r="M1916" s="234"/>
      <c r="N1916" s="234"/>
      <c r="O1916" s="234"/>
      <c r="P1916" s="234"/>
      <c r="Q1916" s="234"/>
      <c r="R1916" s="234"/>
      <c r="S1916" s="234"/>
      <c r="T1916" s="234"/>
    </row>
    <row r="1917">
      <c r="A1917" s="263">
        <v>5600212</v>
      </c>
      <c r="B1917" s="231" t="s">
        <v>2663</v>
      </c>
      <c r="C1917" s="233" t="s">
        <v>2664</v>
      </c>
      <c r="D1917" s="234"/>
      <c r="E1917" s="234"/>
      <c r="F1917" s="234"/>
      <c r="G1917" s="234"/>
      <c r="H1917" s="234"/>
      <c r="I1917" s="234"/>
      <c r="J1917" s="234"/>
      <c r="K1917" s="234"/>
      <c r="L1917" s="234"/>
      <c r="M1917" s="234"/>
      <c r="N1917" s="234"/>
      <c r="O1917" s="234"/>
      <c r="P1917" s="234"/>
      <c r="Q1917" s="234"/>
      <c r="R1917" s="234"/>
      <c r="S1917" s="234"/>
      <c r="T1917" s="234"/>
    </row>
    <row r="1918">
      <c r="A1918" s="263">
        <v>5600213</v>
      </c>
      <c r="B1918" s="231" t="s">
        <v>2611</v>
      </c>
      <c r="C1918" s="233" t="s">
        <v>2612</v>
      </c>
      <c r="D1918" s="234"/>
      <c r="E1918" s="234"/>
      <c r="F1918" s="234"/>
      <c r="G1918" s="234"/>
      <c r="H1918" s="234"/>
      <c r="I1918" s="234"/>
      <c r="J1918" s="234"/>
      <c r="K1918" s="234"/>
      <c r="L1918" s="234"/>
      <c r="M1918" s="234"/>
      <c r="N1918" s="234"/>
      <c r="O1918" s="234"/>
      <c r="P1918" s="234"/>
      <c r="Q1918" s="234"/>
      <c r="R1918" s="234"/>
      <c r="S1918" s="234"/>
      <c r="T1918" s="234"/>
    </row>
    <row r="1919">
      <c r="A1919" s="263">
        <v>5600214</v>
      </c>
      <c r="B1919" s="231" t="s">
        <v>2640</v>
      </c>
      <c r="C1919" s="233" t="s">
        <v>2612</v>
      </c>
      <c r="D1919" s="234"/>
      <c r="E1919" s="234"/>
      <c r="F1919" s="234"/>
      <c r="G1919" s="234"/>
      <c r="H1919" s="234"/>
      <c r="I1919" s="234"/>
      <c r="J1919" s="234"/>
      <c r="K1919" s="234"/>
      <c r="L1919" s="234"/>
      <c r="M1919" s="234"/>
      <c r="N1919" s="234"/>
      <c r="O1919" s="234"/>
      <c r="P1919" s="234"/>
      <c r="Q1919" s="234"/>
      <c r="R1919" s="234"/>
      <c r="S1919" s="234"/>
      <c r="T1919" s="234"/>
    </row>
    <row r="1920">
      <c r="A1920" s="263">
        <v>5600215</v>
      </c>
      <c r="B1920" s="231" t="s">
        <v>2665</v>
      </c>
      <c r="C1920" s="233" t="s">
        <v>2666</v>
      </c>
      <c r="D1920" s="234"/>
      <c r="E1920" s="234"/>
      <c r="F1920" s="234"/>
      <c r="G1920" s="234"/>
      <c r="H1920" s="234"/>
      <c r="I1920" s="234"/>
      <c r="J1920" s="234"/>
      <c r="K1920" s="234"/>
      <c r="L1920" s="234"/>
      <c r="M1920" s="234"/>
      <c r="N1920" s="234"/>
      <c r="O1920" s="234"/>
      <c r="P1920" s="234"/>
      <c r="Q1920" s="234"/>
      <c r="R1920" s="234"/>
      <c r="S1920" s="234"/>
      <c r="T1920" s="234"/>
    </row>
    <row r="1921">
      <c r="A1921" s="263">
        <v>5600216</v>
      </c>
      <c r="B1921" s="231" t="s">
        <v>2667</v>
      </c>
      <c r="C1921" s="233" t="s">
        <v>2668</v>
      </c>
      <c r="D1921" s="234"/>
      <c r="E1921" s="234"/>
      <c r="F1921" s="234"/>
      <c r="G1921" s="234"/>
      <c r="H1921" s="234"/>
      <c r="I1921" s="234"/>
      <c r="J1921" s="234"/>
      <c r="K1921" s="234"/>
      <c r="L1921" s="234"/>
      <c r="M1921" s="234"/>
      <c r="N1921" s="234"/>
      <c r="O1921" s="234"/>
      <c r="P1921" s="234"/>
      <c r="Q1921" s="234"/>
      <c r="R1921" s="234"/>
      <c r="S1921" s="234"/>
      <c r="T1921" s="234"/>
    </row>
    <row r="1922">
      <c r="A1922" s="263">
        <v>5600217</v>
      </c>
      <c r="B1922" s="248" t="s">
        <v>2669</v>
      </c>
      <c r="C1922" s="233" t="s">
        <v>2670</v>
      </c>
      <c r="D1922" s="234"/>
      <c r="E1922" s="234"/>
      <c r="F1922" s="234"/>
      <c r="G1922" s="234"/>
      <c r="H1922" s="234"/>
      <c r="I1922" s="234"/>
      <c r="J1922" s="234"/>
      <c r="K1922" s="234"/>
      <c r="L1922" s="234"/>
      <c r="M1922" s="234"/>
      <c r="N1922" s="234"/>
      <c r="O1922" s="234"/>
      <c r="P1922" s="234"/>
      <c r="Q1922" s="234"/>
      <c r="R1922" s="234"/>
      <c r="S1922" s="234"/>
      <c r="T1922" s="234"/>
    </row>
    <row r="1923">
      <c r="A1923" s="263">
        <v>5600218</v>
      </c>
      <c r="B1923" s="231" t="s">
        <v>2671</v>
      </c>
      <c r="C1923" s="233" t="s">
        <v>2672</v>
      </c>
      <c r="D1923" s="234"/>
      <c r="E1923" s="234"/>
      <c r="F1923" s="234"/>
      <c r="G1923" s="234"/>
      <c r="H1923" s="234"/>
      <c r="I1923" s="234"/>
      <c r="J1923" s="234"/>
      <c r="K1923" s="234"/>
      <c r="L1923" s="234"/>
      <c r="M1923" s="234"/>
      <c r="N1923" s="234"/>
      <c r="O1923" s="234"/>
      <c r="P1923" s="234"/>
      <c r="Q1923" s="234"/>
      <c r="R1923" s="234"/>
      <c r="S1923" s="234"/>
      <c r="T1923" s="234"/>
    </row>
    <row r="1924">
      <c r="A1924" s="263">
        <v>5600219</v>
      </c>
      <c r="B1924" s="231" t="s">
        <v>2673</v>
      </c>
      <c r="C1924" s="233" t="s">
        <v>2674</v>
      </c>
      <c r="D1924" s="234"/>
      <c r="E1924" s="234"/>
      <c r="F1924" s="234"/>
      <c r="G1924" s="234"/>
      <c r="H1924" s="234"/>
      <c r="I1924" s="234"/>
      <c r="J1924" s="234"/>
      <c r="K1924" s="234"/>
      <c r="L1924" s="234"/>
      <c r="M1924" s="234"/>
      <c r="N1924" s="234"/>
      <c r="O1924" s="234"/>
      <c r="P1924" s="234"/>
      <c r="Q1924" s="234"/>
      <c r="R1924" s="234"/>
      <c r="S1924" s="234"/>
      <c r="T1924" s="234"/>
    </row>
    <row r="1925">
      <c r="A1925" s="263">
        <v>5600220</v>
      </c>
      <c r="B1925" s="231" t="s">
        <v>2675</v>
      </c>
      <c r="C1925" s="233" t="s">
        <v>2676</v>
      </c>
      <c r="D1925" s="234"/>
      <c r="E1925" s="234"/>
      <c r="F1925" s="234"/>
      <c r="G1925" s="234"/>
      <c r="H1925" s="234"/>
      <c r="I1925" s="234"/>
      <c r="J1925" s="234"/>
      <c r="K1925" s="234"/>
      <c r="L1925" s="234"/>
      <c r="M1925" s="234"/>
      <c r="N1925" s="234"/>
      <c r="O1925" s="234"/>
      <c r="P1925" s="234"/>
      <c r="Q1925" s="234"/>
      <c r="R1925" s="234"/>
      <c r="S1925" s="234"/>
      <c r="T1925" s="234"/>
    </row>
    <row r="1926">
      <c r="A1926" s="263">
        <v>5600221</v>
      </c>
      <c r="B1926" s="231" t="s">
        <v>2677</v>
      </c>
      <c r="C1926" s="233" t="s">
        <v>2678</v>
      </c>
      <c r="D1926" s="234"/>
      <c r="E1926" s="234"/>
      <c r="F1926" s="234"/>
      <c r="G1926" s="234"/>
      <c r="H1926" s="234"/>
      <c r="I1926" s="234"/>
      <c r="J1926" s="234"/>
      <c r="K1926" s="234"/>
      <c r="L1926" s="234"/>
      <c r="M1926" s="234"/>
      <c r="N1926" s="234"/>
      <c r="O1926" s="234"/>
      <c r="P1926" s="234"/>
      <c r="Q1926" s="234"/>
      <c r="R1926" s="234"/>
      <c r="S1926" s="234"/>
      <c r="T1926" s="234"/>
    </row>
    <row r="1927">
      <c r="A1927" s="263">
        <v>5600222</v>
      </c>
      <c r="B1927" s="231" t="s">
        <v>2673</v>
      </c>
      <c r="C1927" s="233" t="s">
        <v>2674</v>
      </c>
      <c r="D1927" s="234"/>
      <c r="E1927" s="234"/>
      <c r="F1927" s="234"/>
      <c r="G1927" s="234"/>
      <c r="H1927" s="234"/>
      <c r="I1927" s="234"/>
      <c r="J1927" s="234"/>
      <c r="K1927" s="234"/>
      <c r="L1927" s="234"/>
      <c r="M1927" s="234"/>
      <c r="N1927" s="234"/>
      <c r="O1927" s="234"/>
      <c r="P1927" s="234"/>
      <c r="Q1927" s="234"/>
      <c r="R1927" s="234"/>
      <c r="S1927" s="234"/>
      <c r="T1927" s="234"/>
    </row>
    <row r="1928">
      <c r="A1928" s="258">
        <v>5600223</v>
      </c>
      <c r="B1928" s="257" t="s">
        <v>2679</v>
      </c>
      <c r="C1928" s="283" t="s">
        <v>2680</v>
      </c>
      <c r="D1928" s="234"/>
      <c r="E1928" s="234"/>
      <c r="F1928" s="234"/>
      <c r="G1928" s="234"/>
      <c r="H1928" s="234"/>
      <c r="I1928" s="234"/>
      <c r="J1928" s="234"/>
      <c r="K1928" s="234"/>
      <c r="L1928" s="234"/>
      <c r="M1928" s="234"/>
      <c r="N1928" s="234"/>
      <c r="O1928" s="234"/>
      <c r="P1928" s="234"/>
      <c r="Q1928" s="234"/>
      <c r="R1928" s="234"/>
      <c r="S1928" s="234"/>
      <c r="T1928" s="234"/>
    </row>
    <row r="1929">
      <c r="A1929" s="258">
        <v>5600224</v>
      </c>
      <c r="B1929" s="257" t="s">
        <v>2681</v>
      </c>
      <c r="C1929" s="283" t="s">
        <v>2682</v>
      </c>
      <c r="D1929" s="234"/>
      <c r="E1929" s="234"/>
      <c r="F1929" s="234"/>
      <c r="G1929" s="234"/>
      <c r="H1929" s="234"/>
      <c r="I1929" s="234"/>
      <c r="J1929" s="234"/>
      <c r="K1929" s="234"/>
      <c r="L1929" s="234"/>
      <c r="M1929" s="234"/>
      <c r="N1929" s="234"/>
      <c r="O1929" s="234"/>
      <c r="P1929" s="234"/>
      <c r="Q1929" s="234"/>
      <c r="R1929" s="234"/>
      <c r="S1929" s="234"/>
      <c r="T1929" s="234"/>
    </row>
    <row r="1930">
      <c r="A1930" s="258">
        <v>5600225</v>
      </c>
      <c r="B1930" s="257" t="s">
        <v>2683</v>
      </c>
      <c r="C1930" s="256" t="s">
        <v>2684</v>
      </c>
      <c r="D1930" s="234"/>
      <c r="E1930" s="234"/>
      <c r="F1930" s="234"/>
      <c r="G1930" s="234"/>
      <c r="H1930" s="234"/>
      <c r="I1930" s="234"/>
      <c r="J1930" s="234"/>
      <c r="K1930" s="234"/>
      <c r="L1930" s="234"/>
      <c r="M1930" s="234"/>
      <c r="N1930" s="234"/>
      <c r="O1930" s="234"/>
      <c r="P1930" s="234"/>
      <c r="Q1930" s="234"/>
      <c r="R1930" s="234"/>
      <c r="S1930" s="234"/>
      <c r="T1930" s="234"/>
    </row>
    <row r="1931">
      <c r="A1931" s="263">
        <v>5600226</v>
      </c>
      <c r="B1931" s="231" t="s">
        <v>2685</v>
      </c>
      <c r="C1931" s="233" t="s">
        <v>2686</v>
      </c>
      <c r="D1931" s="234"/>
      <c r="E1931" s="234"/>
      <c r="F1931" s="234"/>
      <c r="G1931" s="234"/>
      <c r="H1931" s="234"/>
      <c r="I1931" s="234"/>
      <c r="J1931" s="234"/>
      <c r="K1931" s="234"/>
      <c r="L1931" s="234"/>
      <c r="M1931" s="234"/>
      <c r="N1931" s="234"/>
      <c r="O1931" s="234"/>
      <c r="P1931" s="234"/>
      <c r="Q1931" s="234"/>
      <c r="R1931" s="234"/>
      <c r="S1931" s="234"/>
      <c r="T1931" s="234"/>
    </row>
    <row r="1932">
      <c r="A1932" s="231">
        <v>5600228</v>
      </c>
      <c r="B1932" s="231" t="s">
        <v>2687</v>
      </c>
      <c r="C1932" s="254" t="s">
        <v>2688</v>
      </c>
      <c r="D1932" s="234"/>
      <c r="E1932" s="234"/>
      <c r="F1932" s="234"/>
      <c r="G1932" s="234"/>
      <c r="H1932" s="234"/>
      <c r="I1932" s="234"/>
      <c r="J1932" s="234"/>
      <c r="K1932" s="234"/>
      <c r="L1932" s="234"/>
      <c r="M1932" s="234"/>
      <c r="N1932" s="234"/>
      <c r="O1932" s="234"/>
      <c r="P1932" s="234"/>
      <c r="Q1932" s="234"/>
      <c r="R1932" s="234"/>
      <c r="S1932" s="234"/>
      <c r="T1932" s="234"/>
    </row>
    <row r="1933">
      <c r="A1933" s="231">
        <v>5600229</v>
      </c>
      <c r="B1933" s="231" t="s">
        <v>2689</v>
      </c>
      <c r="C1933" s="254" t="s">
        <v>2690</v>
      </c>
      <c r="D1933" s="234"/>
      <c r="E1933" s="234"/>
      <c r="F1933" s="234"/>
      <c r="G1933" s="234"/>
      <c r="H1933" s="234"/>
      <c r="I1933" s="234"/>
      <c r="J1933" s="234"/>
      <c r="K1933" s="234"/>
      <c r="L1933" s="234"/>
      <c r="M1933" s="234"/>
      <c r="N1933" s="234"/>
      <c r="O1933" s="234"/>
      <c r="P1933" s="234"/>
      <c r="Q1933" s="234"/>
      <c r="R1933" s="234"/>
      <c r="S1933" s="234"/>
      <c r="T1933" s="234"/>
    </row>
    <row r="1934">
      <c r="A1934" s="263"/>
      <c r="B1934" s="231"/>
      <c r="C1934" s="233"/>
      <c r="D1934" s="234"/>
      <c r="E1934" s="234"/>
      <c r="F1934" s="234"/>
      <c r="G1934" s="234"/>
      <c r="H1934" s="234"/>
      <c r="I1934" s="234"/>
      <c r="J1934" s="234"/>
      <c r="K1934" s="234"/>
      <c r="L1934" s="234"/>
      <c r="M1934" s="234"/>
      <c r="N1934" s="234"/>
      <c r="O1934" s="234"/>
      <c r="P1934" s="234"/>
      <c r="Q1934" s="234"/>
      <c r="R1934" s="234"/>
      <c r="S1934" s="234"/>
      <c r="T1934" s="234"/>
    </row>
    <row r="1935">
      <c r="A1935" s="263"/>
      <c r="B1935" s="231"/>
      <c r="C1935" s="233"/>
      <c r="D1935" s="234"/>
      <c r="E1935" s="234"/>
      <c r="F1935" s="234"/>
      <c r="G1935" s="234"/>
      <c r="H1935" s="234"/>
      <c r="I1935" s="234"/>
      <c r="J1935" s="234"/>
      <c r="K1935" s="234"/>
      <c r="L1935" s="234"/>
      <c r="M1935" s="234"/>
      <c r="N1935" s="234"/>
      <c r="O1935" s="234"/>
      <c r="P1935" s="234"/>
      <c r="Q1935" s="234"/>
      <c r="R1935" s="234"/>
      <c r="S1935" s="234"/>
      <c r="T1935" s="234"/>
    </row>
    <row r="1936">
      <c r="A1936" s="263"/>
      <c r="B1936" s="231"/>
      <c r="C1936" s="233"/>
      <c r="D1936" s="234"/>
      <c r="E1936" s="234"/>
      <c r="F1936" s="234"/>
      <c r="G1936" s="234"/>
      <c r="H1936" s="234"/>
      <c r="I1936" s="234"/>
      <c r="J1936" s="234"/>
      <c r="K1936" s="234"/>
      <c r="L1936" s="234"/>
      <c r="M1936" s="234"/>
      <c r="N1936" s="234"/>
      <c r="O1936" s="234"/>
      <c r="P1936" s="234"/>
      <c r="Q1936" s="234"/>
      <c r="R1936" s="234"/>
      <c r="S1936" s="234"/>
      <c r="T1936" s="234"/>
    </row>
    <row r="1937">
      <c r="A1937" s="260"/>
      <c r="B1937" s="261" t="s">
        <v>2691</v>
      </c>
      <c r="C1937" s="262" t="s">
        <v>2692</v>
      </c>
      <c r="D1937" s="234"/>
      <c r="E1937" s="234"/>
      <c r="F1937" s="234"/>
      <c r="G1937" s="234"/>
      <c r="H1937" s="234"/>
      <c r="I1937" s="234"/>
      <c r="J1937" s="234"/>
      <c r="K1937" s="234"/>
      <c r="L1937" s="234"/>
      <c r="M1937" s="234"/>
      <c r="N1937" s="234"/>
      <c r="O1937" s="234"/>
      <c r="P1937" s="234"/>
      <c r="Q1937" s="234"/>
      <c r="R1937" s="234"/>
      <c r="S1937" s="234"/>
      <c r="T1937" s="234"/>
    </row>
    <row r="1938">
      <c r="A1938" s="263">
        <v>5700012</v>
      </c>
      <c r="B1938" s="231" t="s">
        <v>2693</v>
      </c>
      <c r="C1938" s="265" t="s">
        <v>2694</v>
      </c>
      <c r="D1938" s="234"/>
      <c r="E1938" s="234"/>
      <c r="F1938" s="234"/>
      <c r="G1938" s="234"/>
      <c r="H1938" s="234"/>
      <c r="I1938" s="234"/>
      <c r="J1938" s="234"/>
      <c r="K1938" s="234"/>
      <c r="L1938" s="234"/>
      <c r="M1938" s="234"/>
      <c r="N1938" s="234"/>
      <c r="O1938" s="234"/>
      <c r="P1938" s="234"/>
      <c r="Q1938" s="234"/>
      <c r="R1938" s="234"/>
      <c r="S1938" s="234"/>
      <c r="T1938" s="234"/>
    </row>
    <row r="1939">
      <c r="A1939" s="263">
        <v>5700052</v>
      </c>
      <c r="B1939" s="231" t="s">
        <v>2695</v>
      </c>
      <c r="C1939" s="265" t="s">
        <v>2696</v>
      </c>
      <c r="D1939" s="234"/>
      <c r="E1939" s="234"/>
      <c r="F1939" s="234"/>
      <c r="G1939" s="234"/>
      <c r="H1939" s="234"/>
      <c r="I1939" s="234"/>
      <c r="J1939" s="234"/>
      <c r="K1939" s="234"/>
      <c r="L1939" s="234"/>
      <c r="M1939" s="234"/>
      <c r="N1939" s="234"/>
      <c r="O1939" s="234"/>
      <c r="P1939" s="234"/>
      <c r="Q1939" s="234"/>
      <c r="R1939" s="234"/>
      <c r="S1939" s="234"/>
      <c r="T1939" s="234"/>
    </row>
    <row r="1940">
      <c r="A1940" s="263">
        <v>5701012</v>
      </c>
      <c r="B1940" s="231" t="s">
        <v>2697</v>
      </c>
      <c r="C1940" s="265" t="s">
        <v>2698</v>
      </c>
      <c r="D1940" s="234"/>
      <c r="E1940" s="234"/>
      <c r="F1940" s="234"/>
      <c r="G1940" s="234"/>
      <c r="H1940" s="234"/>
      <c r="I1940" s="234"/>
      <c r="J1940" s="234"/>
      <c r="K1940" s="234"/>
      <c r="L1940" s="234"/>
      <c r="M1940" s="234"/>
      <c r="N1940" s="234"/>
      <c r="O1940" s="234"/>
      <c r="P1940" s="234"/>
      <c r="Q1940" s="234"/>
      <c r="R1940" s="234"/>
      <c r="S1940" s="234"/>
      <c r="T1940" s="234"/>
    </row>
    <row r="1941">
      <c r="A1941" s="263">
        <v>5701013</v>
      </c>
      <c r="B1941" s="231" t="s">
        <v>2699</v>
      </c>
      <c r="C1941" s="265" t="s">
        <v>2700</v>
      </c>
      <c r="D1941" s="234"/>
      <c r="E1941" s="234"/>
      <c r="F1941" s="234"/>
      <c r="G1941" s="234"/>
      <c r="H1941" s="234"/>
      <c r="I1941" s="234"/>
      <c r="J1941" s="234"/>
      <c r="K1941" s="234"/>
      <c r="L1941" s="234"/>
      <c r="M1941" s="234"/>
      <c r="N1941" s="234"/>
      <c r="O1941" s="234"/>
      <c r="P1941" s="234"/>
      <c r="Q1941" s="234"/>
      <c r="R1941" s="234"/>
      <c r="S1941" s="234"/>
      <c r="T1941" s="234"/>
    </row>
    <row r="1942">
      <c r="A1942" s="263">
        <v>5701042</v>
      </c>
      <c r="B1942" s="231" t="s">
        <v>2701</v>
      </c>
      <c r="C1942" s="265" t="s">
        <v>2702</v>
      </c>
      <c r="D1942" s="234"/>
      <c r="E1942" s="234"/>
      <c r="F1942" s="234"/>
      <c r="G1942" s="234"/>
      <c r="H1942" s="234"/>
      <c r="I1942" s="234"/>
      <c r="J1942" s="234"/>
      <c r="K1942" s="234"/>
      <c r="L1942" s="234"/>
      <c r="M1942" s="234"/>
      <c r="N1942" s="234"/>
      <c r="O1942" s="234"/>
      <c r="P1942" s="234"/>
      <c r="Q1942" s="234"/>
      <c r="R1942" s="234"/>
      <c r="S1942" s="234"/>
      <c r="T1942" s="234"/>
    </row>
    <row r="1943">
      <c r="A1943" s="263">
        <v>5701043</v>
      </c>
      <c r="B1943" s="231" t="s">
        <v>2703</v>
      </c>
      <c r="C1943" s="265" t="s">
        <v>2704</v>
      </c>
      <c r="D1943" s="234"/>
      <c r="E1943" s="234"/>
      <c r="F1943" s="234"/>
      <c r="G1943" s="234"/>
      <c r="H1943" s="234"/>
      <c r="I1943" s="234"/>
      <c r="J1943" s="234"/>
      <c r="K1943" s="234"/>
      <c r="L1943" s="234"/>
      <c r="M1943" s="234"/>
      <c r="N1943" s="234"/>
      <c r="O1943" s="234"/>
      <c r="P1943" s="234"/>
      <c r="Q1943" s="234"/>
      <c r="R1943" s="234"/>
      <c r="S1943" s="234"/>
      <c r="T1943" s="234"/>
    </row>
    <row r="1944">
      <c r="A1944" s="263">
        <v>5701102</v>
      </c>
      <c r="B1944" s="231" t="s">
        <v>2705</v>
      </c>
      <c r="C1944" s="265" t="s">
        <v>2706</v>
      </c>
      <c r="D1944" s="234"/>
      <c r="E1944" s="234"/>
      <c r="F1944" s="234"/>
      <c r="G1944" s="234"/>
      <c r="H1944" s="234"/>
      <c r="I1944" s="234"/>
      <c r="J1944" s="234"/>
      <c r="K1944" s="234"/>
      <c r="L1944" s="234"/>
      <c r="M1944" s="234"/>
      <c r="N1944" s="234"/>
      <c r="O1944" s="234"/>
      <c r="P1944" s="234"/>
      <c r="Q1944" s="234"/>
      <c r="R1944" s="234"/>
      <c r="S1944" s="234"/>
      <c r="T1944" s="234"/>
    </row>
    <row r="1945">
      <c r="A1945" s="263">
        <v>5701112</v>
      </c>
      <c r="B1945" s="231" t="s">
        <v>2707</v>
      </c>
      <c r="C1945" s="265" t="s">
        <v>2708</v>
      </c>
      <c r="D1945" s="234"/>
      <c r="E1945" s="234"/>
      <c r="F1945" s="234"/>
      <c r="G1945" s="234"/>
      <c r="H1945" s="234"/>
      <c r="I1945" s="234"/>
      <c r="J1945" s="234"/>
      <c r="K1945" s="234"/>
      <c r="L1945" s="234"/>
      <c r="M1945" s="234"/>
      <c r="N1945" s="234"/>
      <c r="O1945" s="234"/>
      <c r="P1945" s="234"/>
      <c r="Q1945" s="234"/>
      <c r="R1945" s="234"/>
      <c r="S1945" s="234"/>
      <c r="T1945" s="234"/>
    </row>
    <row r="1946">
      <c r="A1946" s="263">
        <v>5702012</v>
      </c>
      <c r="B1946" s="231" t="s">
        <v>2709</v>
      </c>
      <c r="C1946" s="265" t="s">
        <v>2710</v>
      </c>
      <c r="D1946" s="234"/>
      <c r="E1946" s="234"/>
      <c r="F1946" s="234"/>
      <c r="G1946" s="234"/>
      <c r="H1946" s="234"/>
      <c r="I1946" s="234"/>
      <c r="J1946" s="234"/>
      <c r="K1946" s="234"/>
      <c r="L1946" s="234"/>
      <c r="M1946" s="234"/>
      <c r="N1946" s="234"/>
      <c r="O1946" s="234"/>
      <c r="P1946" s="234"/>
      <c r="Q1946" s="234"/>
      <c r="R1946" s="234"/>
      <c r="S1946" s="234"/>
      <c r="T1946" s="234"/>
    </row>
    <row r="1947">
      <c r="A1947" s="263">
        <v>5702013</v>
      </c>
      <c r="B1947" s="231" t="s">
        <v>2711</v>
      </c>
      <c r="C1947" s="265" t="s">
        <v>2712</v>
      </c>
      <c r="D1947" s="234"/>
      <c r="E1947" s="234"/>
      <c r="F1947" s="234"/>
      <c r="G1947" s="234"/>
      <c r="H1947" s="234"/>
      <c r="I1947" s="234"/>
      <c r="J1947" s="234"/>
      <c r="K1947" s="234"/>
      <c r="L1947" s="234"/>
      <c r="M1947" s="234"/>
      <c r="N1947" s="234"/>
      <c r="O1947" s="234"/>
      <c r="P1947" s="234"/>
      <c r="Q1947" s="234"/>
      <c r="R1947" s="234"/>
      <c r="S1947" s="234"/>
      <c r="T1947" s="234"/>
    </row>
    <row r="1948">
      <c r="A1948" s="263">
        <v>5702014</v>
      </c>
      <c r="B1948" s="231" t="s">
        <v>2713</v>
      </c>
      <c r="C1948" s="265" t="s">
        <v>2714</v>
      </c>
      <c r="D1948" s="234"/>
      <c r="E1948" s="234"/>
      <c r="F1948" s="234"/>
      <c r="G1948" s="234"/>
      <c r="H1948" s="234"/>
      <c r="I1948" s="234"/>
      <c r="J1948" s="234"/>
      <c r="K1948" s="234"/>
      <c r="L1948" s="234"/>
      <c r="M1948" s="234"/>
      <c r="N1948" s="234"/>
      <c r="O1948" s="234"/>
      <c r="P1948" s="234"/>
      <c r="Q1948" s="234"/>
      <c r="R1948" s="234"/>
      <c r="S1948" s="234"/>
      <c r="T1948" s="234"/>
    </row>
    <row r="1949">
      <c r="A1949" s="263">
        <v>5702022</v>
      </c>
      <c r="B1949" s="231" t="s">
        <v>2715</v>
      </c>
      <c r="C1949" s="265" t="s">
        <v>2716</v>
      </c>
      <c r="D1949" s="234"/>
      <c r="E1949" s="234"/>
      <c r="F1949" s="234"/>
      <c r="G1949" s="234"/>
      <c r="H1949" s="234"/>
      <c r="I1949" s="234"/>
      <c r="J1949" s="234"/>
      <c r="K1949" s="234"/>
      <c r="L1949" s="234"/>
      <c r="M1949" s="234"/>
      <c r="N1949" s="234"/>
      <c r="O1949" s="234"/>
      <c r="P1949" s="234"/>
      <c r="Q1949" s="234"/>
      <c r="R1949" s="234"/>
      <c r="S1949" s="234"/>
      <c r="T1949" s="234"/>
    </row>
    <row r="1950">
      <c r="A1950" s="263">
        <v>5702023</v>
      </c>
      <c r="B1950" s="231" t="s">
        <v>2717</v>
      </c>
      <c r="C1950" s="265" t="s">
        <v>2718</v>
      </c>
      <c r="D1950" s="234"/>
      <c r="E1950" s="234"/>
      <c r="F1950" s="234"/>
      <c r="G1950" s="234"/>
      <c r="H1950" s="234"/>
      <c r="I1950" s="234"/>
      <c r="J1950" s="234"/>
      <c r="K1950" s="234"/>
      <c r="L1950" s="234"/>
      <c r="M1950" s="234"/>
      <c r="N1950" s="234"/>
      <c r="O1950" s="234"/>
      <c r="P1950" s="234"/>
      <c r="Q1950" s="234"/>
      <c r="R1950" s="234"/>
      <c r="S1950" s="234"/>
      <c r="T1950" s="234"/>
    </row>
    <row r="1951">
      <c r="A1951" s="263">
        <v>5702024</v>
      </c>
      <c r="B1951" s="231" t="s">
        <v>2719</v>
      </c>
      <c r="C1951" s="265" t="s">
        <v>2720</v>
      </c>
      <c r="D1951" s="234"/>
      <c r="E1951" s="234"/>
      <c r="F1951" s="234"/>
      <c r="G1951" s="234"/>
      <c r="H1951" s="234"/>
      <c r="I1951" s="234"/>
      <c r="J1951" s="234"/>
      <c r="K1951" s="234"/>
      <c r="L1951" s="234"/>
      <c r="M1951" s="234"/>
      <c r="N1951" s="234"/>
      <c r="O1951" s="234"/>
      <c r="P1951" s="234"/>
      <c r="Q1951" s="234"/>
      <c r="R1951" s="234"/>
      <c r="S1951" s="234"/>
      <c r="T1951" s="234"/>
    </row>
    <row r="1952">
      <c r="A1952" s="263">
        <v>5702032</v>
      </c>
      <c r="B1952" s="231" t="s">
        <v>2721</v>
      </c>
      <c r="C1952" s="265" t="s">
        <v>2722</v>
      </c>
      <c r="D1952" s="234"/>
      <c r="E1952" s="234"/>
      <c r="F1952" s="234"/>
      <c r="G1952" s="234"/>
      <c r="H1952" s="234"/>
      <c r="I1952" s="234"/>
      <c r="J1952" s="234"/>
      <c r="K1952" s="234"/>
      <c r="L1952" s="234"/>
      <c r="M1952" s="234"/>
      <c r="N1952" s="234"/>
      <c r="O1952" s="234"/>
      <c r="P1952" s="234"/>
      <c r="Q1952" s="234"/>
      <c r="R1952" s="234"/>
      <c r="S1952" s="234"/>
      <c r="T1952" s="234"/>
    </row>
    <row r="1953">
      <c r="A1953" s="235">
        <v>5702033</v>
      </c>
      <c r="B1953" s="231" t="s">
        <v>2723</v>
      </c>
      <c r="C1953" s="265" t="s">
        <v>2724</v>
      </c>
      <c r="D1953" s="234"/>
      <c r="E1953" s="234"/>
      <c r="F1953" s="234"/>
      <c r="G1953" s="234"/>
      <c r="H1953" s="234"/>
      <c r="I1953" s="234"/>
      <c r="J1953" s="234"/>
      <c r="K1953" s="234"/>
      <c r="L1953" s="234"/>
      <c r="M1953" s="234"/>
      <c r="N1953" s="234"/>
      <c r="O1953" s="234"/>
      <c r="P1953" s="234"/>
      <c r="Q1953" s="234"/>
      <c r="R1953" s="234"/>
      <c r="S1953" s="234"/>
      <c r="T1953" s="234"/>
    </row>
    <row r="1954">
      <c r="A1954" s="235">
        <v>5702042</v>
      </c>
      <c r="B1954" s="231" t="s">
        <v>2725</v>
      </c>
      <c r="C1954" s="265" t="s">
        <v>2726</v>
      </c>
      <c r="D1954" s="234"/>
      <c r="E1954" s="234"/>
      <c r="F1954" s="234"/>
      <c r="G1954" s="234"/>
      <c r="H1954" s="234"/>
      <c r="I1954" s="234"/>
      <c r="J1954" s="234"/>
      <c r="K1954" s="234"/>
      <c r="L1954" s="234"/>
      <c r="M1954" s="234"/>
      <c r="N1954" s="234"/>
      <c r="O1954" s="234"/>
      <c r="P1954" s="234"/>
      <c r="Q1954" s="234"/>
      <c r="R1954" s="234"/>
      <c r="S1954" s="234"/>
      <c r="T1954" s="234"/>
    </row>
    <row r="1955">
      <c r="A1955" s="235">
        <v>5702072</v>
      </c>
      <c r="B1955" s="231" t="s">
        <v>2727</v>
      </c>
      <c r="C1955" s="265" t="s">
        <v>2728</v>
      </c>
      <c r="D1955" s="234"/>
      <c r="E1955" s="234"/>
      <c r="F1955" s="234"/>
      <c r="G1955" s="234"/>
      <c r="H1955" s="234"/>
      <c r="I1955" s="234"/>
      <c r="J1955" s="234"/>
      <c r="K1955" s="234"/>
      <c r="L1955" s="234"/>
      <c r="M1955" s="234"/>
      <c r="N1955" s="234"/>
      <c r="O1955" s="234"/>
      <c r="P1955" s="234"/>
      <c r="Q1955" s="234"/>
      <c r="R1955" s="234"/>
      <c r="S1955" s="234"/>
      <c r="T1955" s="234"/>
    </row>
    <row r="1956">
      <c r="A1956" s="235">
        <v>5702073</v>
      </c>
      <c r="B1956" s="231" t="s">
        <v>2729</v>
      </c>
      <c r="C1956" s="265" t="s">
        <v>2730</v>
      </c>
      <c r="D1956" s="234"/>
      <c r="E1956" s="234"/>
      <c r="F1956" s="234"/>
      <c r="G1956" s="234"/>
      <c r="H1956" s="234"/>
      <c r="I1956" s="234"/>
      <c r="J1956" s="234"/>
      <c r="K1956" s="234"/>
      <c r="L1956" s="234"/>
      <c r="M1956" s="234"/>
      <c r="N1956" s="234"/>
      <c r="O1956" s="234"/>
      <c r="P1956" s="234"/>
      <c r="Q1956" s="234"/>
      <c r="R1956" s="234"/>
      <c r="S1956" s="234"/>
      <c r="T1956" s="234"/>
    </row>
    <row r="1957">
      <c r="A1957" s="235">
        <v>5702082</v>
      </c>
      <c r="B1957" s="231" t="s">
        <v>2731</v>
      </c>
      <c r="C1957" s="265" t="s">
        <v>2732</v>
      </c>
      <c r="D1957" s="234"/>
      <c r="E1957" s="234"/>
      <c r="F1957" s="234"/>
      <c r="G1957" s="234"/>
      <c r="H1957" s="234"/>
      <c r="I1957" s="234"/>
      <c r="J1957" s="234"/>
      <c r="K1957" s="234"/>
      <c r="L1957" s="234"/>
      <c r="M1957" s="234"/>
      <c r="N1957" s="234"/>
      <c r="O1957" s="234"/>
      <c r="P1957" s="234"/>
      <c r="Q1957" s="234"/>
      <c r="R1957" s="234"/>
      <c r="S1957" s="234"/>
      <c r="T1957" s="234"/>
    </row>
    <row r="1958">
      <c r="A1958" s="235">
        <v>5702083</v>
      </c>
      <c r="B1958" s="231" t="s">
        <v>2733</v>
      </c>
      <c r="C1958" s="265" t="s">
        <v>2734</v>
      </c>
      <c r="D1958" s="234"/>
      <c r="E1958" s="234"/>
      <c r="F1958" s="234"/>
      <c r="G1958" s="234"/>
      <c r="H1958" s="234"/>
      <c r="I1958" s="234"/>
      <c r="J1958" s="234"/>
      <c r="K1958" s="234"/>
      <c r="L1958" s="234"/>
      <c r="M1958" s="234"/>
      <c r="N1958" s="234"/>
      <c r="O1958" s="234"/>
      <c r="P1958" s="234"/>
      <c r="Q1958" s="234"/>
      <c r="R1958" s="234"/>
      <c r="S1958" s="234"/>
      <c r="T1958" s="234"/>
    </row>
    <row r="1959">
      <c r="A1959" s="235">
        <v>5702092</v>
      </c>
      <c r="B1959" s="231" t="s">
        <v>2735</v>
      </c>
      <c r="C1959" s="265" t="s">
        <v>2736</v>
      </c>
      <c r="D1959" s="234"/>
      <c r="E1959" s="234"/>
      <c r="F1959" s="234"/>
      <c r="G1959" s="234"/>
      <c r="H1959" s="234"/>
      <c r="I1959" s="234"/>
      <c r="J1959" s="234"/>
      <c r="K1959" s="234"/>
      <c r="L1959" s="234"/>
      <c r="M1959" s="234"/>
      <c r="N1959" s="234"/>
      <c r="O1959" s="234"/>
      <c r="P1959" s="234"/>
      <c r="Q1959" s="234"/>
      <c r="R1959" s="234"/>
      <c r="S1959" s="234"/>
      <c r="T1959" s="234"/>
    </row>
    <row r="1960">
      <c r="A1960" s="235">
        <v>5702093</v>
      </c>
      <c r="B1960" s="231" t="s">
        <v>2737</v>
      </c>
      <c r="C1960" s="265" t="s">
        <v>2738</v>
      </c>
      <c r="D1960" s="234"/>
      <c r="E1960" s="234"/>
      <c r="F1960" s="234"/>
      <c r="G1960" s="234"/>
      <c r="H1960" s="234"/>
      <c r="I1960" s="234"/>
      <c r="J1960" s="234"/>
      <c r="K1960" s="234"/>
      <c r="L1960" s="234"/>
      <c r="M1960" s="234"/>
      <c r="N1960" s="234"/>
      <c r="O1960" s="234"/>
      <c r="P1960" s="234"/>
      <c r="Q1960" s="234"/>
      <c r="R1960" s="234"/>
      <c r="S1960" s="234"/>
      <c r="T1960" s="234"/>
    </row>
    <row r="1961">
      <c r="A1961" s="235">
        <v>5702152</v>
      </c>
      <c r="B1961" s="231" t="s">
        <v>2739</v>
      </c>
      <c r="C1961" s="265" t="s">
        <v>2740</v>
      </c>
      <c r="D1961" s="234"/>
      <c r="E1961" s="234"/>
      <c r="F1961" s="234"/>
      <c r="G1961" s="234"/>
      <c r="H1961" s="234"/>
      <c r="I1961" s="234"/>
      <c r="J1961" s="234"/>
      <c r="K1961" s="234"/>
      <c r="L1961" s="234"/>
      <c r="M1961" s="234"/>
      <c r="N1961" s="234"/>
      <c r="O1961" s="234"/>
      <c r="P1961" s="234"/>
      <c r="Q1961" s="234"/>
      <c r="R1961" s="234"/>
      <c r="S1961" s="234"/>
      <c r="T1961" s="234"/>
    </row>
    <row r="1962">
      <c r="A1962" s="235">
        <v>5702153</v>
      </c>
      <c r="B1962" s="231" t="s">
        <v>2741</v>
      </c>
      <c r="C1962" s="265" t="s">
        <v>2742</v>
      </c>
      <c r="D1962" s="234"/>
      <c r="E1962" s="234"/>
      <c r="F1962" s="234"/>
      <c r="G1962" s="234"/>
      <c r="H1962" s="234"/>
      <c r="I1962" s="234"/>
      <c r="J1962" s="234"/>
      <c r="K1962" s="234"/>
      <c r="L1962" s="234"/>
      <c r="M1962" s="234"/>
      <c r="N1962" s="234"/>
      <c r="O1962" s="234"/>
      <c r="P1962" s="234"/>
      <c r="Q1962" s="234"/>
      <c r="R1962" s="234"/>
      <c r="S1962" s="234"/>
      <c r="T1962" s="234"/>
    </row>
    <row r="1963">
      <c r="A1963" s="235">
        <v>5702162</v>
      </c>
      <c r="B1963" s="231" t="s">
        <v>2743</v>
      </c>
      <c r="C1963" s="265" t="s">
        <v>2744</v>
      </c>
      <c r="D1963" s="234"/>
      <c r="E1963" s="234"/>
      <c r="F1963" s="234"/>
      <c r="G1963" s="234"/>
      <c r="H1963" s="234"/>
      <c r="I1963" s="234"/>
      <c r="J1963" s="234"/>
      <c r="K1963" s="234"/>
      <c r="L1963" s="234"/>
      <c r="M1963" s="234"/>
      <c r="N1963" s="234"/>
      <c r="O1963" s="234"/>
      <c r="P1963" s="234"/>
      <c r="Q1963" s="234"/>
      <c r="R1963" s="234"/>
      <c r="S1963" s="234"/>
      <c r="T1963" s="234"/>
    </row>
    <row r="1964">
      <c r="A1964" s="235"/>
      <c r="B1964" s="231"/>
      <c r="C1964" s="265"/>
      <c r="D1964" s="234"/>
      <c r="E1964" s="234"/>
      <c r="F1964" s="234"/>
      <c r="G1964" s="234"/>
      <c r="H1964" s="234"/>
      <c r="I1964" s="234"/>
      <c r="J1964" s="234"/>
      <c r="K1964" s="234"/>
      <c r="L1964" s="234"/>
      <c r="M1964" s="234"/>
      <c r="N1964" s="234"/>
      <c r="O1964" s="234"/>
      <c r="P1964" s="234"/>
      <c r="Q1964" s="234"/>
      <c r="R1964" s="234"/>
      <c r="S1964" s="234"/>
      <c r="T1964" s="234"/>
    </row>
    <row r="1965">
      <c r="A1965" s="260"/>
      <c r="B1965" s="261" t="s">
        <v>2745</v>
      </c>
      <c r="C1965" s="262"/>
      <c r="D1965" s="234"/>
      <c r="E1965" s="234"/>
      <c r="F1965" s="234"/>
      <c r="G1965" s="234"/>
      <c r="H1965" s="234"/>
      <c r="I1965" s="234"/>
      <c r="J1965" s="234"/>
      <c r="K1965" s="234"/>
      <c r="L1965" s="234"/>
      <c r="M1965" s="234"/>
      <c r="N1965" s="234"/>
      <c r="O1965" s="234"/>
      <c r="P1965" s="234"/>
      <c r="Q1965" s="234"/>
      <c r="R1965" s="234"/>
      <c r="S1965" s="234"/>
      <c r="T1965" s="234"/>
    </row>
    <row r="1966">
      <c r="A1966" s="235">
        <v>5800001</v>
      </c>
      <c r="B1966" s="231" t="s">
        <v>2746</v>
      </c>
      <c r="C1966" s="231" t="s">
        <v>2747</v>
      </c>
      <c r="D1966" s="234"/>
      <c r="E1966" s="234"/>
      <c r="F1966" s="234"/>
      <c r="G1966" s="234"/>
      <c r="H1966" s="234"/>
      <c r="I1966" s="234"/>
      <c r="J1966" s="234"/>
      <c r="K1966" s="234"/>
      <c r="L1966" s="234"/>
      <c r="M1966" s="234"/>
      <c r="N1966" s="234"/>
      <c r="O1966" s="234"/>
      <c r="P1966" s="234"/>
      <c r="Q1966" s="234"/>
      <c r="R1966" s="234"/>
      <c r="S1966" s="234"/>
      <c r="T1966" s="234"/>
    </row>
    <row r="1967">
      <c r="A1967" s="235">
        <v>5800002</v>
      </c>
      <c r="B1967" s="231" t="s">
        <v>2748</v>
      </c>
      <c r="C1967" s="254" t="s">
        <v>2749</v>
      </c>
      <c r="D1967" s="234"/>
      <c r="E1967" s="234"/>
      <c r="F1967" s="234"/>
      <c r="G1967" s="234"/>
      <c r="H1967" s="234"/>
      <c r="I1967" s="234"/>
      <c r="J1967" s="234"/>
      <c r="K1967" s="234"/>
      <c r="L1967" s="234"/>
      <c r="M1967" s="234"/>
      <c r="N1967" s="234"/>
      <c r="O1967" s="234"/>
      <c r="P1967" s="234"/>
      <c r="Q1967" s="234"/>
      <c r="R1967" s="234"/>
      <c r="S1967" s="234"/>
      <c r="T1967" s="234"/>
    </row>
    <row r="1968">
      <c r="A1968" s="235">
        <v>5800003</v>
      </c>
      <c r="B1968" s="231" t="s">
        <v>2750</v>
      </c>
      <c r="C1968" s="231" t="s">
        <v>2751</v>
      </c>
      <c r="D1968" s="234"/>
      <c r="E1968" s="234"/>
      <c r="F1968" s="234"/>
      <c r="G1968" s="234"/>
      <c r="H1968" s="234"/>
      <c r="I1968" s="234"/>
      <c r="J1968" s="234"/>
      <c r="K1968" s="234"/>
      <c r="L1968" s="234"/>
      <c r="M1968" s="234"/>
      <c r="N1968" s="234"/>
      <c r="O1968" s="234"/>
      <c r="P1968" s="234"/>
      <c r="Q1968" s="234"/>
      <c r="R1968" s="234"/>
      <c r="S1968" s="234"/>
      <c r="T1968" s="234"/>
    </row>
    <row r="1969">
      <c r="A1969" s="235">
        <v>5800004</v>
      </c>
      <c r="B1969" s="231" t="s">
        <v>2752</v>
      </c>
      <c r="C1969" s="231" t="s">
        <v>2753</v>
      </c>
      <c r="D1969" s="234"/>
      <c r="E1969" s="234"/>
      <c r="F1969" s="234"/>
      <c r="G1969" s="234"/>
      <c r="H1969" s="234"/>
      <c r="I1969" s="234"/>
      <c r="J1969" s="234"/>
      <c r="K1969" s="234"/>
      <c r="L1969" s="234"/>
      <c r="M1969" s="234"/>
      <c r="N1969" s="234"/>
      <c r="O1969" s="234"/>
      <c r="P1969" s="234"/>
      <c r="Q1969" s="234"/>
      <c r="R1969" s="234"/>
      <c r="S1969" s="234"/>
      <c r="T1969" s="234"/>
    </row>
    <row r="1970">
      <c r="A1970" s="235">
        <v>5800005</v>
      </c>
      <c r="B1970" s="231" t="s">
        <v>2754</v>
      </c>
      <c r="C1970" s="231" t="s">
        <v>2755</v>
      </c>
      <c r="D1970" s="234"/>
      <c r="E1970" s="234"/>
      <c r="F1970" s="234"/>
      <c r="G1970" s="234"/>
      <c r="H1970" s="234"/>
      <c r="I1970" s="234"/>
      <c r="J1970" s="234"/>
      <c r="K1970" s="234"/>
      <c r="L1970" s="234"/>
      <c r="M1970" s="234"/>
      <c r="N1970" s="234"/>
      <c r="O1970" s="234"/>
      <c r="P1970" s="234"/>
      <c r="Q1970" s="234"/>
      <c r="R1970" s="234"/>
      <c r="S1970" s="234"/>
      <c r="T1970" s="234"/>
    </row>
    <row r="1971">
      <c r="A1971" s="235">
        <v>5800006</v>
      </c>
      <c r="B1971" s="231" t="s">
        <v>2756</v>
      </c>
      <c r="C1971" s="233" t="s">
        <v>2555</v>
      </c>
      <c r="D1971" s="234"/>
      <c r="E1971" s="234"/>
      <c r="F1971" s="234"/>
      <c r="G1971" s="234"/>
      <c r="H1971" s="234"/>
      <c r="I1971" s="234"/>
      <c r="J1971" s="234"/>
      <c r="K1971" s="234"/>
      <c r="L1971" s="234"/>
      <c r="M1971" s="234"/>
      <c r="N1971" s="234"/>
      <c r="O1971" s="234"/>
      <c r="P1971" s="234"/>
      <c r="Q1971" s="234"/>
      <c r="R1971" s="234"/>
      <c r="S1971" s="234"/>
      <c r="T1971" s="234"/>
    </row>
    <row r="1972">
      <c r="A1972" s="235">
        <v>5800007</v>
      </c>
      <c r="B1972" s="231" t="s">
        <v>2756</v>
      </c>
      <c r="C1972" s="233" t="s">
        <v>2555</v>
      </c>
      <c r="D1972" s="234"/>
      <c r="E1972" s="234"/>
      <c r="F1972" s="234"/>
      <c r="G1972" s="234"/>
      <c r="H1972" s="234"/>
      <c r="I1972" s="234"/>
      <c r="J1972" s="234"/>
      <c r="K1972" s="234"/>
      <c r="L1972" s="234"/>
      <c r="M1972" s="234"/>
      <c r="N1972" s="234"/>
      <c r="O1972" s="234"/>
      <c r="P1972" s="234"/>
      <c r="Q1972" s="234"/>
      <c r="R1972" s="234"/>
      <c r="S1972" s="234"/>
      <c r="T1972" s="234"/>
    </row>
    <row r="1973">
      <c r="A1973" s="235">
        <v>5800008</v>
      </c>
      <c r="B1973" s="231" t="s">
        <v>2756</v>
      </c>
      <c r="C1973" s="233" t="s">
        <v>2555</v>
      </c>
      <c r="D1973" s="234"/>
      <c r="E1973" s="234"/>
      <c r="F1973" s="234"/>
      <c r="G1973" s="234"/>
      <c r="H1973" s="234"/>
      <c r="I1973" s="234"/>
      <c r="J1973" s="234"/>
      <c r="K1973" s="234"/>
      <c r="L1973" s="234"/>
      <c r="M1973" s="234"/>
      <c r="N1973" s="234"/>
      <c r="O1973" s="234"/>
      <c r="P1973" s="234"/>
      <c r="Q1973" s="234"/>
      <c r="R1973" s="234"/>
      <c r="S1973" s="234"/>
      <c r="T1973" s="234"/>
    </row>
    <row r="1974">
      <c r="A1974" s="235">
        <v>5800009</v>
      </c>
      <c r="B1974" s="231" t="s">
        <v>2757</v>
      </c>
      <c r="C1974" s="233" t="s">
        <v>2758</v>
      </c>
      <c r="D1974" s="234"/>
      <c r="E1974" s="234"/>
      <c r="F1974" s="234"/>
      <c r="G1974" s="234"/>
      <c r="H1974" s="234"/>
      <c r="I1974" s="234"/>
      <c r="J1974" s="234"/>
      <c r="K1974" s="234"/>
      <c r="L1974" s="234"/>
      <c r="M1974" s="234"/>
      <c r="N1974" s="234"/>
      <c r="O1974" s="234"/>
      <c r="P1974" s="234"/>
      <c r="Q1974" s="234"/>
      <c r="R1974" s="234"/>
      <c r="S1974" s="234"/>
      <c r="T1974" s="234"/>
    </row>
    <row r="1975">
      <c r="A1975" s="235">
        <v>5800010</v>
      </c>
      <c r="B1975" s="231" t="s">
        <v>2759</v>
      </c>
      <c r="C1975" s="233" t="s">
        <v>2760</v>
      </c>
      <c r="D1975" s="234"/>
      <c r="E1975" s="234"/>
      <c r="F1975" s="234"/>
      <c r="G1975" s="234"/>
      <c r="H1975" s="234"/>
      <c r="I1975" s="234"/>
      <c r="J1975" s="234"/>
      <c r="K1975" s="234"/>
      <c r="L1975" s="234"/>
      <c r="M1975" s="234"/>
      <c r="N1975" s="234"/>
      <c r="O1975" s="234"/>
      <c r="P1975" s="234"/>
      <c r="Q1975" s="234"/>
      <c r="R1975" s="234"/>
      <c r="S1975" s="234"/>
      <c r="T1975" s="234"/>
    </row>
    <row r="1976">
      <c r="A1976" s="235">
        <v>5800011</v>
      </c>
      <c r="B1976" s="231" t="s">
        <v>2761</v>
      </c>
      <c r="C1976" s="233" t="s">
        <v>2762</v>
      </c>
      <c r="D1976" s="234"/>
      <c r="E1976" s="234"/>
      <c r="F1976" s="234"/>
      <c r="G1976" s="234"/>
      <c r="H1976" s="234"/>
      <c r="I1976" s="234"/>
      <c r="J1976" s="234"/>
      <c r="K1976" s="234"/>
      <c r="L1976" s="234"/>
      <c r="M1976" s="234"/>
      <c r="N1976" s="234"/>
      <c r="O1976" s="234"/>
      <c r="P1976" s="234"/>
      <c r="Q1976" s="234"/>
      <c r="R1976" s="234"/>
      <c r="S1976" s="234"/>
      <c r="T1976" s="234"/>
    </row>
    <row r="1977">
      <c r="A1977" s="235">
        <v>5800012</v>
      </c>
      <c r="B1977" s="231" t="s">
        <v>2763</v>
      </c>
      <c r="C1977" s="233" t="s">
        <v>2764</v>
      </c>
      <c r="D1977" s="234"/>
      <c r="E1977" s="234"/>
      <c r="F1977" s="234"/>
      <c r="G1977" s="234"/>
      <c r="H1977" s="234"/>
      <c r="I1977" s="234"/>
      <c r="J1977" s="234"/>
      <c r="K1977" s="234"/>
      <c r="L1977" s="234"/>
      <c r="M1977" s="234"/>
      <c r="N1977" s="234"/>
      <c r="O1977" s="234"/>
      <c r="P1977" s="234"/>
      <c r="Q1977" s="234"/>
      <c r="R1977" s="234"/>
      <c r="S1977" s="234"/>
      <c r="T1977" s="234"/>
    </row>
    <row r="1978">
      <c r="A1978" s="235">
        <v>5800013</v>
      </c>
      <c r="B1978" s="231" t="s">
        <v>2765</v>
      </c>
      <c r="C1978" s="233" t="s">
        <v>2766</v>
      </c>
      <c r="D1978" s="234"/>
      <c r="E1978" s="234"/>
      <c r="F1978" s="234"/>
      <c r="G1978" s="234"/>
      <c r="H1978" s="234"/>
      <c r="I1978" s="234"/>
      <c r="J1978" s="234"/>
      <c r="K1978" s="234"/>
      <c r="L1978" s="234"/>
      <c r="M1978" s="234"/>
      <c r="N1978" s="234"/>
      <c r="O1978" s="234"/>
      <c r="P1978" s="234"/>
      <c r="Q1978" s="234"/>
      <c r="R1978" s="234"/>
      <c r="S1978" s="234"/>
      <c r="T1978" s="234"/>
    </row>
    <row r="1979">
      <c r="A1979" s="235">
        <v>5800014</v>
      </c>
      <c r="B1979" s="231" t="s">
        <v>2767</v>
      </c>
      <c r="C1979" s="233" t="s">
        <v>2768</v>
      </c>
      <c r="D1979" s="234"/>
      <c r="E1979" s="234"/>
      <c r="F1979" s="234"/>
      <c r="G1979" s="234"/>
      <c r="H1979" s="234"/>
      <c r="I1979" s="234"/>
      <c r="J1979" s="234"/>
      <c r="K1979" s="234"/>
      <c r="L1979" s="234"/>
      <c r="M1979" s="234"/>
      <c r="N1979" s="234"/>
      <c r="O1979" s="234"/>
      <c r="P1979" s="234"/>
      <c r="Q1979" s="234"/>
      <c r="R1979" s="234"/>
      <c r="S1979" s="234"/>
      <c r="T1979" s="234"/>
    </row>
    <row r="1980">
      <c r="A1980" s="235"/>
      <c r="B1980" s="231"/>
      <c r="C1980" s="233"/>
      <c r="D1980" s="234"/>
      <c r="E1980" s="234"/>
      <c r="F1980" s="234"/>
      <c r="G1980" s="234"/>
      <c r="H1980" s="234"/>
      <c r="I1980" s="234"/>
      <c r="J1980" s="234"/>
      <c r="K1980" s="234"/>
      <c r="L1980" s="234"/>
      <c r="M1980" s="234"/>
      <c r="N1980" s="234"/>
      <c r="O1980" s="234"/>
      <c r="P1980" s="234"/>
      <c r="Q1980" s="234"/>
      <c r="R1980" s="234"/>
      <c r="S1980" s="234"/>
      <c r="T1980" s="234"/>
    </row>
    <row r="1981">
      <c r="A1981" s="235"/>
      <c r="B1981" s="231"/>
      <c r="C1981" s="233"/>
      <c r="D1981" s="234"/>
      <c r="E1981" s="234"/>
      <c r="F1981" s="234"/>
      <c r="G1981" s="234"/>
      <c r="H1981" s="234"/>
      <c r="I1981" s="234"/>
      <c r="J1981" s="234"/>
      <c r="K1981" s="234"/>
      <c r="L1981" s="234"/>
      <c r="M1981" s="234"/>
      <c r="N1981" s="234"/>
      <c r="O1981" s="234"/>
      <c r="P1981" s="234"/>
      <c r="Q1981" s="234"/>
      <c r="R1981" s="234"/>
      <c r="S1981" s="234"/>
      <c r="T1981" s="234"/>
    </row>
    <row r="1982">
      <c r="A1982" s="235"/>
      <c r="B1982" s="231"/>
      <c r="C1982" s="233"/>
      <c r="D1982" s="234"/>
      <c r="E1982" s="234"/>
      <c r="F1982" s="234"/>
      <c r="G1982" s="234"/>
      <c r="H1982" s="234"/>
      <c r="I1982" s="234"/>
      <c r="J1982" s="234"/>
      <c r="K1982" s="234"/>
      <c r="L1982" s="234"/>
      <c r="M1982" s="234"/>
      <c r="N1982" s="234"/>
      <c r="O1982" s="234"/>
      <c r="P1982" s="234"/>
      <c r="Q1982" s="234"/>
      <c r="R1982" s="234"/>
      <c r="S1982" s="234"/>
      <c r="T1982" s="234"/>
    </row>
    <row r="1983">
      <c r="A1983" s="260"/>
      <c r="B1983" s="261" t="s">
        <v>2769</v>
      </c>
      <c r="C1983" s="262"/>
      <c r="D1983" s="234"/>
      <c r="E1983" s="234"/>
      <c r="F1983" s="234"/>
      <c r="G1983" s="234"/>
      <c r="H1983" s="234"/>
      <c r="I1983" s="234"/>
      <c r="J1983" s="234"/>
      <c r="K1983" s="234"/>
      <c r="L1983" s="234"/>
      <c r="M1983" s="234"/>
      <c r="N1983" s="234"/>
      <c r="O1983" s="234"/>
      <c r="P1983" s="234"/>
      <c r="Q1983" s="234"/>
      <c r="R1983" s="234"/>
      <c r="S1983" s="234"/>
      <c r="T1983" s="234"/>
    </row>
    <row r="1984">
      <c r="A1984" s="235"/>
      <c r="B1984" s="231"/>
      <c r="C1984" s="231"/>
      <c r="D1984" s="234"/>
      <c r="E1984" s="234"/>
      <c r="F1984" s="234"/>
      <c r="G1984" s="234"/>
      <c r="H1984" s="234"/>
      <c r="I1984" s="234"/>
      <c r="J1984" s="234"/>
      <c r="K1984" s="234"/>
      <c r="L1984" s="234"/>
      <c r="M1984" s="234"/>
      <c r="N1984" s="234"/>
      <c r="O1984" s="234"/>
      <c r="P1984" s="234"/>
      <c r="Q1984" s="234"/>
      <c r="R1984" s="234"/>
      <c r="S1984" s="234"/>
      <c r="T1984" s="234"/>
    </row>
    <row r="1985">
      <c r="A1985" s="235">
        <v>5900001</v>
      </c>
      <c r="B1985" s="248" t="s">
        <v>2770</v>
      </c>
      <c r="C1985" s="254" t="s">
        <v>2771</v>
      </c>
      <c r="D1985" s="234"/>
      <c r="E1985" s="234"/>
      <c r="F1985" s="234"/>
      <c r="G1985" s="234"/>
      <c r="H1985" s="234"/>
      <c r="I1985" s="234"/>
      <c r="J1985" s="234"/>
      <c r="K1985" s="234"/>
      <c r="L1985" s="234"/>
      <c r="M1985" s="234"/>
      <c r="N1985" s="234"/>
      <c r="O1985" s="234"/>
      <c r="P1985" s="234"/>
      <c r="Q1985" s="234"/>
      <c r="R1985" s="234"/>
      <c r="S1985" s="234"/>
      <c r="T1985" s="234"/>
    </row>
    <row r="1986">
      <c r="A1986" s="235">
        <v>5900002</v>
      </c>
      <c r="B1986" s="248" t="s">
        <v>2772</v>
      </c>
      <c r="C1986" s="254" t="s">
        <v>2773</v>
      </c>
      <c r="D1986" s="234"/>
      <c r="E1986" s="234"/>
      <c r="F1986" s="234"/>
      <c r="G1986" s="234"/>
      <c r="H1986" s="234"/>
      <c r="I1986" s="234"/>
      <c r="J1986" s="234"/>
      <c r="K1986" s="234"/>
      <c r="L1986" s="234"/>
      <c r="M1986" s="234"/>
      <c r="N1986" s="234"/>
      <c r="O1986" s="234"/>
      <c r="P1986" s="234"/>
      <c r="Q1986" s="234"/>
      <c r="R1986" s="234"/>
      <c r="S1986" s="234"/>
      <c r="T1986" s="234"/>
    </row>
    <row r="1987">
      <c r="A1987" s="235">
        <v>5900003</v>
      </c>
      <c r="B1987" s="248" t="s">
        <v>2774</v>
      </c>
      <c r="C1987" s="254" t="s">
        <v>2775</v>
      </c>
      <c r="D1987" s="234"/>
      <c r="E1987" s="234"/>
      <c r="F1987" s="234"/>
      <c r="G1987" s="234"/>
      <c r="H1987" s="234"/>
      <c r="I1987" s="234"/>
      <c r="J1987" s="234"/>
      <c r="K1987" s="234"/>
      <c r="L1987" s="234"/>
      <c r="M1987" s="234"/>
      <c r="N1987" s="234"/>
      <c r="O1987" s="234"/>
      <c r="P1987" s="234"/>
      <c r="Q1987" s="234"/>
      <c r="R1987" s="234"/>
      <c r="S1987" s="234"/>
      <c r="T1987" s="234"/>
    </row>
    <row r="1988">
      <c r="A1988" s="235">
        <v>5900010</v>
      </c>
      <c r="B1988" s="231" t="s">
        <v>2776</v>
      </c>
      <c r="C1988" s="233" t="s">
        <v>2777</v>
      </c>
      <c r="D1988" s="234"/>
      <c r="E1988" s="234"/>
      <c r="F1988" s="234"/>
      <c r="G1988" s="234"/>
      <c r="H1988" s="234"/>
      <c r="I1988" s="234"/>
      <c r="J1988" s="234"/>
      <c r="K1988" s="234"/>
      <c r="L1988" s="234"/>
      <c r="M1988" s="234"/>
      <c r="N1988" s="234"/>
      <c r="O1988" s="234"/>
      <c r="P1988" s="234"/>
      <c r="Q1988" s="234"/>
      <c r="R1988" s="234"/>
      <c r="S1988" s="234"/>
      <c r="T1988" s="234"/>
    </row>
    <row r="1989">
      <c r="A1989" s="235">
        <v>5900011</v>
      </c>
      <c r="B1989" s="231" t="s">
        <v>2778</v>
      </c>
      <c r="C1989" s="233" t="s">
        <v>2779</v>
      </c>
      <c r="D1989" s="234"/>
      <c r="E1989" s="234"/>
      <c r="F1989" s="234"/>
      <c r="G1989" s="234"/>
      <c r="H1989" s="234"/>
      <c r="I1989" s="234"/>
      <c r="J1989" s="234"/>
      <c r="K1989" s="234"/>
      <c r="L1989" s="234"/>
      <c r="M1989" s="234"/>
      <c r="N1989" s="234"/>
      <c r="O1989" s="234"/>
      <c r="P1989" s="234"/>
      <c r="Q1989" s="234"/>
      <c r="R1989" s="234"/>
      <c r="S1989" s="234"/>
      <c r="T1989" s="234"/>
    </row>
    <row r="1990">
      <c r="A1990" s="235">
        <v>5900012</v>
      </c>
      <c r="B1990" s="231" t="s">
        <v>2780</v>
      </c>
      <c r="C1990" s="233" t="s">
        <v>2781</v>
      </c>
      <c r="D1990" s="234"/>
      <c r="E1990" s="234"/>
      <c r="F1990" s="234"/>
      <c r="G1990" s="234"/>
      <c r="H1990" s="234"/>
      <c r="I1990" s="234"/>
      <c r="J1990" s="234"/>
      <c r="K1990" s="234"/>
      <c r="L1990" s="234"/>
      <c r="M1990" s="234"/>
      <c r="N1990" s="234"/>
      <c r="O1990" s="234"/>
      <c r="P1990" s="234"/>
      <c r="Q1990" s="234"/>
      <c r="R1990" s="234"/>
      <c r="S1990" s="234"/>
      <c r="T1990" s="234"/>
    </row>
    <row r="1991">
      <c r="A1991" s="235">
        <v>5900013</v>
      </c>
      <c r="B1991" s="235" t="s">
        <v>2782</v>
      </c>
      <c r="C1991" s="233" t="s">
        <v>2783</v>
      </c>
      <c r="D1991" s="234"/>
      <c r="E1991" s="234"/>
      <c r="F1991" s="234"/>
      <c r="G1991" s="234"/>
      <c r="H1991" s="234"/>
      <c r="I1991" s="234"/>
      <c r="J1991" s="234"/>
      <c r="K1991" s="234"/>
      <c r="L1991" s="234"/>
      <c r="M1991" s="234"/>
      <c r="N1991" s="234"/>
      <c r="O1991" s="234"/>
      <c r="P1991" s="234"/>
      <c r="Q1991" s="234"/>
      <c r="R1991" s="234"/>
      <c r="S1991" s="234"/>
      <c r="T1991" s="234"/>
    </row>
    <row r="1992">
      <c r="A1992" s="235">
        <v>5900014</v>
      </c>
      <c r="B1992" s="235" t="s">
        <v>2784</v>
      </c>
      <c r="C1992" s="233" t="s">
        <v>2785</v>
      </c>
      <c r="D1992" s="234"/>
      <c r="E1992" s="234"/>
      <c r="F1992" s="234"/>
      <c r="G1992" s="234"/>
      <c r="H1992" s="234"/>
      <c r="I1992" s="234"/>
      <c r="J1992" s="234"/>
      <c r="K1992" s="234"/>
      <c r="L1992" s="234"/>
      <c r="M1992" s="234"/>
      <c r="N1992" s="234"/>
      <c r="O1992" s="234"/>
      <c r="P1992" s="234"/>
      <c r="Q1992" s="234"/>
      <c r="R1992" s="234"/>
      <c r="S1992" s="234"/>
      <c r="T1992" s="234"/>
    </row>
    <row r="1993">
      <c r="A1993" s="235">
        <v>5900015</v>
      </c>
      <c r="B1993" s="235" t="s">
        <v>2786</v>
      </c>
      <c r="C1993" s="233" t="s">
        <v>2787</v>
      </c>
      <c r="D1993" s="234"/>
      <c r="E1993" s="234"/>
      <c r="F1993" s="234"/>
      <c r="G1993" s="234"/>
      <c r="H1993" s="234"/>
      <c r="I1993" s="234"/>
      <c r="J1993" s="234"/>
      <c r="K1993" s="234"/>
      <c r="L1993" s="234"/>
      <c r="M1993" s="234"/>
      <c r="N1993" s="234"/>
      <c r="O1993" s="234"/>
      <c r="P1993" s="234"/>
      <c r="Q1993" s="234"/>
      <c r="R1993" s="234"/>
      <c r="S1993" s="234"/>
      <c r="T1993" s="234"/>
    </row>
    <row r="1994">
      <c r="A1994" s="235">
        <v>5900016</v>
      </c>
      <c r="B1994" s="235" t="s">
        <v>2788</v>
      </c>
      <c r="C1994" s="233" t="s">
        <v>2789</v>
      </c>
      <c r="D1994" s="234"/>
      <c r="E1994" s="234"/>
      <c r="F1994" s="234"/>
      <c r="G1994" s="234"/>
      <c r="H1994" s="234"/>
      <c r="I1994" s="234"/>
      <c r="J1994" s="234"/>
      <c r="K1994" s="234"/>
      <c r="L1994" s="234"/>
      <c r="M1994" s="234"/>
      <c r="N1994" s="234"/>
      <c r="O1994" s="234"/>
      <c r="P1994" s="234"/>
      <c r="Q1994" s="234"/>
      <c r="R1994" s="234"/>
      <c r="S1994" s="234"/>
      <c r="T1994" s="234"/>
    </row>
    <row r="1995">
      <c r="A1995" s="235">
        <v>5900017</v>
      </c>
      <c r="B1995" s="235" t="s">
        <v>2790</v>
      </c>
      <c r="C1995" s="233" t="s">
        <v>2791</v>
      </c>
      <c r="D1995" s="234"/>
      <c r="E1995" s="234"/>
      <c r="F1995" s="234"/>
      <c r="G1995" s="234"/>
      <c r="H1995" s="234"/>
      <c r="I1995" s="234"/>
      <c r="J1995" s="234"/>
      <c r="K1995" s="234"/>
      <c r="L1995" s="234"/>
      <c r="M1995" s="234"/>
      <c r="N1995" s="234"/>
      <c r="O1995" s="234"/>
      <c r="P1995" s="234"/>
      <c r="Q1995" s="234"/>
      <c r="R1995" s="234"/>
      <c r="S1995" s="234"/>
      <c r="T1995" s="234"/>
    </row>
    <row r="1996">
      <c r="A1996" s="235">
        <v>5900018</v>
      </c>
      <c r="B1996" s="235" t="s">
        <v>2792</v>
      </c>
      <c r="C1996" s="233" t="s">
        <v>2793</v>
      </c>
      <c r="D1996" s="234"/>
      <c r="E1996" s="234"/>
      <c r="F1996" s="234"/>
      <c r="G1996" s="234"/>
      <c r="H1996" s="234"/>
      <c r="I1996" s="234"/>
      <c r="J1996" s="234"/>
      <c r="K1996" s="234"/>
      <c r="L1996" s="234"/>
      <c r="M1996" s="234"/>
      <c r="N1996" s="234"/>
      <c r="O1996" s="234"/>
      <c r="P1996" s="234"/>
      <c r="Q1996" s="234"/>
      <c r="R1996" s="234"/>
      <c r="S1996" s="234"/>
      <c r="T1996" s="234"/>
    </row>
    <row r="1997">
      <c r="A1997" s="235">
        <v>5900019</v>
      </c>
      <c r="B1997" s="235" t="s">
        <v>2794</v>
      </c>
      <c r="C1997" s="233" t="s">
        <v>2795</v>
      </c>
      <c r="D1997" s="234"/>
      <c r="E1997" s="234"/>
      <c r="F1997" s="234"/>
      <c r="G1997" s="234"/>
      <c r="H1997" s="234"/>
      <c r="I1997" s="234"/>
      <c r="J1997" s="234"/>
      <c r="K1997" s="234"/>
      <c r="L1997" s="234"/>
      <c r="M1997" s="234"/>
      <c r="N1997" s="234"/>
      <c r="O1997" s="234"/>
      <c r="P1997" s="234"/>
      <c r="Q1997" s="234"/>
      <c r="R1997" s="234"/>
      <c r="S1997" s="234"/>
      <c r="T1997" s="234"/>
    </row>
    <row r="1998">
      <c r="A1998" s="235">
        <v>5900020</v>
      </c>
      <c r="B1998" s="235" t="s">
        <v>2796</v>
      </c>
      <c r="C1998" s="233" t="s">
        <v>2797</v>
      </c>
      <c r="D1998" s="234"/>
      <c r="E1998" s="234"/>
      <c r="F1998" s="234"/>
      <c r="G1998" s="234"/>
      <c r="H1998" s="234"/>
      <c r="I1998" s="234"/>
      <c r="J1998" s="234"/>
      <c r="K1998" s="234"/>
      <c r="L1998" s="234"/>
      <c r="M1998" s="234"/>
      <c r="N1998" s="234"/>
      <c r="O1998" s="234"/>
      <c r="P1998" s="234"/>
      <c r="Q1998" s="234"/>
      <c r="R1998" s="234"/>
      <c r="S1998" s="234"/>
      <c r="T1998" s="234"/>
    </row>
    <row r="1999">
      <c r="A1999" s="235">
        <v>5900021</v>
      </c>
      <c r="B1999" s="235" t="s">
        <v>2798</v>
      </c>
      <c r="C1999" s="233" t="s">
        <v>2799</v>
      </c>
      <c r="D1999" s="234"/>
      <c r="E1999" s="234"/>
      <c r="F1999" s="234"/>
      <c r="G1999" s="234"/>
      <c r="H1999" s="234"/>
      <c r="I1999" s="234"/>
      <c r="J1999" s="234"/>
      <c r="K1999" s="234"/>
      <c r="L1999" s="234"/>
      <c r="M1999" s="234"/>
      <c r="N1999" s="234"/>
      <c r="O1999" s="234"/>
      <c r="P1999" s="234"/>
      <c r="Q1999" s="234"/>
      <c r="R1999" s="234"/>
      <c r="S1999" s="234"/>
      <c r="T1999" s="234"/>
    </row>
    <row r="2000">
      <c r="A2000" s="235">
        <v>5900022</v>
      </c>
      <c r="B2000" s="235" t="s">
        <v>2800</v>
      </c>
      <c r="C2000" s="233" t="s">
        <v>2801</v>
      </c>
      <c r="D2000" s="234"/>
      <c r="E2000" s="234"/>
      <c r="F2000" s="234"/>
      <c r="G2000" s="234"/>
      <c r="H2000" s="234"/>
      <c r="I2000" s="234"/>
      <c r="J2000" s="234"/>
      <c r="K2000" s="234"/>
      <c r="L2000" s="234"/>
      <c r="M2000" s="234"/>
      <c r="N2000" s="234"/>
      <c r="O2000" s="234"/>
      <c r="P2000" s="234"/>
      <c r="Q2000" s="234"/>
      <c r="R2000" s="234"/>
      <c r="S2000" s="234"/>
      <c r="T2000" s="234"/>
    </row>
    <row r="2001">
      <c r="A2001" s="235">
        <v>5900023</v>
      </c>
      <c r="B2001" s="235" t="s">
        <v>2802</v>
      </c>
      <c r="C2001" s="233" t="s">
        <v>2803</v>
      </c>
      <c r="D2001" s="234"/>
      <c r="E2001" s="234"/>
      <c r="F2001" s="234"/>
      <c r="G2001" s="234"/>
      <c r="H2001" s="234"/>
      <c r="I2001" s="234"/>
      <c r="J2001" s="234"/>
      <c r="K2001" s="234"/>
      <c r="L2001" s="234"/>
      <c r="M2001" s="234"/>
      <c r="N2001" s="234"/>
      <c r="O2001" s="234"/>
      <c r="P2001" s="234"/>
      <c r="Q2001" s="234"/>
      <c r="R2001" s="234"/>
      <c r="S2001" s="234"/>
      <c r="T2001" s="234"/>
    </row>
    <row r="2002">
      <c r="A2002" s="235">
        <v>5900024</v>
      </c>
      <c r="B2002" s="235" t="s">
        <v>2804</v>
      </c>
      <c r="C2002" s="233" t="s">
        <v>2805</v>
      </c>
      <c r="D2002" s="234"/>
      <c r="E2002" s="234"/>
      <c r="F2002" s="234"/>
      <c r="G2002" s="234"/>
      <c r="H2002" s="234"/>
      <c r="I2002" s="234"/>
      <c r="J2002" s="234"/>
      <c r="K2002" s="234"/>
      <c r="L2002" s="234"/>
      <c r="M2002" s="234"/>
      <c r="N2002" s="234"/>
      <c r="O2002" s="234"/>
      <c r="P2002" s="234"/>
      <c r="Q2002" s="234"/>
      <c r="R2002" s="234"/>
      <c r="S2002" s="234"/>
      <c r="T2002" s="234"/>
    </row>
    <row r="2003">
      <c r="A2003" s="235">
        <v>5900025</v>
      </c>
      <c r="B2003" s="235" t="s">
        <v>2806</v>
      </c>
      <c r="C2003" s="233" t="s">
        <v>2807</v>
      </c>
      <c r="D2003" s="234"/>
      <c r="E2003" s="234"/>
      <c r="F2003" s="234"/>
      <c r="G2003" s="234"/>
      <c r="H2003" s="234"/>
      <c r="I2003" s="234"/>
      <c r="J2003" s="234"/>
      <c r="K2003" s="234"/>
      <c r="L2003" s="234"/>
      <c r="M2003" s="234"/>
      <c r="N2003" s="234"/>
      <c r="O2003" s="234"/>
      <c r="P2003" s="234"/>
      <c r="Q2003" s="234"/>
      <c r="R2003" s="234"/>
      <c r="S2003" s="234"/>
      <c r="T2003" s="234"/>
    </row>
    <row r="2004">
      <c r="A2004" s="235">
        <v>5900026</v>
      </c>
      <c r="B2004" s="235" t="s">
        <v>2808</v>
      </c>
      <c r="C2004" s="233" t="s">
        <v>2809</v>
      </c>
      <c r="D2004" s="234"/>
      <c r="E2004" s="234"/>
      <c r="F2004" s="234"/>
      <c r="G2004" s="234"/>
      <c r="H2004" s="234"/>
      <c r="I2004" s="234"/>
      <c r="J2004" s="234"/>
      <c r="K2004" s="234"/>
      <c r="L2004" s="234"/>
      <c r="M2004" s="234"/>
      <c r="N2004" s="234"/>
      <c r="O2004" s="234"/>
      <c r="P2004" s="234"/>
      <c r="Q2004" s="234"/>
      <c r="R2004" s="234"/>
      <c r="S2004" s="234"/>
      <c r="T2004" s="234"/>
    </row>
    <row r="2005">
      <c r="A2005" s="235">
        <v>5900027</v>
      </c>
      <c r="B2005" s="235" t="s">
        <v>2810</v>
      </c>
      <c r="C2005" s="233" t="s">
        <v>2811</v>
      </c>
      <c r="D2005" s="234"/>
      <c r="E2005" s="234"/>
      <c r="F2005" s="234"/>
      <c r="G2005" s="234"/>
      <c r="H2005" s="234"/>
      <c r="I2005" s="234"/>
      <c r="J2005" s="234"/>
      <c r="K2005" s="234"/>
      <c r="L2005" s="234"/>
      <c r="M2005" s="234"/>
      <c r="N2005" s="234"/>
      <c r="O2005" s="234"/>
      <c r="P2005" s="234"/>
      <c r="Q2005" s="234"/>
      <c r="R2005" s="234"/>
      <c r="S2005" s="234"/>
      <c r="T2005" s="234"/>
    </row>
    <row r="2006">
      <c r="A2006" s="235">
        <v>5900028</v>
      </c>
      <c r="B2006" s="235" t="s">
        <v>2812</v>
      </c>
      <c r="C2006" s="233" t="s">
        <v>2813</v>
      </c>
      <c r="D2006" s="234"/>
      <c r="E2006" s="234"/>
      <c r="F2006" s="234"/>
      <c r="G2006" s="234"/>
      <c r="H2006" s="234"/>
      <c r="I2006" s="234"/>
      <c r="J2006" s="234"/>
      <c r="K2006" s="234"/>
      <c r="L2006" s="234"/>
      <c r="M2006" s="234"/>
      <c r="N2006" s="234"/>
      <c r="O2006" s="234"/>
      <c r="P2006" s="234"/>
      <c r="Q2006" s="234"/>
      <c r="R2006" s="234"/>
      <c r="S2006" s="234"/>
      <c r="T2006" s="234"/>
    </row>
    <row r="2007">
      <c r="A2007" s="235">
        <v>5900029</v>
      </c>
      <c r="B2007" s="235" t="s">
        <v>2814</v>
      </c>
      <c r="C2007" s="233" t="s">
        <v>2815</v>
      </c>
      <c r="D2007" s="234"/>
      <c r="E2007" s="234"/>
      <c r="F2007" s="234"/>
      <c r="G2007" s="234"/>
      <c r="H2007" s="234"/>
      <c r="I2007" s="234"/>
      <c r="J2007" s="234"/>
      <c r="K2007" s="234"/>
      <c r="L2007" s="234"/>
      <c r="M2007" s="234"/>
      <c r="N2007" s="234"/>
      <c r="O2007" s="234"/>
      <c r="P2007" s="234"/>
      <c r="Q2007" s="234"/>
      <c r="R2007" s="234"/>
      <c r="S2007" s="234"/>
      <c r="T2007" s="234"/>
    </row>
    <row r="2008">
      <c r="A2008" s="235">
        <v>5900030</v>
      </c>
      <c r="B2008" s="235" t="s">
        <v>2816</v>
      </c>
      <c r="C2008" s="233" t="s">
        <v>2817</v>
      </c>
      <c r="D2008" s="234"/>
      <c r="E2008" s="234"/>
      <c r="F2008" s="234"/>
      <c r="G2008" s="234"/>
      <c r="H2008" s="234"/>
      <c r="I2008" s="234"/>
      <c r="J2008" s="234"/>
      <c r="K2008" s="234"/>
      <c r="L2008" s="234"/>
      <c r="M2008" s="234"/>
      <c r="N2008" s="234"/>
      <c r="O2008" s="234"/>
      <c r="P2008" s="234"/>
      <c r="Q2008" s="234"/>
      <c r="R2008" s="234"/>
      <c r="S2008" s="234"/>
      <c r="T2008" s="234"/>
    </row>
    <row r="2009">
      <c r="A2009" s="235">
        <v>5900031</v>
      </c>
      <c r="B2009" s="235" t="s">
        <v>2818</v>
      </c>
      <c r="C2009" s="233" t="s">
        <v>2819</v>
      </c>
      <c r="D2009" s="234"/>
      <c r="E2009" s="234"/>
      <c r="F2009" s="234"/>
      <c r="G2009" s="234"/>
      <c r="H2009" s="234"/>
      <c r="I2009" s="234"/>
      <c r="J2009" s="234"/>
      <c r="K2009" s="234"/>
      <c r="L2009" s="234"/>
      <c r="M2009" s="234"/>
      <c r="N2009" s="234"/>
      <c r="O2009" s="234"/>
      <c r="P2009" s="234"/>
      <c r="Q2009" s="234"/>
      <c r="R2009" s="234"/>
      <c r="S2009" s="234"/>
      <c r="T2009" s="234"/>
    </row>
    <row r="2010">
      <c r="A2010" s="235">
        <v>5900032</v>
      </c>
      <c r="B2010" s="235" t="s">
        <v>2820</v>
      </c>
      <c r="C2010" s="233" t="s">
        <v>2821</v>
      </c>
      <c r="D2010" s="234"/>
      <c r="E2010" s="234"/>
      <c r="F2010" s="234"/>
      <c r="G2010" s="234"/>
      <c r="H2010" s="234"/>
      <c r="I2010" s="234"/>
      <c r="J2010" s="234"/>
      <c r="K2010" s="234"/>
      <c r="L2010" s="234"/>
      <c r="M2010" s="234"/>
      <c r="N2010" s="234"/>
      <c r="O2010" s="234"/>
      <c r="P2010" s="234"/>
      <c r="Q2010" s="234"/>
      <c r="R2010" s="234"/>
      <c r="S2010" s="234"/>
      <c r="T2010" s="234"/>
    </row>
    <row r="2011">
      <c r="A2011" s="235">
        <v>5900033</v>
      </c>
      <c r="B2011" s="235" t="s">
        <v>2822</v>
      </c>
      <c r="C2011" s="233" t="s">
        <v>2823</v>
      </c>
      <c r="D2011" s="234"/>
      <c r="E2011" s="234"/>
      <c r="F2011" s="234"/>
      <c r="G2011" s="234"/>
      <c r="H2011" s="234"/>
      <c r="I2011" s="234"/>
      <c r="J2011" s="234"/>
      <c r="K2011" s="234"/>
      <c r="L2011" s="234"/>
      <c r="M2011" s="234"/>
      <c r="N2011" s="234"/>
      <c r="O2011" s="234"/>
      <c r="P2011" s="234"/>
      <c r="Q2011" s="234"/>
      <c r="R2011" s="234"/>
      <c r="S2011" s="234"/>
      <c r="T2011" s="234"/>
    </row>
    <row r="2012">
      <c r="A2012" s="235">
        <v>5900034</v>
      </c>
      <c r="B2012" s="235" t="s">
        <v>2824</v>
      </c>
      <c r="C2012" s="233" t="s">
        <v>2825</v>
      </c>
      <c r="D2012" s="234"/>
      <c r="E2012" s="234"/>
      <c r="F2012" s="234"/>
      <c r="G2012" s="234"/>
      <c r="H2012" s="234"/>
      <c r="I2012" s="234"/>
      <c r="J2012" s="234"/>
      <c r="K2012" s="234"/>
      <c r="L2012" s="234"/>
      <c r="M2012" s="234"/>
      <c r="N2012" s="234"/>
      <c r="O2012" s="234"/>
      <c r="P2012" s="234"/>
      <c r="Q2012" s="234"/>
      <c r="R2012" s="234"/>
      <c r="S2012" s="234"/>
      <c r="T2012" s="234"/>
    </row>
    <row r="2013">
      <c r="A2013" s="235">
        <v>5900035</v>
      </c>
      <c r="B2013" s="235" t="s">
        <v>2826</v>
      </c>
      <c r="C2013" s="233"/>
      <c r="D2013" s="234"/>
      <c r="E2013" s="234"/>
      <c r="F2013" s="234"/>
      <c r="G2013" s="234"/>
      <c r="H2013" s="234"/>
      <c r="I2013" s="234"/>
      <c r="J2013" s="234"/>
      <c r="K2013" s="234"/>
      <c r="L2013" s="234"/>
      <c r="M2013" s="234"/>
      <c r="N2013" s="234"/>
      <c r="O2013" s="234"/>
      <c r="P2013" s="234"/>
      <c r="Q2013" s="234"/>
      <c r="R2013" s="234"/>
      <c r="S2013" s="234"/>
      <c r="T2013" s="234"/>
    </row>
    <row r="2014">
      <c r="A2014" s="235">
        <v>5900036</v>
      </c>
      <c r="B2014" s="235" t="s">
        <v>2826</v>
      </c>
      <c r="C2014" s="233"/>
      <c r="D2014" s="234"/>
      <c r="E2014" s="234"/>
      <c r="F2014" s="234"/>
      <c r="G2014" s="234"/>
      <c r="H2014" s="234"/>
      <c r="I2014" s="234"/>
      <c r="J2014" s="234"/>
      <c r="K2014" s="234"/>
      <c r="L2014" s="234"/>
      <c r="M2014" s="234"/>
      <c r="N2014" s="234"/>
      <c r="O2014" s="234"/>
      <c r="P2014" s="234"/>
      <c r="Q2014" s="234"/>
      <c r="R2014" s="234"/>
      <c r="S2014" s="234"/>
      <c r="T2014" s="234"/>
    </row>
    <row r="2015">
      <c r="A2015" s="235">
        <v>5900037</v>
      </c>
      <c r="B2015" s="235" t="s">
        <v>2826</v>
      </c>
      <c r="C2015" s="233"/>
      <c r="D2015" s="234"/>
      <c r="E2015" s="234"/>
      <c r="F2015" s="234"/>
      <c r="G2015" s="234"/>
      <c r="H2015" s="234"/>
      <c r="I2015" s="234"/>
      <c r="J2015" s="234"/>
      <c r="K2015" s="234"/>
      <c r="L2015" s="234"/>
      <c r="M2015" s="234"/>
      <c r="N2015" s="234"/>
      <c r="O2015" s="234"/>
      <c r="P2015" s="234"/>
      <c r="Q2015" s="234"/>
      <c r="R2015" s="234"/>
      <c r="S2015" s="234"/>
      <c r="T2015" s="234"/>
    </row>
    <row r="2016">
      <c r="A2016" s="235">
        <v>5900050</v>
      </c>
      <c r="B2016" s="231" t="s">
        <v>2827</v>
      </c>
      <c r="C2016" s="254" t="s">
        <v>2828</v>
      </c>
      <c r="D2016" s="234"/>
      <c r="E2016" s="234"/>
      <c r="F2016" s="234"/>
      <c r="G2016" s="234"/>
      <c r="H2016" s="234"/>
      <c r="I2016" s="234"/>
      <c r="J2016" s="234"/>
      <c r="K2016" s="234"/>
      <c r="L2016" s="234"/>
      <c r="M2016" s="234"/>
      <c r="N2016" s="234"/>
      <c r="O2016" s="234"/>
      <c r="P2016" s="234"/>
      <c r="Q2016" s="234"/>
      <c r="R2016" s="234"/>
      <c r="S2016" s="234"/>
      <c r="T2016" s="234"/>
    </row>
    <row r="2017">
      <c r="A2017" s="235">
        <v>5900051</v>
      </c>
      <c r="B2017" s="231" t="s">
        <v>2829</v>
      </c>
      <c r="C2017" s="231" t="s">
        <v>2829</v>
      </c>
      <c r="D2017" s="234"/>
      <c r="E2017" s="234"/>
      <c r="F2017" s="234"/>
      <c r="G2017" s="234"/>
      <c r="H2017" s="234"/>
      <c r="I2017" s="234"/>
      <c r="J2017" s="234"/>
      <c r="K2017" s="234"/>
      <c r="L2017" s="234"/>
      <c r="M2017" s="234"/>
      <c r="N2017" s="234"/>
      <c r="O2017" s="234"/>
      <c r="P2017" s="234"/>
      <c r="Q2017" s="234"/>
      <c r="R2017" s="234"/>
      <c r="S2017" s="234"/>
      <c r="T2017" s="234"/>
    </row>
    <row r="2018">
      <c r="A2018" s="235">
        <v>5900052</v>
      </c>
      <c r="B2018" s="235" t="s">
        <v>2830</v>
      </c>
      <c r="C2018" s="233" t="s">
        <v>2828</v>
      </c>
      <c r="D2018" s="234"/>
      <c r="E2018" s="234"/>
      <c r="F2018" s="234"/>
      <c r="G2018" s="234"/>
      <c r="H2018" s="234"/>
      <c r="I2018" s="234"/>
      <c r="J2018" s="234"/>
      <c r="K2018" s="234"/>
      <c r="L2018" s="234"/>
      <c r="M2018" s="234"/>
      <c r="N2018" s="234"/>
      <c r="O2018" s="234"/>
      <c r="P2018" s="234"/>
      <c r="Q2018" s="234"/>
      <c r="R2018" s="234"/>
      <c r="S2018" s="234"/>
      <c r="T2018" s="234"/>
    </row>
    <row r="2019">
      <c r="A2019" s="235">
        <v>5900053</v>
      </c>
      <c r="B2019" s="235" t="s">
        <v>2831</v>
      </c>
      <c r="C2019" s="233" t="s">
        <v>2828</v>
      </c>
      <c r="D2019" s="234"/>
      <c r="E2019" s="234"/>
      <c r="F2019" s="234"/>
      <c r="G2019" s="234"/>
      <c r="H2019" s="234"/>
      <c r="I2019" s="234"/>
      <c r="J2019" s="234"/>
      <c r="K2019" s="234"/>
      <c r="L2019" s="234"/>
      <c r="M2019" s="234"/>
      <c r="N2019" s="234"/>
      <c r="O2019" s="234"/>
      <c r="P2019" s="234"/>
      <c r="Q2019" s="234"/>
      <c r="R2019" s="234"/>
      <c r="S2019" s="234"/>
      <c r="T2019" s="234"/>
    </row>
    <row r="2020">
      <c r="A2020" s="235">
        <v>5900054</v>
      </c>
      <c r="B2020" s="235" t="s">
        <v>2832</v>
      </c>
      <c r="C2020" s="233" t="s">
        <v>2828</v>
      </c>
      <c r="D2020" s="234"/>
      <c r="E2020" s="234"/>
      <c r="F2020" s="234"/>
      <c r="G2020" s="234"/>
      <c r="H2020" s="234"/>
      <c r="I2020" s="234"/>
      <c r="J2020" s="234"/>
      <c r="K2020" s="234"/>
      <c r="L2020" s="234"/>
      <c r="M2020" s="234"/>
      <c r="N2020" s="234"/>
      <c r="O2020" s="234"/>
      <c r="P2020" s="234"/>
      <c r="Q2020" s="234"/>
      <c r="R2020" s="234"/>
      <c r="S2020" s="234"/>
      <c r="T2020" s="234"/>
    </row>
    <row r="2021">
      <c r="A2021" s="235">
        <v>5900055</v>
      </c>
      <c r="B2021" s="235" t="s">
        <v>2833</v>
      </c>
      <c r="C2021" s="233" t="s">
        <v>2828</v>
      </c>
      <c r="D2021" s="234"/>
      <c r="E2021" s="234"/>
      <c r="F2021" s="234"/>
      <c r="G2021" s="234"/>
      <c r="H2021" s="234"/>
      <c r="I2021" s="234"/>
      <c r="J2021" s="234"/>
      <c r="K2021" s="234"/>
      <c r="L2021" s="234"/>
      <c r="M2021" s="234"/>
      <c r="N2021" s="234"/>
      <c r="O2021" s="234"/>
      <c r="P2021" s="234"/>
      <c r="Q2021" s="234"/>
      <c r="R2021" s="234"/>
      <c r="S2021" s="234"/>
      <c r="T2021" s="234"/>
    </row>
    <row r="2022">
      <c r="A2022" s="235">
        <v>5900056</v>
      </c>
      <c r="B2022" s="235" t="s">
        <v>2834</v>
      </c>
      <c r="C2022" s="233" t="s">
        <v>2828</v>
      </c>
      <c r="D2022" s="234"/>
      <c r="E2022" s="234"/>
      <c r="F2022" s="234"/>
      <c r="G2022" s="234"/>
      <c r="H2022" s="234"/>
      <c r="I2022" s="234"/>
      <c r="J2022" s="234"/>
      <c r="K2022" s="234"/>
      <c r="L2022" s="234"/>
      <c r="M2022" s="234"/>
      <c r="N2022" s="234"/>
      <c r="O2022" s="234"/>
      <c r="P2022" s="234"/>
      <c r="Q2022" s="234"/>
      <c r="R2022" s="234"/>
      <c r="S2022" s="234"/>
      <c r="T2022" s="234"/>
    </row>
    <row r="2023">
      <c r="A2023" s="235">
        <v>5900057</v>
      </c>
      <c r="B2023" s="235" t="s">
        <v>2835</v>
      </c>
      <c r="C2023" s="233" t="s">
        <v>2828</v>
      </c>
      <c r="D2023" s="234"/>
      <c r="E2023" s="234"/>
      <c r="F2023" s="234"/>
      <c r="G2023" s="234"/>
      <c r="H2023" s="234"/>
      <c r="I2023" s="234"/>
      <c r="J2023" s="234"/>
      <c r="K2023" s="234"/>
      <c r="L2023" s="234"/>
      <c r="M2023" s="234"/>
      <c r="N2023" s="234"/>
      <c r="O2023" s="234"/>
      <c r="P2023" s="234"/>
      <c r="Q2023" s="234"/>
      <c r="R2023" s="234"/>
      <c r="S2023" s="234"/>
      <c r="T2023" s="234"/>
    </row>
    <row r="2024">
      <c r="A2024" s="235">
        <v>5900058</v>
      </c>
      <c r="B2024" s="235" t="s">
        <v>2836</v>
      </c>
      <c r="C2024" s="233" t="s">
        <v>2828</v>
      </c>
      <c r="D2024" s="234"/>
      <c r="E2024" s="234"/>
      <c r="F2024" s="234"/>
      <c r="G2024" s="234"/>
      <c r="H2024" s="234"/>
      <c r="I2024" s="234"/>
      <c r="J2024" s="234"/>
      <c r="K2024" s="234"/>
      <c r="L2024" s="234"/>
      <c r="M2024" s="234"/>
      <c r="N2024" s="234"/>
      <c r="O2024" s="234"/>
      <c r="P2024" s="234"/>
      <c r="Q2024" s="234"/>
      <c r="R2024" s="234"/>
      <c r="S2024" s="234"/>
      <c r="T2024" s="234"/>
    </row>
    <row r="2025">
      <c r="A2025" s="235">
        <v>5900059</v>
      </c>
      <c r="B2025" s="235" t="s">
        <v>2837</v>
      </c>
      <c r="C2025" s="233" t="s">
        <v>2828</v>
      </c>
      <c r="D2025" s="234"/>
      <c r="E2025" s="234"/>
      <c r="F2025" s="234"/>
      <c r="G2025" s="234"/>
      <c r="H2025" s="234"/>
      <c r="I2025" s="234"/>
      <c r="J2025" s="234"/>
      <c r="K2025" s="234"/>
      <c r="L2025" s="234"/>
      <c r="M2025" s="234"/>
      <c r="N2025" s="234"/>
      <c r="O2025" s="234"/>
      <c r="P2025" s="234"/>
      <c r="Q2025" s="234"/>
      <c r="R2025" s="234"/>
      <c r="S2025" s="234"/>
      <c r="T2025" s="234"/>
    </row>
    <row r="2026">
      <c r="A2026" s="235">
        <v>5900060</v>
      </c>
      <c r="B2026" s="235" t="s">
        <v>2838</v>
      </c>
      <c r="C2026" s="233" t="s">
        <v>2828</v>
      </c>
      <c r="D2026" s="234"/>
      <c r="E2026" s="234"/>
      <c r="F2026" s="234"/>
      <c r="G2026" s="234"/>
      <c r="H2026" s="234"/>
      <c r="I2026" s="234"/>
      <c r="J2026" s="234"/>
      <c r="K2026" s="234"/>
      <c r="L2026" s="234"/>
      <c r="M2026" s="234"/>
      <c r="N2026" s="234"/>
      <c r="O2026" s="234"/>
      <c r="P2026" s="234"/>
      <c r="Q2026" s="234"/>
      <c r="R2026" s="234"/>
      <c r="S2026" s="234"/>
      <c r="T2026" s="234"/>
    </row>
    <row r="2027">
      <c r="A2027" s="235">
        <v>5900061</v>
      </c>
      <c r="B2027" s="235" t="s">
        <v>2839</v>
      </c>
      <c r="C2027" s="233" t="s">
        <v>2828</v>
      </c>
      <c r="D2027" s="234"/>
      <c r="E2027" s="234"/>
      <c r="F2027" s="234"/>
      <c r="G2027" s="234"/>
      <c r="H2027" s="234"/>
      <c r="I2027" s="234"/>
      <c r="J2027" s="234"/>
      <c r="K2027" s="234"/>
      <c r="L2027" s="234"/>
      <c r="M2027" s="234"/>
      <c r="N2027" s="234"/>
      <c r="O2027" s="234"/>
      <c r="P2027" s="234"/>
      <c r="Q2027" s="234"/>
      <c r="R2027" s="234"/>
      <c r="S2027" s="234"/>
      <c r="T2027" s="234"/>
    </row>
    <row r="2028">
      <c r="A2028" s="235">
        <v>5900062</v>
      </c>
      <c r="B2028" s="235" t="s">
        <v>2840</v>
      </c>
      <c r="C2028" s="233" t="s">
        <v>2828</v>
      </c>
      <c r="D2028" s="234"/>
      <c r="E2028" s="234"/>
      <c r="F2028" s="234"/>
      <c r="G2028" s="234"/>
      <c r="H2028" s="234"/>
      <c r="I2028" s="234"/>
      <c r="J2028" s="234"/>
      <c r="K2028" s="234"/>
      <c r="L2028" s="234"/>
      <c r="M2028" s="234"/>
      <c r="N2028" s="234"/>
      <c r="O2028" s="234"/>
      <c r="P2028" s="234"/>
      <c r="Q2028" s="234"/>
      <c r="R2028" s="234"/>
      <c r="S2028" s="234"/>
      <c r="T2028" s="234"/>
    </row>
    <row r="2029">
      <c r="A2029" s="235">
        <v>5900063</v>
      </c>
      <c r="B2029" s="235" t="s">
        <v>2841</v>
      </c>
      <c r="C2029" s="233" t="s">
        <v>2828</v>
      </c>
      <c r="D2029" s="234"/>
      <c r="E2029" s="234"/>
      <c r="F2029" s="234"/>
      <c r="G2029" s="234"/>
      <c r="H2029" s="234"/>
      <c r="I2029" s="234"/>
      <c r="J2029" s="234"/>
      <c r="K2029" s="234"/>
      <c r="L2029" s="234"/>
      <c r="M2029" s="234"/>
      <c r="N2029" s="234"/>
      <c r="O2029" s="234"/>
      <c r="P2029" s="234"/>
      <c r="Q2029" s="234"/>
      <c r="R2029" s="234"/>
      <c r="S2029" s="234"/>
      <c r="T2029" s="234"/>
    </row>
    <row r="2030">
      <c r="A2030" s="235">
        <v>5900064</v>
      </c>
      <c r="B2030" s="235" t="s">
        <v>2842</v>
      </c>
      <c r="C2030" s="233" t="s">
        <v>2828</v>
      </c>
      <c r="D2030" s="234"/>
      <c r="E2030" s="234"/>
      <c r="F2030" s="234"/>
      <c r="G2030" s="234"/>
      <c r="H2030" s="234"/>
      <c r="I2030" s="234"/>
      <c r="J2030" s="234"/>
      <c r="K2030" s="234"/>
      <c r="L2030" s="234"/>
      <c r="M2030" s="234"/>
      <c r="N2030" s="234"/>
      <c r="O2030" s="234"/>
      <c r="P2030" s="234"/>
      <c r="Q2030" s="234"/>
      <c r="R2030" s="234"/>
      <c r="S2030" s="234"/>
      <c r="T2030" s="234"/>
    </row>
    <row r="2031">
      <c r="A2031" s="235">
        <v>5900065</v>
      </c>
      <c r="B2031" s="235" t="s">
        <v>2843</v>
      </c>
      <c r="C2031" s="233" t="s">
        <v>2828</v>
      </c>
      <c r="D2031" s="234"/>
      <c r="E2031" s="234"/>
      <c r="F2031" s="234"/>
      <c r="G2031" s="234"/>
      <c r="H2031" s="234"/>
      <c r="I2031" s="234"/>
      <c r="J2031" s="234"/>
      <c r="K2031" s="234"/>
      <c r="L2031" s="234"/>
      <c r="M2031" s="234"/>
      <c r="N2031" s="234"/>
      <c r="O2031" s="234"/>
      <c r="P2031" s="234"/>
      <c r="Q2031" s="234"/>
      <c r="R2031" s="234"/>
      <c r="S2031" s="234"/>
      <c r="T2031" s="234"/>
    </row>
    <row r="2032">
      <c r="A2032" s="235">
        <v>5900066</v>
      </c>
      <c r="B2032" s="235" t="s">
        <v>2844</v>
      </c>
      <c r="C2032" s="233" t="s">
        <v>2828</v>
      </c>
      <c r="D2032" s="234"/>
      <c r="E2032" s="234"/>
      <c r="F2032" s="234"/>
      <c r="G2032" s="234"/>
      <c r="H2032" s="234"/>
      <c r="I2032" s="234"/>
      <c r="J2032" s="234"/>
      <c r="K2032" s="234"/>
      <c r="L2032" s="234"/>
      <c r="M2032" s="234"/>
      <c r="N2032" s="234"/>
      <c r="O2032" s="234"/>
      <c r="P2032" s="234"/>
      <c r="Q2032" s="234"/>
      <c r="R2032" s="234"/>
      <c r="S2032" s="234"/>
      <c r="T2032" s="234"/>
    </row>
    <row r="2033">
      <c r="A2033" s="235">
        <v>5900067</v>
      </c>
      <c r="B2033" s="235" t="s">
        <v>2845</v>
      </c>
      <c r="C2033" s="233" t="s">
        <v>2828</v>
      </c>
      <c r="D2033" s="234"/>
      <c r="E2033" s="234"/>
      <c r="F2033" s="234"/>
      <c r="G2033" s="234"/>
      <c r="H2033" s="234"/>
      <c r="I2033" s="234"/>
      <c r="J2033" s="234"/>
      <c r="K2033" s="234"/>
      <c r="L2033" s="234"/>
      <c r="M2033" s="234"/>
      <c r="N2033" s="234"/>
      <c r="O2033" s="234"/>
      <c r="P2033" s="234"/>
      <c r="Q2033" s="234"/>
      <c r="R2033" s="234"/>
      <c r="S2033" s="234"/>
      <c r="T2033" s="234"/>
    </row>
    <row r="2034">
      <c r="A2034" s="235">
        <v>5900068</v>
      </c>
      <c r="B2034" s="235" t="s">
        <v>2846</v>
      </c>
      <c r="C2034" s="233" t="s">
        <v>2828</v>
      </c>
      <c r="D2034" s="234"/>
      <c r="E2034" s="234"/>
      <c r="F2034" s="234"/>
      <c r="G2034" s="234"/>
      <c r="H2034" s="234"/>
      <c r="I2034" s="234"/>
      <c r="J2034" s="234"/>
      <c r="K2034" s="234"/>
      <c r="L2034" s="234"/>
      <c r="M2034" s="234"/>
      <c r="N2034" s="234"/>
      <c r="O2034" s="234"/>
      <c r="P2034" s="234"/>
      <c r="Q2034" s="234"/>
      <c r="R2034" s="234"/>
      <c r="S2034" s="234"/>
      <c r="T2034" s="234"/>
    </row>
    <row r="2035">
      <c r="A2035" s="235">
        <v>5900069</v>
      </c>
      <c r="B2035" s="235" t="s">
        <v>2847</v>
      </c>
      <c r="C2035" s="233" t="s">
        <v>2828</v>
      </c>
      <c r="D2035" s="234"/>
      <c r="E2035" s="234"/>
      <c r="F2035" s="234"/>
      <c r="G2035" s="234"/>
      <c r="H2035" s="234"/>
      <c r="I2035" s="234"/>
      <c r="J2035" s="234"/>
      <c r="K2035" s="234"/>
      <c r="L2035" s="234"/>
      <c r="M2035" s="234"/>
      <c r="N2035" s="234"/>
      <c r="O2035" s="234"/>
      <c r="P2035" s="234"/>
      <c r="Q2035" s="234"/>
      <c r="R2035" s="234"/>
      <c r="S2035" s="234"/>
      <c r="T2035" s="234"/>
    </row>
    <row r="2036">
      <c r="A2036" s="235">
        <v>5900070</v>
      </c>
      <c r="B2036" s="235" t="s">
        <v>2848</v>
      </c>
      <c r="C2036" s="233" t="s">
        <v>2828</v>
      </c>
      <c r="D2036" s="234"/>
      <c r="E2036" s="234"/>
      <c r="F2036" s="234"/>
      <c r="G2036" s="234"/>
      <c r="H2036" s="234"/>
      <c r="I2036" s="234"/>
      <c r="J2036" s="234"/>
      <c r="K2036" s="234"/>
      <c r="L2036" s="234"/>
      <c r="M2036" s="234"/>
      <c r="N2036" s="234"/>
      <c r="O2036" s="234"/>
      <c r="P2036" s="234"/>
      <c r="Q2036" s="234"/>
      <c r="R2036" s="234"/>
      <c r="S2036" s="234"/>
      <c r="T2036" s="234"/>
    </row>
    <row r="2037">
      <c r="A2037" s="235">
        <v>5900071</v>
      </c>
      <c r="B2037" s="235" t="s">
        <v>2849</v>
      </c>
      <c r="C2037" s="233" t="s">
        <v>2828</v>
      </c>
      <c r="D2037" s="234"/>
      <c r="E2037" s="234"/>
      <c r="F2037" s="234"/>
      <c r="G2037" s="234"/>
      <c r="H2037" s="234"/>
      <c r="I2037" s="234"/>
      <c r="J2037" s="234"/>
      <c r="K2037" s="234"/>
      <c r="L2037" s="234"/>
      <c r="M2037" s="234"/>
      <c r="N2037" s="234"/>
      <c r="O2037" s="234"/>
      <c r="P2037" s="234"/>
      <c r="Q2037" s="234"/>
      <c r="R2037" s="234"/>
      <c r="S2037" s="234"/>
      <c r="T2037" s="234"/>
    </row>
    <row r="2038">
      <c r="A2038" s="231"/>
      <c r="B2038" s="235"/>
      <c r="C2038" s="254"/>
      <c r="D2038" s="234"/>
      <c r="E2038" s="234"/>
      <c r="F2038" s="234"/>
      <c r="G2038" s="234"/>
      <c r="H2038" s="234"/>
      <c r="I2038" s="234"/>
      <c r="J2038" s="234"/>
      <c r="K2038" s="234"/>
      <c r="L2038" s="234"/>
      <c r="M2038" s="234"/>
      <c r="N2038" s="234"/>
      <c r="O2038" s="234"/>
      <c r="P2038" s="234"/>
      <c r="Q2038" s="234"/>
      <c r="R2038" s="234"/>
      <c r="S2038" s="234"/>
      <c r="T2038" s="234"/>
    </row>
    <row r="2039">
      <c r="A2039" s="260"/>
      <c r="B2039" s="261" t="s">
        <v>2850</v>
      </c>
      <c r="C2039" s="262"/>
      <c r="D2039" s="234"/>
      <c r="E2039" s="234"/>
      <c r="F2039" s="234"/>
      <c r="G2039" s="234"/>
      <c r="H2039" s="234"/>
      <c r="I2039" s="234"/>
      <c r="J2039" s="234"/>
      <c r="K2039" s="234"/>
      <c r="L2039" s="234"/>
      <c r="M2039" s="234"/>
      <c r="N2039" s="234"/>
      <c r="O2039" s="234"/>
      <c r="P2039" s="234"/>
      <c r="Q2039" s="234"/>
      <c r="R2039" s="234"/>
      <c r="S2039" s="234"/>
      <c r="T2039" s="234"/>
    </row>
    <row r="2040">
      <c r="A2040" s="235"/>
      <c r="B2040" s="231"/>
      <c r="C2040" s="231"/>
      <c r="D2040" s="234"/>
      <c r="E2040" s="234"/>
      <c r="F2040" s="234"/>
      <c r="G2040" s="234"/>
      <c r="H2040" s="234"/>
      <c r="I2040" s="234"/>
      <c r="J2040" s="234"/>
      <c r="K2040" s="234"/>
      <c r="L2040" s="234"/>
      <c r="M2040" s="234"/>
      <c r="N2040" s="234"/>
      <c r="O2040" s="234"/>
      <c r="P2040" s="234"/>
      <c r="Q2040" s="234"/>
      <c r="R2040" s="234"/>
      <c r="S2040" s="234"/>
      <c r="T2040" s="234"/>
    </row>
    <row r="2041">
      <c r="A2041" s="231">
        <v>6000011</v>
      </c>
      <c r="B2041" s="273" t="s">
        <v>2851</v>
      </c>
      <c r="C2041" s="233" t="s">
        <v>2852</v>
      </c>
      <c r="D2041" s="234"/>
      <c r="E2041" s="234"/>
      <c r="F2041" s="234"/>
      <c r="G2041" s="234"/>
      <c r="H2041" s="234"/>
      <c r="I2041" s="234"/>
      <c r="J2041" s="234"/>
      <c r="K2041" s="234"/>
      <c r="L2041" s="234"/>
      <c r="M2041" s="234"/>
      <c r="N2041" s="234"/>
      <c r="O2041" s="234"/>
      <c r="P2041" s="234"/>
      <c r="Q2041" s="234"/>
      <c r="R2041" s="234"/>
      <c r="S2041" s="234"/>
      <c r="T2041" s="234"/>
    </row>
    <row r="2042">
      <c r="A2042" s="231">
        <v>6000012</v>
      </c>
      <c r="B2042" s="273" t="s">
        <v>2853</v>
      </c>
      <c r="C2042" s="233" t="s">
        <v>2854</v>
      </c>
      <c r="D2042" s="234"/>
      <c r="E2042" s="234"/>
      <c r="F2042" s="234"/>
      <c r="G2042" s="234"/>
      <c r="H2042" s="234"/>
      <c r="I2042" s="234"/>
      <c r="J2042" s="234"/>
      <c r="K2042" s="234"/>
      <c r="L2042" s="234"/>
      <c r="M2042" s="234"/>
      <c r="N2042" s="234"/>
      <c r="O2042" s="234"/>
      <c r="P2042" s="234"/>
      <c r="Q2042" s="234"/>
      <c r="R2042" s="234"/>
      <c r="S2042" s="234"/>
      <c r="T2042" s="234"/>
    </row>
    <row r="2043">
      <c r="A2043" s="231">
        <v>6000013</v>
      </c>
      <c r="B2043" s="273" t="s">
        <v>2855</v>
      </c>
      <c r="C2043" s="233" t="s">
        <v>2856</v>
      </c>
      <c r="D2043" s="234"/>
      <c r="E2043" s="234"/>
      <c r="F2043" s="234"/>
      <c r="G2043" s="234"/>
      <c r="H2043" s="234"/>
      <c r="I2043" s="234"/>
      <c r="J2043" s="234"/>
      <c r="K2043" s="234"/>
      <c r="L2043" s="234"/>
      <c r="M2043" s="234"/>
      <c r="N2043" s="234"/>
      <c r="O2043" s="234"/>
      <c r="P2043" s="234"/>
      <c r="Q2043" s="234"/>
      <c r="R2043" s="234"/>
      <c r="S2043" s="234"/>
      <c r="T2043" s="234"/>
    </row>
    <row r="2044">
      <c r="A2044" s="231">
        <v>6000014</v>
      </c>
      <c r="B2044" s="273" t="s">
        <v>2857</v>
      </c>
      <c r="C2044" s="233" t="s">
        <v>2858</v>
      </c>
      <c r="D2044" s="234"/>
      <c r="E2044" s="234"/>
      <c r="F2044" s="234"/>
      <c r="G2044" s="234"/>
      <c r="H2044" s="234"/>
      <c r="I2044" s="234"/>
      <c r="J2044" s="234"/>
      <c r="K2044" s="234"/>
      <c r="L2044" s="234"/>
      <c r="M2044" s="234"/>
      <c r="N2044" s="234"/>
      <c r="O2044" s="234"/>
      <c r="P2044" s="234"/>
      <c r="Q2044" s="234"/>
      <c r="R2044" s="234"/>
      <c r="S2044" s="234"/>
      <c r="T2044" s="234"/>
    </row>
    <row r="2045">
      <c r="A2045" s="231">
        <v>6000015</v>
      </c>
      <c r="B2045" s="273" t="s">
        <v>2859</v>
      </c>
      <c r="C2045" s="233" t="s">
        <v>2860</v>
      </c>
      <c r="D2045" s="234"/>
      <c r="E2045" s="234"/>
      <c r="F2045" s="234"/>
      <c r="G2045" s="234"/>
      <c r="H2045" s="234"/>
      <c r="I2045" s="234"/>
      <c r="J2045" s="234"/>
      <c r="K2045" s="234"/>
      <c r="L2045" s="234"/>
      <c r="M2045" s="234"/>
      <c r="N2045" s="234"/>
      <c r="O2045" s="234"/>
      <c r="P2045" s="234"/>
      <c r="Q2045" s="234"/>
      <c r="R2045" s="234"/>
      <c r="S2045" s="234"/>
      <c r="T2045" s="234"/>
    </row>
    <row r="2046">
      <c r="A2046" s="231">
        <v>6000016</v>
      </c>
      <c r="B2046" s="273" t="s">
        <v>2861</v>
      </c>
      <c r="C2046" s="233" t="s">
        <v>2862</v>
      </c>
      <c r="D2046" s="234"/>
      <c r="E2046" s="234"/>
      <c r="F2046" s="234"/>
      <c r="G2046" s="234"/>
      <c r="H2046" s="234"/>
      <c r="I2046" s="234"/>
      <c r="J2046" s="234"/>
      <c r="K2046" s="234"/>
      <c r="L2046" s="234"/>
      <c r="M2046" s="234"/>
      <c r="N2046" s="234"/>
      <c r="O2046" s="234"/>
      <c r="P2046" s="234"/>
      <c r="Q2046" s="234"/>
      <c r="R2046" s="234"/>
      <c r="S2046" s="234"/>
      <c r="T2046" s="234"/>
    </row>
    <row r="2047">
      <c r="A2047" s="231">
        <v>6000017</v>
      </c>
      <c r="B2047" s="273" t="s">
        <v>2863</v>
      </c>
      <c r="C2047" s="233" t="s">
        <v>2864</v>
      </c>
      <c r="D2047" s="234"/>
      <c r="E2047" s="234"/>
      <c r="F2047" s="234"/>
      <c r="G2047" s="234"/>
      <c r="H2047" s="234"/>
      <c r="I2047" s="234"/>
      <c r="J2047" s="234"/>
      <c r="K2047" s="234"/>
      <c r="L2047" s="234"/>
      <c r="M2047" s="234"/>
      <c r="N2047" s="234"/>
      <c r="O2047" s="234"/>
      <c r="P2047" s="234"/>
      <c r="Q2047" s="234"/>
      <c r="R2047" s="234"/>
      <c r="S2047" s="234"/>
      <c r="T2047" s="234"/>
    </row>
    <row r="2048">
      <c r="A2048" s="231">
        <v>6000018</v>
      </c>
      <c r="B2048" s="273" t="s">
        <v>2865</v>
      </c>
      <c r="C2048" s="233" t="s">
        <v>2866</v>
      </c>
      <c r="D2048" s="234"/>
      <c r="E2048" s="234"/>
      <c r="F2048" s="234"/>
      <c r="G2048" s="234"/>
      <c r="H2048" s="234"/>
      <c r="I2048" s="234"/>
      <c r="J2048" s="234"/>
      <c r="K2048" s="234"/>
      <c r="L2048" s="234"/>
      <c r="M2048" s="234"/>
      <c r="N2048" s="234"/>
      <c r="O2048" s="234"/>
      <c r="P2048" s="234"/>
      <c r="Q2048" s="234"/>
      <c r="R2048" s="234"/>
      <c r="S2048" s="234"/>
      <c r="T2048" s="234"/>
    </row>
    <row r="2049">
      <c r="A2049" s="231">
        <v>6000019</v>
      </c>
      <c r="B2049" s="273" t="s">
        <v>2867</v>
      </c>
      <c r="C2049" s="233" t="s">
        <v>2868</v>
      </c>
      <c r="D2049" s="234"/>
      <c r="E2049" s="234"/>
      <c r="F2049" s="234"/>
      <c r="G2049" s="234"/>
      <c r="H2049" s="234"/>
      <c r="I2049" s="234"/>
      <c r="J2049" s="234"/>
      <c r="K2049" s="234"/>
      <c r="L2049" s="234"/>
      <c r="M2049" s="234"/>
      <c r="N2049" s="234"/>
      <c r="O2049" s="234"/>
      <c r="P2049" s="234"/>
      <c r="Q2049" s="234"/>
      <c r="R2049" s="234"/>
      <c r="S2049" s="234"/>
      <c r="T2049" s="234"/>
    </row>
    <row r="2050">
      <c r="A2050" s="231">
        <v>6000020</v>
      </c>
      <c r="B2050" s="273" t="s">
        <v>2869</v>
      </c>
      <c r="C2050" s="233" t="s">
        <v>2870</v>
      </c>
      <c r="D2050" s="234"/>
      <c r="E2050" s="234"/>
      <c r="F2050" s="234"/>
      <c r="G2050" s="234"/>
      <c r="H2050" s="234"/>
      <c r="I2050" s="234"/>
      <c r="J2050" s="234"/>
      <c r="K2050" s="234"/>
      <c r="L2050" s="234"/>
      <c r="M2050" s="234"/>
      <c r="N2050" s="234"/>
      <c r="O2050" s="234"/>
      <c r="P2050" s="234"/>
      <c r="Q2050" s="234"/>
      <c r="R2050" s="234"/>
      <c r="S2050" s="234"/>
      <c r="T2050" s="234"/>
    </row>
    <row r="2051">
      <c r="A2051" s="231">
        <v>6000021</v>
      </c>
      <c r="B2051" s="273" t="s">
        <v>2871</v>
      </c>
      <c r="C2051" s="233" t="s">
        <v>2872</v>
      </c>
      <c r="D2051" s="234"/>
      <c r="E2051" s="234"/>
      <c r="F2051" s="234"/>
      <c r="G2051" s="234"/>
      <c r="H2051" s="234"/>
      <c r="I2051" s="234"/>
      <c r="J2051" s="234"/>
      <c r="K2051" s="234"/>
      <c r="L2051" s="234"/>
      <c r="M2051" s="234"/>
      <c r="N2051" s="234"/>
      <c r="O2051" s="234"/>
      <c r="P2051" s="234"/>
      <c r="Q2051" s="234"/>
      <c r="R2051" s="234"/>
      <c r="S2051" s="234"/>
      <c r="T2051" s="234"/>
    </row>
    <row r="2052">
      <c r="A2052" s="231">
        <v>6000022</v>
      </c>
      <c r="B2052" s="273" t="s">
        <v>2873</v>
      </c>
      <c r="C2052" s="233" t="s">
        <v>2874</v>
      </c>
      <c r="D2052" s="234"/>
      <c r="E2052" s="234"/>
      <c r="F2052" s="234"/>
      <c r="G2052" s="234"/>
      <c r="H2052" s="234"/>
      <c r="I2052" s="234"/>
      <c r="J2052" s="234"/>
      <c r="K2052" s="234"/>
      <c r="L2052" s="234"/>
      <c r="M2052" s="234"/>
      <c r="N2052" s="234"/>
      <c r="O2052" s="234"/>
      <c r="P2052" s="234"/>
      <c r="Q2052" s="234"/>
      <c r="R2052" s="234"/>
      <c r="S2052" s="234"/>
      <c r="T2052" s="234"/>
    </row>
    <row r="2053">
      <c r="A2053" s="231">
        <v>6000023</v>
      </c>
      <c r="B2053" s="273" t="s">
        <v>2875</v>
      </c>
      <c r="C2053" s="233" t="s">
        <v>2876</v>
      </c>
      <c r="D2053" s="234"/>
      <c r="E2053" s="234"/>
      <c r="F2053" s="234"/>
      <c r="G2053" s="234"/>
      <c r="H2053" s="234"/>
      <c r="I2053" s="234"/>
      <c r="J2053" s="234"/>
      <c r="K2053" s="234"/>
      <c r="L2053" s="234"/>
      <c r="M2053" s="234"/>
      <c r="N2053" s="234"/>
      <c r="O2053" s="234"/>
      <c r="P2053" s="234"/>
      <c r="Q2053" s="234"/>
      <c r="R2053" s="234"/>
      <c r="S2053" s="234"/>
      <c r="T2053" s="234"/>
    </row>
    <row r="2054">
      <c r="A2054" s="231">
        <v>6000024</v>
      </c>
      <c r="B2054" s="273" t="s">
        <v>2877</v>
      </c>
      <c r="C2054" s="233" t="s">
        <v>2878</v>
      </c>
      <c r="D2054" s="234"/>
      <c r="E2054" s="234"/>
      <c r="F2054" s="234"/>
      <c r="G2054" s="234"/>
      <c r="H2054" s="234"/>
      <c r="I2054" s="234"/>
      <c r="J2054" s="234"/>
      <c r="K2054" s="234"/>
      <c r="L2054" s="234"/>
      <c r="M2054" s="234"/>
      <c r="N2054" s="234"/>
      <c r="O2054" s="234"/>
      <c r="P2054" s="234"/>
      <c r="Q2054" s="234"/>
      <c r="R2054" s="234"/>
      <c r="S2054" s="234"/>
      <c r="T2054" s="234"/>
    </row>
    <row r="2055">
      <c r="A2055" s="231">
        <v>6000025</v>
      </c>
      <c r="B2055" s="273" t="s">
        <v>2879</v>
      </c>
      <c r="C2055" s="233" t="s">
        <v>2880</v>
      </c>
      <c r="D2055" s="234"/>
      <c r="E2055" s="234"/>
      <c r="F2055" s="234"/>
      <c r="G2055" s="234"/>
      <c r="H2055" s="234"/>
      <c r="I2055" s="234"/>
      <c r="J2055" s="234"/>
      <c r="K2055" s="234"/>
      <c r="L2055" s="234"/>
      <c r="M2055" s="234"/>
      <c r="N2055" s="234"/>
      <c r="O2055" s="234"/>
      <c r="P2055" s="234"/>
      <c r="Q2055" s="234"/>
      <c r="R2055" s="234"/>
      <c r="S2055" s="234"/>
      <c r="T2055" s="234"/>
    </row>
    <row r="2056">
      <c r="A2056" s="231">
        <v>6000026</v>
      </c>
      <c r="B2056" s="273" t="s">
        <v>2881</v>
      </c>
      <c r="C2056" s="233" t="s">
        <v>2882</v>
      </c>
      <c r="D2056" s="234"/>
      <c r="E2056" s="234"/>
      <c r="F2056" s="234"/>
      <c r="G2056" s="234"/>
      <c r="H2056" s="234"/>
      <c r="I2056" s="234"/>
      <c r="J2056" s="234"/>
      <c r="K2056" s="234"/>
      <c r="L2056" s="234"/>
      <c r="M2056" s="234"/>
      <c r="N2056" s="234"/>
      <c r="O2056" s="234"/>
      <c r="P2056" s="234"/>
      <c r="Q2056" s="234"/>
      <c r="R2056" s="234"/>
      <c r="S2056" s="234"/>
      <c r="T2056" s="234"/>
    </row>
    <row r="2057">
      <c r="A2057" s="231">
        <v>6000027</v>
      </c>
      <c r="B2057" s="273" t="s">
        <v>2883</v>
      </c>
      <c r="C2057" s="233" t="s">
        <v>2884</v>
      </c>
      <c r="D2057" s="234"/>
      <c r="E2057" s="234"/>
      <c r="F2057" s="234"/>
      <c r="G2057" s="234"/>
      <c r="H2057" s="234"/>
      <c r="I2057" s="234"/>
      <c r="J2057" s="234"/>
      <c r="K2057" s="234"/>
      <c r="L2057" s="234"/>
      <c r="M2057" s="234"/>
      <c r="N2057" s="234"/>
      <c r="O2057" s="234"/>
      <c r="P2057" s="234"/>
      <c r="Q2057" s="234"/>
      <c r="R2057" s="234"/>
      <c r="S2057" s="234"/>
      <c r="T2057" s="234"/>
    </row>
    <row r="2058">
      <c r="A2058" s="231">
        <v>6000028</v>
      </c>
      <c r="B2058" s="273" t="s">
        <v>2885</v>
      </c>
      <c r="C2058" s="233" t="s">
        <v>2886</v>
      </c>
      <c r="D2058" s="234"/>
      <c r="E2058" s="234"/>
      <c r="F2058" s="234"/>
      <c r="G2058" s="234"/>
      <c r="H2058" s="234"/>
      <c r="I2058" s="234"/>
      <c r="J2058" s="234"/>
      <c r="K2058" s="234"/>
      <c r="L2058" s="234"/>
      <c r="M2058" s="234"/>
      <c r="N2058" s="234"/>
      <c r="O2058" s="234"/>
      <c r="P2058" s="234"/>
      <c r="Q2058" s="234"/>
      <c r="R2058" s="234"/>
      <c r="S2058" s="234"/>
      <c r="T2058" s="234"/>
    </row>
    <row r="2059">
      <c r="A2059" s="231">
        <v>6000029</v>
      </c>
      <c r="B2059" s="273" t="s">
        <v>2887</v>
      </c>
      <c r="C2059" s="233" t="s">
        <v>2888</v>
      </c>
      <c r="D2059" s="234"/>
      <c r="E2059" s="234"/>
      <c r="F2059" s="234"/>
      <c r="G2059" s="234"/>
      <c r="H2059" s="234"/>
      <c r="I2059" s="234"/>
      <c r="J2059" s="234"/>
      <c r="K2059" s="234"/>
      <c r="L2059" s="234"/>
      <c r="M2059" s="234"/>
      <c r="N2059" s="234"/>
      <c r="O2059" s="234"/>
      <c r="P2059" s="234"/>
      <c r="Q2059" s="234"/>
      <c r="R2059" s="234"/>
      <c r="S2059" s="234"/>
      <c r="T2059" s="234"/>
    </row>
    <row r="2060">
      <c r="A2060" s="231">
        <v>6000030</v>
      </c>
      <c r="B2060" s="273" t="s">
        <v>2889</v>
      </c>
      <c r="C2060" s="233" t="s">
        <v>2890</v>
      </c>
      <c r="D2060" s="234"/>
      <c r="E2060" s="234"/>
      <c r="F2060" s="234"/>
      <c r="G2060" s="234"/>
      <c r="H2060" s="234"/>
      <c r="I2060" s="234"/>
      <c r="J2060" s="234"/>
      <c r="K2060" s="234"/>
      <c r="L2060" s="234"/>
      <c r="M2060" s="234"/>
      <c r="N2060" s="234"/>
      <c r="O2060" s="234"/>
      <c r="P2060" s="234"/>
      <c r="Q2060" s="234"/>
      <c r="R2060" s="234"/>
      <c r="S2060" s="234"/>
      <c r="T2060" s="234"/>
    </row>
    <row r="2061">
      <c r="A2061" s="231">
        <v>6000031</v>
      </c>
      <c r="B2061" s="273" t="s">
        <v>2891</v>
      </c>
      <c r="C2061" s="233" t="s">
        <v>2892</v>
      </c>
      <c r="D2061" s="234"/>
      <c r="E2061" s="234"/>
      <c r="F2061" s="234"/>
      <c r="G2061" s="234"/>
      <c r="H2061" s="234"/>
      <c r="I2061" s="234"/>
      <c r="J2061" s="234"/>
      <c r="K2061" s="234"/>
      <c r="L2061" s="234"/>
      <c r="M2061" s="234"/>
      <c r="N2061" s="234"/>
      <c r="O2061" s="234"/>
      <c r="P2061" s="234"/>
      <c r="Q2061" s="234"/>
      <c r="R2061" s="234"/>
      <c r="S2061" s="234"/>
      <c r="T2061" s="234"/>
    </row>
    <row r="2062">
      <c r="A2062" s="231"/>
      <c r="B2062" s="273"/>
      <c r="C2062" s="233"/>
      <c r="D2062" s="234"/>
      <c r="E2062" s="234"/>
      <c r="F2062" s="234"/>
      <c r="G2062" s="234"/>
      <c r="H2062" s="234"/>
      <c r="I2062" s="234"/>
      <c r="J2062" s="234"/>
      <c r="K2062" s="234"/>
      <c r="L2062" s="234"/>
      <c r="M2062" s="234"/>
      <c r="N2062" s="234"/>
      <c r="O2062" s="234"/>
      <c r="P2062" s="234"/>
      <c r="Q2062" s="234"/>
      <c r="R2062" s="234"/>
      <c r="S2062" s="234"/>
      <c r="T2062" s="234"/>
    </row>
    <row r="2063">
      <c r="A2063" s="231">
        <v>6010011</v>
      </c>
      <c r="B2063" s="231" t="s">
        <v>2893</v>
      </c>
      <c r="C2063" s="233" t="s">
        <v>2894</v>
      </c>
      <c r="D2063" s="234"/>
      <c r="E2063" s="234"/>
      <c r="F2063" s="234"/>
      <c r="G2063" s="234"/>
      <c r="H2063" s="234"/>
      <c r="I2063" s="234"/>
      <c r="J2063" s="234"/>
      <c r="K2063" s="234"/>
      <c r="L2063" s="234"/>
      <c r="M2063" s="234"/>
      <c r="N2063" s="234"/>
      <c r="O2063" s="234"/>
      <c r="P2063" s="234"/>
      <c r="Q2063" s="234"/>
      <c r="R2063" s="234"/>
      <c r="S2063" s="234"/>
      <c r="T2063" s="234"/>
    </row>
    <row r="2064">
      <c r="A2064" s="231">
        <v>6010012</v>
      </c>
      <c r="B2064" s="231" t="s">
        <v>2895</v>
      </c>
      <c r="C2064" s="233" t="s">
        <v>2896</v>
      </c>
      <c r="D2064" s="234"/>
      <c r="E2064" s="234"/>
      <c r="F2064" s="234"/>
      <c r="G2064" s="234"/>
      <c r="H2064" s="234"/>
      <c r="I2064" s="234"/>
      <c r="J2064" s="234"/>
      <c r="K2064" s="234"/>
      <c r="L2064" s="234"/>
      <c r="M2064" s="234"/>
      <c r="N2064" s="234"/>
      <c r="O2064" s="234"/>
      <c r="P2064" s="234"/>
      <c r="Q2064" s="234"/>
      <c r="R2064" s="234"/>
      <c r="S2064" s="234"/>
      <c r="T2064" s="234"/>
    </row>
    <row r="2065">
      <c r="A2065" s="231">
        <v>6010013</v>
      </c>
      <c r="B2065" s="231" t="s">
        <v>2897</v>
      </c>
      <c r="C2065" s="233" t="s">
        <v>2898</v>
      </c>
      <c r="D2065" s="234"/>
      <c r="E2065" s="234"/>
      <c r="F2065" s="234"/>
      <c r="G2065" s="234"/>
      <c r="H2065" s="234"/>
      <c r="I2065" s="234"/>
      <c r="J2065" s="234"/>
      <c r="K2065" s="234"/>
      <c r="L2065" s="234"/>
      <c r="M2065" s="234"/>
      <c r="N2065" s="234"/>
      <c r="O2065" s="234"/>
      <c r="P2065" s="234"/>
      <c r="Q2065" s="234"/>
      <c r="R2065" s="234"/>
      <c r="S2065" s="234"/>
      <c r="T2065" s="234"/>
    </row>
    <row r="2066">
      <c r="A2066" s="231">
        <v>6010014</v>
      </c>
      <c r="B2066" s="231" t="s">
        <v>2899</v>
      </c>
      <c r="C2066" s="233" t="s">
        <v>2900</v>
      </c>
      <c r="D2066" s="234"/>
      <c r="E2066" s="234"/>
      <c r="F2066" s="234"/>
      <c r="G2066" s="234"/>
      <c r="H2066" s="234"/>
      <c r="I2066" s="234"/>
      <c r="J2066" s="234"/>
      <c r="K2066" s="234"/>
      <c r="L2066" s="234"/>
      <c r="M2066" s="234"/>
      <c r="N2066" s="234"/>
      <c r="O2066" s="234"/>
      <c r="P2066" s="234"/>
      <c r="Q2066" s="234"/>
      <c r="R2066" s="234"/>
      <c r="S2066" s="234"/>
      <c r="T2066" s="234"/>
    </row>
    <row r="2067">
      <c r="A2067" s="231">
        <v>6010015</v>
      </c>
      <c r="B2067" s="231" t="s">
        <v>2901</v>
      </c>
      <c r="C2067" s="233" t="s">
        <v>2902</v>
      </c>
      <c r="D2067" s="234"/>
      <c r="E2067" s="234"/>
      <c r="F2067" s="234"/>
      <c r="G2067" s="234"/>
      <c r="H2067" s="234"/>
      <c r="I2067" s="234"/>
      <c r="J2067" s="234"/>
      <c r="K2067" s="234"/>
      <c r="L2067" s="234"/>
      <c r="M2067" s="234"/>
      <c r="N2067" s="234"/>
      <c r="O2067" s="234"/>
      <c r="P2067" s="234"/>
      <c r="Q2067" s="234"/>
      <c r="R2067" s="234"/>
      <c r="S2067" s="234"/>
      <c r="T2067" s="234"/>
    </row>
    <row r="2068">
      <c r="A2068" s="231">
        <v>6010016</v>
      </c>
      <c r="B2068" s="231" t="s">
        <v>2903</v>
      </c>
      <c r="C2068" s="233" t="s">
        <v>2904</v>
      </c>
      <c r="D2068" s="234"/>
      <c r="E2068" s="234"/>
      <c r="F2068" s="234"/>
      <c r="G2068" s="234"/>
      <c r="H2068" s="234"/>
      <c r="I2068" s="234"/>
      <c r="J2068" s="234"/>
      <c r="K2068" s="234"/>
      <c r="L2068" s="234"/>
      <c r="M2068" s="234"/>
      <c r="N2068" s="234"/>
      <c r="O2068" s="234"/>
      <c r="P2068" s="234"/>
      <c r="Q2068" s="234"/>
      <c r="R2068" s="234"/>
      <c r="S2068" s="234"/>
      <c r="T2068" s="234"/>
    </row>
    <row r="2069">
      <c r="A2069" s="231">
        <v>6010017</v>
      </c>
      <c r="B2069" s="231" t="s">
        <v>2905</v>
      </c>
      <c r="C2069" s="233" t="s">
        <v>2906</v>
      </c>
      <c r="D2069" s="234"/>
      <c r="E2069" s="234"/>
      <c r="F2069" s="234"/>
      <c r="G2069" s="234"/>
      <c r="H2069" s="234"/>
      <c r="I2069" s="234"/>
      <c r="J2069" s="234"/>
      <c r="K2069" s="234"/>
      <c r="L2069" s="234"/>
      <c r="M2069" s="234"/>
      <c r="N2069" s="234"/>
      <c r="O2069" s="234"/>
      <c r="P2069" s="234"/>
      <c r="Q2069" s="234"/>
      <c r="R2069" s="234"/>
      <c r="S2069" s="234"/>
      <c r="T2069" s="234"/>
    </row>
    <row r="2070">
      <c r="A2070" s="231">
        <v>6010018</v>
      </c>
      <c r="B2070" s="231" t="s">
        <v>2907</v>
      </c>
      <c r="C2070" s="233" t="s">
        <v>2908</v>
      </c>
      <c r="D2070" s="234"/>
      <c r="E2070" s="234"/>
      <c r="F2070" s="234"/>
      <c r="G2070" s="234"/>
      <c r="H2070" s="234"/>
      <c r="I2070" s="234"/>
      <c r="J2070" s="234"/>
      <c r="K2070" s="234"/>
      <c r="L2070" s="234"/>
      <c r="M2070" s="234"/>
      <c r="N2070" s="234"/>
      <c r="O2070" s="234"/>
      <c r="P2070" s="234"/>
      <c r="Q2070" s="234"/>
      <c r="R2070" s="234"/>
      <c r="S2070" s="234"/>
      <c r="T2070" s="234"/>
    </row>
    <row r="2071">
      <c r="A2071" s="231">
        <v>6010019</v>
      </c>
      <c r="B2071" s="231" t="s">
        <v>2909</v>
      </c>
      <c r="C2071" s="233" t="s">
        <v>2910</v>
      </c>
      <c r="D2071" s="234"/>
      <c r="E2071" s="234"/>
      <c r="F2071" s="234"/>
      <c r="G2071" s="234"/>
      <c r="H2071" s="234"/>
      <c r="I2071" s="234"/>
      <c r="J2071" s="234"/>
      <c r="K2071" s="234"/>
      <c r="L2071" s="234"/>
      <c r="M2071" s="234"/>
      <c r="N2071" s="234"/>
      <c r="O2071" s="234"/>
      <c r="P2071" s="234"/>
      <c r="Q2071" s="234"/>
      <c r="R2071" s="234"/>
      <c r="S2071" s="234"/>
      <c r="T2071" s="234"/>
    </row>
    <row r="2072">
      <c r="A2072" s="231">
        <v>6010020</v>
      </c>
      <c r="B2072" s="231" t="s">
        <v>2911</v>
      </c>
      <c r="C2072" s="233" t="s">
        <v>2912</v>
      </c>
      <c r="D2072" s="234"/>
      <c r="E2072" s="234"/>
      <c r="F2072" s="234"/>
      <c r="G2072" s="234"/>
      <c r="H2072" s="234"/>
      <c r="I2072" s="234"/>
      <c r="J2072" s="234"/>
      <c r="K2072" s="234"/>
      <c r="L2072" s="234"/>
      <c r="M2072" s="234"/>
      <c r="N2072" s="234"/>
      <c r="O2072" s="234"/>
      <c r="P2072" s="234"/>
      <c r="Q2072" s="234"/>
      <c r="R2072" s="234"/>
      <c r="S2072" s="234"/>
      <c r="T2072" s="234"/>
    </row>
    <row r="2073">
      <c r="A2073" s="231">
        <v>6010021</v>
      </c>
      <c r="B2073" s="231" t="s">
        <v>2913</v>
      </c>
      <c r="C2073" s="233" t="s">
        <v>2914</v>
      </c>
      <c r="D2073" s="234"/>
      <c r="E2073" s="234"/>
      <c r="F2073" s="234"/>
      <c r="G2073" s="234"/>
      <c r="H2073" s="234"/>
      <c r="I2073" s="234"/>
      <c r="J2073" s="234"/>
      <c r="K2073" s="234"/>
      <c r="L2073" s="234"/>
      <c r="M2073" s="234"/>
      <c r="N2073" s="234"/>
      <c r="O2073" s="234"/>
      <c r="P2073" s="234"/>
      <c r="Q2073" s="234"/>
      <c r="R2073" s="234"/>
      <c r="S2073" s="234"/>
      <c r="T2073" s="234"/>
    </row>
    <row r="2074">
      <c r="A2074" s="231">
        <v>6010022</v>
      </c>
      <c r="B2074" s="231" t="s">
        <v>2915</v>
      </c>
      <c r="C2074" s="233" t="s">
        <v>2916</v>
      </c>
      <c r="D2074" s="234"/>
      <c r="E2074" s="234"/>
      <c r="F2074" s="234"/>
      <c r="G2074" s="234"/>
      <c r="H2074" s="234"/>
      <c r="I2074" s="234"/>
      <c r="J2074" s="234"/>
      <c r="K2074" s="234"/>
      <c r="L2074" s="234"/>
      <c r="M2074" s="234"/>
      <c r="N2074" s="234"/>
      <c r="O2074" s="234"/>
      <c r="P2074" s="234"/>
      <c r="Q2074" s="234"/>
      <c r="R2074" s="234"/>
      <c r="S2074" s="234"/>
      <c r="T2074" s="234"/>
    </row>
    <row r="2075">
      <c r="A2075" s="231">
        <v>6010023</v>
      </c>
      <c r="B2075" s="231" t="s">
        <v>2917</v>
      </c>
      <c r="C2075" s="233" t="s">
        <v>2918</v>
      </c>
      <c r="D2075" s="234"/>
      <c r="E2075" s="234"/>
      <c r="F2075" s="234"/>
      <c r="G2075" s="234"/>
      <c r="H2075" s="234"/>
      <c r="I2075" s="234"/>
      <c r="J2075" s="234"/>
      <c r="K2075" s="234"/>
      <c r="L2075" s="234"/>
      <c r="M2075" s="234"/>
      <c r="N2075" s="234"/>
      <c r="O2075" s="234"/>
      <c r="P2075" s="234"/>
      <c r="Q2075" s="234"/>
      <c r="R2075" s="234"/>
      <c r="S2075" s="234"/>
      <c r="T2075" s="234"/>
    </row>
    <row r="2076">
      <c r="A2076" s="231">
        <v>6010024</v>
      </c>
      <c r="B2076" s="231" t="s">
        <v>2919</v>
      </c>
      <c r="C2076" s="233" t="s">
        <v>2920</v>
      </c>
      <c r="D2076" s="234"/>
      <c r="E2076" s="234"/>
      <c r="F2076" s="234"/>
      <c r="G2076" s="234"/>
      <c r="H2076" s="234"/>
      <c r="I2076" s="234"/>
      <c r="J2076" s="234"/>
      <c r="K2076" s="234"/>
      <c r="L2076" s="234"/>
      <c r="M2076" s="234"/>
      <c r="N2076" s="234"/>
      <c r="O2076" s="234"/>
      <c r="P2076" s="234"/>
      <c r="Q2076" s="234"/>
      <c r="R2076" s="234"/>
      <c r="S2076" s="234"/>
      <c r="T2076" s="234"/>
    </row>
    <row r="2077">
      <c r="A2077" s="231">
        <v>6010025</v>
      </c>
      <c r="B2077" s="231" t="s">
        <v>2921</v>
      </c>
      <c r="C2077" s="233" t="s">
        <v>2922</v>
      </c>
      <c r="D2077" s="234"/>
      <c r="E2077" s="234"/>
      <c r="F2077" s="234"/>
      <c r="G2077" s="234"/>
      <c r="H2077" s="234"/>
      <c r="I2077" s="234"/>
      <c r="J2077" s="234"/>
      <c r="K2077" s="234"/>
      <c r="L2077" s="234"/>
      <c r="M2077" s="234"/>
      <c r="N2077" s="234"/>
      <c r="O2077" s="234"/>
      <c r="P2077" s="234"/>
      <c r="Q2077" s="234"/>
      <c r="R2077" s="234"/>
      <c r="S2077" s="234"/>
      <c r="T2077" s="234"/>
    </row>
    <row r="2078">
      <c r="A2078" s="231">
        <v>6010026</v>
      </c>
      <c r="B2078" s="231" t="s">
        <v>2923</v>
      </c>
      <c r="C2078" s="233" t="s">
        <v>2924</v>
      </c>
      <c r="D2078" s="234"/>
      <c r="E2078" s="234"/>
      <c r="F2078" s="234"/>
      <c r="G2078" s="234"/>
      <c r="H2078" s="234"/>
      <c r="I2078" s="234"/>
      <c r="J2078" s="234"/>
      <c r="K2078" s="234"/>
      <c r="L2078" s="234"/>
      <c r="M2078" s="234"/>
      <c r="N2078" s="234"/>
      <c r="O2078" s="234"/>
      <c r="P2078" s="234"/>
      <c r="Q2078" s="234"/>
      <c r="R2078" s="234"/>
      <c r="S2078" s="234"/>
      <c r="T2078" s="234"/>
    </row>
    <row r="2079">
      <c r="A2079" s="231">
        <v>6010027</v>
      </c>
      <c r="B2079" s="231" t="s">
        <v>2925</v>
      </c>
      <c r="C2079" s="233" t="s">
        <v>2926</v>
      </c>
      <c r="D2079" s="234"/>
      <c r="E2079" s="234"/>
      <c r="F2079" s="234"/>
      <c r="G2079" s="234"/>
      <c r="H2079" s="234"/>
      <c r="I2079" s="234"/>
      <c r="J2079" s="234"/>
      <c r="K2079" s="234"/>
      <c r="L2079" s="234"/>
      <c r="M2079" s="234"/>
      <c r="N2079" s="234"/>
      <c r="O2079" s="234"/>
      <c r="P2079" s="234"/>
      <c r="Q2079" s="234"/>
      <c r="R2079" s="234"/>
      <c r="S2079" s="234"/>
      <c r="T2079" s="234"/>
    </row>
    <row r="2080">
      <c r="A2080" s="231">
        <v>6010028</v>
      </c>
      <c r="B2080" s="231" t="s">
        <v>2927</v>
      </c>
      <c r="C2080" s="233" t="s">
        <v>2928</v>
      </c>
      <c r="D2080" s="234"/>
      <c r="E2080" s="234"/>
      <c r="F2080" s="234"/>
      <c r="G2080" s="234"/>
      <c r="H2080" s="234"/>
      <c r="I2080" s="234"/>
      <c r="J2080" s="234"/>
      <c r="K2080" s="234"/>
      <c r="L2080" s="234"/>
      <c r="M2080" s="234"/>
      <c r="N2080" s="234"/>
      <c r="O2080" s="234"/>
      <c r="P2080" s="234"/>
      <c r="Q2080" s="234"/>
      <c r="R2080" s="234"/>
      <c r="S2080" s="234"/>
      <c r="T2080" s="234"/>
    </row>
    <row r="2081">
      <c r="A2081" s="231">
        <v>6010029</v>
      </c>
      <c r="B2081" s="231" t="s">
        <v>2929</v>
      </c>
      <c r="C2081" s="233" t="s">
        <v>2930</v>
      </c>
      <c r="D2081" s="234"/>
      <c r="E2081" s="234"/>
      <c r="F2081" s="234"/>
      <c r="G2081" s="234"/>
      <c r="H2081" s="234"/>
      <c r="I2081" s="234"/>
      <c r="J2081" s="234"/>
      <c r="K2081" s="234"/>
      <c r="L2081" s="234"/>
      <c r="M2081" s="234"/>
      <c r="N2081" s="234"/>
      <c r="O2081" s="234"/>
      <c r="P2081" s="234"/>
      <c r="Q2081" s="234"/>
      <c r="R2081" s="234"/>
      <c r="S2081" s="234"/>
      <c r="T2081" s="234"/>
    </row>
    <row r="2082">
      <c r="A2082" s="231">
        <v>6010030</v>
      </c>
      <c r="B2082" s="231" t="s">
        <v>2931</v>
      </c>
      <c r="C2082" s="233" t="s">
        <v>2932</v>
      </c>
      <c r="D2082" s="234"/>
      <c r="E2082" s="234"/>
      <c r="F2082" s="234"/>
      <c r="G2082" s="234"/>
      <c r="H2082" s="234"/>
      <c r="I2082" s="234"/>
      <c r="J2082" s="234"/>
      <c r="K2082" s="234"/>
      <c r="L2082" s="234"/>
      <c r="M2082" s="234"/>
      <c r="N2082" s="234"/>
      <c r="O2082" s="234"/>
      <c r="P2082" s="234"/>
      <c r="Q2082" s="234"/>
      <c r="R2082" s="234"/>
      <c r="S2082" s="234"/>
      <c r="T2082" s="234"/>
    </row>
    <row r="2083">
      <c r="A2083" s="231">
        <v>6010031</v>
      </c>
      <c r="B2083" s="231" t="s">
        <v>2933</v>
      </c>
      <c r="C2083" s="233" t="s">
        <v>2934</v>
      </c>
      <c r="D2083" s="234"/>
      <c r="E2083" s="234"/>
      <c r="F2083" s="234"/>
      <c r="G2083" s="234"/>
      <c r="H2083" s="234"/>
      <c r="I2083" s="234"/>
      <c r="J2083" s="234"/>
      <c r="K2083" s="234"/>
      <c r="L2083" s="234"/>
      <c r="M2083" s="234"/>
      <c r="N2083" s="234"/>
      <c r="O2083" s="234"/>
      <c r="P2083" s="234"/>
      <c r="Q2083" s="234"/>
      <c r="R2083" s="234"/>
      <c r="S2083" s="234"/>
      <c r="T2083" s="234"/>
    </row>
    <row r="2084">
      <c r="A2084" s="231"/>
      <c r="B2084" s="231"/>
      <c r="C2084" s="233"/>
      <c r="D2084" s="234"/>
      <c r="E2084" s="234"/>
      <c r="F2084" s="234"/>
      <c r="G2084" s="234"/>
      <c r="H2084" s="234"/>
      <c r="I2084" s="234"/>
      <c r="J2084" s="234"/>
      <c r="K2084" s="234"/>
      <c r="L2084" s="234"/>
      <c r="M2084" s="234"/>
      <c r="N2084" s="234"/>
      <c r="O2084" s="234"/>
      <c r="P2084" s="234"/>
      <c r="Q2084" s="234"/>
      <c r="R2084" s="234"/>
      <c r="S2084" s="234"/>
      <c r="T2084" s="234"/>
    </row>
    <row r="2085">
      <c r="A2085" s="231">
        <v>6020001</v>
      </c>
      <c r="B2085" s="284" t="s">
        <v>2935</v>
      </c>
      <c r="C2085" s="233" t="s">
        <v>2936</v>
      </c>
      <c r="D2085" s="234"/>
      <c r="E2085" s="234"/>
      <c r="F2085" s="234"/>
      <c r="G2085" s="234"/>
      <c r="H2085" s="234"/>
      <c r="I2085" s="234"/>
      <c r="J2085" s="234"/>
      <c r="K2085" s="234"/>
      <c r="L2085" s="234"/>
      <c r="M2085" s="234"/>
      <c r="N2085" s="234"/>
      <c r="O2085" s="234"/>
      <c r="P2085" s="234"/>
      <c r="Q2085" s="234"/>
      <c r="R2085" s="234"/>
      <c r="S2085" s="234"/>
      <c r="T2085" s="234"/>
    </row>
    <row r="2086">
      <c r="A2086" s="231">
        <v>6020002</v>
      </c>
      <c r="B2086" s="284" t="s">
        <v>2935</v>
      </c>
      <c r="C2086" s="233" t="s">
        <v>2937</v>
      </c>
      <c r="D2086" s="234"/>
      <c r="E2086" s="234"/>
      <c r="F2086" s="234"/>
      <c r="G2086" s="234"/>
      <c r="H2086" s="234"/>
      <c r="I2086" s="234"/>
      <c r="J2086" s="234"/>
      <c r="K2086" s="234"/>
      <c r="L2086" s="234"/>
      <c r="M2086" s="234"/>
      <c r="N2086" s="234"/>
      <c r="O2086" s="234"/>
      <c r="P2086" s="234"/>
      <c r="Q2086" s="234"/>
      <c r="R2086" s="234"/>
      <c r="S2086" s="234"/>
      <c r="T2086" s="234"/>
    </row>
    <row r="2087">
      <c r="A2087" s="231">
        <v>6020003</v>
      </c>
      <c r="B2087" s="284" t="s">
        <v>2935</v>
      </c>
      <c r="C2087" s="233" t="s">
        <v>2938</v>
      </c>
      <c r="D2087" s="234"/>
      <c r="E2087" s="234"/>
      <c r="F2087" s="234"/>
      <c r="G2087" s="234"/>
      <c r="H2087" s="234"/>
      <c r="I2087" s="234"/>
      <c r="J2087" s="234"/>
      <c r="K2087" s="234"/>
      <c r="L2087" s="234"/>
      <c r="M2087" s="234"/>
      <c r="N2087" s="234"/>
      <c r="O2087" s="234"/>
      <c r="P2087" s="234"/>
      <c r="Q2087" s="234"/>
      <c r="R2087" s="234"/>
      <c r="S2087" s="234"/>
      <c r="T2087" s="234"/>
    </row>
    <row r="2088">
      <c r="A2088" s="231">
        <v>6020004</v>
      </c>
      <c r="B2088" s="284" t="s">
        <v>2935</v>
      </c>
      <c r="C2088" s="233" t="s">
        <v>2939</v>
      </c>
      <c r="D2088" s="234"/>
      <c r="E2088" s="234"/>
      <c r="F2088" s="234"/>
      <c r="G2088" s="234"/>
      <c r="H2088" s="234"/>
      <c r="I2088" s="234"/>
      <c r="J2088" s="234"/>
      <c r="K2088" s="234"/>
      <c r="L2088" s="234"/>
      <c r="M2088" s="234"/>
      <c r="N2088" s="234"/>
      <c r="O2088" s="234"/>
      <c r="P2088" s="234"/>
      <c r="Q2088" s="234"/>
      <c r="R2088" s="234"/>
      <c r="S2088" s="234"/>
      <c r="T2088" s="234"/>
    </row>
    <row r="2089">
      <c r="A2089" s="231">
        <v>6020005</v>
      </c>
      <c r="B2089" s="284" t="s">
        <v>2935</v>
      </c>
      <c r="C2089" s="233" t="s">
        <v>2940</v>
      </c>
      <c r="D2089" s="234"/>
      <c r="E2089" s="234"/>
      <c r="F2089" s="234"/>
      <c r="G2089" s="234"/>
      <c r="H2089" s="234"/>
      <c r="I2089" s="234"/>
      <c r="J2089" s="234"/>
      <c r="K2089" s="234"/>
      <c r="L2089" s="234"/>
      <c r="M2089" s="234"/>
      <c r="N2089" s="234"/>
      <c r="O2089" s="234"/>
      <c r="P2089" s="234"/>
      <c r="Q2089" s="234"/>
      <c r="R2089" s="234"/>
      <c r="S2089" s="234"/>
      <c r="T2089" s="234"/>
    </row>
    <row r="2090">
      <c r="A2090" s="231">
        <v>6020006</v>
      </c>
      <c r="B2090" s="284" t="s">
        <v>2935</v>
      </c>
      <c r="C2090" s="233" t="s">
        <v>2941</v>
      </c>
      <c r="D2090" s="234"/>
      <c r="E2090" s="234"/>
      <c r="F2090" s="234"/>
      <c r="G2090" s="234"/>
      <c r="H2090" s="234"/>
      <c r="I2090" s="234"/>
      <c r="J2090" s="234"/>
      <c r="K2090" s="234"/>
      <c r="L2090" s="234"/>
      <c r="M2090" s="234"/>
      <c r="N2090" s="234"/>
      <c r="O2090" s="234"/>
      <c r="P2090" s="234"/>
      <c r="Q2090" s="234"/>
      <c r="R2090" s="234"/>
      <c r="S2090" s="234"/>
      <c r="T2090" s="234"/>
    </row>
    <row r="2091">
      <c r="A2091" s="231">
        <v>6020007</v>
      </c>
      <c r="B2091" s="284" t="s">
        <v>2935</v>
      </c>
      <c r="C2091" s="233" t="s">
        <v>2942</v>
      </c>
      <c r="D2091" s="234"/>
      <c r="E2091" s="234"/>
      <c r="F2091" s="234"/>
      <c r="G2091" s="234"/>
      <c r="H2091" s="234"/>
      <c r="I2091" s="234"/>
      <c r="J2091" s="234"/>
      <c r="K2091" s="234"/>
      <c r="L2091" s="234"/>
      <c r="M2091" s="234"/>
      <c r="N2091" s="234"/>
      <c r="O2091" s="234"/>
      <c r="P2091" s="234"/>
      <c r="Q2091" s="234"/>
      <c r="R2091" s="234"/>
      <c r="S2091" s="234"/>
      <c r="T2091" s="234"/>
    </row>
    <row r="2092">
      <c r="A2092" s="231">
        <v>6020008</v>
      </c>
      <c r="B2092" s="284" t="s">
        <v>2935</v>
      </c>
      <c r="C2092" s="233" t="s">
        <v>2943</v>
      </c>
      <c r="D2092" s="234"/>
      <c r="E2092" s="234"/>
      <c r="F2092" s="234"/>
      <c r="G2092" s="234"/>
      <c r="H2092" s="234"/>
      <c r="I2092" s="234"/>
      <c r="J2092" s="234"/>
      <c r="K2092" s="234"/>
      <c r="L2092" s="234"/>
      <c r="M2092" s="234"/>
      <c r="N2092" s="234"/>
      <c r="O2092" s="234"/>
      <c r="P2092" s="234"/>
      <c r="Q2092" s="234"/>
      <c r="R2092" s="234"/>
      <c r="S2092" s="234"/>
      <c r="T2092" s="234"/>
    </row>
    <row r="2093">
      <c r="A2093" s="231">
        <v>6020009</v>
      </c>
      <c r="B2093" s="284" t="s">
        <v>2935</v>
      </c>
      <c r="C2093" s="233" t="s">
        <v>2944</v>
      </c>
      <c r="D2093" s="234"/>
      <c r="E2093" s="234"/>
      <c r="F2093" s="234"/>
      <c r="G2093" s="234"/>
      <c r="H2093" s="234"/>
      <c r="I2093" s="234"/>
      <c r="J2093" s="234"/>
      <c r="K2093" s="234"/>
      <c r="L2093" s="234"/>
      <c r="M2093" s="234"/>
      <c r="N2093" s="234"/>
      <c r="O2093" s="234"/>
      <c r="P2093" s="234"/>
      <c r="Q2093" s="234"/>
      <c r="R2093" s="234"/>
      <c r="S2093" s="234"/>
      <c r="T2093" s="234"/>
    </row>
    <row r="2094">
      <c r="A2094" s="231">
        <v>6020010</v>
      </c>
      <c r="B2094" s="284" t="s">
        <v>2935</v>
      </c>
      <c r="C2094" s="233" t="s">
        <v>2945</v>
      </c>
      <c r="D2094" s="234"/>
      <c r="E2094" s="234"/>
      <c r="F2094" s="234"/>
      <c r="G2094" s="234"/>
      <c r="H2094" s="234"/>
      <c r="I2094" s="234"/>
      <c r="J2094" s="234"/>
      <c r="K2094" s="234"/>
      <c r="L2094" s="234"/>
      <c r="M2094" s="234"/>
      <c r="N2094" s="234"/>
      <c r="O2094" s="234"/>
      <c r="P2094" s="234"/>
      <c r="Q2094" s="234"/>
      <c r="R2094" s="234"/>
      <c r="S2094" s="234"/>
      <c r="T2094" s="234"/>
    </row>
    <row r="2095">
      <c r="A2095" s="231">
        <v>6020011</v>
      </c>
      <c r="B2095" s="284" t="s">
        <v>2935</v>
      </c>
      <c r="C2095" s="233" t="s">
        <v>2946</v>
      </c>
      <c r="D2095" s="234"/>
      <c r="E2095" s="234"/>
      <c r="F2095" s="234"/>
      <c r="G2095" s="234"/>
      <c r="H2095" s="234"/>
      <c r="I2095" s="234"/>
      <c r="J2095" s="234"/>
      <c r="K2095" s="234"/>
      <c r="L2095" s="234"/>
      <c r="M2095" s="234"/>
      <c r="N2095" s="234"/>
      <c r="O2095" s="234"/>
      <c r="P2095" s="234"/>
      <c r="Q2095" s="234"/>
      <c r="R2095" s="234"/>
      <c r="S2095" s="234"/>
      <c r="T2095" s="234"/>
    </row>
    <row r="2096">
      <c r="A2096" s="231">
        <v>6020012</v>
      </c>
      <c r="B2096" s="285" t="s">
        <v>2935</v>
      </c>
      <c r="C2096" s="233" t="s">
        <v>2947</v>
      </c>
      <c r="D2096" s="234"/>
      <c r="E2096" s="234"/>
      <c r="F2096" s="234"/>
      <c r="G2096" s="234"/>
      <c r="H2096" s="234"/>
      <c r="I2096" s="234"/>
      <c r="J2096" s="234"/>
      <c r="K2096" s="234"/>
      <c r="L2096" s="234"/>
      <c r="M2096" s="234"/>
      <c r="N2096" s="234"/>
      <c r="O2096" s="234"/>
      <c r="P2096" s="234"/>
      <c r="Q2096" s="234"/>
      <c r="R2096" s="234"/>
      <c r="S2096" s="234"/>
      <c r="T2096" s="234"/>
    </row>
    <row r="2097">
      <c r="A2097" s="231">
        <v>6020013</v>
      </c>
      <c r="B2097" s="285" t="s">
        <v>2935</v>
      </c>
      <c r="C2097" s="233" t="s">
        <v>2948</v>
      </c>
      <c r="D2097" s="234"/>
      <c r="E2097" s="234"/>
      <c r="F2097" s="234"/>
      <c r="G2097" s="234"/>
      <c r="H2097" s="234"/>
      <c r="I2097" s="234"/>
      <c r="J2097" s="234"/>
      <c r="K2097" s="234"/>
      <c r="L2097" s="234"/>
      <c r="M2097" s="234"/>
      <c r="N2097" s="234"/>
      <c r="O2097" s="234"/>
      <c r="P2097" s="234"/>
      <c r="Q2097" s="234"/>
      <c r="R2097" s="234"/>
      <c r="S2097" s="234"/>
      <c r="T2097" s="234"/>
    </row>
    <row r="2098">
      <c r="A2098" s="231">
        <v>6020014</v>
      </c>
      <c r="B2098" s="285" t="s">
        <v>2935</v>
      </c>
      <c r="C2098" s="233" t="s">
        <v>2949</v>
      </c>
      <c r="D2098" s="234"/>
      <c r="E2098" s="234"/>
      <c r="F2098" s="234"/>
      <c r="G2098" s="234"/>
      <c r="H2098" s="234"/>
      <c r="I2098" s="234"/>
      <c r="J2098" s="234"/>
      <c r="K2098" s="234"/>
      <c r="L2098" s="234"/>
      <c r="M2098" s="234"/>
      <c r="N2098" s="234"/>
      <c r="O2098" s="234"/>
      <c r="P2098" s="234"/>
      <c r="Q2098" s="234"/>
      <c r="R2098" s="234"/>
      <c r="S2098" s="234"/>
      <c r="T2098" s="234"/>
    </row>
    <row r="2099">
      <c r="A2099" s="231">
        <v>6020015</v>
      </c>
      <c r="B2099" s="285" t="s">
        <v>2935</v>
      </c>
      <c r="C2099" s="233" t="s">
        <v>2950</v>
      </c>
      <c r="D2099" s="234"/>
      <c r="E2099" s="234"/>
      <c r="F2099" s="234"/>
      <c r="G2099" s="234"/>
      <c r="H2099" s="234"/>
      <c r="I2099" s="234"/>
      <c r="J2099" s="234"/>
      <c r="K2099" s="234"/>
      <c r="L2099" s="234"/>
      <c r="M2099" s="234"/>
      <c r="N2099" s="234"/>
      <c r="O2099" s="234"/>
      <c r="P2099" s="234"/>
      <c r="Q2099" s="234"/>
      <c r="R2099" s="234"/>
      <c r="S2099" s="234"/>
      <c r="T2099" s="234"/>
    </row>
    <row r="2100">
      <c r="A2100" s="231">
        <v>6020016</v>
      </c>
      <c r="B2100" s="285" t="s">
        <v>2935</v>
      </c>
      <c r="C2100" s="233" t="s">
        <v>2951</v>
      </c>
      <c r="D2100" s="234"/>
      <c r="E2100" s="234"/>
      <c r="F2100" s="234"/>
      <c r="G2100" s="234"/>
      <c r="H2100" s="234"/>
      <c r="I2100" s="234"/>
      <c r="J2100" s="234"/>
      <c r="K2100" s="234"/>
      <c r="L2100" s="234"/>
      <c r="M2100" s="234"/>
      <c r="N2100" s="234"/>
      <c r="O2100" s="234"/>
      <c r="P2100" s="234"/>
      <c r="Q2100" s="234"/>
      <c r="R2100" s="234"/>
      <c r="S2100" s="234"/>
      <c r="T2100" s="234"/>
    </row>
    <row r="2101">
      <c r="A2101" s="231">
        <v>6020017</v>
      </c>
      <c r="B2101" s="285" t="s">
        <v>2935</v>
      </c>
      <c r="C2101" s="233" t="s">
        <v>2952</v>
      </c>
      <c r="D2101" s="234"/>
      <c r="E2101" s="234"/>
      <c r="F2101" s="234"/>
      <c r="G2101" s="234"/>
      <c r="H2101" s="234"/>
      <c r="I2101" s="234"/>
      <c r="J2101" s="234"/>
      <c r="K2101" s="234"/>
      <c r="L2101" s="234"/>
      <c r="M2101" s="234"/>
      <c r="N2101" s="234"/>
      <c r="O2101" s="234"/>
      <c r="P2101" s="234"/>
      <c r="Q2101" s="234"/>
      <c r="R2101" s="234"/>
      <c r="S2101" s="234"/>
      <c r="T2101" s="234"/>
    </row>
    <row r="2102">
      <c r="A2102" s="231">
        <v>6020018</v>
      </c>
      <c r="B2102" s="285" t="s">
        <v>2935</v>
      </c>
      <c r="C2102" s="233" t="s">
        <v>2953</v>
      </c>
      <c r="D2102" s="234"/>
      <c r="E2102" s="234"/>
      <c r="F2102" s="234"/>
      <c r="G2102" s="234"/>
      <c r="H2102" s="234"/>
      <c r="I2102" s="234"/>
      <c r="J2102" s="234"/>
      <c r="K2102" s="234"/>
      <c r="L2102" s="234"/>
      <c r="M2102" s="234"/>
      <c r="N2102" s="234"/>
      <c r="O2102" s="234"/>
      <c r="P2102" s="234"/>
      <c r="Q2102" s="234"/>
      <c r="R2102" s="234"/>
      <c r="S2102" s="234"/>
      <c r="T2102" s="234"/>
    </row>
    <row r="2103">
      <c r="A2103" s="231">
        <v>6020019</v>
      </c>
      <c r="B2103" s="285" t="s">
        <v>2935</v>
      </c>
      <c r="C2103" s="233" t="s">
        <v>2954</v>
      </c>
      <c r="D2103" s="234"/>
      <c r="E2103" s="234"/>
      <c r="F2103" s="234"/>
      <c r="G2103" s="234"/>
      <c r="H2103" s="234"/>
      <c r="I2103" s="234"/>
      <c r="J2103" s="234"/>
      <c r="K2103" s="234"/>
      <c r="L2103" s="234"/>
      <c r="M2103" s="234"/>
      <c r="N2103" s="234"/>
      <c r="O2103" s="234"/>
      <c r="P2103" s="234"/>
      <c r="Q2103" s="234"/>
      <c r="R2103" s="234"/>
      <c r="S2103" s="234"/>
      <c r="T2103" s="234"/>
    </row>
    <row r="2104">
      <c r="A2104" s="231">
        <v>6020020</v>
      </c>
      <c r="B2104" s="285" t="s">
        <v>2935</v>
      </c>
      <c r="C2104" s="233" t="s">
        <v>2955</v>
      </c>
      <c r="D2104" s="234"/>
      <c r="E2104" s="234"/>
      <c r="F2104" s="234"/>
      <c r="G2104" s="234"/>
      <c r="H2104" s="234"/>
      <c r="I2104" s="234"/>
      <c r="J2104" s="234"/>
      <c r="K2104" s="234"/>
      <c r="L2104" s="234"/>
      <c r="M2104" s="234"/>
      <c r="N2104" s="234"/>
      <c r="O2104" s="234"/>
      <c r="P2104" s="234"/>
      <c r="Q2104" s="234"/>
      <c r="R2104" s="234"/>
      <c r="S2104" s="234"/>
      <c r="T2104" s="234"/>
    </row>
    <row r="2105">
      <c r="A2105" s="231">
        <v>6020021</v>
      </c>
      <c r="B2105" s="285" t="s">
        <v>2935</v>
      </c>
      <c r="C2105" s="233" t="s">
        <v>2956</v>
      </c>
      <c r="D2105" s="234"/>
      <c r="E2105" s="234"/>
      <c r="F2105" s="234"/>
      <c r="G2105" s="234"/>
      <c r="H2105" s="234"/>
      <c r="I2105" s="234"/>
      <c r="J2105" s="234"/>
      <c r="K2105" s="234"/>
      <c r="L2105" s="234"/>
      <c r="M2105" s="234"/>
      <c r="N2105" s="234"/>
      <c r="O2105" s="234"/>
      <c r="P2105" s="234"/>
      <c r="Q2105" s="234"/>
      <c r="R2105" s="234"/>
      <c r="S2105" s="234"/>
      <c r="T2105" s="234"/>
    </row>
    <row r="2106">
      <c r="A2106" s="231">
        <v>6020022</v>
      </c>
      <c r="B2106" s="285" t="s">
        <v>2935</v>
      </c>
      <c r="C2106" s="233" t="s">
        <v>2957</v>
      </c>
      <c r="D2106" s="234"/>
      <c r="E2106" s="234"/>
      <c r="F2106" s="234"/>
      <c r="G2106" s="234"/>
      <c r="H2106" s="234"/>
      <c r="I2106" s="234"/>
      <c r="J2106" s="234"/>
      <c r="K2106" s="234"/>
      <c r="L2106" s="234"/>
      <c r="M2106" s="234"/>
      <c r="N2106" s="234"/>
      <c r="O2106" s="234"/>
      <c r="P2106" s="234"/>
      <c r="Q2106" s="234"/>
      <c r="R2106" s="234"/>
      <c r="S2106" s="234"/>
      <c r="T2106" s="234"/>
    </row>
    <row r="2107">
      <c r="A2107" s="231">
        <v>6020023</v>
      </c>
      <c r="B2107" s="285" t="s">
        <v>2935</v>
      </c>
      <c r="C2107" s="233" t="s">
        <v>2958</v>
      </c>
      <c r="D2107" s="234"/>
      <c r="E2107" s="234"/>
      <c r="F2107" s="234"/>
      <c r="G2107" s="234"/>
      <c r="H2107" s="234"/>
      <c r="I2107" s="234"/>
      <c r="J2107" s="234"/>
      <c r="K2107" s="234"/>
      <c r="L2107" s="234"/>
      <c r="M2107" s="234"/>
      <c r="N2107" s="234"/>
      <c r="O2107" s="234"/>
      <c r="P2107" s="234"/>
      <c r="Q2107" s="234"/>
      <c r="R2107" s="234"/>
      <c r="S2107" s="234"/>
      <c r="T2107" s="234"/>
    </row>
    <row r="2108">
      <c r="A2108" s="231">
        <v>6020024</v>
      </c>
      <c r="B2108" s="285" t="s">
        <v>2935</v>
      </c>
      <c r="C2108" s="233" t="s">
        <v>2959</v>
      </c>
      <c r="D2108" s="234"/>
      <c r="E2108" s="234"/>
      <c r="F2108" s="234"/>
      <c r="G2108" s="234"/>
      <c r="H2108" s="234"/>
      <c r="I2108" s="234"/>
      <c r="J2108" s="234"/>
      <c r="K2108" s="234"/>
      <c r="L2108" s="234"/>
      <c r="M2108" s="234"/>
      <c r="N2108" s="234"/>
      <c r="O2108" s="234"/>
      <c r="P2108" s="234"/>
      <c r="Q2108" s="234"/>
      <c r="R2108" s="234"/>
      <c r="S2108" s="234"/>
      <c r="T2108" s="234"/>
    </row>
    <row r="2109">
      <c r="A2109" s="231">
        <v>6020025</v>
      </c>
      <c r="B2109" s="285" t="s">
        <v>2935</v>
      </c>
      <c r="C2109" s="233" t="s">
        <v>2960</v>
      </c>
      <c r="D2109" s="234"/>
      <c r="E2109" s="234"/>
      <c r="F2109" s="234"/>
      <c r="G2109" s="234"/>
      <c r="H2109" s="234"/>
      <c r="I2109" s="234"/>
      <c r="J2109" s="234"/>
      <c r="K2109" s="234"/>
      <c r="L2109" s="234"/>
      <c r="M2109" s="234"/>
      <c r="N2109" s="234"/>
      <c r="O2109" s="234"/>
      <c r="P2109" s="234"/>
      <c r="Q2109" s="234"/>
      <c r="R2109" s="234"/>
      <c r="S2109" s="234"/>
      <c r="T2109" s="234"/>
    </row>
    <row r="2110">
      <c r="A2110" s="231">
        <v>6020026</v>
      </c>
      <c r="B2110" s="285" t="s">
        <v>2935</v>
      </c>
      <c r="C2110" s="233" t="s">
        <v>2961</v>
      </c>
      <c r="D2110" s="234"/>
      <c r="E2110" s="234"/>
      <c r="F2110" s="234"/>
      <c r="G2110" s="234"/>
      <c r="H2110" s="234"/>
      <c r="I2110" s="234"/>
      <c r="J2110" s="234"/>
      <c r="K2110" s="234"/>
      <c r="L2110" s="234"/>
      <c r="M2110" s="234"/>
      <c r="N2110" s="234"/>
      <c r="O2110" s="234"/>
      <c r="P2110" s="234"/>
      <c r="Q2110" s="234"/>
      <c r="R2110" s="234"/>
      <c r="S2110" s="234"/>
      <c r="T2110" s="234"/>
    </row>
    <row r="2111">
      <c r="A2111" s="231">
        <v>6020027</v>
      </c>
      <c r="B2111" s="285" t="s">
        <v>2935</v>
      </c>
      <c r="C2111" s="233" t="s">
        <v>2962</v>
      </c>
      <c r="D2111" s="234"/>
      <c r="E2111" s="234"/>
      <c r="F2111" s="234"/>
      <c r="G2111" s="234"/>
      <c r="H2111" s="234"/>
      <c r="I2111" s="234"/>
      <c r="J2111" s="234"/>
      <c r="K2111" s="234"/>
      <c r="L2111" s="234"/>
      <c r="M2111" s="234"/>
      <c r="N2111" s="234"/>
      <c r="O2111" s="234"/>
      <c r="P2111" s="234"/>
      <c r="Q2111" s="234"/>
      <c r="R2111" s="234"/>
      <c r="S2111" s="234"/>
      <c r="T2111" s="234"/>
    </row>
    <row r="2112">
      <c r="A2112" s="231">
        <v>6020028</v>
      </c>
      <c r="B2112" s="285" t="s">
        <v>2935</v>
      </c>
      <c r="C2112" s="233" t="s">
        <v>2963</v>
      </c>
      <c r="D2112" s="234"/>
      <c r="E2112" s="234"/>
      <c r="F2112" s="234"/>
      <c r="G2112" s="234"/>
      <c r="H2112" s="234"/>
      <c r="I2112" s="234"/>
      <c r="J2112" s="234"/>
      <c r="K2112" s="234"/>
      <c r="L2112" s="234"/>
      <c r="M2112" s="234"/>
      <c r="N2112" s="234"/>
      <c r="O2112" s="234"/>
      <c r="P2112" s="234"/>
      <c r="Q2112" s="234"/>
      <c r="R2112" s="234"/>
      <c r="S2112" s="234"/>
      <c r="T2112" s="234"/>
    </row>
    <row r="2113">
      <c r="A2113" s="231">
        <v>6020029</v>
      </c>
      <c r="B2113" s="285" t="s">
        <v>2935</v>
      </c>
      <c r="C2113" s="233" t="s">
        <v>2964</v>
      </c>
      <c r="D2113" s="234"/>
      <c r="E2113" s="234"/>
      <c r="F2113" s="234"/>
      <c r="G2113" s="234"/>
      <c r="H2113" s="234"/>
      <c r="I2113" s="234"/>
      <c r="J2113" s="234"/>
      <c r="K2113" s="234"/>
      <c r="L2113" s="234"/>
      <c r="M2113" s="234"/>
      <c r="N2113" s="234"/>
      <c r="O2113" s="234"/>
      <c r="P2113" s="234"/>
      <c r="Q2113" s="234"/>
      <c r="R2113" s="234"/>
      <c r="S2113" s="234"/>
      <c r="T2113" s="234"/>
    </row>
    <row r="2114">
      <c r="A2114" s="231">
        <v>6020030</v>
      </c>
      <c r="B2114" s="285" t="s">
        <v>2935</v>
      </c>
      <c r="C2114" s="233" t="s">
        <v>2965</v>
      </c>
      <c r="D2114" s="234"/>
      <c r="E2114" s="234"/>
      <c r="F2114" s="234"/>
      <c r="G2114" s="234"/>
      <c r="H2114" s="234"/>
      <c r="I2114" s="234"/>
      <c r="J2114" s="234"/>
      <c r="K2114" s="234"/>
      <c r="L2114" s="234"/>
      <c r="M2114" s="234"/>
      <c r="N2114" s="234"/>
      <c r="O2114" s="234"/>
      <c r="P2114" s="234"/>
      <c r="Q2114" s="234"/>
      <c r="R2114" s="234"/>
      <c r="S2114" s="234"/>
      <c r="T2114" s="234"/>
    </row>
    <row r="2115">
      <c r="A2115" s="231">
        <v>6020031</v>
      </c>
      <c r="B2115" s="285" t="s">
        <v>2935</v>
      </c>
      <c r="C2115" s="233" t="s">
        <v>2966</v>
      </c>
      <c r="D2115" s="234"/>
      <c r="E2115" s="234"/>
      <c r="F2115" s="234"/>
      <c r="G2115" s="234"/>
      <c r="H2115" s="234"/>
      <c r="I2115" s="234"/>
      <c r="J2115" s="234"/>
      <c r="K2115" s="234"/>
      <c r="L2115" s="234"/>
      <c r="M2115" s="234"/>
      <c r="N2115" s="234"/>
      <c r="O2115" s="234"/>
      <c r="P2115" s="234"/>
      <c r="Q2115" s="234"/>
      <c r="R2115" s="234"/>
      <c r="S2115" s="234"/>
      <c r="T2115" s="234"/>
    </row>
    <row r="2116">
      <c r="A2116" s="231">
        <v>6020032</v>
      </c>
      <c r="B2116" s="285" t="s">
        <v>2935</v>
      </c>
      <c r="C2116" s="233" t="s">
        <v>2967</v>
      </c>
      <c r="D2116" s="234"/>
      <c r="E2116" s="234"/>
      <c r="F2116" s="234"/>
      <c r="G2116" s="234"/>
      <c r="H2116" s="234"/>
      <c r="I2116" s="234"/>
      <c r="J2116" s="234"/>
      <c r="K2116" s="234"/>
      <c r="L2116" s="234"/>
      <c r="M2116" s="234"/>
      <c r="N2116" s="234"/>
      <c r="O2116" s="234"/>
      <c r="P2116" s="234"/>
      <c r="Q2116" s="234"/>
      <c r="R2116" s="234"/>
      <c r="S2116" s="234"/>
      <c r="T2116" s="234"/>
    </row>
    <row r="2117">
      <c r="A2117" s="231">
        <v>6020033</v>
      </c>
      <c r="B2117" s="285" t="s">
        <v>2935</v>
      </c>
      <c r="C2117" s="233" t="s">
        <v>2968</v>
      </c>
      <c r="D2117" s="234"/>
      <c r="E2117" s="234"/>
      <c r="F2117" s="234"/>
      <c r="G2117" s="234"/>
      <c r="H2117" s="234"/>
      <c r="I2117" s="234"/>
      <c r="J2117" s="234"/>
      <c r="K2117" s="234"/>
      <c r="L2117" s="234"/>
      <c r="M2117" s="234"/>
      <c r="N2117" s="234"/>
      <c r="O2117" s="234"/>
      <c r="P2117" s="234"/>
      <c r="Q2117" s="234"/>
      <c r="R2117" s="234"/>
      <c r="S2117" s="234"/>
      <c r="T2117" s="234"/>
    </row>
    <row r="2118">
      <c r="A2118" s="231">
        <v>6020034</v>
      </c>
      <c r="B2118" s="285" t="s">
        <v>2935</v>
      </c>
      <c r="C2118" s="233" t="s">
        <v>2969</v>
      </c>
      <c r="D2118" s="234"/>
      <c r="E2118" s="234"/>
      <c r="F2118" s="234"/>
      <c r="G2118" s="234"/>
      <c r="H2118" s="234"/>
      <c r="I2118" s="234"/>
      <c r="J2118" s="234"/>
      <c r="K2118" s="234"/>
      <c r="L2118" s="234"/>
      <c r="M2118" s="234"/>
      <c r="N2118" s="234"/>
      <c r="O2118" s="234"/>
      <c r="P2118" s="234"/>
      <c r="Q2118" s="234"/>
      <c r="R2118" s="234"/>
      <c r="S2118" s="234"/>
      <c r="T2118" s="234"/>
    </row>
    <row r="2119">
      <c r="A2119" s="231">
        <v>6020035</v>
      </c>
      <c r="B2119" s="285" t="s">
        <v>2935</v>
      </c>
      <c r="C2119" s="233" t="s">
        <v>2970</v>
      </c>
      <c r="D2119" s="234"/>
      <c r="E2119" s="234"/>
      <c r="F2119" s="234"/>
      <c r="G2119" s="234"/>
      <c r="H2119" s="234"/>
      <c r="I2119" s="234"/>
      <c r="J2119" s="234"/>
      <c r="K2119" s="234"/>
      <c r="L2119" s="234"/>
      <c r="M2119" s="234"/>
      <c r="N2119" s="234"/>
      <c r="O2119" s="234"/>
      <c r="P2119" s="234"/>
      <c r="Q2119" s="234"/>
      <c r="R2119" s="234"/>
      <c r="S2119" s="234"/>
      <c r="T2119" s="234"/>
    </row>
    <row r="2120">
      <c r="A2120" s="231">
        <v>6020036</v>
      </c>
      <c r="B2120" s="285" t="s">
        <v>2935</v>
      </c>
      <c r="C2120" s="233" t="s">
        <v>2971</v>
      </c>
      <c r="D2120" s="234"/>
      <c r="E2120" s="234"/>
      <c r="F2120" s="234"/>
      <c r="G2120" s="234"/>
      <c r="H2120" s="234"/>
      <c r="I2120" s="234"/>
      <c r="J2120" s="234"/>
      <c r="K2120" s="234"/>
      <c r="L2120" s="234"/>
      <c r="M2120" s="234"/>
      <c r="N2120" s="234"/>
      <c r="O2120" s="234"/>
      <c r="P2120" s="234"/>
      <c r="Q2120" s="234"/>
      <c r="R2120" s="234"/>
      <c r="S2120" s="234"/>
      <c r="T2120" s="234"/>
    </row>
    <row r="2121">
      <c r="A2121" s="231">
        <v>6020037</v>
      </c>
      <c r="B2121" s="285" t="s">
        <v>2935</v>
      </c>
      <c r="C2121" s="233" t="s">
        <v>2972</v>
      </c>
      <c r="D2121" s="234"/>
      <c r="E2121" s="234"/>
      <c r="F2121" s="234"/>
      <c r="G2121" s="234"/>
      <c r="H2121" s="234"/>
      <c r="I2121" s="234"/>
      <c r="J2121" s="234"/>
      <c r="K2121" s="234"/>
      <c r="L2121" s="234"/>
      <c r="M2121" s="234"/>
      <c r="N2121" s="234"/>
      <c r="O2121" s="234"/>
      <c r="P2121" s="234"/>
      <c r="Q2121" s="234"/>
      <c r="R2121" s="234"/>
      <c r="S2121" s="234"/>
      <c r="T2121" s="234"/>
    </row>
    <row r="2122">
      <c r="A2122" s="231">
        <v>6020038</v>
      </c>
      <c r="B2122" s="285" t="s">
        <v>2935</v>
      </c>
      <c r="C2122" s="233" t="s">
        <v>2973</v>
      </c>
      <c r="D2122" s="234"/>
      <c r="E2122" s="234"/>
      <c r="F2122" s="234"/>
      <c r="G2122" s="234"/>
      <c r="H2122" s="234"/>
      <c r="I2122" s="234"/>
      <c r="J2122" s="234"/>
      <c r="K2122" s="234"/>
      <c r="L2122" s="234"/>
      <c r="M2122" s="234"/>
      <c r="N2122" s="234"/>
      <c r="O2122" s="234"/>
      <c r="P2122" s="234"/>
      <c r="Q2122" s="234"/>
      <c r="R2122" s="234"/>
      <c r="S2122" s="234"/>
      <c r="T2122" s="234"/>
    </row>
    <row r="2123">
      <c r="A2123" s="231">
        <v>6020039</v>
      </c>
      <c r="B2123" s="285" t="s">
        <v>2935</v>
      </c>
      <c r="C2123" s="233" t="s">
        <v>2974</v>
      </c>
      <c r="D2123" s="234"/>
      <c r="E2123" s="234"/>
      <c r="F2123" s="234"/>
      <c r="G2123" s="234"/>
      <c r="H2123" s="234"/>
      <c r="I2123" s="234"/>
      <c r="J2123" s="234"/>
      <c r="K2123" s="234"/>
      <c r="L2123" s="234"/>
      <c r="M2123" s="234"/>
      <c r="N2123" s="234"/>
      <c r="O2123" s="234"/>
      <c r="P2123" s="234"/>
      <c r="Q2123" s="234"/>
      <c r="R2123" s="234"/>
      <c r="S2123" s="234"/>
      <c r="T2123" s="234"/>
    </row>
    <row r="2124">
      <c r="A2124" s="231">
        <v>6020040</v>
      </c>
      <c r="B2124" s="285" t="s">
        <v>2935</v>
      </c>
      <c r="C2124" s="233" t="s">
        <v>2975</v>
      </c>
      <c r="D2124" s="234"/>
      <c r="E2124" s="234"/>
      <c r="F2124" s="234"/>
      <c r="G2124" s="234"/>
      <c r="H2124" s="234"/>
      <c r="I2124" s="234"/>
      <c r="J2124" s="234"/>
      <c r="K2124" s="234"/>
      <c r="L2124" s="234"/>
      <c r="M2124" s="234"/>
      <c r="N2124" s="234"/>
      <c r="O2124" s="234"/>
      <c r="P2124" s="234"/>
      <c r="Q2124" s="234"/>
      <c r="R2124" s="234"/>
      <c r="S2124" s="234"/>
      <c r="T2124" s="234"/>
    </row>
    <row r="2125">
      <c r="A2125" s="235"/>
      <c r="B2125" s="286"/>
      <c r="C2125" s="233"/>
      <c r="D2125" s="234"/>
      <c r="E2125" s="234"/>
      <c r="F2125" s="234"/>
      <c r="G2125" s="234"/>
      <c r="H2125" s="234"/>
      <c r="I2125" s="234"/>
      <c r="J2125" s="234"/>
      <c r="K2125" s="234"/>
      <c r="L2125" s="234"/>
      <c r="M2125" s="234"/>
      <c r="N2125" s="234"/>
      <c r="O2125" s="234"/>
      <c r="P2125" s="234"/>
      <c r="Q2125" s="234"/>
      <c r="R2125" s="234"/>
      <c r="S2125" s="234"/>
      <c r="T2125" s="234"/>
    </row>
    <row r="2126">
      <c r="A2126" s="231">
        <v>6030001</v>
      </c>
      <c r="B2126" s="285" t="s">
        <v>2976</v>
      </c>
      <c r="C2126" s="233" t="s">
        <v>2642</v>
      </c>
      <c r="D2126" s="234"/>
      <c r="E2126" s="234"/>
      <c r="F2126" s="234"/>
      <c r="G2126" s="234"/>
      <c r="H2126" s="234"/>
      <c r="I2126" s="234"/>
      <c r="J2126" s="234"/>
      <c r="K2126" s="234"/>
      <c r="L2126" s="234"/>
      <c r="M2126" s="234"/>
      <c r="N2126" s="234"/>
      <c r="O2126" s="234"/>
      <c r="P2126" s="234"/>
      <c r="Q2126" s="234"/>
      <c r="R2126" s="234"/>
      <c r="S2126" s="234"/>
      <c r="T2126" s="234"/>
    </row>
    <row r="2127">
      <c r="A2127" s="231">
        <v>6030002</v>
      </c>
      <c r="B2127" s="285" t="s">
        <v>2977</v>
      </c>
      <c r="C2127" s="233" t="s">
        <v>2642</v>
      </c>
      <c r="D2127" s="234"/>
      <c r="E2127" s="234"/>
      <c r="F2127" s="234"/>
      <c r="G2127" s="234"/>
      <c r="H2127" s="234"/>
      <c r="I2127" s="234"/>
      <c r="J2127" s="234"/>
      <c r="K2127" s="234"/>
      <c r="L2127" s="234"/>
      <c r="M2127" s="234"/>
      <c r="N2127" s="234"/>
      <c r="O2127" s="234"/>
      <c r="P2127" s="234"/>
      <c r="Q2127" s="234"/>
      <c r="R2127" s="234"/>
      <c r="S2127" s="234"/>
      <c r="T2127" s="234"/>
    </row>
    <row r="2128">
      <c r="A2128" s="231">
        <v>6030003</v>
      </c>
      <c r="B2128" s="285" t="s">
        <v>2978</v>
      </c>
      <c r="C2128" s="233" t="s">
        <v>2642</v>
      </c>
      <c r="D2128" s="234"/>
      <c r="E2128" s="234"/>
      <c r="F2128" s="234"/>
      <c r="G2128" s="234"/>
      <c r="H2128" s="234"/>
      <c r="I2128" s="234"/>
      <c r="J2128" s="234"/>
      <c r="K2128" s="234"/>
      <c r="L2128" s="234"/>
      <c r="M2128" s="234"/>
      <c r="N2128" s="234"/>
      <c r="O2128" s="234"/>
      <c r="P2128" s="234"/>
      <c r="Q2128" s="234"/>
      <c r="R2128" s="234"/>
      <c r="S2128" s="234"/>
      <c r="T2128" s="234"/>
    </row>
    <row r="2129">
      <c r="A2129" s="231">
        <v>6030004</v>
      </c>
      <c r="B2129" s="285" t="s">
        <v>2979</v>
      </c>
      <c r="C2129" s="233" t="s">
        <v>2642</v>
      </c>
      <c r="D2129" s="234"/>
      <c r="E2129" s="234"/>
      <c r="F2129" s="234"/>
      <c r="G2129" s="234"/>
      <c r="H2129" s="234"/>
      <c r="I2129" s="234"/>
      <c r="J2129" s="234"/>
      <c r="K2129" s="234"/>
      <c r="L2129" s="234"/>
      <c r="M2129" s="234"/>
      <c r="N2129" s="234"/>
      <c r="O2129" s="234"/>
      <c r="P2129" s="234"/>
      <c r="Q2129" s="234"/>
      <c r="R2129" s="234"/>
      <c r="S2129" s="234"/>
      <c r="T2129" s="234"/>
    </row>
    <row r="2130">
      <c r="A2130" s="235"/>
      <c r="B2130" s="286"/>
      <c r="C2130" s="233"/>
      <c r="D2130" s="234"/>
      <c r="E2130" s="234"/>
      <c r="F2130" s="234"/>
      <c r="G2130" s="234"/>
      <c r="H2130" s="234"/>
      <c r="I2130" s="234"/>
      <c r="J2130" s="234"/>
      <c r="K2130" s="234"/>
      <c r="L2130" s="234"/>
      <c r="M2130" s="234"/>
      <c r="N2130" s="234"/>
      <c r="O2130" s="234"/>
      <c r="P2130" s="234"/>
      <c r="Q2130" s="234"/>
      <c r="R2130" s="234"/>
      <c r="S2130" s="234"/>
      <c r="T2130" s="234"/>
    </row>
    <row r="2131">
      <c r="A2131" s="231">
        <v>6040001</v>
      </c>
      <c r="B2131" s="285" t="s">
        <v>2980</v>
      </c>
      <c r="C2131" s="233" t="s">
        <v>2642</v>
      </c>
      <c r="D2131" s="234"/>
      <c r="E2131" s="234"/>
      <c r="F2131" s="234"/>
      <c r="G2131" s="234"/>
      <c r="H2131" s="234"/>
      <c r="I2131" s="234"/>
      <c r="J2131" s="234"/>
      <c r="K2131" s="234"/>
      <c r="L2131" s="234"/>
      <c r="M2131" s="234"/>
      <c r="N2131" s="234"/>
      <c r="O2131" s="234"/>
      <c r="P2131" s="234"/>
      <c r="Q2131" s="234"/>
      <c r="R2131" s="234"/>
      <c r="S2131" s="234"/>
      <c r="T2131" s="234"/>
    </row>
    <row r="2132">
      <c r="A2132" s="231">
        <v>6040002</v>
      </c>
      <c r="B2132" s="285" t="s">
        <v>2981</v>
      </c>
      <c r="C2132" s="233" t="s">
        <v>2642</v>
      </c>
      <c r="D2132" s="234"/>
      <c r="E2132" s="234"/>
      <c r="F2132" s="234"/>
      <c r="G2132" s="234"/>
      <c r="H2132" s="234"/>
      <c r="I2132" s="234"/>
      <c r="J2132" s="234"/>
      <c r="K2132" s="234"/>
      <c r="L2132" s="234"/>
      <c r="M2132" s="234"/>
      <c r="N2132" s="234"/>
      <c r="O2132" s="234"/>
      <c r="P2132" s="234"/>
      <c r="Q2132" s="234"/>
      <c r="R2132" s="234"/>
      <c r="S2132" s="234"/>
      <c r="T2132" s="234"/>
    </row>
    <row r="2133">
      <c r="A2133" s="231">
        <v>6040003</v>
      </c>
      <c r="B2133" s="285" t="s">
        <v>2982</v>
      </c>
      <c r="C2133" s="233" t="s">
        <v>2642</v>
      </c>
      <c r="D2133" s="234"/>
      <c r="E2133" s="234"/>
      <c r="F2133" s="234"/>
      <c r="G2133" s="234"/>
      <c r="H2133" s="234"/>
      <c r="I2133" s="234"/>
      <c r="J2133" s="234"/>
      <c r="K2133" s="234"/>
      <c r="L2133" s="234"/>
      <c r="M2133" s="234"/>
      <c r="N2133" s="234"/>
      <c r="O2133" s="234"/>
      <c r="P2133" s="234"/>
      <c r="Q2133" s="234"/>
      <c r="R2133" s="234"/>
      <c r="S2133" s="234"/>
      <c r="T2133" s="234"/>
    </row>
    <row r="2134">
      <c r="A2134" s="231">
        <v>6040004</v>
      </c>
      <c r="B2134" s="285" t="s">
        <v>2983</v>
      </c>
      <c r="C2134" s="233" t="s">
        <v>2642</v>
      </c>
      <c r="D2134" s="234"/>
      <c r="E2134" s="234"/>
      <c r="F2134" s="234"/>
      <c r="G2134" s="234"/>
      <c r="H2134" s="234"/>
      <c r="I2134" s="234"/>
      <c r="J2134" s="234"/>
      <c r="K2134" s="234"/>
      <c r="L2134" s="234"/>
      <c r="M2134" s="234"/>
      <c r="N2134" s="234"/>
      <c r="O2134" s="234"/>
      <c r="P2134" s="234"/>
      <c r="Q2134" s="234"/>
      <c r="R2134" s="234"/>
      <c r="S2134" s="234"/>
      <c r="T2134" s="234"/>
    </row>
    <row r="2135">
      <c r="A2135" s="231">
        <v>6040005</v>
      </c>
      <c r="B2135" s="285" t="s">
        <v>2983</v>
      </c>
      <c r="C2135" s="233" t="s">
        <v>2642</v>
      </c>
      <c r="D2135" s="234"/>
      <c r="E2135" s="234"/>
      <c r="F2135" s="234"/>
      <c r="G2135" s="234"/>
      <c r="H2135" s="234"/>
      <c r="I2135" s="234"/>
      <c r="J2135" s="234"/>
      <c r="K2135" s="234"/>
      <c r="L2135" s="234"/>
      <c r="M2135" s="234"/>
      <c r="N2135" s="234"/>
      <c r="O2135" s="234"/>
      <c r="P2135" s="234"/>
      <c r="Q2135" s="234"/>
      <c r="R2135" s="234"/>
      <c r="S2135" s="234"/>
      <c r="T2135" s="234"/>
    </row>
    <row r="2136">
      <c r="A2136" s="235"/>
      <c r="B2136" s="286"/>
      <c r="C2136" s="233"/>
      <c r="D2136" s="234"/>
      <c r="E2136" s="234"/>
      <c r="F2136" s="234"/>
      <c r="G2136" s="234"/>
      <c r="H2136" s="234"/>
      <c r="I2136" s="234"/>
      <c r="J2136" s="234"/>
      <c r="K2136" s="234"/>
      <c r="L2136" s="234"/>
      <c r="M2136" s="234"/>
      <c r="N2136" s="234"/>
      <c r="O2136" s="234"/>
      <c r="P2136" s="234"/>
      <c r="Q2136" s="234"/>
      <c r="R2136" s="234"/>
      <c r="S2136" s="234"/>
      <c r="T2136" s="234"/>
    </row>
    <row r="2137">
      <c r="A2137" s="235"/>
      <c r="B2137" s="286"/>
      <c r="C2137" s="233"/>
      <c r="D2137" s="234"/>
      <c r="E2137" s="234"/>
      <c r="F2137" s="234"/>
      <c r="G2137" s="234"/>
      <c r="H2137" s="234"/>
      <c r="I2137" s="234"/>
      <c r="J2137" s="234"/>
      <c r="K2137" s="234"/>
      <c r="L2137" s="234"/>
      <c r="M2137" s="234"/>
      <c r="N2137" s="234"/>
      <c r="O2137" s="234"/>
      <c r="P2137" s="234"/>
      <c r="Q2137" s="234"/>
      <c r="R2137" s="234"/>
      <c r="S2137" s="234"/>
      <c r="T2137" s="234"/>
    </row>
    <row r="2138">
      <c r="A2138" s="235"/>
      <c r="B2138" s="248"/>
      <c r="C2138" s="254"/>
      <c r="D2138" s="234"/>
      <c r="E2138" s="234"/>
      <c r="F2138" s="234"/>
      <c r="G2138" s="234"/>
      <c r="H2138" s="234"/>
      <c r="I2138" s="234"/>
      <c r="J2138" s="234"/>
      <c r="K2138" s="234"/>
      <c r="L2138" s="234"/>
      <c r="M2138" s="234"/>
      <c r="N2138" s="234"/>
      <c r="O2138" s="234"/>
      <c r="P2138" s="234"/>
      <c r="Q2138" s="234"/>
      <c r="R2138" s="234"/>
      <c r="S2138" s="234"/>
      <c r="T2138" s="234"/>
    </row>
    <row r="2139">
      <c r="A2139" s="260"/>
      <c r="B2139" s="261" t="s">
        <v>2984</v>
      </c>
      <c r="C2139" s="262"/>
      <c r="D2139" s="234"/>
      <c r="E2139" s="234"/>
      <c r="F2139" s="234"/>
      <c r="G2139" s="234"/>
      <c r="H2139" s="234"/>
      <c r="I2139" s="234"/>
      <c r="J2139" s="234"/>
      <c r="K2139" s="234"/>
      <c r="L2139" s="234"/>
      <c r="M2139" s="234"/>
      <c r="N2139" s="234"/>
      <c r="O2139" s="234"/>
      <c r="P2139" s="234"/>
      <c r="Q2139" s="234"/>
      <c r="R2139" s="234"/>
      <c r="S2139" s="234"/>
      <c r="T2139" s="234"/>
    </row>
    <row r="2140">
      <c r="A2140" s="235"/>
      <c r="B2140" s="231"/>
      <c r="C2140" s="231"/>
      <c r="D2140" s="234"/>
      <c r="E2140" s="234"/>
      <c r="F2140" s="234"/>
      <c r="G2140" s="234"/>
      <c r="H2140" s="234"/>
      <c r="I2140" s="234"/>
      <c r="J2140" s="234"/>
      <c r="K2140" s="234"/>
      <c r="L2140" s="234"/>
      <c r="M2140" s="234"/>
      <c r="N2140" s="234"/>
      <c r="O2140" s="234"/>
      <c r="P2140" s="234"/>
      <c r="Q2140" s="234"/>
      <c r="R2140" s="234"/>
      <c r="S2140" s="234"/>
      <c r="T2140" s="234"/>
    </row>
    <row r="2141">
      <c r="A2141" s="287">
        <v>6110010</v>
      </c>
      <c r="B2141" s="288" t="s">
        <v>2985</v>
      </c>
      <c r="C2141" s="233" t="s">
        <v>2986</v>
      </c>
      <c r="D2141" s="234"/>
      <c r="E2141" s="234"/>
      <c r="F2141" s="234"/>
      <c r="G2141" s="234"/>
      <c r="H2141" s="234"/>
      <c r="I2141" s="234"/>
      <c r="J2141" s="234"/>
      <c r="K2141" s="234"/>
      <c r="L2141" s="234"/>
      <c r="M2141" s="234"/>
      <c r="N2141" s="234"/>
      <c r="O2141" s="234"/>
      <c r="P2141" s="234"/>
      <c r="Q2141" s="234"/>
      <c r="R2141" s="234"/>
      <c r="S2141" s="234"/>
      <c r="T2141" s="234"/>
    </row>
    <row r="2142">
      <c r="A2142" s="287">
        <v>6110020</v>
      </c>
      <c r="B2142" s="288" t="s">
        <v>2987</v>
      </c>
      <c r="C2142" s="233" t="s">
        <v>2988</v>
      </c>
      <c r="D2142" s="234"/>
      <c r="E2142" s="234"/>
      <c r="F2142" s="234"/>
      <c r="G2142" s="234"/>
      <c r="H2142" s="234"/>
      <c r="I2142" s="234"/>
      <c r="J2142" s="234"/>
      <c r="K2142" s="234"/>
      <c r="L2142" s="234"/>
      <c r="M2142" s="234"/>
      <c r="N2142" s="234"/>
      <c r="O2142" s="234"/>
      <c r="P2142" s="234"/>
      <c r="Q2142" s="234"/>
      <c r="R2142" s="234"/>
      <c r="S2142" s="234"/>
      <c r="T2142" s="234"/>
    </row>
    <row r="2143">
      <c r="A2143" s="287">
        <v>6110030</v>
      </c>
      <c r="B2143" s="288" t="s">
        <v>2989</v>
      </c>
      <c r="C2143" s="233" t="s">
        <v>2990</v>
      </c>
      <c r="D2143" s="234"/>
      <c r="E2143" s="234"/>
      <c r="F2143" s="234"/>
      <c r="G2143" s="234"/>
      <c r="H2143" s="234"/>
      <c r="I2143" s="234"/>
      <c r="J2143" s="234"/>
      <c r="K2143" s="234"/>
      <c r="L2143" s="234"/>
      <c r="M2143" s="234"/>
      <c r="N2143" s="234"/>
      <c r="O2143" s="234"/>
      <c r="P2143" s="234"/>
      <c r="Q2143" s="234"/>
      <c r="R2143" s="234"/>
      <c r="S2143" s="234"/>
      <c r="T2143" s="234"/>
    </row>
    <row r="2144">
      <c r="A2144" s="273"/>
      <c r="B2144" s="273"/>
      <c r="C2144" s="231"/>
      <c r="D2144" s="234"/>
      <c r="E2144" s="234"/>
      <c r="F2144" s="234"/>
      <c r="G2144" s="234"/>
      <c r="H2144" s="234"/>
      <c r="I2144" s="234"/>
      <c r="J2144" s="234"/>
      <c r="K2144" s="234"/>
      <c r="L2144" s="234"/>
      <c r="M2144" s="234"/>
      <c r="N2144" s="234"/>
      <c r="O2144" s="234"/>
      <c r="P2144" s="234"/>
      <c r="Q2144" s="234"/>
      <c r="R2144" s="234"/>
      <c r="S2144" s="234"/>
      <c r="T2144" s="234"/>
    </row>
    <row r="2145">
      <c r="A2145" s="273"/>
      <c r="B2145" s="273"/>
      <c r="C2145" s="231"/>
      <c r="D2145" s="234"/>
      <c r="E2145" s="234"/>
      <c r="F2145" s="234"/>
      <c r="G2145" s="234"/>
      <c r="H2145" s="234"/>
      <c r="I2145" s="234"/>
      <c r="J2145" s="234"/>
      <c r="K2145" s="234"/>
      <c r="L2145" s="234"/>
      <c r="M2145" s="234"/>
      <c r="N2145" s="234"/>
      <c r="O2145" s="234"/>
      <c r="P2145" s="234"/>
      <c r="Q2145" s="234"/>
      <c r="R2145" s="234"/>
      <c r="S2145" s="234"/>
      <c r="T2145" s="234"/>
    </row>
    <row r="2146">
      <c r="A2146" s="260"/>
      <c r="B2146" s="261" t="s">
        <v>2991</v>
      </c>
      <c r="C2146" s="262"/>
      <c r="D2146" s="234"/>
      <c r="E2146" s="234"/>
      <c r="F2146" s="234"/>
      <c r="G2146" s="234"/>
      <c r="H2146" s="234"/>
      <c r="I2146" s="234"/>
      <c r="J2146" s="234"/>
      <c r="K2146" s="234"/>
      <c r="L2146" s="234"/>
      <c r="M2146" s="234"/>
      <c r="N2146" s="234"/>
      <c r="O2146" s="234"/>
      <c r="P2146" s="234"/>
      <c r="Q2146" s="234"/>
      <c r="R2146" s="234"/>
      <c r="S2146" s="234"/>
      <c r="T2146" s="234"/>
    </row>
    <row r="2147">
      <c r="A2147" s="235"/>
      <c r="B2147" s="231"/>
      <c r="C2147" s="231"/>
      <c r="D2147" s="234"/>
      <c r="E2147" s="234"/>
      <c r="F2147" s="234"/>
      <c r="G2147" s="234"/>
      <c r="H2147" s="234"/>
      <c r="I2147" s="234"/>
      <c r="J2147" s="234"/>
      <c r="K2147" s="234"/>
      <c r="L2147" s="234"/>
      <c r="M2147" s="234"/>
      <c r="N2147" s="234"/>
      <c r="O2147" s="234"/>
      <c r="P2147" s="234"/>
      <c r="Q2147" s="234"/>
      <c r="R2147" s="234"/>
      <c r="S2147" s="234"/>
      <c r="T2147" s="234"/>
    </row>
    <row r="2148">
      <c r="A2148" s="231">
        <v>6200001</v>
      </c>
      <c r="B2148" s="273" t="s">
        <v>2992</v>
      </c>
      <c r="C2148" s="233" t="s">
        <v>2993</v>
      </c>
      <c r="D2148" s="234"/>
      <c r="E2148" s="234"/>
      <c r="F2148" s="234"/>
      <c r="G2148" s="234"/>
      <c r="H2148" s="234"/>
      <c r="I2148" s="234"/>
      <c r="J2148" s="234"/>
      <c r="K2148" s="234"/>
      <c r="L2148" s="234"/>
      <c r="M2148" s="234"/>
      <c r="N2148" s="234"/>
      <c r="O2148" s="234"/>
      <c r="P2148" s="234"/>
      <c r="Q2148" s="234"/>
      <c r="R2148" s="234"/>
      <c r="S2148" s="234"/>
      <c r="T2148" s="234"/>
    </row>
    <row r="2149">
      <c r="A2149" s="231">
        <v>6200002</v>
      </c>
      <c r="B2149" s="273" t="s">
        <v>2994</v>
      </c>
      <c r="C2149" s="233" t="s">
        <v>2995</v>
      </c>
      <c r="D2149" s="234"/>
      <c r="E2149" s="234"/>
      <c r="F2149" s="234"/>
      <c r="G2149" s="234"/>
      <c r="H2149" s="234"/>
      <c r="I2149" s="234"/>
      <c r="J2149" s="234"/>
      <c r="K2149" s="234"/>
      <c r="L2149" s="234"/>
      <c r="M2149" s="234"/>
      <c r="N2149" s="234"/>
      <c r="O2149" s="234"/>
      <c r="P2149" s="234"/>
      <c r="Q2149" s="234"/>
      <c r="R2149" s="234"/>
      <c r="S2149" s="234"/>
      <c r="T2149" s="234"/>
    </row>
    <row r="2150">
      <c r="A2150" s="231">
        <v>6200003</v>
      </c>
      <c r="B2150" s="273" t="s">
        <v>2996</v>
      </c>
      <c r="C2150" s="233" t="s">
        <v>2997</v>
      </c>
      <c r="D2150" s="234"/>
      <c r="E2150" s="234"/>
      <c r="F2150" s="234"/>
      <c r="G2150" s="234"/>
      <c r="H2150" s="234"/>
      <c r="I2150" s="234"/>
      <c r="J2150" s="234"/>
      <c r="K2150" s="234"/>
      <c r="L2150" s="234"/>
      <c r="M2150" s="234"/>
      <c r="N2150" s="234"/>
      <c r="O2150" s="234"/>
      <c r="P2150" s="234"/>
      <c r="Q2150" s="234"/>
      <c r="R2150" s="234"/>
      <c r="S2150" s="234"/>
      <c r="T2150" s="234"/>
    </row>
    <row r="2151">
      <c r="A2151" s="231">
        <v>6200004</v>
      </c>
      <c r="B2151" s="273" t="s">
        <v>2998</v>
      </c>
      <c r="C2151" s="233" t="s">
        <v>2999</v>
      </c>
      <c r="D2151" s="234"/>
      <c r="E2151" s="234"/>
      <c r="F2151" s="234"/>
      <c r="G2151" s="234"/>
      <c r="H2151" s="234"/>
      <c r="I2151" s="234"/>
      <c r="J2151" s="234"/>
      <c r="K2151" s="234"/>
      <c r="L2151" s="234"/>
      <c r="M2151" s="234"/>
      <c r="N2151" s="234"/>
      <c r="O2151" s="234"/>
      <c r="P2151" s="234"/>
      <c r="Q2151" s="234"/>
      <c r="R2151" s="234"/>
      <c r="S2151" s="234"/>
      <c r="T2151" s="234"/>
    </row>
    <row r="2152">
      <c r="A2152" s="231">
        <v>6200005</v>
      </c>
      <c r="B2152" s="273" t="s">
        <v>3000</v>
      </c>
      <c r="C2152" s="233" t="s">
        <v>3001</v>
      </c>
      <c r="D2152" s="234"/>
      <c r="E2152" s="234"/>
      <c r="F2152" s="234"/>
      <c r="G2152" s="234"/>
      <c r="H2152" s="234"/>
      <c r="I2152" s="234"/>
      <c r="J2152" s="234"/>
      <c r="K2152" s="234"/>
      <c r="L2152" s="234"/>
      <c r="M2152" s="234"/>
      <c r="N2152" s="234"/>
      <c r="O2152" s="234"/>
      <c r="P2152" s="234"/>
      <c r="Q2152" s="234"/>
      <c r="R2152" s="234"/>
      <c r="S2152" s="234"/>
      <c r="T2152" s="234"/>
    </row>
    <row r="2153">
      <c r="A2153" s="231">
        <v>6200006</v>
      </c>
      <c r="B2153" s="273" t="s">
        <v>3002</v>
      </c>
      <c r="C2153" s="233" t="s">
        <v>3003</v>
      </c>
      <c r="D2153" s="234"/>
      <c r="E2153" s="234"/>
      <c r="F2153" s="234"/>
      <c r="G2153" s="234"/>
      <c r="H2153" s="234"/>
      <c r="I2153" s="234"/>
      <c r="J2153" s="234"/>
      <c r="K2153" s="234"/>
      <c r="L2153" s="234"/>
      <c r="M2153" s="234"/>
      <c r="N2153" s="234"/>
      <c r="O2153" s="234"/>
      <c r="P2153" s="234"/>
      <c r="Q2153" s="234"/>
      <c r="R2153" s="234"/>
      <c r="S2153" s="234"/>
      <c r="T2153" s="234"/>
    </row>
    <row r="2154">
      <c r="A2154" s="231">
        <v>6200007</v>
      </c>
      <c r="B2154" s="273" t="s">
        <v>3004</v>
      </c>
      <c r="C2154" s="233" t="s">
        <v>3005</v>
      </c>
      <c r="D2154" s="234"/>
      <c r="E2154" s="234"/>
      <c r="F2154" s="234"/>
      <c r="G2154" s="234"/>
      <c r="H2154" s="234"/>
      <c r="I2154" s="234"/>
      <c r="J2154" s="234"/>
      <c r="K2154" s="234"/>
      <c r="L2154" s="234"/>
      <c r="M2154" s="234"/>
      <c r="N2154" s="234"/>
      <c r="O2154" s="234"/>
      <c r="P2154" s="234"/>
      <c r="Q2154" s="234"/>
      <c r="R2154" s="234"/>
      <c r="S2154" s="234"/>
      <c r="T2154" s="234"/>
    </row>
    <row r="2155">
      <c r="A2155" s="231">
        <v>6200008</v>
      </c>
      <c r="B2155" s="273" t="s">
        <v>3006</v>
      </c>
      <c r="C2155" s="233" t="s">
        <v>3007</v>
      </c>
      <c r="D2155" s="234"/>
      <c r="E2155" s="234"/>
      <c r="F2155" s="234"/>
      <c r="G2155" s="234"/>
      <c r="H2155" s="234"/>
      <c r="I2155" s="234"/>
      <c r="J2155" s="234"/>
      <c r="K2155" s="234"/>
      <c r="L2155" s="234"/>
      <c r="M2155" s="234"/>
      <c r="N2155" s="234"/>
      <c r="O2155" s="234"/>
      <c r="P2155" s="234"/>
      <c r="Q2155" s="234"/>
      <c r="R2155" s="234"/>
      <c r="S2155" s="234"/>
      <c r="T2155" s="234"/>
    </row>
    <row r="2156">
      <c r="A2156" s="231">
        <v>6200009</v>
      </c>
      <c r="B2156" s="273" t="s">
        <v>3008</v>
      </c>
      <c r="C2156" s="233" t="s">
        <v>3009</v>
      </c>
      <c r="D2156" s="234"/>
      <c r="E2156" s="234"/>
      <c r="F2156" s="234"/>
      <c r="G2156" s="234"/>
      <c r="H2156" s="234"/>
      <c r="I2156" s="234"/>
      <c r="J2156" s="234"/>
      <c r="K2156" s="234"/>
      <c r="L2156" s="234"/>
      <c r="M2156" s="234"/>
      <c r="N2156" s="234"/>
      <c r="O2156" s="234"/>
      <c r="P2156" s="234"/>
      <c r="Q2156" s="234"/>
      <c r="R2156" s="234"/>
      <c r="S2156" s="234"/>
      <c r="T2156" s="234"/>
    </row>
    <row r="2157">
      <c r="A2157" s="231">
        <v>6200010</v>
      </c>
      <c r="B2157" s="273" t="s">
        <v>3010</v>
      </c>
      <c r="C2157" s="233" t="s">
        <v>3011</v>
      </c>
      <c r="D2157" s="234"/>
      <c r="E2157" s="234"/>
      <c r="F2157" s="234"/>
      <c r="G2157" s="234"/>
      <c r="H2157" s="234"/>
      <c r="I2157" s="234"/>
      <c r="J2157" s="234"/>
      <c r="K2157" s="234"/>
      <c r="L2157" s="234"/>
      <c r="M2157" s="234"/>
      <c r="N2157" s="234"/>
      <c r="O2157" s="234"/>
      <c r="P2157" s="234"/>
      <c r="Q2157" s="234"/>
      <c r="R2157" s="234"/>
      <c r="S2157" s="234"/>
      <c r="T2157" s="234"/>
    </row>
    <row r="2158">
      <c r="A2158" s="231">
        <v>6200011</v>
      </c>
      <c r="B2158" s="273" t="s">
        <v>3012</v>
      </c>
      <c r="C2158" s="233" t="s">
        <v>3013</v>
      </c>
      <c r="D2158" s="234"/>
      <c r="E2158" s="234"/>
      <c r="F2158" s="234"/>
      <c r="G2158" s="234"/>
      <c r="H2158" s="234"/>
      <c r="I2158" s="234"/>
      <c r="J2158" s="234"/>
      <c r="K2158" s="234"/>
      <c r="L2158" s="234"/>
      <c r="M2158" s="234"/>
      <c r="N2158" s="234"/>
      <c r="O2158" s="234"/>
      <c r="P2158" s="234"/>
      <c r="Q2158" s="234"/>
      <c r="R2158" s="234"/>
      <c r="S2158" s="234"/>
      <c r="T2158" s="234"/>
    </row>
    <row r="2159">
      <c r="A2159" s="231">
        <v>6200012</v>
      </c>
      <c r="B2159" s="273" t="s">
        <v>3014</v>
      </c>
      <c r="C2159" s="233" t="s">
        <v>3015</v>
      </c>
      <c r="D2159" s="234"/>
      <c r="E2159" s="234"/>
      <c r="F2159" s="234"/>
      <c r="G2159" s="234"/>
      <c r="H2159" s="234"/>
      <c r="I2159" s="234"/>
      <c r="J2159" s="234"/>
      <c r="K2159" s="234"/>
      <c r="L2159" s="234"/>
      <c r="M2159" s="234"/>
      <c r="N2159" s="234"/>
      <c r="O2159" s="234"/>
      <c r="P2159" s="234"/>
      <c r="Q2159" s="234"/>
      <c r="R2159" s="234"/>
      <c r="S2159" s="234"/>
      <c r="T2159" s="234"/>
    </row>
    <row r="2160">
      <c r="A2160" s="231">
        <v>6200013</v>
      </c>
      <c r="B2160" s="273" t="s">
        <v>3016</v>
      </c>
      <c r="C2160" s="233" t="s">
        <v>3017</v>
      </c>
      <c r="D2160" s="234"/>
      <c r="E2160" s="234"/>
      <c r="F2160" s="234"/>
      <c r="G2160" s="234"/>
      <c r="H2160" s="234"/>
      <c r="I2160" s="234"/>
      <c r="J2160" s="234"/>
      <c r="K2160" s="234"/>
      <c r="L2160" s="234"/>
      <c r="M2160" s="234"/>
      <c r="N2160" s="234"/>
      <c r="O2160" s="234"/>
      <c r="P2160" s="234"/>
      <c r="Q2160" s="234"/>
      <c r="R2160" s="234"/>
      <c r="S2160" s="234"/>
      <c r="T2160" s="234"/>
    </row>
    <row r="2161">
      <c r="A2161" s="231">
        <v>6200014</v>
      </c>
      <c r="B2161" s="273" t="s">
        <v>3018</v>
      </c>
      <c r="C2161" s="233" t="s">
        <v>3019</v>
      </c>
      <c r="D2161" s="234"/>
      <c r="E2161" s="234"/>
      <c r="F2161" s="234"/>
      <c r="G2161" s="234"/>
      <c r="H2161" s="234"/>
      <c r="I2161" s="234"/>
      <c r="J2161" s="234"/>
      <c r="K2161" s="234"/>
      <c r="L2161" s="234"/>
      <c r="M2161" s="234"/>
      <c r="N2161" s="234"/>
      <c r="O2161" s="234"/>
      <c r="P2161" s="234"/>
      <c r="Q2161" s="234"/>
      <c r="R2161" s="234"/>
      <c r="S2161" s="234"/>
      <c r="T2161" s="234"/>
    </row>
    <row r="2162">
      <c r="A2162" s="231">
        <v>6200015</v>
      </c>
      <c r="B2162" s="273" t="s">
        <v>3020</v>
      </c>
      <c r="C2162" s="233" t="s">
        <v>3021</v>
      </c>
      <c r="D2162" s="234"/>
      <c r="E2162" s="234"/>
      <c r="F2162" s="234"/>
      <c r="G2162" s="234"/>
      <c r="H2162" s="234"/>
      <c r="I2162" s="234"/>
      <c r="J2162" s="234"/>
      <c r="K2162" s="234"/>
      <c r="L2162" s="234"/>
      <c r="M2162" s="234"/>
      <c r="N2162" s="234"/>
      <c r="O2162" s="234"/>
      <c r="P2162" s="234"/>
      <c r="Q2162" s="234"/>
      <c r="R2162" s="234"/>
      <c r="S2162" s="234"/>
      <c r="T2162" s="234"/>
    </row>
    <row r="2163">
      <c r="A2163" s="231">
        <v>6200016</v>
      </c>
      <c r="B2163" s="273" t="s">
        <v>3022</v>
      </c>
      <c r="C2163" s="233" t="s">
        <v>3023</v>
      </c>
      <c r="D2163" s="234"/>
      <c r="E2163" s="234"/>
      <c r="F2163" s="234"/>
      <c r="G2163" s="234"/>
      <c r="H2163" s="234"/>
      <c r="I2163" s="234"/>
      <c r="J2163" s="234"/>
      <c r="K2163" s="234"/>
      <c r="L2163" s="234"/>
      <c r="M2163" s="234"/>
      <c r="N2163" s="234"/>
      <c r="O2163" s="234"/>
      <c r="P2163" s="234"/>
      <c r="Q2163" s="234"/>
      <c r="R2163" s="234"/>
      <c r="S2163" s="234"/>
      <c r="T2163" s="234"/>
    </row>
    <row r="2164">
      <c r="A2164" s="231">
        <v>6200017</v>
      </c>
      <c r="B2164" s="273" t="s">
        <v>3024</v>
      </c>
      <c r="C2164" s="233" t="s">
        <v>3025</v>
      </c>
      <c r="D2164" s="234"/>
      <c r="E2164" s="234"/>
      <c r="F2164" s="234"/>
      <c r="G2164" s="234"/>
      <c r="H2164" s="234"/>
      <c r="I2164" s="234"/>
      <c r="J2164" s="234"/>
      <c r="K2164" s="234"/>
      <c r="L2164" s="234"/>
      <c r="M2164" s="234"/>
      <c r="N2164" s="234"/>
      <c r="O2164" s="234"/>
      <c r="P2164" s="234"/>
      <c r="Q2164" s="234"/>
      <c r="R2164" s="234"/>
      <c r="S2164" s="234"/>
      <c r="T2164" s="234"/>
    </row>
    <row r="2165">
      <c r="A2165" s="231">
        <v>6200018</v>
      </c>
      <c r="B2165" s="273" t="s">
        <v>3026</v>
      </c>
      <c r="C2165" s="233" t="s">
        <v>3027</v>
      </c>
      <c r="D2165" s="234"/>
      <c r="E2165" s="234"/>
      <c r="F2165" s="234"/>
      <c r="G2165" s="234"/>
      <c r="H2165" s="234"/>
      <c r="I2165" s="234"/>
      <c r="J2165" s="234"/>
      <c r="K2165" s="234"/>
      <c r="L2165" s="234"/>
      <c r="M2165" s="234"/>
      <c r="N2165" s="234"/>
      <c r="O2165" s="234"/>
      <c r="P2165" s="234"/>
      <c r="Q2165" s="234"/>
      <c r="R2165" s="234"/>
      <c r="S2165" s="234"/>
      <c r="T2165" s="234"/>
    </row>
    <row r="2166">
      <c r="A2166" s="235"/>
      <c r="B2166" s="235"/>
      <c r="C2166" s="231"/>
      <c r="D2166" s="234"/>
      <c r="E2166" s="234"/>
      <c r="F2166" s="234"/>
      <c r="G2166" s="234"/>
      <c r="H2166" s="234"/>
      <c r="I2166" s="234"/>
      <c r="J2166" s="234"/>
      <c r="K2166" s="234"/>
      <c r="L2166" s="234"/>
      <c r="M2166" s="234"/>
      <c r="N2166" s="234"/>
      <c r="O2166" s="234"/>
      <c r="P2166" s="234"/>
      <c r="Q2166" s="234"/>
      <c r="R2166" s="234"/>
      <c r="S2166" s="234"/>
      <c r="T2166" s="234"/>
    </row>
    <row r="2167">
      <c r="A2167" s="231">
        <v>6210001</v>
      </c>
      <c r="B2167" s="231" t="s">
        <v>3028</v>
      </c>
      <c r="C2167" s="233" t="s">
        <v>3029</v>
      </c>
      <c r="D2167" s="234"/>
      <c r="E2167" s="234"/>
      <c r="F2167" s="234"/>
      <c r="G2167" s="234"/>
      <c r="H2167" s="234"/>
      <c r="I2167" s="234"/>
      <c r="J2167" s="234"/>
      <c r="K2167" s="234"/>
      <c r="L2167" s="234"/>
      <c r="M2167" s="234"/>
      <c r="N2167" s="234"/>
      <c r="O2167" s="234"/>
      <c r="P2167" s="234"/>
      <c r="Q2167" s="234"/>
      <c r="R2167" s="234"/>
      <c r="S2167" s="234"/>
      <c r="T2167" s="234"/>
    </row>
    <row r="2168">
      <c r="A2168" s="231">
        <v>6210002</v>
      </c>
      <c r="B2168" s="231" t="s">
        <v>3030</v>
      </c>
      <c r="C2168" s="233" t="s">
        <v>3031</v>
      </c>
      <c r="D2168" s="234"/>
      <c r="E2168" s="234"/>
      <c r="F2168" s="234"/>
      <c r="G2168" s="234"/>
      <c r="H2168" s="234"/>
      <c r="I2168" s="234"/>
      <c r="J2168" s="234"/>
      <c r="K2168" s="234"/>
      <c r="L2168" s="234"/>
      <c r="M2168" s="234"/>
      <c r="N2168" s="234"/>
      <c r="O2168" s="234"/>
      <c r="P2168" s="234"/>
      <c r="Q2168" s="234"/>
      <c r="R2168" s="234"/>
      <c r="S2168" s="234"/>
      <c r="T2168" s="234"/>
    </row>
    <row r="2169">
      <c r="A2169" s="231">
        <v>6210003</v>
      </c>
      <c r="B2169" s="231" t="s">
        <v>3032</v>
      </c>
      <c r="C2169" s="233" t="s">
        <v>3033</v>
      </c>
      <c r="D2169" s="234"/>
      <c r="E2169" s="234"/>
      <c r="F2169" s="234"/>
      <c r="G2169" s="234"/>
      <c r="H2169" s="234"/>
      <c r="I2169" s="234"/>
      <c r="J2169" s="234"/>
      <c r="K2169" s="234"/>
      <c r="L2169" s="234"/>
      <c r="M2169" s="234"/>
      <c r="N2169" s="234"/>
      <c r="O2169" s="234"/>
      <c r="P2169" s="234"/>
      <c r="Q2169" s="234"/>
      <c r="R2169" s="234"/>
      <c r="S2169" s="234"/>
      <c r="T2169" s="234"/>
    </row>
    <row r="2170">
      <c r="A2170" s="231">
        <v>6210004</v>
      </c>
      <c r="B2170" s="231" t="s">
        <v>3034</v>
      </c>
      <c r="C2170" s="233" t="s">
        <v>3035</v>
      </c>
      <c r="D2170" s="234"/>
      <c r="E2170" s="234"/>
      <c r="F2170" s="234"/>
      <c r="G2170" s="234"/>
      <c r="H2170" s="234"/>
      <c r="I2170" s="234"/>
      <c r="J2170" s="234"/>
      <c r="K2170" s="234"/>
      <c r="L2170" s="234"/>
      <c r="M2170" s="234"/>
      <c r="N2170" s="234"/>
      <c r="O2170" s="234"/>
      <c r="P2170" s="234"/>
      <c r="Q2170" s="234"/>
      <c r="R2170" s="234"/>
      <c r="S2170" s="234"/>
      <c r="T2170" s="234"/>
    </row>
    <row r="2171">
      <c r="A2171" s="231">
        <v>6210005</v>
      </c>
      <c r="B2171" s="231" t="s">
        <v>3036</v>
      </c>
      <c r="C2171" s="233" t="s">
        <v>3037</v>
      </c>
      <c r="D2171" s="234"/>
      <c r="E2171" s="234"/>
      <c r="F2171" s="234"/>
      <c r="G2171" s="234"/>
      <c r="H2171" s="234"/>
      <c r="I2171" s="234"/>
      <c r="J2171" s="234"/>
      <c r="K2171" s="234"/>
      <c r="L2171" s="234"/>
      <c r="M2171" s="234"/>
      <c r="N2171" s="234"/>
      <c r="O2171" s="234"/>
      <c r="P2171" s="234"/>
      <c r="Q2171" s="234"/>
      <c r="R2171" s="234"/>
      <c r="S2171" s="234"/>
      <c r="T2171" s="234"/>
    </row>
    <row r="2172">
      <c r="A2172" s="231">
        <v>6210006</v>
      </c>
      <c r="B2172" s="231" t="s">
        <v>3038</v>
      </c>
      <c r="C2172" s="233" t="s">
        <v>3039</v>
      </c>
      <c r="D2172" s="234"/>
      <c r="E2172" s="234"/>
      <c r="F2172" s="234"/>
      <c r="G2172" s="234"/>
      <c r="H2172" s="234"/>
      <c r="I2172" s="234"/>
      <c r="J2172" s="234"/>
      <c r="K2172" s="234"/>
      <c r="L2172" s="234"/>
      <c r="M2172" s="234"/>
      <c r="N2172" s="234"/>
      <c r="O2172" s="234"/>
      <c r="P2172" s="234"/>
      <c r="Q2172" s="234"/>
      <c r="R2172" s="234"/>
      <c r="S2172" s="234"/>
      <c r="T2172" s="234"/>
    </row>
    <row r="2173">
      <c r="A2173" s="231">
        <v>6210007</v>
      </c>
      <c r="B2173" s="231" t="s">
        <v>3040</v>
      </c>
      <c r="C2173" s="233" t="s">
        <v>3041</v>
      </c>
      <c r="D2173" s="234"/>
      <c r="E2173" s="234"/>
      <c r="F2173" s="234"/>
      <c r="G2173" s="234"/>
      <c r="H2173" s="234"/>
      <c r="I2173" s="234"/>
      <c r="J2173" s="234"/>
      <c r="K2173" s="234"/>
      <c r="L2173" s="234"/>
      <c r="M2173" s="234"/>
      <c r="N2173" s="234"/>
      <c r="O2173" s="234"/>
      <c r="P2173" s="234"/>
      <c r="Q2173" s="234"/>
      <c r="R2173" s="234"/>
      <c r="S2173" s="234"/>
      <c r="T2173" s="234"/>
    </row>
    <row r="2174">
      <c r="A2174" s="231">
        <v>6210008</v>
      </c>
      <c r="B2174" s="231" t="s">
        <v>3042</v>
      </c>
      <c r="C2174" s="233" t="s">
        <v>3043</v>
      </c>
      <c r="D2174" s="234"/>
      <c r="E2174" s="234"/>
      <c r="F2174" s="234"/>
      <c r="G2174" s="234"/>
      <c r="H2174" s="234"/>
      <c r="I2174" s="234"/>
      <c r="J2174" s="234"/>
      <c r="K2174" s="234"/>
      <c r="L2174" s="234"/>
      <c r="M2174" s="234"/>
      <c r="N2174" s="234"/>
      <c r="O2174" s="234"/>
      <c r="P2174" s="234"/>
      <c r="Q2174" s="234"/>
      <c r="R2174" s="234"/>
      <c r="S2174" s="234"/>
      <c r="T2174" s="234"/>
    </row>
    <row r="2175">
      <c r="A2175" s="231">
        <v>6210009</v>
      </c>
      <c r="B2175" s="231" t="s">
        <v>3044</v>
      </c>
      <c r="C2175" s="233" t="s">
        <v>3045</v>
      </c>
      <c r="D2175" s="234"/>
      <c r="E2175" s="234"/>
      <c r="F2175" s="234"/>
      <c r="G2175" s="234"/>
      <c r="H2175" s="234"/>
      <c r="I2175" s="234"/>
      <c r="J2175" s="234"/>
      <c r="K2175" s="234"/>
      <c r="L2175" s="234"/>
      <c r="M2175" s="234"/>
      <c r="N2175" s="234"/>
      <c r="O2175" s="234"/>
      <c r="P2175" s="234"/>
      <c r="Q2175" s="234"/>
      <c r="R2175" s="234"/>
      <c r="S2175" s="234"/>
      <c r="T2175" s="234"/>
    </row>
    <row r="2176">
      <c r="A2176" s="231">
        <v>6210010</v>
      </c>
      <c r="B2176" s="231" t="s">
        <v>3046</v>
      </c>
      <c r="C2176" s="233" t="s">
        <v>3047</v>
      </c>
      <c r="D2176" s="234"/>
      <c r="E2176" s="234"/>
      <c r="F2176" s="234"/>
      <c r="G2176" s="234"/>
      <c r="H2176" s="234"/>
      <c r="I2176" s="234"/>
      <c r="J2176" s="234"/>
      <c r="K2176" s="234"/>
      <c r="L2176" s="234"/>
      <c r="M2176" s="234"/>
      <c r="N2176" s="234"/>
      <c r="O2176" s="234"/>
      <c r="P2176" s="234"/>
      <c r="Q2176" s="234"/>
      <c r="R2176" s="234"/>
      <c r="S2176" s="234"/>
      <c r="T2176" s="234"/>
    </row>
    <row r="2177">
      <c r="A2177" s="231">
        <v>6210011</v>
      </c>
      <c r="B2177" s="231" t="s">
        <v>3048</v>
      </c>
      <c r="C2177" s="233" t="s">
        <v>3049</v>
      </c>
      <c r="D2177" s="234"/>
      <c r="E2177" s="234"/>
      <c r="F2177" s="234"/>
      <c r="G2177" s="234"/>
      <c r="H2177" s="234"/>
      <c r="I2177" s="234"/>
      <c r="J2177" s="234"/>
      <c r="K2177" s="234"/>
      <c r="L2177" s="234"/>
      <c r="M2177" s="234"/>
      <c r="N2177" s="234"/>
      <c r="O2177" s="234"/>
      <c r="P2177" s="234"/>
      <c r="Q2177" s="234"/>
      <c r="R2177" s="234"/>
      <c r="S2177" s="234"/>
      <c r="T2177" s="234"/>
    </row>
    <row r="2178">
      <c r="A2178" s="231">
        <v>6210012</v>
      </c>
      <c r="B2178" s="231" t="s">
        <v>3050</v>
      </c>
      <c r="C2178" s="233" t="s">
        <v>3051</v>
      </c>
      <c r="D2178" s="234"/>
      <c r="E2178" s="234"/>
      <c r="F2178" s="234"/>
      <c r="G2178" s="234"/>
      <c r="H2178" s="234"/>
      <c r="I2178" s="234"/>
      <c r="J2178" s="234"/>
      <c r="K2178" s="234"/>
      <c r="L2178" s="234"/>
      <c r="M2178" s="234"/>
      <c r="N2178" s="234"/>
      <c r="O2178" s="234"/>
      <c r="P2178" s="234"/>
      <c r="Q2178" s="234"/>
      <c r="R2178" s="234"/>
      <c r="S2178" s="234"/>
      <c r="T2178" s="234"/>
    </row>
    <row r="2179">
      <c r="A2179" s="231">
        <v>6210013</v>
      </c>
      <c r="B2179" s="231" t="s">
        <v>3052</v>
      </c>
      <c r="C2179" s="233" t="s">
        <v>3053</v>
      </c>
      <c r="D2179" s="234"/>
      <c r="E2179" s="234"/>
      <c r="F2179" s="234"/>
      <c r="G2179" s="234"/>
      <c r="H2179" s="234"/>
      <c r="I2179" s="234"/>
      <c r="J2179" s="234"/>
      <c r="K2179" s="234"/>
      <c r="L2179" s="234"/>
      <c r="M2179" s="234"/>
      <c r="N2179" s="234"/>
      <c r="O2179" s="234"/>
      <c r="P2179" s="234"/>
      <c r="Q2179" s="234"/>
      <c r="R2179" s="234"/>
      <c r="S2179" s="234"/>
      <c r="T2179" s="234"/>
    </row>
    <row r="2180">
      <c r="A2180" s="231">
        <v>6210014</v>
      </c>
      <c r="B2180" s="231" t="s">
        <v>3054</v>
      </c>
      <c r="C2180" s="233" t="s">
        <v>3055</v>
      </c>
      <c r="D2180" s="234"/>
      <c r="E2180" s="234"/>
      <c r="F2180" s="234"/>
      <c r="G2180" s="234"/>
      <c r="H2180" s="234"/>
      <c r="I2180" s="234"/>
      <c r="J2180" s="234"/>
      <c r="K2180" s="234"/>
      <c r="L2180" s="234"/>
      <c r="M2180" s="234"/>
      <c r="N2180" s="234"/>
      <c r="O2180" s="234"/>
      <c r="P2180" s="234"/>
      <c r="Q2180" s="234"/>
      <c r="R2180" s="234"/>
      <c r="S2180" s="234"/>
      <c r="T2180" s="234"/>
    </row>
    <row r="2181">
      <c r="A2181" s="231">
        <v>6210015</v>
      </c>
      <c r="B2181" s="231" t="s">
        <v>3056</v>
      </c>
      <c r="C2181" s="233" t="s">
        <v>3057</v>
      </c>
      <c r="D2181" s="234"/>
      <c r="E2181" s="234"/>
      <c r="F2181" s="234"/>
      <c r="G2181" s="234"/>
      <c r="H2181" s="234"/>
      <c r="I2181" s="234"/>
      <c r="J2181" s="234"/>
      <c r="K2181" s="234"/>
      <c r="L2181" s="234"/>
      <c r="M2181" s="234"/>
      <c r="N2181" s="234"/>
      <c r="O2181" s="234"/>
      <c r="P2181" s="234"/>
      <c r="Q2181" s="234"/>
      <c r="R2181" s="234"/>
      <c r="S2181" s="234"/>
      <c r="T2181" s="234"/>
    </row>
    <row r="2182">
      <c r="A2182" s="231">
        <v>6210016</v>
      </c>
      <c r="B2182" s="231" t="s">
        <v>3058</v>
      </c>
      <c r="C2182" s="233" t="s">
        <v>3059</v>
      </c>
      <c r="D2182" s="234"/>
      <c r="E2182" s="234"/>
      <c r="F2182" s="234"/>
      <c r="G2182" s="234"/>
      <c r="H2182" s="234"/>
      <c r="I2182" s="234"/>
      <c r="J2182" s="234"/>
      <c r="K2182" s="234"/>
      <c r="L2182" s="234"/>
      <c r="M2182" s="234"/>
      <c r="N2182" s="234"/>
      <c r="O2182" s="234"/>
      <c r="P2182" s="234"/>
      <c r="Q2182" s="234"/>
      <c r="R2182" s="234"/>
      <c r="S2182" s="234"/>
      <c r="T2182" s="234"/>
    </row>
    <row r="2183">
      <c r="A2183" s="231">
        <v>6210017</v>
      </c>
      <c r="B2183" s="231" t="s">
        <v>3060</v>
      </c>
      <c r="C2183" s="233" t="s">
        <v>3061</v>
      </c>
      <c r="D2183" s="234"/>
      <c r="E2183" s="234"/>
      <c r="F2183" s="234"/>
      <c r="G2183" s="234"/>
      <c r="H2183" s="234"/>
      <c r="I2183" s="234"/>
      <c r="J2183" s="234"/>
      <c r="K2183" s="234"/>
      <c r="L2183" s="234"/>
      <c r="M2183" s="234"/>
      <c r="N2183" s="234"/>
      <c r="O2183" s="234"/>
      <c r="P2183" s="234"/>
      <c r="Q2183" s="234"/>
      <c r="R2183" s="234"/>
      <c r="S2183" s="234"/>
      <c r="T2183" s="234"/>
    </row>
    <row r="2184">
      <c r="A2184" s="231">
        <v>6210018</v>
      </c>
      <c r="B2184" s="231" t="s">
        <v>3062</v>
      </c>
      <c r="C2184" s="233" t="s">
        <v>3063</v>
      </c>
      <c r="D2184" s="234"/>
      <c r="E2184" s="234"/>
      <c r="F2184" s="234"/>
      <c r="G2184" s="234"/>
      <c r="H2184" s="234"/>
      <c r="I2184" s="234"/>
      <c r="J2184" s="234"/>
      <c r="K2184" s="234"/>
      <c r="L2184" s="234"/>
      <c r="M2184" s="234"/>
      <c r="N2184" s="234"/>
      <c r="O2184" s="234"/>
      <c r="P2184" s="234"/>
      <c r="Q2184" s="234"/>
      <c r="R2184" s="234"/>
      <c r="S2184" s="234"/>
      <c r="T2184" s="234"/>
    </row>
    <row r="2185">
      <c r="A2185" s="240">
        <v>6220001</v>
      </c>
      <c r="B2185" s="240" t="s">
        <v>3064</v>
      </c>
      <c r="C2185" s="233" t="s">
        <v>3065</v>
      </c>
      <c r="D2185" s="234"/>
      <c r="E2185" s="234"/>
      <c r="F2185" s="234"/>
      <c r="G2185" s="234"/>
      <c r="H2185" s="234"/>
      <c r="I2185" s="234"/>
      <c r="J2185" s="234"/>
      <c r="K2185" s="234"/>
      <c r="L2185" s="234"/>
      <c r="M2185" s="234"/>
      <c r="N2185" s="234"/>
      <c r="O2185" s="234"/>
      <c r="P2185" s="234"/>
      <c r="Q2185" s="234"/>
      <c r="R2185" s="234"/>
      <c r="S2185" s="234"/>
      <c r="T2185" s="234"/>
    </row>
    <row r="2186">
      <c r="A2186" s="240">
        <v>6220002</v>
      </c>
      <c r="B2186" s="240" t="s">
        <v>3066</v>
      </c>
      <c r="C2186" s="233" t="s">
        <v>3067</v>
      </c>
      <c r="D2186" s="234"/>
      <c r="E2186" s="234"/>
      <c r="F2186" s="234"/>
      <c r="G2186" s="234"/>
      <c r="H2186" s="234"/>
      <c r="I2186" s="234"/>
      <c r="J2186" s="234"/>
      <c r="K2186" s="234"/>
      <c r="L2186" s="234"/>
      <c r="M2186" s="234"/>
      <c r="N2186" s="234"/>
      <c r="O2186" s="234"/>
      <c r="P2186" s="234"/>
      <c r="Q2186" s="234"/>
      <c r="R2186" s="234"/>
      <c r="S2186" s="234"/>
      <c r="T2186" s="234"/>
    </row>
    <row r="2187">
      <c r="A2187" s="240">
        <v>6220003</v>
      </c>
      <c r="B2187" s="240" t="s">
        <v>3068</v>
      </c>
      <c r="C2187" s="233" t="s">
        <v>3069</v>
      </c>
      <c r="D2187" s="234"/>
      <c r="E2187" s="234"/>
      <c r="F2187" s="234"/>
      <c r="G2187" s="234"/>
      <c r="H2187" s="234"/>
      <c r="I2187" s="234"/>
      <c r="J2187" s="234"/>
      <c r="K2187" s="234"/>
      <c r="L2187" s="234"/>
      <c r="M2187" s="234"/>
      <c r="N2187" s="234"/>
      <c r="O2187" s="234"/>
      <c r="P2187" s="234"/>
      <c r="Q2187" s="234"/>
      <c r="R2187" s="234"/>
      <c r="S2187" s="234"/>
      <c r="T2187" s="234"/>
    </row>
    <row r="2188">
      <c r="A2188" s="231">
        <v>6220011</v>
      </c>
      <c r="B2188" s="231" t="s">
        <v>3070</v>
      </c>
      <c r="C2188" s="233" t="s">
        <v>3071</v>
      </c>
      <c r="D2188" s="234"/>
      <c r="E2188" s="234"/>
      <c r="F2188" s="234"/>
      <c r="G2188" s="234"/>
      <c r="H2188" s="234"/>
      <c r="I2188" s="234"/>
      <c r="J2188" s="234"/>
      <c r="K2188" s="234"/>
      <c r="L2188" s="234"/>
      <c r="M2188" s="234"/>
      <c r="N2188" s="234"/>
      <c r="O2188" s="234"/>
      <c r="P2188" s="234"/>
      <c r="Q2188" s="234"/>
      <c r="R2188" s="234"/>
      <c r="S2188" s="234"/>
      <c r="T2188" s="234"/>
    </row>
    <row r="2189">
      <c r="A2189" s="231">
        <v>6220012</v>
      </c>
      <c r="B2189" s="231" t="s">
        <v>3072</v>
      </c>
      <c r="C2189" s="233" t="s">
        <v>3073</v>
      </c>
      <c r="D2189" s="234"/>
      <c r="E2189" s="234"/>
      <c r="F2189" s="234"/>
      <c r="G2189" s="234"/>
      <c r="H2189" s="234"/>
      <c r="I2189" s="234"/>
      <c r="J2189" s="234"/>
      <c r="K2189" s="234"/>
      <c r="L2189" s="234"/>
      <c r="M2189" s="234"/>
      <c r="N2189" s="234"/>
      <c r="O2189" s="234"/>
      <c r="P2189" s="234"/>
      <c r="Q2189" s="234"/>
      <c r="R2189" s="234"/>
      <c r="S2189" s="234"/>
      <c r="T2189" s="234"/>
    </row>
    <row r="2190">
      <c r="A2190" s="231">
        <v>6220013</v>
      </c>
      <c r="B2190" s="231" t="s">
        <v>3074</v>
      </c>
      <c r="C2190" s="233" t="s">
        <v>3075</v>
      </c>
      <c r="D2190" s="234"/>
      <c r="E2190" s="234"/>
      <c r="F2190" s="234"/>
      <c r="G2190" s="234"/>
      <c r="H2190" s="234"/>
      <c r="I2190" s="234"/>
      <c r="J2190" s="234"/>
      <c r="K2190" s="234"/>
      <c r="L2190" s="234"/>
      <c r="M2190" s="234"/>
      <c r="N2190" s="234"/>
      <c r="O2190" s="234"/>
      <c r="P2190" s="234"/>
      <c r="Q2190" s="234"/>
      <c r="R2190" s="234"/>
      <c r="S2190" s="234"/>
      <c r="T2190" s="234"/>
    </row>
    <row r="2191">
      <c r="A2191" s="240">
        <v>6220021</v>
      </c>
      <c r="B2191" s="240" t="s">
        <v>3064</v>
      </c>
      <c r="C2191" s="233" t="s">
        <v>3076</v>
      </c>
      <c r="D2191" s="234"/>
      <c r="E2191" s="234"/>
      <c r="F2191" s="234"/>
      <c r="G2191" s="234"/>
      <c r="H2191" s="234"/>
      <c r="I2191" s="234"/>
      <c r="J2191" s="234"/>
      <c r="K2191" s="234"/>
      <c r="L2191" s="234"/>
      <c r="M2191" s="234"/>
      <c r="N2191" s="234"/>
      <c r="O2191" s="234"/>
      <c r="P2191" s="234"/>
      <c r="Q2191" s="234"/>
      <c r="R2191" s="234"/>
      <c r="S2191" s="234"/>
      <c r="T2191" s="234"/>
    </row>
    <row r="2192">
      <c r="A2192" s="231">
        <v>6220031</v>
      </c>
      <c r="B2192" s="285" t="s">
        <v>3077</v>
      </c>
      <c r="C2192" s="233" t="s">
        <v>3078</v>
      </c>
      <c r="D2192" s="234"/>
      <c r="E2192" s="234"/>
      <c r="F2192" s="234"/>
      <c r="G2192" s="234"/>
      <c r="H2192" s="234"/>
      <c r="I2192" s="234"/>
      <c r="J2192" s="234"/>
      <c r="K2192" s="234"/>
      <c r="L2192" s="234"/>
      <c r="M2192" s="234"/>
      <c r="N2192" s="234"/>
      <c r="O2192" s="234"/>
      <c r="P2192" s="234"/>
      <c r="Q2192" s="234"/>
      <c r="R2192" s="234"/>
      <c r="S2192" s="234"/>
      <c r="T2192" s="234"/>
    </row>
    <row r="2193">
      <c r="A2193" s="231">
        <v>6220032</v>
      </c>
      <c r="B2193" s="285" t="s">
        <v>3079</v>
      </c>
      <c r="C2193" s="233" t="s">
        <v>3080</v>
      </c>
      <c r="D2193" s="234"/>
      <c r="E2193" s="234"/>
      <c r="F2193" s="234"/>
      <c r="G2193" s="234"/>
      <c r="H2193" s="234"/>
      <c r="I2193" s="234"/>
      <c r="J2193" s="234"/>
      <c r="K2193" s="234"/>
      <c r="L2193" s="234"/>
      <c r="M2193" s="234"/>
      <c r="N2193" s="234"/>
      <c r="O2193" s="234"/>
      <c r="P2193" s="234"/>
      <c r="Q2193" s="234"/>
      <c r="R2193" s="234"/>
      <c r="S2193" s="234"/>
      <c r="T2193" s="234"/>
    </row>
    <row r="2194">
      <c r="A2194" s="231">
        <v>6220033</v>
      </c>
      <c r="B2194" s="285" t="s">
        <v>3081</v>
      </c>
      <c r="C2194" s="233" t="s">
        <v>3082</v>
      </c>
      <c r="D2194" s="234"/>
      <c r="E2194" s="234"/>
      <c r="F2194" s="234"/>
      <c r="G2194" s="234"/>
      <c r="H2194" s="234"/>
      <c r="I2194" s="234"/>
      <c r="J2194" s="234"/>
      <c r="K2194" s="234"/>
      <c r="L2194" s="234"/>
      <c r="M2194" s="234"/>
      <c r="N2194" s="234"/>
      <c r="O2194" s="234"/>
      <c r="P2194" s="234"/>
      <c r="Q2194" s="234"/>
      <c r="R2194" s="234"/>
      <c r="S2194" s="234"/>
      <c r="T2194" s="234"/>
    </row>
    <row r="2195">
      <c r="A2195" s="231">
        <v>6220041</v>
      </c>
      <c r="B2195" s="231" t="s">
        <v>3083</v>
      </c>
      <c r="C2195" s="233" t="s">
        <v>3084</v>
      </c>
      <c r="D2195" s="234"/>
      <c r="E2195" s="234"/>
      <c r="F2195" s="234"/>
      <c r="G2195" s="234"/>
      <c r="H2195" s="234"/>
      <c r="I2195" s="234"/>
      <c r="J2195" s="234"/>
      <c r="K2195" s="234"/>
      <c r="L2195" s="234"/>
      <c r="M2195" s="234"/>
      <c r="N2195" s="234"/>
      <c r="O2195" s="234"/>
      <c r="P2195" s="234"/>
      <c r="Q2195" s="234"/>
      <c r="R2195" s="234"/>
      <c r="S2195" s="234"/>
      <c r="T2195" s="234"/>
    </row>
    <row r="2196">
      <c r="A2196" s="231">
        <v>6220042</v>
      </c>
      <c r="B2196" s="231" t="s">
        <v>3085</v>
      </c>
      <c r="C2196" s="233" t="s">
        <v>3086</v>
      </c>
      <c r="D2196" s="234"/>
      <c r="E2196" s="234"/>
      <c r="F2196" s="234"/>
      <c r="G2196" s="234"/>
      <c r="H2196" s="234"/>
      <c r="I2196" s="234"/>
      <c r="J2196" s="234"/>
      <c r="K2196" s="234"/>
      <c r="L2196" s="234"/>
      <c r="M2196" s="234"/>
      <c r="N2196" s="234"/>
      <c r="O2196" s="234"/>
      <c r="P2196" s="234"/>
      <c r="Q2196" s="234"/>
      <c r="R2196" s="234"/>
      <c r="S2196" s="234"/>
      <c r="T2196" s="234"/>
    </row>
    <row r="2197">
      <c r="A2197" s="231">
        <v>6220043</v>
      </c>
      <c r="B2197" s="231" t="s">
        <v>3087</v>
      </c>
      <c r="C2197" s="233" t="s">
        <v>3088</v>
      </c>
      <c r="D2197" s="234"/>
      <c r="E2197" s="234"/>
      <c r="F2197" s="234"/>
      <c r="G2197" s="234"/>
      <c r="H2197" s="234"/>
      <c r="I2197" s="234"/>
      <c r="J2197" s="234"/>
      <c r="K2197" s="234"/>
      <c r="L2197" s="234"/>
      <c r="M2197" s="234"/>
      <c r="N2197" s="234"/>
      <c r="O2197" s="234"/>
      <c r="P2197" s="234"/>
      <c r="Q2197" s="234"/>
      <c r="R2197" s="234"/>
      <c r="S2197" s="234"/>
      <c r="T2197" s="234"/>
    </row>
    <row r="2198">
      <c r="A2198" s="231">
        <v>6220044</v>
      </c>
      <c r="B2198" s="231" t="s">
        <v>3089</v>
      </c>
      <c r="C2198" s="233" t="s">
        <v>3090</v>
      </c>
      <c r="D2198" s="234"/>
      <c r="E2198" s="234"/>
      <c r="F2198" s="234"/>
      <c r="G2198" s="234"/>
      <c r="H2198" s="234"/>
      <c r="I2198" s="234"/>
      <c r="J2198" s="234"/>
      <c r="K2198" s="234"/>
      <c r="L2198" s="234"/>
      <c r="M2198" s="234"/>
      <c r="N2198" s="234"/>
      <c r="O2198" s="234"/>
      <c r="P2198" s="234"/>
      <c r="Q2198" s="234"/>
      <c r="R2198" s="234"/>
      <c r="S2198" s="234"/>
      <c r="T2198" s="234"/>
    </row>
    <row r="2199">
      <c r="A2199" s="231">
        <v>6220045</v>
      </c>
      <c r="B2199" s="231" t="s">
        <v>3091</v>
      </c>
      <c r="C2199" s="233" t="s">
        <v>3090</v>
      </c>
      <c r="D2199" s="234"/>
      <c r="E2199" s="234"/>
      <c r="F2199" s="234"/>
      <c r="G2199" s="234"/>
      <c r="H2199" s="234"/>
      <c r="I2199" s="234"/>
      <c r="J2199" s="234"/>
      <c r="K2199" s="234"/>
      <c r="L2199" s="234"/>
      <c r="M2199" s="234"/>
      <c r="N2199" s="234"/>
      <c r="O2199" s="234"/>
      <c r="P2199" s="234"/>
      <c r="Q2199" s="234"/>
      <c r="R2199" s="234"/>
      <c r="S2199" s="234"/>
      <c r="T2199" s="234"/>
    </row>
    <row r="2200">
      <c r="A2200" s="273"/>
      <c r="B2200" s="273"/>
      <c r="C2200" s="231"/>
      <c r="D2200" s="234"/>
      <c r="E2200" s="234"/>
      <c r="F2200" s="234"/>
      <c r="G2200" s="234"/>
      <c r="H2200" s="234"/>
      <c r="I2200" s="234"/>
      <c r="J2200" s="234"/>
      <c r="K2200" s="234"/>
      <c r="L2200" s="234"/>
      <c r="M2200" s="234"/>
      <c r="N2200" s="234"/>
      <c r="O2200" s="234"/>
      <c r="P2200" s="234"/>
      <c r="Q2200" s="234"/>
      <c r="R2200" s="234"/>
      <c r="S2200" s="234"/>
      <c r="T2200" s="234"/>
    </row>
    <row r="2201">
      <c r="A2201" s="273"/>
      <c r="B2201" s="273"/>
      <c r="C2201" s="231"/>
      <c r="D2201" s="234"/>
      <c r="E2201" s="234"/>
      <c r="F2201" s="234"/>
      <c r="G2201" s="234"/>
      <c r="H2201" s="234"/>
      <c r="I2201" s="234"/>
      <c r="J2201" s="234"/>
      <c r="K2201" s="234"/>
      <c r="L2201" s="234"/>
      <c r="M2201" s="234"/>
      <c r="N2201" s="234"/>
      <c r="O2201" s="234"/>
      <c r="P2201" s="234"/>
      <c r="Q2201" s="234"/>
      <c r="R2201" s="234"/>
      <c r="S2201" s="234"/>
      <c r="T2201" s="234"/>
    </row>
    <row r="2202">
      <c r="A2202" s="260"/>
      <c r="B2202" s="261" t="s">
        <v>3092</v>
      </c>
      <c r="C2202" s="262"/>
      <c r="D2202" s="234"/>
      <c r="E2202" s="234"/>
      <c r="F2202" s="234"/>
      <c r="G2202" s="234"/>
      <c r="H2202" s="234"/>
      <c r="I2202" s="234"/>
      <c r="J2202" s="234"/>
      <c r="K2202" s="234"/>
      <c r="L2202" s="234"/>
      <c r="M2202" s="234"/>
      <c r="N2202" s="234"/>
      <c r="O2202" s="234"/>
      <c r="P2202" s="234"/>
      <c r="Q2202" s="234"/>
      <c r="R2202" s="234"/>
      <c r="S2202" s="234"/>
      <c r="T2202" s="234"/>
    </row>
    <row r="2203">
      <c r="A2203" s="289">
        <v>9800105</v>
      </c>
      <c r="B2203" s="289" t="s">
        <v>3093</v>
      </c>
      <c r="C2203" s="290" t="s">
        <v>3094</v>
      </c>
      <c r="D2203" s="234"/>
      <c r="E2203" s="234"/>
      <c r="F2203" s="234"/>
      <c r="G2203" s="234"/>
      <c r="H2203" s="234"/>
      <c r="I2203" s="234"/>
      <c r="J2203" s="234"/>
      <c r="K2203" s="234"/>
      <c r="L2203" s="234"/>
      <c r="M2203" s="234"/>
      <c r="N2203" s="234"/>
      <c r="O2203" s="234"/>
      <c r="P2203" s="234"/>
      <c r="Q2203" s="234"/>
      <c r="R2203" s="234"/>
      <c r="S2203" s="234"/>
      <c r="T2203" s="234"/>
    </row>
    <row r="2204">
      <c r="A2204" s="289">
        <v>9800106</v>
      </c>
      <c r="B2204" s="289" t="s">
        <v>3095</v>
      </c>
      <c r="C2204" s="290" t="s">
        <v>3096</v>
      </c>
      <c r="D2204" s="234"/>
      <c r="E2204" s="234"/>
      <c r="F2204" s="234"/>
      <c r="G2204" s="234"/>
      <c r="H2204" s="234"/>
      <c r="I2204" s="234"/>
      <c r="J2204" s="234"/>
      <c r="K2204" s="234"/>
      <c r="L2204" s="234"/>
      <c r="M2204" s="234"/>
      <c r="N2204" s="234"/>
      <c r="O2204" s="234"/>
      <c r="P2204" s="234"/>
      <c r="Q2204" s="234"/>
      <c r="R2204" s="234"/>
      <c r="S2204" s="234"/>
      <c r="T2204" s="234"/>
    </row>
    <row r="2205">
      <c r="A2205" s="289">
        <v>9800205</v>
      </c>
      <c r="B2205" s="289" t="s">
        <v>3097</v>
      </c>
      <c r="C2205" s="290" t="s">
        <v>3098</v>
      </c>
      <c r="D2205" s="273"/>
      <c r="E2205" s="273"/>
      <c r="F2205" s="273"/>
      <c r="G2205" s="273"/>
      <c r="H2205" s="273"/>
      <c r="I2205" s="273"/>
      <c r="J2205" s="273"/>
      <c r="K2205" s="273"/>
      <c r="L2205" s="273"/>
      <c r="M2205" s="273"/>
      <c r="N2205" s="273"/>
      <c r="O2205" s="273"/>
      <c r="P2205" s="273"/>
      <c r="Q2205" s="273"/>
      <c r="R2205" s="273"/>
      <c r="S2205" s="273"/>
      <c r="T2205" s="273"/>
    </row>
    <row r="2206">
      <c r="A2206" s="289">
        <v>9800206</v>
      </c>
      <c r="B2206" s="289" t="s">
        <v>3099</v>
      </c>
      <c r="C2206" s="290" t="s">
        <v>3100</v>
      </c>
      <c r="D2206" s="234"/>
      <c r="E2206" s="234"/>
      <c r="F2206" s="234"/>
      <c r="G2206" s="234"/>
      <c r="H2206" s="234"/>
      <c r="I2206" s="234"/>
      <c r="J2206" s="234"/>
      <c r="K2206" s="234"/>
      <c r="L2206" s="234"/>
      <c r="M2206" s="234"/>
      <c r="N2206" s="234"/>
      <c r="O2206" s="234"/>
      <c r="P2206" s="234"/>
      <c r="Q2206" s="234"/>
      <c r="R2206" s="234"/>
      <c r="S2206" s="234"/>
      <c r="T2206" s="234"/>
    </row>
    <row r="2207">
      <c r="A2207" s="263">
        <v>9800301</v>
      </c>
      <c r="B2207" s="263" t="s">
        <v>3101</v>
      </c>
      <c r="C2207" s="265" t="s">
        <v>3102</v>
      </c>
      <c r="D2207" s="234"/>
      <c r="E2207" s="234"/>
      <c r="F2207" s="234"/>
      <c r="G2207" s="234"/>
      <c r="H2207" s="234"/>
      <c r="I2207" s="234"/>
      <c r="J2207" s="234"/>
      <c r="K2207" s="234"/>
      <c r="L2207" s="234"/>
      <c r="M2207" s="234"/>
      <c r="N2207" s="234"/>
      <c r="O2207" s="234"/>
      <c r="P2207" s="234"/>
      <c r="Q2207" s="234"/>
      <c r="R2207" s="234"/>
      <c r="S2207" s="234"/>
      <c r="T2207" s="234"/>
    </row>
    <row r="2208">
      <c r="A2208" s="263"/>
      <c r="B2208" s="263"/>
      <c r="C2208" s="265"/>
      <c r="D2208" s="234"/>
      <c r="E2208" s="234"/>
      <c r="F2208" s="234"/>
      <c r="G2208" s="234"/>
      <c r="H2208" s="234"/>
      <c r="I2208" s="234"/>
      <c r="J2208" s="234"/>
      <c r="K2208" s="234"/>
      <c r="L2208" s="234"/>
      <c r="M2208" s="234"/>
      <c r="N2208" s="234"/>
      <c r="O2208" s="234"/>
      <c r="P2208" s="234"/>
      <c r="Q2208" s="234"/>
      <c r="R2208" s="234"/>
      <c r="S2208" s="234"/>
      <c r="T2208" s="234"/>
    </row>
    <row r="2209">
      <c r="A2209" s="263"/>
      <c r="B2209" s="263"/>
      <c r="C2209" s="265"/>
      <c r="D2209" s="234"/>
      <c r="E2209" s="234"/>
      <c r="F2209" s="234"/>
      <c r="G2209" s="234"/>
      <c r="H2209" s="234"/>
      <c r="I2209" s="234"/>
      <c r="J2209" s="234"/>
      <c r="K2209" s="234"/>
      <c r="L2209" s="234"/>
      <c r="M2209" s="234"/>
      <c r="N2209" s="234"/>
      <c r="O2209" s="234"/>
      <c r="P2209" s="234"/>
      <c r="Q2209" s="234"/>
      <c r="R2209" s="234"/>
      <c r="S2209" s="234"/>
      <c r="T2209" s="234"/>
    </row>
    <row r="2210">
      <c r="A2210" s="231"/>
      <c r="B2210" s="231"/>
      <c r="C2210" s="254"/>
      <c r="D2210" s="234"/>
      <c r="E2210" s="234"/>
      <c r="F2210" s="234"/>
      <c r="G2210" s="234"/>
      <c r="H2210" s="234"/>
      <c r="I2210" s="234"/>
      <c r="J2210" s="234"/>
      <c r="K2210" s="234"/>
      <c r="L2210" s="234"/>
      <c r="M2210" s="234"/>
      <c r="N2210" s="234"/>
      <c r="O2210" s="234"/>
      <c r="P2210" s="234"/>
      <c r="Q2210" s="234"/>
      <c r="R2210" s="234"/>
      <c r="S2210" s="234"/>
      <c r="T2210" s="234"/>
    </row>
    <row r="2211">
      <c r="A2211" s="260"/>
      <c r="B2211" s="261" t="s">
        <v>3103</v>
      </c>
      <c r="C2211" s="262"/>
      <c r="D2211" s="234"/>
      <c r="E2211" s="234"/>
      <c r="F2211" s="234"/>
      <c r="G2211" s="234"/>
      <c r="H2211" s="234"/>
      <c r="I2211" s="234"/>
      <c r="J2211" s="234"/>
      <c r="K2211" s="234"/>
      <c r="L2211" s="234"/>
      <c r="M2211" s="234"/>
      <c r="N2211" s="234"/>
      <c r="O2211" s="234"/>
      <c r="P2211" s="234"/>
      <c r="Q2211" s="234"/>
      <c r="R2211" s="234"/>
      <c r="S2211" s="234"/>
      <c r="T2211" s="234"/>
    </row>
    <row r="2212">
      <c r="A2212" s="289">
        <v>9900011</v>
      </c>
      <c r="B2212" s="235" t="s">
        <v>586</v>
      </c>
      <c r="C2212" s="235" t="s">
        <v>587</v>
      </c>
      <c r="D2212" s="234"/>
      <c r="E2212" s="234"/>
      <c r="F2212" s="234"/>
      <c r="G2212" s="234"/>
      <c r="H2212" s="234"/>
      <c r="I2212" s="234"/>
      <c r="J2212" s="234"/>
      <c r="K2212" s="234"/>
      <c r="L2212" s="234"/>
      <c r="M2212" s="234"/>
      <c r="N2212" s="234"/>
      <c r="O2212" s="234"/>
      <c r="P2212" s="234"/>
      <c r="Q2212" s="234"/>
      <c r="R2212" s="234"/>
      <c r="S2212" s="234"/>
      <c r="T2212" s="234"/>
    </row>
    <row r="2213">
      <c r="A2213" s="289">
        <v>9900012</v>
      </c>
      <c r="B2213" s="235" t="s">
        <v>3104</v>
      </c>
      <c r="C2213" s="235" t="s">
        <v>614</v>
      </c>
      <c r="D2213" s="234"/>
      <c r="E2213" s="234"/>
      <c r="F2213" s="234"/>
      <c r="G2213" s="234"/>
      <c r="H2213" s="234"/>
      <c r="I2213" s="234"/>
      <c r="J2213" s="234"/>
      <c r="K2213" s="234"/>
      <c r="L2213" s="234"/>
      <c r="M2213" s="234"/>
      <c r="N2213" s="234"/>
      <c r="O2213" s="234"/>
      <c r="P2213" s="234"/>
      <c r="Q2213" s="234"/>
      <c r="R2213" s="234"/>
      <c r="S2213" s="234"/>
      <c r="T2213" s="234"/>
    </row>
    <row r="2214">
      <c r="A2214" s="289">
        <v>9900013</v>
      </c>
      <c r="B2214" s="235" t="s">
        <v>3105</v>
      </c>
      <c r="C2214" s="235" t="s">
        <v>587</v>
      </c>
      <c r="D2214" s="234"/>
      <c r="E2214" s="234"/>
      <c r="F2214" s="234"/>
      <c r="G2214" s="234"/>
      <c r="H2214" s="234"/>
      <c r="I2214" s="234"/>
      <c r="J2214" s="234"/>
      <c r="K2214" s="234"/>
      <c r="L2214" s="234"/>
      <c r="M2214" s="234"/>
      <c r="N2214" s="234"/>
      <c r="O2214" s="234"/>
      <c r="P2214" s="234"/>
      <c r="Q2214" s="234"/>
      <c r="R2214" s="234"/>
      <c r="S2214" s="234"/>
      <c r="T2214" s="234"/>
    </row>
    <row r="2215">
      <c r="A2215" s="289">
        <v>9900014</v>
      </c>
      <c r="B2215" s="235" t="s">
        <v>3105</v>
      </c>
      <c r="C2215" s="235" t="s">
        <v>587</v>
      </c>
      <c r="D2215" s="234"/>
      <c r="E2215" s="234"/>
      <c r="F2215" s="234"/>
      <c r="G2215" s="234"/>
      <c r="H2215" s="234"/>
      <c r="I2215" s="234"/>
      <c r="J2215" s="234"/>
      <c r="K2215" s="234"/>
      <c r="L2215" s="234"/>
      <c r="M2215" s="234"/>
      <c r="N2215" s="234"/>
      <c r="O2215" s="234"/>
      <c r="P2215" s="234"/>
      <c r="Q2215" s="234"/>
      <c r="R2215" s="234"/>
      <c r="S2215" s="234"/>
      <c r="T2215" s="234"/>
    </row>
    <row r="2216">
      <c r="A2216" s="289">
        <v>9900015</v>
      </c>
      <c r="B2216" s="235" t="s">
        <v>3105</v>
      </c>
      <c r="C2216" s="235" t="s">
        <v>587</v>
      </c>
      <c r="D2216" s="234"/>
      <c r="E2216" s="234"/>
      <c r="F2216" s="234"/>
      <c r="G2216" s="234"/>
      <c r="H2216" s="234"/>
      <c r="I2216" s="234"/>
      <c r="J2216" s="234"/>
      <c r="K2216" s="234"/>
      <c r="L2216" s="234"/>
      <c r="M2216" s="234"/>
      <c r="N2216" s="234"/>
      <c r="O2216" s="234"/>
      <c r="P2216" s="234"/>
      <c r="Q2216" s="234"/>
      <c r="R2216" s="234"/>
      <c r="S2216" s="234"/>
      <c r="T2216" s="234"/>
    </row>
    <row r="2217">
      <c r="A2217" s="289">
        <v>9900016</v>
      </c>
      <c r="B2217" s="235" t="s">
        <v>623</v>
      </c>
      <c r="C2217" s="235" t="s">
        <v>624</v>
      </c>
      <c r="D2217" s="234"/>
      <c r="E2217" s="234"/>
      <c r="F2217" s="234"/>
      <c r="G2217" s="234"/>
      <c r="H2217" s="234"/>
      <c r="I2217" s="234"/>
      <c r="J2217" s="234"/>
      <c r="K2217" s="234"/>
      <c r="L2217" s="234"/>
      <c r="M2217" s="234"/>
      <c r="N2217" s="234"/>
      <c r="O2217" s="234"/>
      <c r="P2217" s="234"/>
      <c r="Q2217" s="234"/>
      <c r="R2217" s="234"/>
      <c r="S2217" s="234"/>
      <c r="T2217" s="234"/>
    </row>
    <row r="2218">
      <c r="A2218" s="289">
        <v>9900017</v>
      </c>
      <c r="B2218" s="235" t="s">
        <v>1832</v>
      </c>
      <c r="C2218" s="235" t="s">
        <v>1833</v>
      </c>
      <c r="D2218" s="234"/>
      <c r="E2218" s="234"/>
      <c r="F2218" s="234"/>
      <c r="G2218" s="234"/>
      <c r="H2218" s="234"/>
      <c r="I2218" s="234"/>
      <c r="J2218" s="234"/>
      <c r="K2218" s="234"/>
      <c r="L2218" s="234"/>
      <c r="M2218" s="234"/>
      <c r="N2218" s="234"/>
      <c r="O2218" s="234"/>
      <c r="P2218" s="234"/>
      <c r="Q2218" s="234"/>
      <c r="R2218" s="234"/>
      <c r="S2218" s="234"/>
      <c r="T2218" s="234"/>
    </row>
    <row r="2219">
      <c r="A2219" s="289">
        <v>9900018</v>
      </c>
      <c r="B2219" s="235" t="s">
        <v>3106</v>
      </c>
      <c r="C2219" s="235" t="s">
        <v>583</v>
      </c>
      <c r="D2219" s="234"/>
      <c r="E2219" s="234"/>
      <c r="F2219" s="234"/>
      <c r="G2219" s="234"/>
      <c r="H2219" s="234"/>
      <c r="I2219" s="234"/>
      <c r="J2219" s="234"/>
      <c r="K2219" s="234"/>
      <c r="L2219" s="234"/>
      <c r="M2219" s="234"/>
      <c r="N2219" s="234"/>
      <c r="O2219" s="234"/>
      <c r="P2219" s="234"/>
      <c r="Q2219" s="234"/>
      <c r="R2219" s="234"/>
      <c r="S2219" s="234"/>
      <c r="T2219" s="234"/>
    </row>
    <row r="2220">
      <c r="A2220" s="289">
        <v>9900019</v>
      </c>
      <c r="B2220" s="235" t="s">
        <v>1053</v>
      </c>
      <c r="C2220" s="235" t="s">
        <v>707</v>
      </c>
      <c r="D2220" s="234"/>
      <c r="E2220" s="234"/>
      <c r="F2220" s="234"/>
      <c r="G2220" s="234"/>
      <c r="H2220" s="234"/>
      <c r="I2220" s="234"/>
      <c r="J2220" s="234"/>
      <c r="K2220" s="234"/>
      <c r="L2220" s="234"/>
      <c r="M2220" s="234"/>
      <c r="N2220" s="234"/>
      <c r="O2220" s="234"/>
      <c r="P2220" s="234"/>
      <c r="Q2220" s="234"/>
      <c r="R2220" s="234"/>
      <c r="S2220" s="234"/>
      <c r="T2220" s="234"/>
    </row>
    <row r="2221">
      <c r="A2221" s="289">
        <v>9900020</v>
      </c>
      <c r="B2221" s="235" t="s">
        <v>3107</v>
      </c>
      <c r="C2221" s="235" t="s">
        <v>1532</v>
      </c>
      <c r="D2221" s="234"/>
      <c r="E2221" s="234"/>
      <c r="F2221" s="234"/>
      <c r="G2221" s="234"/>
      <c r="H2221" s="234"/>
      <c r="I2221" s="234"/>
      <c r="J2221" s="234"/>
      <c r="K2221" s="234"/>
      <c r="L2221" s="234"/>
      <c r="M2221" s="234"/>
      <c r="N2221" s="234"/>
      <c r="O2221" s="234"/>
      <c r="P2221" s="234"/>
      <c r="Q2221" s="234"/>
      <c r="R2221" s="234"/>
      <c r="S2221" s="234"/>
      <c r="T2221" s="234"/>
    </row>
    <row r="2222">
      <c r="A2222" s="289">
        <v>9900021</v>
      </c>
      <c r="B2222" s="235" t="s">
        <v>1053</v>
      </c>
      <c r="C2222" s="235" t="s">
        <v>705</v>
      </c>
      <c r="D2222" s="234"/>
      <c r="E2222" s="234"/>
      <c r="F2222" s="234"/>
      <c r="G2222" s="234"/>
      <c r="H2222" s="234"/>
      <c r="I2222" s="234"/>
      <c r="J2222" s="234"/>
      <c r="K2222" s="234"/>
      <c r="L2222" s="234"/>
      <c r="M2222" s="234"/>
      <c r="N2222" s="234"/>
      <c r="O2222" s="234"/>
      <c r="P2222" s="234"/>
      <c r="Q2222" s="234"/>
      <c r="R2222" s="234"/>
      <c r="S2222" s="234"/>
      <c r="T2222" s="234"/>
    </row>
    <row r="2223">
      <c r="A2223" s="289">
        <v>9900022</v>
      </c>
      <c r="B2223" s="235" t="s">
        <v>574</v>
      </c>
      <c r="C2223" s="235" t="s">
        <v>575</v>
      </c>
      <c r="D2223" s="234"/>
      <c r="E2223" s="234"/>
      <c r="F2223" s="234"/>
      <c r="G2223" s="234"/>
      <c r="H2223" s="234"/>
      <c r="I2223" s="234"/>
      <c r="J2223" s="234"/>
      <c r="K2223" s="234"/>
      <c r="L2223" s="234"/>
      <c r="M2223" s="234"/>
      <c r="N2223" s="234"/>
      <c r="O2223" s="234"/>
      <c r="P2223" s="234"/>
      <c r="Q2223" s="234"/>
      <c r="R2223" s="234"/>
      <c r="S2223" s="234"/>
      <c r="T2223" s="234"/>
    </row>
    <row r="2224">
      <c r="A2224" s="289">
        <v>9900023</v>
      </c>
      <c r="B2224" s="235" t="s">
        <v>1529</v>
      </c>
      <c r="C2224" s="235" t="s">
        <v>1530</v>
      </c>
      <c r="D2224" s="234"/>
      <c r="E2224" s="234"/>
      <c r="F2224" s="234"/>
      <c r="G2224" s="234"/>
      <c r="H2224" s="234"/>
      <c r="I2224" s="234"/>
      <c r="J2224" s="234"/>
      <c r="K2224" s="234"/>
      <c r="L2224" s="234"/>
      <c r="M2224" s="234"/>
      <c r="N2224" s="234"/>
      <c r="O2224" s="234"/>
      <c r="P2224" s="234"/>
      <c r="Q2224" s="234"/>
      <c r="R2224" s="234"/>
      <c r="S2224" s="234"/>
      <c r="T2224" s="234"/>
    </row>
    <row r="2225">
      <c r="A2225" s="237">
        <v>9900024</v>
      </c>
      <c r="B2225" s="235" t="s">
        <v>3108</v>
      </c>
      <c r="C2225" s="235" t="s">
        <v>3108</v>
      </c>
      <c r="D2225" s="234"/>
      <c r="E2225" s="234"/>
      <c r="F2225" s="234"/>
      <c r="G2225" s="234"/>
      <c r="H2225" s="234"/>
      <c r="I2225" s="234"/>
      <c r="J2225" s="234"/>
      <c r="K2225" s="234"/>
      <c r="L2225" s="234"/>
      <c r="M2225" s="234"/>
      <c r="N2225" s="234"/>
      <c r="O2225" s="234"/>
      <c r="P2225" s="234"/>
      <c r="Q2225" s="234"/>
      <c r="R2225" s="234"/>
      <c r="S2225" s="234"/>
      <c r="T2225" s="234"/>
    </row>
    <row r="2226">
      <c r="A2226" s="237">
        <v>9900031</v>
      </c>
      <c r="B2226" s="235" t="s">
        <v>2782</v>
      </c>
      <c r="C2226" s="235" t="s">
        <v>3109</v>
      </c>
      <c r="D2226" s="234"/>
      <c r="E2226" s="234"/>
      <c r="F2226" s="234"/>
      <c r="G2226" s="234"/>
      <c r="H2226" s="234"/>
      <c r="I2226" s="234"/>
      <c r="J2226" s="234"/>
      <c r="K2226" s="234"/>
      <c r="L2226" s="234"/>
      <c r="M2226" s="234"/>
      <c r="N2226" s="234"/>
      <c r="O2226" s="234"/>
      <c r="P2226" s="234"/>
      <c r="Q2226" s="234"/>
      <c r="R2226" s="234"/>
      <c r="S2226" s="234"/>
      <c r="T2226" s="234"/>
    </row>
    <row r="2227">
      <c r="A2227" s="237">
        <v>9900032</v>
      </c>
      <c r="B2227" s="235" t="s">
        <v>2784</v>
      </c>
      <c r="C2227" s="235" t="s">
        <v>3110</v>
      </c>
      <c r="D2227" s="234"/>
      <c r="E2227" s="234"/>
      <c r="F2227" s="234"/>
      <c r="G2227" s="234"/>
      <c r="H2227" s="234"/>
      <c r="I2227" s="234"/>
      <c r="J2227" s="234"/>
      <c r="K2227" s="234"/>
      <c r="L2227" s="234"/>
      <c r="M2227" s="234"/>
      <c r="N2227" s="234"/>
      <c r="O2227" s="234"/>
      <c r="P2227" s="234"/>
      <c r="Q2227" s="234"/>
      <c r="R2227" s="234"/>
      <c r="S2227" s="234"/>
      <c r="T2227" s="234"/>
    </row>
    <row r="2228">
      <c r="A2228" s="237">
        <v>9900033</v>
      </c>
      <c r="B2228" s="235" t="s">
        <v>2786</v>
      </c>
      <c r="C2228" s="235" t="s">
        <v>3111</v>
      </c>
      <c r="D2228" s="234"/>
      <c r="E2228" s="234"/>
      <c r="F2228" s="234"/>
      <c r="G2228" s="234"/>
      <c r="H2228" s="234"/>
      <c r="I2228" s="234"/>
      <c r="J2228" s="234"/>
      <c r="K2228" s="234"/>
      <c r="L2228" s="234"/>
      <c r="M2228" s="234"/>
      <c r="N2228" s="234"/>
      <c r="O2228" s="234"/>
      <c r="P2228" s="234"/>
      <c r="Q2228" s="234"/>
      <c r="R2228" s="234"/>
      <c r="S2228" s="234"/>
      <c r="T2228" s="234"/>
    </row>
    <row r="2229">
      <c r="A2229" s="237">
        <v>9900034</v>
      </c>
      <c r="B2229" s="235" t="s">
        <v>2788</v>
      </c>
      <c r="C2229" s="235" t="s">
        <v>3112</v>
      </c>
      <c r="D2229" s="234"/>
      <c r="E2229" s="234"/>
      <c r="F2229" s="234"/>
      <c r="G2229" s="234"/>
      <c r="H2229" s="234"/>
      <c r="I2229" s="234"/>
      <c r="J2229" s="234"/>
      <c r="K2229" s="234"/>
      <c r="L2229" s="234"/>
      <c r="M2229" s="234"/>
      <c r="N2229" s="234"/>
      <c r="O2229" s="234"/>
      <c r="P2229" s="234"/>
      <c r="Q2229" s="234"/>
      <c r="R2229" s="234"/>
      <c r="S2229" s="234"/>
      <c r="T2229" s="234"/>
    </row>
    <row r="2230">
      <c r="A2230" s="237">
        <v>9900035</v>
      </c>
      <c r="B2230" s="235" t="s">
        <v>2790</v>
      </c>
      <c r="C2230" s="235" t="s">
        <v>3113</v>
      </c>
      <c r="D2230" s="234"/>
      <c r="E2230" s="234"/>
      <c r="F2230" s="234"/>
      <c r="G2230" s="234"/>
      <c r="H2230" s="234"/>
      <c r="I2230" s="234"/>
      <c r="J2230" s="234"/>
      <c r="K2230" s="234"/>
      <c r="L2230" s="234"/>
      <c r="M2230" s="234"/>
      <c r="N2230" s="234"/>
      <c r="O2230" s="234"/>
      <c r="P2230" s="234"/>
      <c r="Q2230" s="234"/>
      <c r="R2230" s="234"/>
      <c r="S2230" s="234"/>
      <c r="T2230" s="234"/>
    </row>
    <row r="2231">
      <c r="A2231" s="237">
        <v>9900036</v>
      </c>
      <c r="B2231" s="235" t="s">
        <v>2792</v>
      </c>
      <c r="C2231" s="235" t="s">
        <v>3114</v>
      </c>
      <c r="D2231" s="234"/>
      <c r="E2231" s="234"/>
      <c r="F2231" s="234"/>
      <c r="G2231" s="234"/>
      <c r="H2231" s="234"/>
      <c r="I2231" s="234"/>
      <c r="J2231" s="234"/>
      <c r="K2231" s="234"/>
      <c r="L2231" s="234"/>
      <c r="M2231" s="234"/>
      <c r="N2231" s="234"/>
      <c r="O2231" s="234"/>
      <c r="P2231" s="234"/>
      <c r="Q2231" s="234"/>
      <c r="R2231" s="234"/>
      <c r="S2231" s="234"/>
      <c r="T2231" s="234"/>
    </row>
    <row r="2232">
      <c r="A2232" s="237">
        <v>9900037</v>
      </c>
      <c r="B2232" s="235" t="s">
        <v>2794</v>
      </c>
      <c r="C2232" s="235" t="s">
        <v>3115</v>
      </c>
      <c r="D2232" s="234"/>
      <c r="E2232" s="234"/>
      <c r="F2232" s="234"/>
      <c r="G2232" s="234"/>
      <c r="H2232" s="234"/>
      <c r="I2232" s="234"/>
      <c r="J2232" s="234"/>
      <c r="K2232" s="234"/>
      <c r="L2232" s="234"/>
      <c r="M2232" s="234"/>
      <c r="N2232" s="234"/>
      <c r="O2232" s="234"/>
      <c r="P2232" s="234"/>
      <c r="Q2232" s="234"/>
      <c r="R2232" s="234"/>
      <c r="S2232" s="234"/>
      <c r="T2232" s="234"/>
    </row>
    <row r="2233">
      <c r="A2233" s="237">
        <v>9900038</v>
      </c>
      <c r="B2233" s="235" t="s">
        <v>2796</v>
      </c>
      <c r="C2233" s="235" t="s">
        <v>3116</v>
      </c>
      <c r="D2233" s="234"/>
      <c r="E2233" s="234"/>
      <c r="F2233" s="234"/>
      <c r="G2233" s="234"/>
      <c r="H2233" s="234"/>
      <c r="I2233" s="234"/>
      <c r="J2233" s="234"/>
      <c r="K2233" s="234"/>
      <c r="L2233" s="234"/>
      <c r="M2233" s="234"/>
      <c r="N2233" s="234"/>
      <c r="O2233" s="234"/>
      <c r="P2233" s="234"/>
      <c r="Q2233" s="234"/>
      <c r="R2233" s="234"/>
      <c r="S2233" s="234"/>
      <c r="T2233" s="234"/>
    </row>
    <row r="2234">
      <c r="A2234" s="237">
        <v>9900039</v>
      </c>
      <c r="B2234" s="235" t="s">
        <v>2798</v>
      </c>
      <c r="C2234" s="235" t="s">
        <v>3117</v>
      </c>
      <c r="D2234" s="234"/>
      <c r="E2234" s="234"/>
      <c r="F2234" s="234"/>
      <c r="G2234" s="234"/>
      <c r="H2234" s="234"/>
      <c r="I2234" s="234"/>
      <c r="J2234" s="234"/>
      <c r="K2234" s="234"/>
      <c r="L2234" s="234"/>
      <c r="M2234" s="234"/>
      <c r="N2234" s="234"/>
      <c r="O2234" s="234"/>
      <c r="P2234" s="234"/>
      <c r="Q2234" s="234"/>
      <c r="R2234" s="234"/>
      <c r="S2234" s="234"/>
      <c r="T2234" s="234"/>
    </row>
    <row r="2235">
      <c r="A2235" s="237">
        <v>9900040</v>
      </c>
      <c r="B2235" s="235" t="s">
        <v>2800</v>
      </c>
      <c r="C2235" s="235" t="s">
        <v>3118</v>
      </c>
      <c r="D2235" s="234"/>
      <c r="E2235" s="234"/>
      <c r="F2235" s="234"/>
      <c r="G2235" s="234"/>
      <c r="H2235" s="234"/>
      <c r="I2235" s="234"/>
      <c r="J2235" s="234"/>
      <c r="K2235" s="234"/>
      <c r="L2235" s="234"/>
      <c r="M2235" s="234"/>
      <c r="N2235" s="234"/>
      <c r="O2235" s="234"/>
      <c r="P2235" s="234"/>
      <c r="Q2235" s="234"/>
      <c r="R2235" s="234"/>
      <c r="S2235" s="234"/>
      <c r="T2235" s="234"/>
    </row>
    <row r="2236">
      <c r="A2236" s="237">
        <v>9900041</v>
      </c>
      <c r="B2236" s="235" t="s">
        <v>2802</v>
      </c>
      <c r="C2236" s="235" t="s">
        <v>3119</v>
      </c>
      <c r="D2236" s="234"/>
      <c r="E2236" s="234"/>
      <c r="F2236" s="234"/>
      <c r="G2236" s="234"/>
      <c r="H2236" s="234"/>
      <c r="I2236" s="234"/>
      <c r="J2236" s="234"/>
      <c r="K2236" s="234"/>
      <c r="L2236" s="234"/>
      <c r="M2236" s="234"/>
      <c r="N2236" s="234"/>
      <c r="O2236" s="234"/>
      <c r="P2236" s="234"/>
      <c r="Q2236" s="234"/>
      <c r="R2236" s="234"/>
      <c r="S2236" s="234"/>
      <c r="T2236" s="234"/>
    </row>
    <row r="2237">
      <c r="A2237" s="237">
        <v>9900042</v>
      </c>
      <c r="B2237" s="235" t="s">
        <v>2804</v>
      </c>
      <c r="C2237" s="235" t="s">
        <v>3120</v>
      </c>
      <c r="D2237" s="234"/>
      <c r="E2237" s="234"/>
      <c r="F2237" s="234"/>
      <c r="G2237" s="234"/>
      <c r="H2237" s="234"/>
      <c r="I2237" s="234"/>
      <c r="J2237" s="234"/>
      <c r="K2237" s="234"/>
      <c r="L2237" s="234"/>
      <c r="M2237" s="234"/>
      <c r="N2237" s="234"/>
      <c r="O2237" s="234"/>
      <c r="P2237" s="234"/>
      <c r="Q2237" s="234"/>
      <c r="R2237" s="234"/>
      <c r="S2237" s="234"/>
      <c r="T2237" s="234"/>
    </row>
    <row r="2238">
      <c r="A2238" s="237">
        <v>9900043</v>
      </c>
      <c r="B2238" s="235" t="s">
        <v>2806</v>
      </c>
      <c r="C2238" s="235" t="s">
        <v>3121</v>
      </c>
      <c r="D2238" s="234"/>
      <c r="E2238" s="234"/>
      <c r="F2238" s="234"/>
      <c r="G2238" s="234"/>
      <c r="H2238" s="234"/>
      <c r="I2238" s="234"/>
      <c r="J2238" s="234"/>
      <c r="K2238" s="234"/>
      <c r="L2238" s="234"/>
      <c r="M2238" s="234"/>
      <c r="N2238" s="234"/>
      <c r="O2238" s="234"/>
      <c r="P2238" s="234"/>
      <c r="Q2238" s="234"/>
      <c r="R2238" s="234"/>
      <c r="S2238" s="234"/>
      <c r="T2238" s="234"/>
    </row>
    <row r="2239">
      <c r="A2239" s="237">
        <v>9900044</v>
      </c>
      <c r="B2239" s="235" t="s">
        <v>2808</v>
      </c>
      <c r="C2239" s="235" t="s">
        <v>3122</v>
      </c>
      <c r="D2239" s="234"/>
      <c r="E2239" s="234"/>
      <c r="F2239" s="234"/>
      <c r="G2239" s="234"/>
      <c r="H2239" s="234"/>
      <c r="I2239" s="234"/>
      <c r="J2239" s="234"/>
      <c r="K2239" s="234"/>
      <c r="L2239" s="234"/>
      <c r="M2239" s="234"/>
      <c r="N2239" s="234"/>
      <c r="O2239" s="234"/>
      <c r="P2239" s="234"/>
      <c r="Q2239" s="234"/>
      <c r="R2239" s="234"/>
      <c r="S2239" s="234"/>
      <c r="T2239" s="234"/>
    </row>
    <row r="2240">
      <c r="A2240" s="237">
        <v>9900045</v>
      </c>
      <c r="B2240" s="235" t="s">
        <v>2810</v>
      </c>
      <c r="C2240" s="235" t="s">
        <v>3123</v>
      </c>
      <c r="D2240" s="234"/>
      <c r="E2240" s="234"/>
      <c r="F2240" s="234"/>
      <c r="G2240" s="234"/>
      <c r="H2240" s="234"/>
      <c r="I2240" s="234"/>
      <c r="J2240" s="234"/>
      <c r="K2240" s="234"/>
      <c r="L2240" s="234"/>
      <c r="M2240" s="234"/>
      <c r="N2240" s="234"/>
      <c r="O2240" s="234"/>
      <c r="P2240" s="234"/>
      <c r="Q2240" s="234"/>
      <c r="R2240" s="234"/>
      <c r="S2240" s="234"/>
      <c r="T2240" s="234"/>
    </row>
    <row r="2241">
      <c r="A2241" s="237">
        <v>9900046</v>
      </c>
      <c r="B2241" s="235" t="s">
        <v>2812</v>
      </c>
      <c r="C2241" s="235" t="s">
        <v>3124</v>
      </c>
      <c r="D2241" s="234"/>
      <c r="E2241" s="234"/>
      <c r="F2241" s="234"/>
      <c r="G2241" s="234"/>
      <c r="H2241" s="234"/>
      <c r="I2241" s="234"/>
      <c r="J2241" s="234"/>
      <c r="K2241" s="234"/>
      <c r="L2241" s="234"/>
      <c r="M2241" s="234"/>
      <c r="N2241" s="234"/>
      <c r="O2241" s="234"/>
      <c r="P2241" s="234"/>
      <c r="Q2241" s="234"/>
      <c r="R2241" s="234"/>
      <c r="S2241" s="234"/>
      <c r="T2241" s="234"/>
    </row>
    <row r="2242">
      <c r="A2242" s="237">
        <v>9900047</v>
      </c>
      <c r="B2242" s="235" t="s">
        <v>2814</v>
      </c>
      <c r="C2242" s="235" t="s">
        <v>3125</v>
      </c>
      <c r="D2242" s="234"/>
      <c r="E2242" s="234"/>
      <c r="F2242" s="234"/>
      <c r="G2242" s="234"/>
      <c r="H2242" s="234"/>
      <c r="I2242" s="234"/>
      <c r="J2242" s="234"/>
      <c r="K2242" s="234"/>
      <c r="L2242" s="234"/>
      <c r="M2242" s="234"/>
      <c r="N2242" s="234"/>
      <c r="O2242" s="234"/>
      <c r="P2242" s="234"/>
      <c r="Q2242" s="234"/>
      <c r="R2242" s="234"/>
      <c r="S2242" s="234"/>
      <c r="T2242" s="234"/>
    </row>
    <row r="2243">
      <c r="A2243" s="237">
        <v>9900048</v>
      </c>
      <c r="B2243" s="235" t="s">
        <v>2816</v>
      </c>
      <c r="C2243" s="235" t="s">
        <v>3126</v>
      </c>
      <c r="D2243" s="234"/>
      <c r="E2243" s="234"/>
      <c r="F2243" s="234"/>
      <c r="G2243" s="234"/>
      <c r="H2243" s="234"/>
      <c r="I2243" s="234"/>
      <c r="J2243" s="234"/>
      <c r="K2243" s="234"/>
      <c r="L2243" s="234"/>
      <c r="M2243" s="234"/>
      <c r="N2243" s="234"/>
      <c r="O2243" s="234"/>
      <c r="P2243" s="234"/>
      <c r="Q2243" s="234"/>
      <c r="R2243" s="234"/>
      <c r="S2243" s="234"/>
      <c r="T2243" s="234"/>
    </row>
    <row r="2244">
      <c r="A2244" s="237">
        <v>9900049</v>
      </c>
      <c r="B2244" s="235" t="s">
        <v>2818</v>
      </c>
      <c r="C2244" s="235" t="s">
        <v>3127</v>
      </c>
      <c r="D2244" s="234"/>
      <c r="E2244" s="234"/>
      <c r="F2244" s="234"/>
      <c r="G2244" s="234"/>
      <c r="H2244" s="234"/>
      <c r="I2244" s="234"/>
      <c r="J2244" s="234"/>
      <c r="K2244" s="234"/>
      <c r="L2244" s="234"/>
      <c r="M2244" s="234"/>
      <c r="N2244" s="234"/>
      <c r="O2244" s="234"/>
      <c r="P2244" s="234"/>
      <c r="Q2244" s="234"/>
      <c r="R2244" s="234"/>
      <c r="S2244" s="234"/>
      <c r="T2244" s="234"/>
    </row>
    <row r="2245">
      <c r="A2245" s="237">
        <v>9900050</v>
      </c>
      <c r="B2245" s="235" t="s">
        <v>2820</v>
      </c>
      <c r="C2245" s="235" t="s">
        <v>3128</v>
      </c>
      <c r="D2245" s="234"/>
      <c r="E2245" s="234"/>
      <c r="F2245" s="234"/>
      <c r="G2245" s="234"/>
      <c r="H2245" s="234"/>
      <c r="I2245" s="234"/>
      <c r="J2245" s="234"/>
      <c r="K2245" s="234"/>
      <c r="L2245" s="234"/>
      <c r="M2245" s="234"/>
      <c r="N2245" s="234"/>
      <c r="O2245" s="234"/>
      <c r="P2245" s="234"/>
      <c r="Q2245" s="234"/>
      <c r="R2245" s="234"/>
      <c r="S2245" s="234"/>
      <c r="T2245" s="234"/>
    </row>
    <row r="2246">
      <c r="A2246" s="237">
        <v>9900051</v>
      </c>
      <c r="B2246" s="235" t="s">
        <v>1036</v>
      </c>
      <c r="C2246" s="235" t="s">
        <v>3129</v>
      </c>
      <c r="D2246" s="234"/>
      <c r="E2246" s="234"/>
      <c r="F2246" s="234"/>
      <c r="G2246" s="234"/>
      <c r="H2246" s="234"/>
      <c r="I2246" s="234"/>
      <c r="J2246" s="234"/>
      <c r="K2246" s="234"/>
      <c r="L2246" s="234"/>
      <c r="M2246" s="234"/>
      <c r="N2246" s="234"/>
      <c r="O2246" s="234"/>
      <c r="P2246" s="234"/>
      <c r="Q2246" s="234"/>
      <c r="R2246" s="234"/>
      <c r="S2246" s="234"/>
      <c r="T2246" s="234"/>
    </row>
    <row r="2247">
      <c r="A2247" s="237">
        <v>5523002</v>
      </c>
      <c r="B2247" s="235" t="s">
        <v>1001</v>
      </c>
      <c r="C2247" s="235" t="s">
        <v>1002</v>
      </c>
      <c r="D2247" s="234"/>
      <c r="E2247" s="234"/>
      <c r="F2247" s="234"/>
      <c r="G2247" s="234"/>
      <c r="H2247" s="234"/>
      <c r="I2247" s="234"/>
      <c r="J2247" s="234"/>
      <c r="K2247" s="234"/>
      <c r="L2247" s="234"/>
      <c r="M2247" s="234"/>
      <c r="N2247" s="234"/>
      <c r="O2247" s="234"/>
      <c r="P2247" s="234"/>
      <c r="Q2247" s="234"/>
      <c r="R2247" s="234"/>
      <c r="S2247" s="234"/>
      <c r="T2247" s="234"/>
    </row>
    <row r="2248">
      <c r="A2248" s="237">
        <v>9900052</v>
      </c>
      <c r="B2248" s="231" t="s">
        <v>2613</v>
      </c>
      <c r="C2248" s="233" t="s">
        <v>2614</v>
      </c>
      <c r="D2248" s="234"/>
      <c r="E2248" s="234"/>
      <c r="F2248" s="234"/>
      <c r="G2248" s="234"/>
      <c r="H2248" s="234"/>
      <c r="I2248" s="234"/>
      <c r="J2248" s="234"/>
      <c r="K2248" s="234"/>
      <c r="L2248" s="234"/>
      <c r="M2248" s="234"/>
      <c r="N2248" s="234"/>
      <c r="O2248" s="234"/>
      <c r="P2248" s="234"/>
      <c r="Q2248" s="234"/>
      <c r="R2248" s="234"/>
      <c r="S2248" s="234"/>
      <c r="T2248" s="234"/>
    </row>
    <row r="2249">
      <c r="A2249" s="237">
        <v>9900053</v>
      </c>
      <c r="B2249" s="231" t="s">
        <v>2615</v>
      </c>
      <c r="C2249" s="233" t="s">
        <v>2616</v>
      </c>
      <c r="D2249" s="234"/>
      <c r="E2249" s="234"/>
      <c r="F2249" s="234"/>
      <c r="G2249" s="234"/>
      <c r="H2249" s="234"/>
      <c r="I2249" s="234"/>
      <c r="J2249" s="234"/>
      <c r="K2249" s="234"/>
      <c r="L2249" s="234"/>
      <c r="M2249" s="234"/>
      <c r="N2249" s="234"/>
      <c r="O2249" s="234"/>
      <c r="P2249" s="234"/>
      <c r="Q2249" s="234"/>
      <c r="R2249" s="234"/>
      <c r="S2249" s="234"/>
      <c r="T2249" s="234"/>
    </row>
    <row r="2250">
      <c r="A2250" s="237">
        <v>9900054</v>
      </c>
      <c r="B2250" s="231" t="s">
        <v>2617</v>
      </c>
      <c r="C2250" s="233" t="s">
        <v>3130</v>
      </c>
      <c r="D2250" s="234"/>
      <c r="E2250" s="234"/>
      <c r="F2250" s="234"/>
      <c r="G2250" s="234"/>
      <c r="H2250" s="234"/>
      <c r="I2250" s="234"/>
      <c r="J2250" s="234"/>
      <c r="K2250" s="234"/>
      <c r="L2250" s="234"/>
      <c r="M2250" s="234"/>
      <c r="N2250" s="234"/>
      <c r="O2250" s="234"/>
      <c r="P2250" s="234"/>
      <c r="Q2250" s="234"/>
      <c r="R2250" s="234"/>
      <c r="S2250" s="234"/>
      <c r="T2250" s="234"/>
    </row>
    <row r="2251">
      <c r="A2251" s="237">
        <v>9900055</v>
      </c>
      <c r="B2251" s="231" t="s">
        <v>2619</v>
      </c>
      <c r="C2251" s="233" t="s">
        <v>3131</v>
      </c>
      <c r="D2251" s="234"/>
      <c r="E2251" s="234"/>
      <c r="F2251" s="234"/>
      <c r="G2251" s="234"/>
      <c r="H2251" s="234"/>
      <c r="I2251" s="234"/>
      <c r="J2251" s="234"/>
      <c r="K2251" s="234"/>
      <c r="L2251" s="234"/>
      <c r="M2251" s="234"/>
      <c r="N2251" s="234"/>
      <c r="O2251" s="234"/>
      <c r="P2251" s="234"/>
      <c r="Q2251" s="234"/>
      <c r="R2251" s="234"/>
      <c r="S2251" s="234"/>
      <c r="T2251" s="234"/>
    </row>
    <row r="2252">
      <c r="A2252" s="237">
        <v>9900056</v>
      </c>
      <c r="B2252" s="231" t="s">
        <v>2621</v>
      </c>
      <c r="C2252" s="233" t="s">
        <v>3132</v>
      </c>
      <c r="D2252" s="234"/>
      <c r="E2252" s="234"/>
      <c r="F2252" s="234"/>
      <c r="G2252" s="234"/>
      <c r="H2252" s="234"/>
      <c r="I2252" s="234"/>
      <c r="J2252" s="234"/>
      <c r="K2252" s="234"/>
      <c r="L2252" s="234"/>
      <c r="M2252" s="234"/>
      <c r="N2252" s="234"/>
      <c r="O2252" s="234"/>
      <c r="P2252" s="234"/>
      <c r="Q2252" s="234"/>
      <c r="R2252" s="234"/>
      <c r="S2252" s="234"/>
      <c r="T2252" s="234"/>
    </row>
    <row r="2253">
      <c r="A2253" s="237">
        <v>9900057</v>
      </c>
      <c r="B2253" s="231" t="s">
        <v>2623</v>
      </c>
      <c r="C2253" s="233" t="s">
        <v>2624</v>
      </c>
      <c r="D2253" s="234"/>
      <c r="E2253" s="234"/>
      <c r="F2253" s="234"/>
      <c r="G2253" s="234"/>
      <c r="H2253" s="234"/>
      <c r="I2253" s="234"/>
      <c r="J2253" s="234"/>
      <c r="K2253" s="234"/>
      <c r="L2253" s="234"/>
      <c r="M2253" s="234"/>
      <c r="N2253" s="234"/>
      <c r="O2253" s="234"/>
      <c r="P2253" s="234"/>
      <c r="Q2253" s="234"/>
      <c r="R2253" s="234"/>
      <c r="S2253" s="234"/>
      <c r="T2253" s="234"/>
    </row>
    <row r="2254">
      <c r="A2254" s="237">
        <v>9900058</v>
      </c>
      <c r="B2254" s="231" t="s">
        <v>2625</v>
      </c>
      <c r="C2254" s="233" t="s">
        <v>2626</v>
      </c>
      <c r="D2254" s="234"/>
      <c r="E2254" s="234"/>
      <c r="F2254" s="234"/>
      <c r="G2254" s="234"/>
      <c r="H2254" s="234"/>
      <c r="I2254" s="234"/>
      <c r="J2254" s="234"/>
      <c r="K2254" s="234"/>
      <c r="L2254" s="234"/>
      <c r="M2254" s="234"/>
      <c r="N2254" s="234"/>
      <c r="O2254" s="234"/>
      <c r="P2254" s="234"/>
      <c r="Q2254" s="234"/>
      <c r="R2254" s="234"/>
      <c r="S2254" s="234"/>
      <c r="T2254" s="234"/>
    </row>
    <row r="2255">
      <c r="A2255" s="237">
        <v>9900059</v>
      </c>
      <c r="B2255" s="231" t="s">
        <v>2627</v>
      </c>
      <c r="C2255" s="233" t="s">
        <v>2628</v>
      </c>
      <c r="D2255" s="234"/>
      <c r="E2255" s="234"/>
      <c r="F2255" s="234"/>
      <c r="G2255" s="234"/>
      <c r="H2255" s="234"/>
      <c r="I2255" s="234"/>
      <c r="J2255" s="234"/>
      <c r="K2255" s="234"/>
      <c r="L2255" s="234"/>
      <c r="M2255" s="234"/>
      <c r="N2255" s="234"/>
      <c r="O2255" s="234"/>
      <c r="P2255" s="234"/>
      <c r="Q2255" s="234"/>
      <c r="R2255" s="234"/>
      <c r="S2255" s="234"/>
      <c r="T2255" s="234"/>
    </row>
    <row r="2256">
      <c r="A2256" s="237">
        <v>9900060</v>
      </c>
      <c r="B2256" s="231" t="s">
        <v>2629</v>
      </c>
      <c r="C2256" s="233" t="s">
        <v>2630</v>
      </c>
      <c r="D2256" s="234"/>
      <c r="E2256" s="234"/>
      <c r="F2256" s="234"/>
      <c r="G2256" s="234"/>
      <c r="H2256" s="234"/>
      <c r="I2256" s="234"/>
      <c r="J2256" s="234"/>
      <c r="K2256" s="234"/>
      <c r="L2256" s="234"/>
      <c r="M2256" s="234"/>
      <c r="N2256" s="234"/>
      <c r="O2256" s="234"/>
      <c r="P2256" s="234"/>
      <c r="Q2256" s="234"/>
      <c r="R2256" s="234"/>
      <c r="S2256" s="234"/>
      <c r="T2256" s="234"/>
    </row>
    <row r="2257">
      <c r="A2257" s="237">
        <v>9900061</v>
      </c>
      <c r="B2257" s="231" t="s">
        <v>2631</v>
      </c>
      <c r="C2257" s="233" t="s">
        <v>2632</v>
      </c>
      <c r="D2257" s="234"/>
      <c r="E2257" s="234"/>
      <c r="F2257" s="234"/>
      <c r="G2257" s="234"/>
      <c r="H2257" s="234"/>
      <c r="I2257" s="234"/>
      <c r="J2257" s="234"/>
      <c r="K2257" s="234"/>
      <c r="L2257" s="234"/>
      <c r="M2257" s="234"/>
      <c r="N2257" s="234"/>
      <c r="O2257" s="234"/>
      <c r="P2257" s="234"/>
      <c r="Q2257" s="234"/>
      <c r="R2257" s="234"/>
      <c r="S2257" s="234"/>
      <c r="T2257" s="234"/>
    </row>
    <row r="2258">
      <c r="A2258" s="237">
        <v>9900062</v>
      </c>
      <c r="B2258" s="231" t="s">
        <v>2633</v>
      </c>
      <c r="C2258" s="233" t="s">
        <v>2634</v>
      </c>
      <c r="D2258" s="234"/>
      <c r="E2258" s="234"/>
      <c r="F2258" s="234"/>
      <c r="G2258" s="234"/>
      <c r="H2258" s="234"/>
      <c r="I2258" s="234"/>
      <c r="J2258" s="234"/>
      <c r="K2258" s="234"/>
      <c r="L2258" s="234"/>
      <c r="M2258" s="234"/>
      <c r="N2258" s="234"/>
      <c r="O2258" s="234"/>
      <c r="P2258" s="234"/>
      <c r="Q2258" s="234"/>
      <c r="R2258" s="234"/>
      <c r="S2258" s="234"/>
      <c r="T2258" s="234"/>
    </row>
    <row r="2259">
      <c r="A2259" s="237">
        <v>9900063</v>
      </c>
      <c r="B2259" s="235" t="s">
        <v>2635</v>
      </c>
      <c r="C2259" s="233" t="s">
        <v>2636</v>
      </c>
      <c r="D2259" s="234"/>
      <c r="E2259" s="234"/>
      <c r="F2259" s="234"/>
      <c r="G2259" s="234"/>
      <c r="H2259" s="234"/>
      <c r="I2259" s="234"/>
      <c r="J2259" s="234"/>
      <c r="K2259" s="234"/>
      <c r="L2259" s="234"/>
      <c r="M2259" s="234"/>
      <c r="N2259" s="234"/>
      <c r="O2259" s="234"/>
      <c r="P2259" s="234"/>
      <c r="Q2259" s="234"/>
      <c r="R2259" s="234"/>
      <c r="S2259" s="234"/>
      <c r="T2259" s="234"/>
    </row>
    <row r="2260">
      <c r="A2260" s="237">
        <v>9900064</v>
      </c>
      <c r="B2260" s="235" t="s">
        <v>2637</v>
      </c>
      <c r="C2260" s="233" t="s">
        <v>2638</v>
      </c>
      <c r="D2260" s="234"/>
      <c r="E2260" s="234"/>
      <c r="F2260" s="234"/>
      <c r="G2260" s="234"/>
      <c r="H2260" s="234"/>
      <c r="I2260" s="234"/>
      <c r="J2260" s="234"/>
      <c r="K2260" s="234"/>
      <c r="L2260" s="234"/>
      <c r="M2260" s="234"/>
      <c r="N2260" s="234"/>
      <c r="O2260" s="234"/>
      <c r="P2260" s="234"/>
      <c r="Q2260" s="234"/>
      <c r="R2260" s="234"/>
      <c r="S2260" s="234"/>
      <c r="T2260" s="234"/>
    </row>
    <row r="2261">
      <c r="A2261" s="237">
        <v>9900065</v>
      </c>
      <c r="B2261" s="231" t="s">
        <v>2488</v>
      </c>
      <c r="C2261" s="233" t="s">
        <v>2639</v>
      </c>
      <c r="D2261" s="234"/>
      <c r="E2261" s="234"/>
      <c r="F2261" s="234"/>
      <c r="G2261" s="234"/>
      <c r="H2261" s="234"/>
      <c r="I2261" s="234"/>
      <c r="J2261" s="234"/>
      <c r="K2261" s="234"/>
      <c r="L2261" s="234"/>
      <c r="M2261" s="234"/>
      <c r="N2261" s="234"/>
      <c r="O2261" s="234"/>
      <c r="P2261" s="234"/>
      <c r="Q2261" s="234"/>
      <c r="R2261" s="234"/>
      <c r="S2261" s="234"/>
      <c r="T2261" s="234"/>
    </row>
    <row r="2262">
      <c r="A2262" s="237">
        <v>9900066</v>
      </c>
      <c r="B2262" s="231" t="s">
        <v>2640</v>
      </c>
      <c r="C2262" s="233" t="s">
        <v>2612</v>
      </c>
      <c r="D2262" s="234"/>
      <c r="E2262" s="234"/>
      <c r="F2262" s="234"/>
      <c r="G2262" s="234"/>
      <c r="H2262" s="234"/>
      <c r="I2262" s="234"/>
      <c r="J2262" s="234"/>
      <c r="K2262" s="234"/>
      <c r="L2262" s="234"/>
      <c r="M2262" s="234"/>
      <c r="N2262" s="234"/>
      <c r="O2262" s="234"/>
      <c r="P2262" s="234"/>
      <c r="Q2262" s="234"/>
      <c r="R2262" s="234"/>
      <c r="S2262" s="234"/>
      <c r="T2262" s="234"/>
    </row>
    <row r="2263">
      <c r="A2263" s="237">
        <v>9900067</v>
      </c>
      <c r="B2263" s="240" t="s">
        <v>2641</v>
      </c>
      <c r="C2263" s="250" t="s">
        <v>2642</v>
      </c>
      <c r="D2263" s="234"/>
      <c r="E2263" s="234"/>
      <c r="F2263" s="234"/>
      <c r="G2263" s="234"/>
      <c r="H2263" s="234"/>
      <c r="I2263" s="234"/>
      <c r="J2263" s="234"/>
      <c r="K2263" s="234"/>
      <c r="L2263" s="234"/>
      <c r="M2263" s="234"/>
      <c r="N2263" s="234"/>
      <c r="O2263" s="234"/>
      <c r="P2263" s="234"/>
      <c r="Q2263" s="234"/>
      <c r="R2263" s="234"/>
      <c r="S2263" s="234"/>
      <c r="T2263" s="234"/>
    </row>
    <row r="2264">
      <c r="A2264" s="237"/>
      <c r="B2264" s="235"/>
      <c r="C2264" s="235"/>
      <c r="D2264" s="234"/>
      <c r="E2264" s="234"/>
      <c r="F2264" s="234"/>
      <c r="G2264" s="234"/>
      <c r="H2264" s="234"/>
      <c r="I2264" s="234"/>
      <c r="J2264" s="234"/>
      <c r="K2264" s="234"/>
      <c r="L2264" s="234"/>
      <c r="M2264" s="234"/>
      <c r="N2264" s="234"/>
      <c r="O2264" s="234"/>
      <c r="P2264" s="234"/>
      <c r="Q2264" s="234"/>
      <c r="R2264" s="234"/>
      <c r="S2264" s="234"/>
      <c r="T2264" s="234"/>
    </row>
    <row r="2265">
      <c r="A2265" s="237">
        <v>9900070</v>
      </c>
      <c r="B2265" s="235" t="s">
        <v>3133</v>
      </c>
      <c r="C2265" s="235" t="s">
        <v>3134</v>
      </c>
      <c r="D2265" s="234"/>
      <c r="E2265" s="234"/>
      <c r="F2265" s="234"/>
      <c r="G2265" s="234"/>
      <c r="H2265" s="234"/>
      <c r="I2265" s="234"/>
      <c r="J2265" s="234"/>
      <c r="K2265" s="234"/>
      <c r="L2265" s="234"/>
      <c r="M2265" s="234"/>
      <c r="N2265" s="234"/>
      <c r="O2265" s="234"/>
      <c r="P2265" s="234"/>
      <c r="Q2265" s="234"/>
      <c r="R2265" s="234"/>
      <c r="S2265" s="234"/>
      <c r="T2265" s="234"/>
    </row>
    <row r="2266">
      <c r="A2266" s="237">
        <v>9900071</v>
      </c>
      <c r="B2266" s="235" t="s">
        <v>3135</v>
      </c>
      <c r="C2266" s="235" t="s">
        <v>3136</v>
      </c>
      <c r="D2266" s="234"/>
      <c r="E2266" s="234"/>
      <c r="F2266" s="234"/>
      <c r="G2266" s="234"/>
      <c r="H2266" s="234"/>
      <c r="I2266" s="234"/>
      <c r="J2266" s="234"/>
      <c r="K2266" s="234"/>
      <c r="L2266" s="234"/>
      <c r="M2266" s="234"/>
      <c r="N2266" s="234"/>
      <c r="O2266" s="234"/>
      <c r="P2266" s="234"/>
      <c r="Q2266" s="234"/>
      <c r="R2266" s="234"/>
      <c r="S2266" s="234"/>
      <c r="T2266" s="234"/>
    </row>
    <row r="2267">
      <c r="A2267" s="237">
        <v>9900072</v>
      </c>
      <c r="B2267" s="235" t="s">
        <v>3137</v>
      </c>
      <c r="C2267" s="235" t="s">
        <v>3138</v>
      </c>
      <c r="D2267" s="234"/>
      <c r="E2267" s="234"/>
      <c r="F2267" s="234"/>
      <c r="G2267" s="234"/>
      <c r="H2267" s="234"/>
      <c r="I2267" s="234"/>
      <c r="J2267" s="234"/>
      <c r="K2267" s="234"/>
      <c r="L2267" s="234"/>
      <c r="M2267" s="234"/>
      <c r="N2267" s="234"/>
      <c r="O2267" s="234"/>
      <c r="P2267" s="234"/>
      <c r="Q2267" s="234"/>
      <c r="R2267" s="234"/>
      <c r="S2267" s="234"/>
      <c r="T2267" s="234"/>
    </row>
    <row r="2268">
      <c r="A2268" s="237">
        <v>9900073</v>
      </c>
      <c r="B2268" s="235" t="s">
        <v>3139</v>
      </c>
      <c r="C2268" s="235" t="s">
        <v>3140</v>
      </c>
      <c r="D2268" s="234"/>
      <c r="E2268" s="234"/>
      <c r="F2268" s="234"/>
      <c r="G2268" s="234"/>
      <c r="H2268" s="234"/>
      <c r="I2268" s="234"/>
      <c r="J2268" s="234"/>
      <c r="K2268" s="234"/>
      <c r="L2268" s="234"/>
      <c r="M2268" s="234"/>
      <c r="N2268" s="234"/>
      <c r="O2268" s="234"/>
      <c r="P2268" s="234"/>
      <c r="Q2268" s="234"/>
      <c r="R2268" s="234"/>
      <c r="S2268" s="234"/>
      <c r="T2268" s="234"/>
    </row>
    <row r="2269">
      <c r="A2269" s="237"/>
      <c r="B2269" s="235"/>
      <c r="C2269" s="235"/>
      <c r="D2269" s="234"/>
      <c r="E2269" s="234"/>
      <c r="F2269" s="234"/>
      <c r="G2269" s="234"/>
      <c r="H2269" s="234"/>
      <c r="I2269" s="234"/>
      <c r="J2269" s="234"/>
      <c r="K2269" s="234"/>
      <c r="L2269" s="234"/>
      <c r="M2269" s="234"/>
      <c r="N2269" s="234"/>
      <c r="O2269" s="234"/>
      <c r="P2269" s="234"/>
      <c r="Q2269" s="234"/>
      <c r="R2269" s="234"/>
      <c r="S2269" s="234"/>
      <c r="T2269" s="234"/>
    </row>
    <row r="2270">
      <c r="A2270" s="237"/>
      <c r="B2270" s="235"/>
      <c r="C2270" s="235"/>
      <c r="D2270" s="234"/>
      <c r="E2270" s="234"/>
      <c r="F2270" s="234"/>
      <c r="G2270" s="234"/>
      <c r="H2270" s="234"/>
      <c r="I2270" s="234"/>
      <c r="J2270" s="234"/>
      <c r="K2270" s="234"/>
      <c r="L2270" s="234"/>
      <c r="M2270" s="234"/>
      <c r="N2270" s="234"/>
      <c r="O2270" s="234"/>
      <c r="P2270" s="234"/>
      <c r="Q2270" s="234"/>
      <c r="R2270" s="234"/>
      <c r="S2270" s="234"/>
      <c r="T2270" s="234"/>
    </row>
    <row r="2271">
      <c r="A2271" s="237"/>
      <c r="B2271" s="235"/>
      <c r="C2271" s="235"/>
      <c r="D2271" s="234"/>
      <c r="E2271" s="234"/>
      <c r="F2271" s="234"/>
      <c r="G2271" s="234"/>
      <c r="H2271" s="234"/>
      <c r="I2271" s="234"/>
      <c r="J2271" s="234"/>
      <c r="K2271" s="234"/>
      <c r="L2271" s="234"/>
      <c r="M2271" s="234"/>
      <c r="N2271" s="234"/>
      <c r="O2271" s="234"/>
      <c r="P2271" s="234"/>
      <c r="Q2271" s="234"/>
      <c r="R2271" s="234"/>
      <c r="S2271" s="234"/>
      <c r="T2271" s="234"/>
    </row>
    <row r="2272">
      <c r="A2272" s="235"/>
      <c r="B2272" s="235"/>
      <c r="C2272" s="233"/>
      <c r="D2272" s="234"/>
      <c r="E2272" s="234"/>
      <c r="F2272" s="234"/>
      <c r="G2272" s="234"/>
      <c r="H2272" s="234"/>
      <c r="I2272" s="234"/>
      <c r="J2272" s="234"/>
      <c r="K2272" s="234"/>
      <c r="L2272" s="234"/>
      <c r="M2272" s="234"/>
      <c r="N2272" s="234"/>
      <c r="O2272" s="234"/>
      <c r="P2272" s="234"/>
      <c r="Q2272" s="234"/>
      <c r="R2272" s="234"/>
      <c r="S2272" s="234"/>
      <c r="T2272" s="234"/>
    </row>
    <row r="2273">
      <c r="A2273" s="242"/>
      <c r="B2273" s="291" t="s">
        <v>2482</v>
      </c>
      <c r="C2273" s="292" t="s">
        <v>3141</v>
      </c>
      <c r="D2273" s="234"/>
      <c r="E2273" s="234"/>
      <c r="F2273" s="234"/>
      <c r="G2273" s="234"/>
      <c r="H2273" s="234"/>
      <c r="I2273" s="234"/>
      <c r="J2273" s="234"/>
      <c r="K2273" s="234"/>
      <c r="L2273" s="234"/>
      <c r="M2273" s="234"/>
      <c r="N2273" s="234"/>
      <c r="O2273" s="234"/>
      <c r="P2273" s="234"/>
      <c r="Q2273" s="234"/>
      <c r="R2273" s="234"/>
      <c r="S2273" s="234"/>
      <c r="T2273" s="234"/>
    </row>
    <row r="2274">
      <c r="A2274" s="235"/>
      <c r="B2274" s="235"/>
      <c r="C2274" s="233"/>
      <c r="D2274" s="234"/>
      <c r="E2274" s="234"/>
      <c r="F2274" s="234"/>
      <c r="G2274" s="234"/>
      <c r="H2274" s="234"/>
      <c r="I2274" s="234"/>
      <c r="J2274" s="234"/>
      <c r="K2274" s="234"/>
      <c r="L2274" s="234"/>
      <c r="M2274" s="234"/>
      <c r="N2274" s="234"/>
      <c r="O2274" s="234"/>
      <c r="P2274" s="234"/>
      <c r="Q2274" s="234"/>
      <c r="R2274" s="234"/>
      <c r="S2274" s="234"/>
      <c r="T2274" s="234"/>
    </row>
    <row r="2275">
      <c r="A2275" s="293">
        <v>100001</v>
      </c>
      <c r="B2275" s="293" t="s">
        <v>3142</v>
      </c>
      <c r="C2275" s="294" t="s">
        <v>3143</v>
      </c>
      <c r="D2275" s="234"/>
      <c r="E2275" s="234"/>
      <c r="F2275" s="234"/>
      <c r="G2275" s="234"/>
      <c r="H2275" s="234"/>
      <c r="I2275" s="234"/>
      <c r="J2275" s="234"/>
      <c r="K2275" s="234"/>
      <c r="L2275" s="234"/>
      <c r="M2275" s="234"/>
      <c r="N2275" s="234"/>
      <c r="O2275" s="234"/>
      <c r="P2275" s="234"/>
      <c r="Q2275" s="234"/>
      <c r="R2275" s="234"/>
      <c r="S2275" s="234"/>
      <c r="T2275" s="234"/>
    </row>
    <row r="2276">
      <c r="A2276" s="293">
        <v>100002</v>
      </c>
      <c r="B2276" s="293" t="s">
        <v>3144</v>
      </c>
      <c r="C2276" s="294" t="s">
        <v>3145</v>
      </c>
      <c r="D2276" s="234"/>
      <c r="E2276" s="234"/>
      <c r="F2276" s="234"/>
      <c r="G2276" s="234"/>
      <c r="H2276" s="234"/>
      <c r="I2276" s="234"/>
      <c r="J2276" s="234"/>
      <c r="K2276" s="234"/>
      <c r="L2276" s="234"/>
      <c r="M2276" s="234"/>
      <c r="N2276" s="234"/>
      <c r="O2276" s="234"/>
      <c r="P2276" s="234"/>
      <c r="Q2276" s="234"/>
      <c r="R2276" s="234"/>
      <c r="S2276" s="234"/>
      <c r="T2276" s="234"/>
    </row>
    <row r="2277">
      <c r="A2277" s="293">
        <v>100003</v>
      </c>
      <c r="B2277" s="293" t="s">
        <v>3146</v>
      </c>
      <c r="C2277" s="294" t="s">
        <v>3147</v>
      </c>
      <c r="D2277" s="234"/>
      <c r="E2277" s="234"/>
      <c r="F2277" s="234"/>
      <c r="G2277" s="234"/>
      <c r="H2277" s="234"/>
      <c r="I2277" s="234"/>
      <c r="J2277" s="234"/>
      <c r="K2277" s="234"/>
      <c r="L2277" s="234"/>
      <c r="M2277" s="234"/>
      <c r="N2277" s="234"/>
      <c r="O2277" s="234"/>
      <c r="P2277" s="234"/>
      <c r="Q2277" s="234"/>
      <c r="R2277" s="234"/>
      <c r="S2277" s="234"/>
      <c r="T2277" s="234"/>
    </row>
    <row r="2278">
      <c r="A2278" s="293">
        <v>100004</v>
      </c>
      <c r="B2278" s="293" t="s">
        <v>3148</v>
      </c>
      <c r="C2278" s="294" t="s">
        <v>3149</v>
      </c>
      <c r="D2278" s="234"/>
      <c r="E2278" s="234"/>
      <c r="F2278" s="234"/>
      <c r="G2278" s="234"/>
      <c r="H2278" s="234"/>
      <c r="I2278" s="234"/>
      <c r="J2278" s="234"/>
      <c r="K2278" s="234"/>
      <c r="L2278" s="234"/>
      <c r="M2278" s="234"/>
      <c r="N2278" s="234"/>
      <c r="O2278" s="234"/>
      <c r="P2278" s="234"/>
      <c r="Q2278" s="234"/>
      <c r="R2278" s="234"/>
      <c r="S2278" s="234"/>
      <c r="T2278" s="234"/>
    </row>
    <row r="2279">
      <c r="A2279" s="293">
        <v>100005</v>
      </c>
      <c r="B2279" s="293" t="s">
        <v>3150</v>
      </c>
      <c r="C2279" s="294" t="s">
        <v>3151</v>
      </c>
      <c r="D2279" s="234"/>
      <c r="E2279" s="234"/>
      <c r="F2279" s="234"/>
      <c r="G2279" s="234"/>
      <c r="H2279" s="234"/>
      <c r="I2279" s="234"/>
      <c r="J2279" s="234"/>
      <c r="K2279" s="234"/>
      <c r="L2279" s="234"/>
      <c r="M2279" s="234"/>
      <c r="N2279" s="234"/>
      <c r="O2279" s="234"/>
      <c r="P2279" s="234"/>
      <c r="Q2279" s="234"/>
      <c r="R2279" s="234"/>
      <c r="S2279" s="234"/>
      <c r="T2279" s="234"/>
    </row>
    <row r="2280">
      <c r="A2280" s="240">
        <v>100006</v>
      </c>
      <c r="B2280" s="231" t="s">
        <v>3152</v>
      </c>
      <c r="C2280" s="233" t="s">
        <v>3153</v>
      </c>
      <c r="D2280" s="234"/>
      <c r="E2280" s="234"/>
      <c r="F2280" s="234"/>
      <c r="G2280" s="234"/>
      <c r="H2280" s="234"/>
      <c r="I2280" s="234"/>
      <c r="J2280" s="234"/>
      <c r="K2280" s="234"/>
      <c r="L2280" s="234"/>
      <c r="M2280" s="234"/>
      <c r="N2280" s="234"/>
      <c r="O2280" s="234"/>
      <c r="P2280" s="234"/>
      <c r="Q2280" s="234"/>
      <c r="R2280" s="234"/>
      <c r="S2280" s="234"/>
      <c r="T2280" s="234"/>
    </row>
    <row r="2281">
      <c r="A2281" s="240">
        <v>100007</v>
      </c>
      <c r="B2281" s="231" t="s">
        <v>3154</v>
      </c>
      <c r="C2281" s="233" t="s">
        <v>3155</v>
      </c>
      <c r="D2281" s="234"/>
      <c r="E2281" s="234"/>
      <c r="F2281" s="234"/>
      <c r="G2281" s="234"/>
      <c r="H2281" s="234"/>
      <c r="I2281" s="234"/>
      <c r="J2281" s="234"/>
      <c r="K2281" s="234"/>
      <c r="L2281" s="234"/>
      <c r="M2281" s="234"/>
      <c r="N2281" s="234"/>
      <c r="O2281" s="234"/>
      <c r="P2281" s="234"/>
      <c r="Q2281" s="234"/>
      <c r="R2281" s="234"/>
      <c r="S2281" s="234"/>
      <c r="T2281" s="234"/>
    </row>
    <row r="2282">
      <c r="A2282" s="240">
        <v>100008</v>
      </c>
      <c r="B2282" s="231" t="s">
        <v>3156</v>
      </c>
      <c r="C2282" s="233" t="s">
        <v>3157</v>
      </c>
      <c r="D2282" s="234"/>
      <c r="E2282" s="234"/>
      <c r="F2282" s="234"/>
      <c r="G2282" s="234"/>
      <c r="H2282" s="234"/>
      <c r="I2282" s="234"/>
      <c r="J2282" s="234"/>
      <c r="K2282" s="234"/>
      <c r="L2282" s="234"/>
      <c r="M2282" s="234"/>
      <c r="N2282" s="234"/>
      <c r="O2282" s="234"/>
      <c r="P2282" s="234"/>
      <c r="Q2282" s="234"/>
      <c r="R2282" s="234"/>
      <c r="S2282" s="234"/>
      <c r="T2282" s="234"/>
    </row>
    <row r="2283">
      <c r="A2283" s="240">
        <v>100009</v>
      </c>
      <c r="B2283" s="231" t="s">
        <v>3158</v>
      </c>
      <c r="C2283" s="233" t="s">
        <v>3159</v>
      </c>
      <c r="D2283" s="234"/>
      <c r="E2283" s="234"/>
      <c r="F2283" s="234"/>
      <c r="G2283" s="234"/>
      <c r="H2283" s="234"/>
      <c r="I2283" s="234"/>
      <c r="J2283" s="234"/>
      <c r="K2283" s="234"/>
      <c r="L2283" s="234"/>
      <c r="M2283" s="234"/>
      <c r="N2283" s="234"/>
      <c r="O2283" s="234"/>
      <c r="P2283" s="234"/>
      <c r="Q2283" s="234"/>
      <c r="R2283" s="234"/>
      <c r="S2283" s="234"/>
      <c r="T2283" s="234"/>
    </row>
    <row r="2284">
      <c r="A2284" s="240">
        <v>100010</v>
      </c>
      <c r="B2284" s="231" t="s">
        <v>3160</v>
      </c>
      <c r="C2284" s="233" t="s">
        <v>3161</v>
      </c>
      <c r="D2284" s="234"/>
      <c r="E2284" s="234"/>
      <c r="F2284" s="234"/>
      <c r="G2284" s="234"/>
      <c r="H2284" s="234"/>
      <c r="I2284" s="234"/>
      <c r="J2284" s="234"/>
      <c r="K2284" s="234"/>
      <c r="L2284" s="234"/>
      <c r="M2284" s="234"/>
      <c r="N2284" s="234"/>
      <c r="O2284" s="234"/>
      <c r="P2284" s="234"/>
      <c r="Q2284" s="234"/>
      <c r="R2284" s="234"/>
      <c r="S2284" s="234"/>
      <c r="T2284" s="234"/>
    </row>
    <row r="2285">
      <c r="A2285" s="240">
        <v>100011</v>
      </c>
      <c r="B2285" s="231" t="s">
        <v>3162</v>
      </c>
      <c r="C2285" s="282" t="s">
        <v>3163</v>
      </c>
      <c r="D2285" s="234"/>
      <c r="E2285" s="234"/>
      <c r="F2285" s="234"/>
      <c r="G2285" s="234"/>
      <c r="H2285" s="234"/>
      <c r="I2285" s="234"/>
      <c r="J2285" s="234"/>
      <c r="K2285" s="234"/>
      <c r="L2285" s="234"/>
      <c r="M2285" s="234"/>
      <c r="N2285" s="234"/>
      <c r="O2285" s="234"/>
      <c r="P2285" s="234"/>
      <c r="Q2285" s="234"/>
      <c r="R2285" s="234"/>
      <c r="S2285" s="234"/>
      <c r="T2285" s="234"/>
    </row>
    <row r="2286">
      <c r="A2286" s="240">
        <v>100012</v>
      </c>
      <c r="B2286" s="231" t="s">
        <v>3164</v>
      </c>
      <c r="C2286" s="233" t="s">
        <v>3165</v>
      </c>
      <c r="D2286" s="234"/>
      <c r="E2286" s="234"/>
      <c r="F2286" s="234"/>
      <c r="G2286" s="234"/>
      <c r="H2286" s="234"/>
      <c r="I2286" s="234"/>
      <c r="J2286" s="234"/>
      <c r="K2286" s="234"/>
      <c r="L2286" s="234"/>
      <c r="M2286" s="234"/>
      <c r="N2286" s="234"/>
      <c r="O2286" s="234"/>
      <c r="P2286" s="234"/>
      <c r="Q2286" s="234"/>
      <c r="R2286" s="234"/>
      <c r="S2286" s="234"/>
      <c r="T2286" s="234"/>
    </row>
    <row r="2287">
      <c r="A2287" s="240">
        <v>100013</v>
      </c>
      <c r="B2287" s="231" t="s">
        <v>3166</v>
      </c>
      <c r="C2287" s="233" t="s">
        <v>3167</v>
      </c>
      <c r="D2287" s="234"/>
      <c r="E2287" s="234"/>
      <c r="F2287" s="234"/>
      <c r="G2287" s="234"/>
      <c r="H2287" s="234"/>
      <c r="I2287" s="234"/>
      <c r="J2287" s="234"/>
      <c r="K2287" s="234"/>
      <c r="L2287" s="234"/>
      <c r="M2287" s="234"/>
      <c r="N2287" s="234"/>
      <c r="O2287" s="234"/>
      <c r="P2287" s="234"/>
      <c r="Q2287" s="234"/>
      <c r="R2287" s="234"/>
      <c r="S2287" s="234"/>
      <c r="T2287" s="234"/>
    </row>
    <row r="2288">
      <c r="A2288" s="231">
        <v>100014</v>
      </c>
      <c r="B2288" s="231" t="s">
        <v>3168</v>
      </c>
      <c r="C2288" s="233" t="s">
        <v>3157</v>
      </c>
      <c r="D2288" s="234"/>
      <c r="E2288" s="234"/>
      <c r="F2288" s="234"/>
      <c r="G2288" s="234"/>
      <c r="H2288" s="234"/>
      <c r="I2288" s="234"/>
      <c r="J2288" s="234"/>
      <c r="K2288" s="234"/>
      <c r="L2288" s="234"/>
      <c r="M2288" s="234"/>
      <c r="N2288" s="234"/>
      <c r="O2288" s="234"/>
      <c r="P2288" s="234"/>
      <c r="Q2288" s="234"/>
      <c r="R2288" s="234"/>
      <c r="S2288" s="234"/>
      <c r="T2288" s="234"/>
    </row>
    <row r="2289">
      <c r="A2289" s="231">
        <v>100015</v>
      </c>
      <c r="B2289" s="231" t="s">
        <v>3169</v>
      </c>
      <c r="C2289" s="233" t="s">
        <v>3170</v>
      </c>
      <c r="D2289" s="234"/>
      <c r="E2289" s="234"/>
      <c r="F2289" s="234"/>
      <c r="G2289" s="234"/>
      <c r="H2289" s="234"/>
      <c r="I2289" s="234"/>
      <c r="J2289" s="234"/>
      <c r="K2289" s="234"/>
      <c r="L2289" s="234"/>
      <c r="M2289" s="234"/>
      <c r="N2289" s="234"/>
      <c r="O2289" s="234"/>
      <c r="P2289" s="234"/>
      <c r="Q2289" s="234"/>
      <c r="R2289" s="234"/>
      <c r="S2289" s="234"/>
      <c r="T2289" s="234"/>
    </row>
    <row r="2290">
      <c r="A2290" s="231">
        <v>100016</v>
      </c>
      <c r="B2290" s="231" t="s">
        <v>3171</v>
      </c>
      <c r="C2290" s="233" t="s">
        <v>3172</v>
      </c>
      <c r="D2290" s="234"/>
      <c r="E2290" s="234"/>
      <c r="F2290" s="234"/>
      <c r="G2290" s="234"/>
      <c r="H2290" s="234"/>
      <c r="I2290" s="234"/>
      <c r="J2290" s="234"/>
      <c r="K2290" s="234"/>
      <c r="L2290" s="234"/>
      <c r="M2290" s="234"/>
      <c r="N2290" s="234"/>
      <c r="O2290" s="234"/>
      <c r="P2290" s="234"/>
      <c r="Q2290" s="234"/>
      <c r="R2290" s="234"/>
      <c r="S2290" s="234"/>
      <c r="T2290" s="234"/>
    </row>
    <row r="2291">
      <c r="A2291" s="231">
        <v>100017</v>
      </c>
      <c r="B2291" s="231" t="s">
        <v>3173</v>
      </c>
      <c r="C2291" s="233" t="s">
        <v>3174</v>
      </c>
      <c r="D2291" s="234"/>
      <c r="E2291" s="234"/>
      <c r="F2291" s="234"/>
      <c r="G2291" s="234"/>
      <c r="H2291" s="234"/>
      <c r="I2291" s="234"/>
      <c r="J2291" s="234"/>
      <c r="K2291" s="234"/>
      <c r="L2291" s="234"/>
      <c r="M2291" s="234"/>
      <c r="N2291" s="234"/>
      <c r="O2291" s="234"/>
      <c r="P2291" s="234"/>
      <c r="Q2291" s="234"/>
      <c r="R2291" s="234"/>
      <c r="S2291" s="234"/>
      <c r="T2291" s="234"/>
    </row>
    <row r="2292">
      <c r="A2292" s="231">
        <v>100018</v>
      </c>
      <c r="B2292" s="231" t="s">
        <v>3175</v>
      </c>
      <c r="C2292" s="233" t="s">
        <v>3176</v>
      </c>
      <c r="D2292" s="234"/>
      <c r="E2292" s="234"/>
      <c r="F2292" s="234"/>
      <c r="G2292" s="234"/>
      <c r="H2292" s="234"/>
      <c r="I2292" s="234"/>
      <c r="J2292" s="234"/>
      <c r="K2292" s="234"/>
      <c r="L2292" s="234"/>
      <c r="M2292" s="234"/>
      <c r="N2292" s="234"/>
      <c r="O2292" s="234"/>
      <c r="P2292" s="234"/>
      <c r="Q2292" s="234"/>
      <c r="R2292" s="234"/>
      <c r="S2292" s="234"/>
      <c r="T2292" s="234"/>
    </row>
    <row r="2293">
      <c r="A2293" s="231">
        <v>100019</v>
      </c>
      <c r="B2293" s="231" t="s">
        <v>3177</v>
      </c>
      <c r="C2293" s="233" t="s">
        <v>3178</v>
      </c>
      <c r="D2293" s="234"/>
      <c r="E2293" s="234"/>
      <c r="F2293" s="234"/>
      <c r="G2293" s="234"/>
      <c r="H2293" s="234"/>
      <c r="I2293" s="234"/>
      <c r="J2293" s="234"/>
      <c r="K2293" s="234"/>
      <c r="L2293" s="234"/>
      <c r="M2293" s="234"/>
      <c r="N2293" s="234"/>
      <c r="O2293" s="234"/>
      <c r="P2293" s="234"/>
      <c r="Q2293" s="234"/>
      <c r="R2293" s="234"/>
      <c r="S2293" s="234"/>
      <c r="T2293" s="234"/>
    </row>
    <row r="2294">
      <c r="A2294" s="231">
        <v>100020</v>
      </c>
      <c r="B2294" s="231" t="s">
        <v>3179</v>
      </c>
      <c r="C2294" s="233" t="s">
        <v>3180</v>
      </c>
      <c r="D2294" s="234"/>
      <c r="E2294" s="234"/>
      <c r="F2294" s="234"/>
      <c r="G2294" s="234"/>
      <c r="H2294" s="234"/>
      <c r="I2294" s="234"/>
      <c r="J2294" s="234"/>
      <c r="K2294" s="234"/>
      <c r="L2294" s="234"/>
      <c r="M2294" s="234"/>
      <c r="N2294" s="234"/>
      <c r="O2294" s="234"/>
      <c r="P2294" s="234"/>
      <c r="Q2294" s="234"/>
      <c r="R2294" s="234"/>
      <c r="S2294" s="234"/>
      <c r="T2294" s="234"/>
    </row>
    <row r="2295">
      <c r="A2295" s="231">
        <v>100021</v>
      </c>
      <c r="B2295" s="231" t="s">
        <v>3181</v>
      </c>
      <c r="C2295" s="233" t="s">
        <v>3182</v>
      </c>
      <c r="D2295" s="234"/>
      <c r="E2295" s="234"/>
      <c r="F2295" s="234"/>
      <c r="G2295" s="234"/>
      <c r="H2295" s="234"/>
      <c r="I2295" s="234"/>
      <c r="J2295" s="234"/>
      <c r="K2295" s="234"/>
      <c r="L2295" s="234"/>
      <c r="M2295" s="234"/>
      <c r="N2295" s="234"/>
      <c r="O2295" s="234"/>
      <c r="P2295" s="234"/>
      <c r="Q2295" s="234"/>
      <c r="R2295" s="234"/>
      <c r="S2295" s="234"/>
      <c r="T2295" s="234"/>
    </row>
    <row r="2296">
      <c r="A2296" s="231">
        <v>100022</v>
      </c>
      <c r="B2296" s="231" t="s">
        <v>3183</v>
      </c>
      <c r="C2296" s="233" t="s">
        <v>3184</v>
      </c>
      <c r="D2296" s="234"/>
      <c r="E2296" s="234"/>
      <c r="F2296" s="234"/>
      <c r="G2296" s="234"/>
      <c r="H2296" s="234"/>
      <c r="I2296" s="234"/>
      <c r="J2296" s="234"/>
      <c r="K2296" s="234"/>
      <c r="L2296" s="234"/>
      <c r="M2296" s="234"/>
      <c r="N2296" s="234"/>
      <c r="O2296" s="234"/>
      <c r="P2296" s="234"/>
      <c r="Q2296" s="234"/>
      <c r="R2296" s="234"/>
      <c r="S2296" s="234"/>
      <c r="T2296" s="234"/>
    </row>
    <row r="2297">
      <c r="A2297" s="231">
        <v>100023</v>
      </c>
      <c r="B2297" s="240" t="s">
        <v>3185</v>
      </c>
      <c r="C2297" s="250" t="s">
        <v>3186</v>
      </c>
      <c r="D2297" s="234"/>
      <c r="E2297" s="234"/>
      <c r="F2297" s="234"/>
      <c r="G2297" s="234"/>
      <c r="H2297" s="234"/>
      <c r="I2297" s="234"/>
      <c r="J2297" s="234"/>
      <c r="K2297" s="234"/>
      <c r="L2297" s="234"/>
      <c r="M2297" s="234"/>
      <c r="N2297" s="234"/>
      <c r="O2297" s="234"/>
      <c r="P2297" s="234"/>
      <c r="Q2297" s="234"/>
      <c r="R2297" s="234"/>
      <c r="S2297" s="234"/>
      <c r="T2297" s="234"/>
    </row>
    <row r="2298">
      <c r="A2298" s="231">
        <v>100024</v>
      </c>
      <c r="B2298" s="240" t="s">
        <v>3187</v>
      </c>
      <c r="C2298" s="250" t="s">
        <v>3188</v>
      </c>
      <c r="D2298" s="234"/>
      <c r="E2298" s="234"/>
      <c r="F2298" s="234"/>
      <c r="G2298" s="234"/>
      <c r="H2298" s="234"/>
      <c r="I2298" s="234"/>
      <c r="J2298" s="234"/>
      <c r="K2298" s="234"/>
      <c r="L2298" s="234"/>
      <c r="M2298" s="234"/>
      <c r="N2298" s="234"/>
      <c r="O2298" s="234"/>
      <c r="P2298" s="234"/>
      <c r="Q2298" s="234"/>
      <c r="R2298" s="234"/>
      <c r="S2298" s="234"/>
      <c r="T2298" s="234"/>
    </row>
    <row r="2299">
      <c r="A2299" s="231">
        <v>100025</v>
      </c>
      <c r="B2299" s="240" t="s">
        <v>3189</v>
      </c>
      <c r="C2299" s="240" t="s">
        <v>3190</v>
      </c>
      <c r="D2299" s="234"/>
      <c r="E2299" s="234"/>
      <c r="F2299" s="234"/>
      <c r="G2299" s="234"/>
      <c r="H2299" s="234"/>
      <c r="I2299" s="234"/>
      <c r="J2299" s="234"/>
      <c r="K2299" s="234"/>
      <c r="L2299" s="234"/>
      <c r="M2299" s="234"/>
      <c r="N2299" s="234"/>
      <c r="O2299" s="234"/>
      <c r="P2299" s="234"/>
      <c r="Q2299" s="234"/>
      <c r="R2299" s="234"/>
      <c r="S2299" s="234"/>
      <c r="T2299" s="234"/>
    </row>
    <row r="2300">
      <c r="A2300" s="231">
        <v>100026</v>
      </c>
      <c r="B2300" s="240" t="s">
        <v>3191</v>
      </c>
      <c r="C2300" s="240" t="s">
        <v>3192</v>
      </c>
      <c r="D2300" s="234"/>
      <c r="E2300" s="234"/>
      <c r="F2300" s="234"/>
      <c r="G2300" s="234"/>
      <c r="H2300" s="234"/>
      <c r="I2300" s="234"/>
      <c r="J2300" s="234"/>
      <c r="K2300" s="234"/>
      <c r="L2300" s="234"/>
      <c r="M2300" s="234"/>
      <c r="N2300" s="234"/>
      <c r="O2300" s="234"/>
      <c r="P2300" s="234"/>
      <c r="Q2300" s="234"/>
      <c r="R2300" s="234"/>
      <c r="S2300" s="234"/>
      <c r="T2300" s="234"/>
    </row>
    <row r="2301">
      <c r="A2301" s="231">
        <v>100027</v>
      </c>
      <c r="B2301" s="240" t="s">
        <v>3193</v>
      </c>
      <c r="C2301" s="250" t="s">
        <v>3194</v>
      </c>
      <c r="D2301" s="234"/>
      <c r="E2301" s="234"/>
      <c r="F2301" s="234"/>
      <c r="G2301" s="234"/>
      <c r="H2301" s="234"/>
      <c r="I2301" s="234"/>
      <c r="J2301" s="234"/>
      <c r="K2301" s="234"/>
      <c r="L2301" s="234"/>
      <c r="M2301" s="234"/>
      <c r="N2301" s="234"/>
      <c r="O2301" s="234"/>
      <c r="P2301" s="234"/>
      <c r="Q2301" s="234"/>
      <c r="R2301" s="234"/>
      <c r="S2301" s="234"/>
      <c r="T2301" s="234"/>
    </row>
    <row r="2302">
      <c r="A2302" s="231">
        <v>100028</v>
      </c>
      <c r="B2302" s="240" t="s">
        <v>3195</v>
      </c>
      <c r="C2302" s="250" t="s">
        <v>3196</v>
      </c>
      <c r="D2302" s="234"/>
      <c r="E2302" s="234"/>
      <c r="F2302" s="234"/>
      <c r="G2302" s="234"/>
      <c r="H2302" s="234"/>
      <c r="I2302" s="234"/>
      <c r="J2302" s="234"/>
      <c r="K2302" s="234"/>
      <c r="L2302" s="234"/>
      <c r="M2302" s="234"/>
      <c r="N2302" s="234"/>
      <c r="O2302" s="234"/>
      <c r="P2302" s="234"/>
      <c r="Q2302" s="234"/>
      <c r="R2302" s="234"/>
      <c r="S2302" s="234"/>
      <c r="T2302" s="234"/>
    </row>
    <row r="2303">
      <c r="A2303" s="231">
        <v>100029</v>
      </c>
      <c r="B2303" s="240" t="s">
        <v>3197</v>
      </c>
      <c r="C2303" s="250" t="s">
        <v>3196</v>
      </c>
      <c r="D2303" s="234"/>
      <c r="E2303" s="234"/>
      <c r="F2303" s="234"/>
      <c r="G2303" s="234"/>
      <c r="H2303" s="234"/>
      <c r="I2303" s="234"/>
      <c r="J2303" s="234"/>
      <c r="K2303" s="234"/>
      <c r="L2303" s="234"/>
      <c r="M2303" s="234"/>
      <c r="N2303" s="234"/>
      <c r="O2303" s="234"/>
      <c r="P2303" s="234"/>
      <c r="Q2303" s="234"/>
      <c r="R2303" s="234"/>
      <c r="S2303" s="234"/>
      <c r="T2303" s="234"/>
    </row>
    <row r="2304">
      <c r="A2304" s="231">
        <v>100030</v>
      </c>
      <c r="B2304" s="240" t="s">
        <v>3198</v>
      </c>
      <c r="C2304" s="250" t="s">
        <v>3196</v>
      </c>
      <c r="D2304" s="234"/>
      <c r="E2304" s="234"/>
      <c r="F2304" s="234"/>
      <c r="G2304" s="234"/>
      <c r="H2304" s="234"/>
      <c r="I2304" s="234"/>
      <c r="J2304" s="234"/>
      <c r="K2304" s="234"/>
      <c r="L2304" s="234"/>
      <c r="M2304" s="234"/>
      <c r="N2304" s="234"/>
      <c r="O2304" s="234"/>
      <c r="P2304" s="234"/>
      <c r="Q2304" s="234"/>
      <c r="R2304" s="234"/>
      <c r="S2304" s="234"/>
      <c r="T2304" s="234"/>
    </row>
    <row r="2305">
      <c r="A2305" s="231">
        <v>100031</v>
      </c>
      <c r="B2305" s="231" t="s">
        <v>3199</v>
      </c>
      <c r="C2305" s="250" t="s">
        <v>3200</v>
      </c>
      <c r="D2305" s="234"/>
      <c r="E2305" s="234"/>
      <c r="F2305" s="234"/>
      <c r="G2305" s="234"/>
      <c r="H2305" s="234"/>
      <c r="I2305" s="234"/>
      <c r="J2305" s="234"/>
      <c r="K2305" s="234"/>
      <c r="L2305" s="234"/>
      <c r="M2305" s="234"/>
      <c r="N2305" s="234"/>
      <c r="O2305" s="234"/>
      <c r="P2305" s="234"/>
      <c r="Q2305" s="234"/>
      <c r="R2305" s="234"/>
      <c r="S2305" s="234"/>
      <c r="T2305" s="234"/>
    </row>
    <row r="2306">
      <c r="A2306" s="231">
        <v>100032</v>
      </c>
      <c r="B2306" s="231" t="s">
        <v>3201</v>
      </c>
      <c r="C2306" s="250" t="s">
        <v>3202</v>
      </c>
      <c r="D2306" s="234"/>
      <c r="E2306" s="234"/>
      <c r="F2306" s="234"/>
      <c r="G2306" s="234"/>
      <c r="H2306" s="234"/>
      <c r="I2306" s="234"/>
      <c r="J2306" s="234"/>
      <c r="K2306" s="234"/>
      <c r="L2306" s="234"/>
      <c r="M2306" s="234"/>
      <c r="N2306" s="234"/>
      <c r="O2306" s="234"/>
      <c r="P2306" s="234"/>
      <c r="Q2306" s="234"/>
      <c r="R2306" s="234"/>
      <c r="S2306" s="234"/>
      <c r="T2306" s="234"/>
    </row>
    <row r="2307">
      <c r="A2307" s="231">
        <v>100033</v>
      </c>
      <c r="B2307" s="231" t="s">
        <v>3203</v>
      </c>
      <c r="C2307" s="250" t="s">
        <v>3204</v>
      </c>
      <c r="D2307" s="234"/>
      <c r="E2307" s="234"/>
      <c r="F2307" s="234"/>
      <c r="G2307" s="234"/>
      <c r="H2307" s="234"/>
      <c r="I2307" s="234"/>
      <c r="J2307" s="234"/>
      <c r="K2307" s="234"/>
      <c r="L2307" s="234"/>
      <c r="M2307" s="234"/>
      <c r="N2307" s="234"/>
      <c r="O2307" s="234"/>
      <c r="P2307" s="234"/>
      <c r="Q2307" s="234"/>
      <c r="R2307" s="234"/>
      <c r="S2307" s="234"/>
      <c r="T2307" s="234"/>
    </row>
    <row r="2308">
      <c r="A2308" s="231">
        <v>100034</v>
      </c>
      <c r="B2308" s="231" t="s">
        <v>3205</v>
      </c>
      <c r="C2308" s="250" t="s">
        <v>3204</v>
      </c>
      <c r="D2308" s="234"/>
      <c r="E2308" s="234"/>
      <c r="F2308" s="234"/>
      <c r="G2308" s="234"/>
      <c r="H2308" s="234"/>
      <c r="I2308" s="234"/>
      <c r="J2308" s="234"/>
      <c r="K2308" s="234"/>
      <c r="L2308" s="234"/>
      <c r="M2308" s="234"/>
      <c r="N2308" s="234"/>
      <c r="O2308" s="234"/>
      <c r="P2308" s="234"/>
      <c r="Q2308" s="234"/>
      <c r="R2308" s="234"/>
      <c r="S2308" s="234"/>
      <c r="T2308" s="234"/>
    </row>
    <row r="2309">
      <c r="A2309" s="231">
        <v>100035</v>
      </c>
      <c r="B2309" s="231" t="s">
        <v>3206</v>
      </c>
      <c r="C2309" s="250" t="s">
        <v>3207</v>
      </c>
      <c r="D2309" s="234"/>
      <c r="E2309" s="234"/>
      <c r="F2309" s="234"/>
      <c r="G2309" s="234"/>
      <c r="H2309" s="234"/>
      <c r="I2309" s="234"/>
      <c r="J2309" s="234"/>
      <c r="K2309" s="234"/>
      <c r="L2309" s="234"/>
      <c r="M2309" s="234"/>
      <c r="N2309" s="234"/>
      <c r="O2309" s="234"/>
      <c r="P2309" s="234"/>
      <c r="Q2309" s="234"/>
      <c r="R2309" s="234"/>
      <c r="S2309" s="234"/>
      <c r="T2309" s="234"/>
    </row>
    <row r="2310">
      <c r="A2310" s="231">
        <v>100036</v>
      </c>
      <c r="B2310" s="231" t="s">
        <v>3208</v>
      </c>
      <c r="C2310" s="250" t="s">
        <v>3209</v>
      </c>
      <c r="D2310" s="234"/>
      <c r="E2310" s="234"/>
      <c r="F2310" s="234"/>
      <c r="G2310" s="234"/>
      <c r="H2310" s="234"/>
      <c r="I2310" s="234"/>
      <c r="J2310" s="234"/>
      <c r="K2310" s="234"/>
      <c r="L2310" s="234"/>
      <c r="M2310" s="234"/>
      <c r="N2310" s="234"/>
      <c r="O2310" s="234"/>
      <c r="P2310" s="234"/>
      <c r="Q2310" s="234"/>
      <c r="R2310" s="234"/>
      <c r="S2310" s="234"/>
      <c r="T2310" s="234"/>
    </row>
    <row r="2311">
      <c r="A2311" s="231">
        <v>100037</v>
      </c>
      <c r="B2311" s="231" t="s">
        <v>3210</v>
      </c>
      <c r="C2311" s="250" t="s">
        <v>3209</v>
      </c>
      <c r="D2311" s="234"/>
      <c r="E2311" s="234"/>
      <c r="F2311" s="234"/>
      <c r="G2311" s="234"/>
      <c r="H2311" s="234"/>
      <c r="I2311" s="234"/>
      <c r="J2311" s="234"/>
      <c r="K2311" s="234"/>
      <c r="L2311" s="234"/>
      <c r="M2311" s="234"/>
      <c r="N2311" s="234"/>
      <c r="O2311" s="234"/>
      <c r="P2311" s="234"/>
      <c r="Q2311" s="234"/>
      <c r="R2311" s="234"/>
      <c r="S2311" s="234"/>
      <c r="T2311" s="234"/>
    </row>
    <row r="2312">
      <c r="A2312" s="231">
        <v>100038</v>
      </c>
      <c r="B2312" s="231" t="s">
        <v>3211</v>
      </c>
      <c r="C2312" s="250" t="s">
        <v>3212</v>
      </c>
      <c r="D2312" s="234"/>
      <c r="E2312" s="234"/>
      <c r="F2312" s="234"/>
      <c r="G2312" s="234"/>
      <c r="H2312" s="234"/>
      <c r="I2312" s="234"/>
      <c r="J2312" s="234"/>
      <c r="K2312" s="234"/>
      <c r="L2312" s="234"/>
      <c r="M2312" s="234"/>
      <c r="N2312" s="234"/>
      <c r="O2312" s="234"/>
      <c r="P2312" s="234"/>
      <c r="Q2312" s="234"/>
      <c r="R2312" s="234"/>
      <c r="S2312" s="234"/>
      <c r="T2312" s="234"/>
    </row>
    <row r="2313">
      <c r="A2313" s="231">
        <v>100039</v>
      </c>
      <c r="B2313" s="231" t="s">
        <v>3213</v>
      </c>
      <c r="C2313" s="250" t="s">
        <v>3214</v>
      </c>
      <c r="D2313" s="234"/>
      <c r="E2313" s="234"/>
      <c r="F2313" s="234"/>
      <c r="G2313" s="234"/>
      <c r="H2313" s="234"/>
      <c r="I2313" s="234"/>
      <c r="J2313" s="234"/>
      <c r="K2313" s="234"/>
      <c r="L2313" s="234"/>
      <c r="M2313" s="234"/>
      <c r="N2313" s="234"/>
      <c r="O2313" s="234"/>
      <c r="P2313" s="234"/>
      <c r="Q2313" s="234"/>
      <c r="R2313" s="234"/>
      <c r="S2313" s="234"/>
      <c r="T2313" s="234"/>
    </row>
    <row r="2314">
      <c r="A2314" s="231">
        <v>100040</v>
      </c>
      <c r="B2314" s="231" t="s">
        <v>3215</v>
      </c>
      <c r="C2314" s="233" t="s">
        <v>3216</v>
      </c>
      <c r="D2314" s="234"/>
      <c r="E2314" s="234"/>
      <c r="F2314" s="234"/>
      <c r="G2314" s="234"/>
      <c r="H2314" s="234"/>
      <c r="I2314" s="234"/>
      <c r="J2314" s="234"/>
      <c r="K2314" s="234"/>
      <c r="L2314" s="234"/>
      <c r="M2314" s="234"/>
      <c r="N2314" s="234"/>
      <c r="O2314" s="234"/>
      <c r="P2314" s="234"/>
      <c r="Q2314" s="234"/>
      <c r="R2314" s="234"/>
      <c r="S2314" s="234"/>
      <c r="T2314" s="234"/>
    </row>
    <row r="2315">
      <c r="A2315" s="231">
        <v>100041</v>
      </c>
      <c r="B2315" s="231" t="s">
        <v>3217</v>
      </c>
      <c r="C2315" s="250" t="s">
        <v>3218</v>
      </c>
      <c r="D2315" s="234"/>
      <c r="E2315" s="234"/>
      <c r="F2315" s="234"/>
      <c r="G2315" s="234"/>
      <c r="H2315" s="234"/>
      <c r="I2315" s="234"/>
      <c r="J2315" s="234"/>
      <c r="K2315" s="234"/>
      <c r="L2315" s="234"/>
      <c r="M2315" s="234"/>
      <c r="N2315" s="234"/>
      <c r="O2315" s="234"/>
      <c r="P2315" s="234"/>
      <c r="Q2315" s="234"/>
      <c r="R2315" s="234"/>
      <c r="S2315" s="234"/>
      <c r="T2315" s="234"/>
    </row>
    <row r="2316">
      <c r="A2316" s="231">
        <v>100042</v>
      </c>
      <c r="B2316" s="231" t="s">
        <v>3219</v>
      </c>
      <c r="C2316" s="233" t="s">
        <v>3182</v>
      </c>
      <c r="D2316" s="234"/>
      <c r="E2316" s="234"/>
      <c r="F2316" s="234"/>
      <c r="G2316" s="234"/>
      <c r="H2316" s="234"/>
      <c r="I2316" s="234"/>
      <c r="J2316" s="234"/>
      <c r="K2316" s="234"/>
      <c r="L2316" s="234"/>
      <c r="M2316" s="234"/>
      <c r="N2316" s="234"/>
      <c r="O2316" s="234"/>
      <c r="P2316" s="234"/>
      <c r="Q2316" s="234"/>
      <c r="R2316" s="234"/>
      <c r="S2316" s="234"/>
      <c r="T2316" s="234"/>
    </row>
    <row r="2317">
      <c r="A2317" s="231">
        <v>100043</v>
      </c>
      <c r="B2317" s="231" t="s">
        <v>3220</v>
      </c>
      <c r="C2317" s="233" t="s">
        <v>3221</v>
      </c>
      <c r="D2317" s="234"/>
      <c r="E2317" s="234"/>
      <c r="F2317" s="234"/>
      <c r="G2317" s="234"/>
      <c r="H2317" s="234"/>
      <c r="I2317" s="234"/>
      <c r="J2317" s="234"/>
      <c r="K2317" s="234"/>
      <c r="L2317" s="234"/>
      <c r="M2317" s="234"/>
      <c r="N2317" s="234"/>
      <c r="O2317" s="234"/>
      <c r="P2317" s="234"/>
      <c r="Q2317" s="234"/>
      <c r="R2317" s="234"/>
      <c r="S2317" s="234"/>
      <c r="T2317" s="234"/>
    </row>
    <row r="2318">
      <c r="A2318" s="231">
        <v>100044</v>
      </c>
      <c r="B2318" s="231" t="s">
        <v>3222</v>
      </c>
      <c r="C2318" s="233" t="s">
        <v>3223</v>
      </c>
      <c r="D2318" s="234"/>
      <c r="E2318" s="234"/>
      <c r="F2318" s="234"/>
      <c r="G2318" s="234"/>
      <c r="H2318" s="234"/>
      <c r="I2318" s="234"/>
      <c r="J2318" s="234"/>
      <c r="K2318" s="234"/>
      <c r="L2318" s="234"/>
      <c r="M2318" s="234"/>
      <c r="N2318" s="234"/>
      <c r="O2318" s="234"/>
      <c r="P2318" s="234"/>
      <c r="Q2318" s="234"/>
      <c r="R2318" s="234"/>
      <c r="S2318" s="234"/>
      <c r="T2318" s="234"/>
    </row>
    <row r="2319">
      <c r="A2319" s="231">
        <v>100045</v>
      </c>
      <c r="B2319" s="231" t="s">
        <v>3224</v>
      </c>
      <c r="C2319" s="233" t="s">
        <v>3182</v>
      </c>
      <c r="D2319" s="234"/>
      <c r="E2319" s="234"/>
      <c r="F2319" s="234"/>
      <c r="G2319" s="234"/>
      <c r="H2319" s="234"/>
      <c r="I2319" s="234"/>
      <c r="J2319" s="234"/>
      <c r="K2319" s="234"/>
      <c r="L2319" s="234"/>
      <c r="M2319" s="234"/>
      <c r="N2319" s="234"/>
      <c r="O2319" s="234"/>
      <c r="P2319" s="234"/>
      <c r="Q2319" s="234"/>
      <c r="R2319" s="234"/>
      <c r="S2319" s="234"/>
      <c r="T2319" s="234"/>
    </row>
    <row r="2320">
      <c r="A2320" s="231">
        <v>100050</v>
      </c>
      <c r="B2320" s="248" t="s">
        <v>3225</v>
      </c>
      <c r="C2320" s="233" t="s">
        <v>3226</v>
      </c>
      <c r="D2320" s="234"/>
      <c r="E2320" s="234"/>
      <c r="F2320" s="234"/>
      <c r="G2320" s="234"/>
      <c r="H2320" s="234"/>
      <c r="I2320" s="234"/>
      <c r="J2320" s="234"/>
      <c r="K2320" s="234"/>
      <c r="L2320" s="234"/>
      <c r="M2320" s="234"/>
      <c r="N2320" s="234"/>
      <c r="O2320" s="234"/>
      <c r="P2320" s="234"/>
      <c r="Q2320" s="234"/>
      <c r="R2320" s="234"/>
      <c r="S2320" s="234"/>
      <c r="T2320" s="234"/>
    </row>
    <row r="2321">
      <c r="A2321" s="231">
        <v>100051</v>
      </c>
      <c r="B2321" s="248" t="s">
        <v>3227</v>
      </c>
      <c r="C2321" s="233" t="s">
        <v>3228</v>
      </c>
      <c r="D2321" s="234"/>
      <c r="E2321" s="234"/>
      <c r="F2321" s="234"/>
      <c r="G2321" s="234"/>
      <c r="H2321" s="234"/>
      <c r="I2321" s="234"/>
      <c r="J2321" s="234"/>
      <c r="K2321" s="234"/>
      <c r="L2321" s="234"/>
      <c r="M2321" s="234"/>
      <c r="N2321" s="234"/>
      <c r="O2321" s="234"/>
      <c r="P2321" s="234"/>
      <c r="Q2321" s="234"/>
      <c r="R2321" s="234"/>
      <c r="S2321" s="234"/>
      <c r="T2321" s="234"/>
    </row>
    <row r="2322">
      <c r="A2322" s="231">
        <v>100052</v>
      </c>
      <c r="B2322" s="248" t="s">
        <v>3229</v>
      </c>
      <c r="C2322" s="233" t="s">
        <v>3230</v>
      </c>
      <c r="D2322" s="234"/>
      <c r="E2322" s="234"/>
      <c r="F2322" s="234"/>
      <c r="G2322" s="234"/>
      <c r="H2322" s="234"/>
      <c r="I2322" s="234"/>
      <c r="J2322" s="234"/>
      <c r="K2322" s="234"/>
      <c r="L2322" s="234"/>
      <c r="M2322" s="234"/>
      <c r="N2322" s="234"/>
      <c r="O2322" s="234"/>
      <c r="P2322" s="234"/>
      <c r="Q2322" s="234"/>
      <c r="R2322" s="234"/>
      <c r="S2322" s="234"/>
      <c r="T2322" s="234"/>
    </row>
    <row r="2323">
      <c r="A2323" s="231">
        <v>100053</v>
      </c>
      <c r="B2323" s="231" t="s">
        <v>3231</v>
      </c>
      <c r="C2323" s="233" t="s">
        <v>3232</v>
      </c>
      <c r="D2323" s="234"/>
      <c r="E2323" s="234"/>
      <c r="F2323" s="234"/>
      <c r="G2323" s="234"/>
      <c r="H2323" s="234"/>
      <c r="I2323" s="234"/>
      <c r="J2323" s="234"/>
      <c r="K2323" s="234"/>
      <c r="L2323" s="234"/>
      <c r="M2323" s="234"/>
      <c r="N2323" s="234"/>
      <c r="O2323" s="234"/>
      <c r="P2323" s="234"/>
      <c r="Q2323" s="234"/>
      <c r="R2323" s="234"/>
      <c r="S2323" s="234"/>
      <c r="T2323" s="234"/>
    </row>
    <row r="2324">
      <c r="A2324" s="231">
        <v>100054</v>
      </c>
      <c r="B2324" s="231" t="s">
        <v>3233</v>
      </c>
      <c r="C2324" s="233" t="s">
        <v>3234</v>
      </c>
      <c r="D2324" s="234"/>
      <c r="E2324" s="234"/>
      <c r="F2324" s="234"/>
      <c r="G2324" s="234"/>
      <c r="H2324" s="234"/>
      <c r="I2324" s="234"/>
      <c r="J2324" s="234"/>
      <c r="K2324" s="234"/>
      <c r="L2324" s="234"/>
      <c r="M2324" s="234"/>
      <c r="N2324" s="234"/>
      <c r="O2324" s="234"/>
      <c r="P2324" s="234"/>
      <c r="Q2324" s="234"/>
      <c r="R2324" s="234"/>
      <c r="S2324" s="234"/>
      <c r="T2324" s="234"/>
    </row>
    <row r="2325">
      <c r="A2325" s="231">
        <v>100060</v>
      </c>
      <c r="B2325" s="235" t="s">
        <v>3235</v>
      </c>
      <c r="C2325" s="233" t="s">
        <v>3236</v>
      </c>
      <c r="D2325" s="234"/>
      <c r="E2325" s="234"/>
      <c r="F2325" s="234"/>
      <c r="G2325" s="234"/>
      <c r="H2325" s="234"/>
      <c r="I2325" s="234"/>
      <c r="J2325" s="234"/>
      <c r="K2325" s="234"/>
      <c r="L2325" s="234"/>
      <c r="M2325" s="234"/>
      <c r="N2325" s="234"/>
      <c r="O2325" s="234"/>
      <c r="P2325" s="234"/>
      <c r="Q2325" s="234"/>
      <c r="R2325" s="234"/>
      <c r="S2325" s="234"/>
      <c r="T2325" s="234"/>
    </row>
    <row r="2326">
      <c r="A2326" s="231">
        <v>100061</v>
      </c>
      <c r="B2326" s="240" t="s">
        <v>3237</v>
      </c>
      <c r="C2326" s="250" t="s">
        <v>3238</v>
      </c>
      <c r="D2326" s="234"/>
      <c r="E2326" s="234"/>
      <c r="F2326" s="234"/>
      <c r="G2326" s="234"/>
      <c r="H2326" s="234"/>
      <c r="I2326" s="234"/>
      <c r="J2326" s="234"/>
      <c r="K2326" s="234"/>
      <c r="L2326" s="234"/>
      <c r="M2326" s="234"/>
      <c r="N2326" s="234"/>
      <c r="O2326" s="234"/>
      <c r="P2326" s="234"/>
      <c r="Q2326" s="234"/>
      <c r="R2326" s="234"/>
      <c r="S2326" s="234"/>
      <c r="T2326" s="234"/>
    </row>
    <row r="2327">
      <c r="A2327" s="231">
        <v>100062</v>
      </c>
      <c r="B2327" s="235" t="s">
        <v>3239</v>
      </c>
      <c r="C2327" s="250" t="s">
        <v>3240</v>
      </c>
      <c r="D2327" s="234"/>
      <c r="E2327" s="234"/>
      <c r="F2327" s="234"/>
      <c r="G2327" s="234"/>
      <c r="H2327" s="234"/>
      <c r="I2327" s="234"/>
      <c r="J2327" s="234"/>
      <c r="K2327" s="234"/>
      <c r="L2327" s="234"/>
      <c r="M2327" s="234"/>
      <c r="N2327" s="234"/>
      <c r="O2327" s="234"/>
      <c r="P2327" s="234"/>
      <c r="Q2327" s="234"/>
      <c r="R2327" s="234"/>
      <c r="S2327" s="234"/>
      <c r="T2327" s="234"/>
    </row>
    <row r="2328">
      <c r="A2328" s="231">
        <v>100063</v>
      </c>
      <c r="B2328" s="240" t="s">
        <v>3241</v>
      </c>
      <c r="C2328" s="250" t="s">
        <v>3242</v>
      </c>
      <c r="D2328" s="234"/>
      <c r="E2328" s="234"/>
      <c r="F2328" s="234"/>
      <c r="G2328" s="234"/>
      <c r="H2328" s="234"/>
      <c r="I2328" s="234"/>
      <c r="J2328" s="234"/>
      <c r="K2328" s="234"/>
      <c r="L2328" s="234"/>
      <c r="M2328" s="234"/>
      <c r="N2328" s="234"/>
      <c r="O2328" s="234"/>
      <c r="P2328" s="234"/>
      <c r="Q2328" s="234"/>
      <c r="R2328" s="234"/>
      <c r="S2328" s="234"/>
      <c r="T2328" s="234"/>
    </row>
    <row r="2329">
      <c r="A2329" s="231">
        <v>100064</v>
      </c>
      <c r="B2329" s="240" t="s">
        <v>3243</v>
      </c>
      <c r="C2329" s="250" t="s">
        <v>3244</v>
      </c>
      <c r="D2329" s="234"/>
      <c r="E2329" s="234"/>
      <c r="F2329" s="234"/>
      <c r="G2329" s="234"/>
      <c r="H2329" s="234"/>
      <c r="I2329" s="234"/>
      <c r="J2329" s="234"/>
      <c r="K2329" s="234"/>
      <c r="L2329" s="234"/>
      <c r="M2329" s="234"/>
      <c r="N2329" s="234"/>
      <c r="O2329" s="234"/>
      <c r="P2329" s="234"/>
      <c r="Q2329" s="234"/>
      <c r="R2329" s="234"/>
      <c r="S2329" s="234"/>
      <c r="T2329" s="234"/>
    </row>
    <row r="2330">
      <c r="A2330" s="231">
        <v>100065</v>
      </c>
      <c r="B2330" s="231" t="s">
        <v>3245</v>
      </c>
      <c r="C2330" s="233" t="s">
        <v>3246</v>
      </c>
      <c r="D2330" s="234"/>
      <c r="E2330" s="234"/>
      <c r="F2330" s="234"/>
      <c r="G2330" s="234"/>
      <c r="H2330" s="234"/>
      <c r="I2330" s="234"/>
      <c r="J2330" s="234"/>
      <c r="K2330" s="234"/>
      <c r="L2330" s="234"/>
      <c r="M2330" s="234"/>
      <c r="N2330" s="234"/>
      <c r="O2330" s="234"/>
      <c r="P2330" s="234"/>
      <c r="Q2330" s="234"/>
      <c r="R2330" s="234"/>
      <c r="S2330" s="234"/>
      <c r="T2330" s="234"/>
    </row>
    <row r="2331">
      <c r="A2331" s="231">
        <v>100066</v>
      </c>
      <c r="B2331" s="231" t="s">
        <v>3247</v>
      </c>
      <c r="C2331" s="233" t="s">
        <v>3248</v>
      </c>
      <c r="D2331" s="234"/>
      <c r="E2331" s="234"/>
      <c r="F2331" s="234"/>
      <c r="G2331" s="234"/>
      <c r="H2331" s="234"/>
      <c r="I2331" s="234"/>
      <c r="J2331" s="234"/>
      <c r="K2331" s="234"/>
      <c r="L2331" s="234"/>
      <c r="M2331" s="234"/>
      <c r="N2331" s="234"/>
      <c r="O2331" s="234"/>
      <c r="P2331" s="234"/>
      <c r="Q2331" s="234"/>
      <c r="R2331" s="234"/>
      <c r="S2331" s="234"/>
      <c r="T2331" s="234"/>
    </row>
    <row r="2332">
      <c r="A2332" s="240">
        <v>100067</v>
      </c>
      <c r="B2332" s="240" t="s">
        <v>3249</v>
      </c>
      <c r="C2332" s="240" t="s">
        <v>3250</v>
      </c>
      <c r="D2332" s="234"/>
      <c r="E2332" s="234"/>
      <c r="F2332" s="234"/>
      <c r="G2332" s="234"/>
      <c r="H2332" s="234"/>
      <c r="I2332" s="234"/>
      <c r="J2332" s="234"/>
      <c r="K2332" s="234"/>
      <c r="L2332" s="234"/>
      <c r="M2332" s="234"/>
      <c r="N2332" s="234"/>
      <c r="O2332" s="234"/>
      <c r="P2332" s="234"/>
      <c r="Q2332" s="234"/>
      <c r="R2332" s="234"/>
      <c r="S2332" s="234"/>
      <c r="T2332" s="234"/>
    </row>
    <row r="2333">
      <c r="A2333" s="240">
        <v>100068</v>
      </c>
      <c r="B2333" s="240" t="s">
        <v>3251</v>
      </c>
      <c r="C2333" s="240" t="s">
        <v>3252</v>
      </c>
      <c r="D2333" s="234"/>
      <c r="E2333" s="234"/>
      <c r="F2333" s="234"/>
      <c r="G2333" s="234"/>
      <c r="H2333" s="234"/>
      <c r="I2333" s="234"/>
      <c r="J2333" s="234"/>
      <c r="K2333" s="234"/>
      <c r="L2333" s="234"/>
      <c r="M2333" s="234"/>
      <c r="N2333" s="234"/>
      <c r="O2333" s="234"/>
      <c r="P2333" s="234"/>
      <c r="Q2333" s="234"/>
      <c r="R2333" s="234"/>
      <c r="S2333" s="234"/>
      <c r="T2333" s="234"/>
    </row>
    <row r="2334">
      <c r="A2334" s="240">
        <v>100069</v>
      </c>
      <c r="B2334" s="240" t="s">
        <v>3253</v>
      </c>
      <c r="C2334" s="250" t="s">
        <v>3254</v>
      </c>
      <c r="D2334" s="234"/>
      <c r="E2334" s="234"/>
      <c r="F2334" s="234"/>
      <c r="G2334" s="234"/>
      <c r="H2334" s="234"/>
      <c r="I2334" s="234"/>
      <c r="J2334" s="234"/>
      <c r="K2334" s="234"/>
      <c r="L2334" s="234"/>
      <c r="M2334" s="234"/>
      <c r="N2334" s="234"/>
      <c r="O2334" s="234"/>
      <c r="P2334" s="234"/>
      <c r="Q2334" s="234"/>
      <c r="R2334" s="234"/>
      <c r="S2334" s="234"/>
      <c r="T2334" s="234"/>
    </row>
    <row r="2335">
      <c r="A2335" s="240">
        <v>100071</v>
      </c>
      <c r="B2335" s="240" t="s">
        <v>3255</v>
      </c>
      <c r="C2335" s="250" t="s">
        <v>3256</v>
      </c>
      <c r="D2335" s="234"/>
      <c r="E2335" s="234"/>
      <c r="F2335" s="234"/>
      <c r="G2335" s="234"/>
      <c r="H2335" s="234"/>
      <c r="I2335" s="234"/>
      <c r="J2335" s="234"/>
      <c r="K2335" s="234"/>
      <c r="L2335" s="234"/>
      <c r="M2335" s="234"/>
      <c r="N2335" s="234"/>
      <c r="O2335" s="234"/>
      <c r="P2335" s="234"/>
      <c r="Q2335" s="234"/>
      <c r="R2335" s="234"/>
      <c r="S2335" s="234"/>
      <c r="T2335" s="234"/>
    </row>
    <row r="2336">
      <c r="A2336" s="240">
        <v>100072</v>
      </c>
      <c r="B2336" s="240" t="s">
        <v>3257</v>
      </c>
      <c r="C2336" s="233" t="s">
        <v>3258</v>
      </c>
      <c r="D2336" s="234"/>
      <c r="E2336" s="234"/>
      <c r="F2336" s="234"/>
      <c r="G2336" s="234"/>
      <c r="H2336" s="234"/>
      <c r="I2336" s="234"/>
      <c r="J2336" s="234"/>
      <c r="K2336" s="234"/>
      <c r="L2336" s="234"/>
      <c r="M2336" s="234"/>
      <c r="N2336" s="234"/>
      <c r="O2336" s="234"/>
      <c r="P2336" s="234"/>
      <c r="Q2336" s="234"/>
      <c r="R2336" s="234"/>
      <c r="S2336" s="234"/>
      <c r="T2336" s="234"/>
    </row>
    <row r="2337">
      <c r="A2337" s="240">
        <v>100073</v>
      </c>
      <c r="B2337" s="240" t="s">
        <v>3259</v>
      </c>
      <c r="C2337" s="250" t="s">
        <v>3260</v>
      </c>
      <c r="D2337" s="234"/>
      <c r="E2337" s="234"/>
      <c r="F2337" s="234"/>
      <c r="G2337" s="234"/>
      <c r="H2337" s="234"/>
      <c r="I2337" s="234"/>
      <c r="J2337" s="234"/>
      <c r="K2337" s="234"/>
      <c r="L2337" s="234"/>
      <c r="M2337" s="234"/>
      <c r="N2337" s="234"/>
      <c r="O2337" s="234"/>
      <c r="P2337" s="234"/>
      <c r="Q2337" s="234"/>
      <c r="R2337" s="234"/>
      <c r="S2337" s="234"/>
      <c r="T2337" s="234"/>
    </row>
    <row r="2338">
      <c r="A2338" s="240">
        <v>100074</v>
      </c>
      <c r="B2338" s="240" t="s">
        <v>3261</v>
      </c>
      <c r="C2338" s="233" t="s">
        <v>3262</v>
      </c>
      <c r="D2338" s="234"/>
      <c r="E2338" s="234"/>
      <c r="F2338" s="234"/>
      <c r="G2338" s="234"/>
      <c r="H2338" s="234"/>
      <c r="I2338" s="234"/>
      <c r="J2338" s="234"/>
      <c r="K2338" s="234"/>
      <c r="L2338" s="234"/>
      <c r="M2338" s="234"/>
      <c r="N2338" s="234"/>
      <c r="O2338" s="234"/>
      <c r="P2338" s="234"/>
      <c r="Q2338" s="234"/>
      <c r="R2338" s="234"/>
      <c r="S2338" s="234"/>
      <c r="T2338" s="234"/>
    </row>
    <row r="2339">
      <c r="A2339" s="240">
        <v>100075</v>
      </c>
      <c r="B2339" s="240" t="s">
        <v>3263</v>
      </c>
      <c r="C2339" s="233" t="s">
        <v>3264</v>
      </c>
      <c r="D2339" s="234"/>
      <c r="E2339" s="234"/>
      <c r="F2339" s="234"/>
      <c r="G2339" s="234"/>
      <c r="H2339" s="234"/>
      <c r="I2339" s="234"/>
      <c r="J2339" s="234"/>
      <c r="K2339" s="234"/>
      <c r="L2339" s="234"/>
      <c r="M2339" s="234"/>
      <c r="N2339" s="234"/>
      <c r="O2339" s="234"/>
      <c r="P2339" s="234"/>
      <c r="Q2339" s="234"/>
      <c r="R2339" s="234"/>
      <c r="S2339" s="234"/>
      <c r="T2339" s="234"/>
    </row>
    <row r="2340">
      <c r="A2340" s="240">
        <v>100076</v>
      </c>
      <c r="B2340" s="240" t="s">
        <v>3265</v>
      </c>
      <c r="C2340" s="233" t="s">
        <v>3266</v>
      </c>
      <c r="D2340" s="234"/>
      <c r="E2340" s="234"/>
      <c r="F2340" s="234"/>
      <c r="G2340" s="234"/>
      <c r="H2340" s="234"/>
      <c r="I2340" s="234"/>
      <c r="J2340" s="234"/>
      <c r="K2340" s="234"/>
      <c r="L2340" s="234"/>
      <c r="M2340" s="234"/>
      <c r="N2340" s="234"/>
      <c r="O2340" s="234"/>
      <c r="P2340" s="234"/>
      <c r="Q2340" s="234"/>
      <c r="R2340" s="234"/>
      <c r="S2340" s="234"/>
      <c r="T2340" s="234"/>
    </row>
    <row r="2341">
      <c r="A2341" s="240">
        <v>100077</v>
      </c>
      <c r="B2341" s="240" t="s">
        <v>3267</v>
      </c>
      <c r="C2341" s="233" t="s">
        <v>3268</v>
      </c>
      <c r="D2341" s="234"/>
      <c r="E2341" s="234"/>
      <c r="F2341" s="234"/>
      <c r="G2341" s="234"/>
      <c r="H2341" s="234"/>
      <c r="I2341" s="234"/>
      <c r="J2341" s="234"/>
      <c r="K2341" s="234"/>
      <c r="L2341" s="234"/>
      <c r="M2341" s="234"/>
      <c r="N2341" s="234"/>
      <c r="O2341" s="234"/>
      <c r="P2341" s="234"/>
      <c r="Q2341" s="234"/>
      <c r="R2341" s="234"/>
      <c r="S2341" s="234"/>
      <c r="T2341" s="234"/>
    </row>
    <row r="2342">
      <c r="A2342" s="240">
        <v>100078</v>
      </c>
      <c r="B2342" s="240" t="s">
        <v>3269</v>
      </c>
      <c r="C2342" s="233" t="s">
        <v>3270</v>
      </c>
      <c r="D2342" s="234"/>
      <c r="E2342" s="234"/>
      <c r="F2342" s="234"/>
      <c r="G2342" s="234"/>
      <c r="H2342" s="234"/>
      <c r="I2342" s="234"/>
      <c r="J2342" s="234"/>
      <c r="K2342" s="234"/>
      <c r="L2342" s="234"/>
      <c r="M2342" s="234"/>
      <c r="N2342" s="234"/>
      <c r="O2342" s="234"/>
      <c r="P2342" s="234"/>
      <c r="Q2342" s="234"/>
      <c r="R2342" s="234"/>
      <c r="S2342" s="234"/>
      <c r="T2342" s="234"/>
    </row>
    <row r="2343">
      <c r="A2343" s="240">
        <v>100079</v>
      </c>
      <c r="B2343" s="240" t="s">
        <v>3271</v>
      </c>
      <c r="C2343" s="233" t="s">
        <v>3272</v>
      </c>
      <c r="D2343" s="234"/>
      <c r="E2343" s="234"/>
      <c r="F2343" s="234"/>
      <c r="G2343" s="234"/>
      <c r="H2343" s="234"/>
      <c r="I2343" s="234"/>
      <c r="J2343" s="234"/>
      <c r="K2343" s="234"/>
      <c r="L2343" s="234"/>
      <c r="M2343" s="234"/>
      <c r="N2343" s="234"/>
      <c r="O2343" s="234"/>
      <c r="P2343" s="234"/>
      <c r="Q2343" s="234"/>
      <c r="R2343" s="234"/>
      <c r="S2343" s="234"/>
      <c r="T2343" s="234"/>
    </row>
    <row r="2344">
      <c r="A2344" s="240">
        <v>100080</v>
      </c>
      <c r="B2344" s="240" t="s">
        <v>3273</v>
      </c>
      <c r="C2344" s="233" t="s">
        <v>3274</v>
      </c>
      <c r="D2344" s="234"/>
      <c r="E2344" s="234"/>
      <c r="F2344" s="234"/>
      <c r="G2344" s="234"/>
      <c r="H2344" s="234"/>
      <c r="I2344" s="234"/>
      <c r="J2344" s="234"/>
      <c r="K2344" s="234"/>
      <c r="L2344" s="234"/>
      <c r="M2344" s="234"/>
      <c r="N2344" s="234"/>
      <c r="O2344" s="234"/>
      <c r="P2344" s="234"/>
      <c r="Q2344" s="234"/>
      <c r="R2344" s="234"/>
      <c r="S2344" s="234"/>
      <c r="T2344" s="234"/>
    </row>
    <row r="2345">
      <c r="A2345" s="240">
        <v>100081</v>
      </c>
      <c r="B2345" s="231" t="s">
        <v>3175</v>
      </c>
      <c r="C2345" s="233" t="s">
        <v>3275</v>
      </c>
      <c r="D2345" s="234"/>
      <c r="E2345" s="234"/>
      <c r="F2345" s="234"/>
      <c r="G2345" s="234"/>
      <c r="H2345" s="234"/>
      <c r="I2345" s="234"/>
      <c r="J2345" s="234"/>
      <c r="K2345" s="234"/>
      <c r="L2345" s="234"/>
      <c r="M2345" s="234"/>
      <c r="N2345" s="234"/>
      <c r="O2345" s="234"/>
      <c r="P2345" s="234"/>
      <c r="Q2345" s="234"/>
      <c r="R2345" s="234"/>
      <c r="S2345" s="234"/>
      <c r="T2345" s="234"/>
    </row>
    <row r="2346">
      <c r="A2346" s="240">
        <v>100082</v>
      </c>
      <c r="B2346" s="231" t="s">
        <v>3156</v>
      </c>
      <c r="C2346" s="233" t="s">
        <v>3157</v>
      </c>
      <c r="D2346" s="234"/>
      <c r="E2346" s="234"/>
      <c r="F2346" s="234"/>
      <c r="G2346" s="234"/>
      <c r="H2346" s="234"/>
      <c r="I2346" s="234"/>
      <c r="J2346" s="234"/>
      <c r="K2346" s="234"/>
      <c r="L2346" s="234"/>
      <c r="M2346" s="234"/>
      <c r="N2346" s="234"/>
      <c r="O2346" s="234"/>
      <c r="P2346" s="234"/>
      <c r="Q2346" s="234"/>
      <c r="R2346" s="234"/>
      <c r="S2346" s="234"/>
      <c r="T2346" s="234"/>
    </row>
    <row r="2347">
      <c r="A2347" s="240">
        <v>100083</v>
      </c>
      <c r="B2347" s="231" t="s">
        <v>3160</v>
      </c>
      <c r="C2347" s="233" t="s">
        <v>3276</v>
      </c>
      <c r="D2347" s="234"/>
      <c r="E2347" s="234"/>
      <c r="F2347" s="234"/>
      <c r="G2347" s="234"/>
      <c r="H2347" s="234"/>
      <c r="I2347" s="234"/>
      <c r="J2347" s="234"/>
      <c r="K2347" s="234"/>
      <c r="L2347" s="234"/>
      <c r="M2347" s="234"/>
      <c r="N2347" s="234"/>
      <c r="O2347" s="234"/>
      <c r="P2347" s="234"/>
      <c r="Q2347" s="234"/>
      <c r="R2347" s="234"/>
      <c r="S2347" s="234"/>
      <c r="T2347" s="234"/>
    </row>
    <row r="2348">
      <c r="A2348" s="231">
        <v>100084</v>
      </c>
      <c r="B2348" s="231" t="s">
        <v>3219</v>
      </c>
      <c r="C2348" s="233" t="s">
        <v>3182</v>
      </c>
      <c r="D2348" s="234"/>
      <c r="E2348" s="234"/>
      <c r="F2348" s="234"/>
      <c r="G2348" s="234"/>
      <c r="H2348" s="234"/>
      <c r="I2348" s="234"/>
      <c r="J2348" s="234"/>
      <c r="K2348" s="234"/>
      <c r="L2348" s="234"/>
      <c r="M2348" s="234"/>
      <c r="N2348" s="234"/>
      <c r="O2348" s="234"/>
      <c r="P2348" s="234"/>
      <c r="Q2348" s="234"/>
      <c r="R2348" s="234"/>
      <c r="S2348" s="234"/>
      <c r="T2348" s="234"/>
    </row>
    <row r="2349">
      <c r="A2349" s="231">
        <v>100085</v>
      </c>
      <c r="B2349" s="231" t="s">
        <v>3224</v>
      </c>
      <c r="C2349" s="233" t="s">
        <v>3182</v>
      </c>
      <c r="D2349" s="234"/>
      <c r="E2349" s="234"/>
      <c r="F2349" s="234"/>
      <c r="G2349" s="234"/>
      <c r="H2349" s="234"/>
      <c r="I2349" s="234"/>
      <c r="J2349" s="234"/>
      <c r="K2349" s="234"/>
      <c r="L2349" s="234"/>
      <c r="M2349" s="234"/>
      <c r="N2349" s="234"/>
      <c r="O2349" s="234"/>
      <c r="P2349" s="234"/>
      <c r="Q2349" s="234"/>
      <c r="R2349" s="234"/>
      <c r="S2349" s="234"/>
      <c r="T2349" s="234"/>
    </row>
    <row r="2350">
      <c r="A2350" s="231">
        <v>100086</v>
      </c>
      <c r="B2350" s="231" t="s">
        <v>3277</v>
      </c>
      <c r="C2350" s="233" t="s">
        <v>3278</v>
      </c>
      <c r="D2350" s="234"/>
      <c r="E2350" s="234"/>
      <c r="F2350" s="234"/>
      <c r="G2350" s="234"/>
      <c r="H2350" s="234"/>
      <c r="I2350" s="234"/>
      <c r="J2350" s="234"/>
      <c r="K2350" s="234"/>
      <c r="L2350" s="234"/>
      <c r="M2350" s="234"/>
      <c r="N2350" s="234"/>
      <c r="O2350" s="234"/>
      <c r="P2350" s="234"/>
      <c r="Q2350" s="234"/>
      <c r="R2350" s="234"/>
      <c r="S2350" s="234"/>
      <c r="T2350" s="234"/>
    </row>
    <row r="2351">
      <c r="A2351" s="240">
        <v>100088</v>
      </c>
      <c r="B2351" s="231" t="s">
        <v>3156</v>
      </c>
      <c r="C2351" s="233" t="s">
        <v>3279</v>
      </c>
      <c r="D2351" s="234"/>
      <c r="E2351" s="234"/>
      <c r="F2351" s="234"/>
      <c r="G2351" s="234"/>
      <c r="H2351" s="234"/>
      <c r="I2351" s="234"/>
      <c r="J2351" s="234"/>
      <c r="K2351" s="234"/>
      <c r="L2351" s="234"/>
      <c r="M2351" s="234"/>
      <c r="N2351" s="234"/>
      <c r="O2351" s="234"/>
      <c r="P2351" s="234"/>
      <c r="Q2351" s="234"/>
      <c r="R2351" s="234"/>
      <c r="S2351" s="234"/>
      <c r="T2351" s="234"/>
    </row>
    <row r="2352">
      <c r="A2352" s="231">
        <v>100089</v>
      </c>
      <c r="B2352" s="231" t="s">
        <v>3158</v>
      </c>
      <c r="C2352" s="233" t="s">
        <v>3280</v>
      </c>
      <c r="D2352" s="234"/>
      <c r="E2352" s="234"/>
      <c r="F2352" s="234"/>
      <c r="G2352" s="234"/>
      <c r="H2352" s="234"/>
      <c r="I2352" s="234"/>
      <c r="J2352" s="234"/>
      <c r="K2352" s="234"/>
      <c r="L2352" s="234"/>
      <c r="M2352" s="234"/>
      <c r="N2352" s="234"/>
      <c r="O2352" s="234"/>
      <c r="P2352" s="234"/>
      <c r="Q2352" s="234"/>
      <c r="R2352" s="234"/>
      <c r="S2352" s="234"/>
      <c r="T2352" s="234"/>
    </row>
    <row r="2353">
      <c r="A2353" s="231">
        <v>100090</v>
      </c>
      <c r="B2353" s="231" t="s">
        <v>3281</v>
      </c>
      <c r="C2353" s="233" t="s">
        <v>3282</v>
      </c>
      <c r="D2353" s="234"/>
      <c r="E2353" s="234"/>
      <c r="F2353" s="234"/>
      <c r="G2353" s="234"/>
      <c r="H2353" s="234"/>
      <c r="I2353" s="234"/>
      <c r="J2353" s="234"/>
      <c r="K2353" s="234"/>
      <c r="L2353" s="234"/>
      <c r="M2353" s="234"/>
      <c r="N2353" s="234"/>
      <c r="O2353" s="234"/>
      <c r="P2353" s="234"/>
      <c r="Q2353" s="234"/>
      <c r="R2353" s="234"/>
      <c r="S2353" s="234"/>
      <c r="T2353" s="234"/>
    </row>
    <row r="2354">
      <c r="A2354" s="231">
        <v>100091</v>
      </c>
      <c r="B2354" s="231" t="s">
        <v>3283</v>
      </c>
      <c r="C2354" s="233" t="s">
        <v>3284</v>
      </c>
      <c r="D2354" s="234"/>
      <c r="E2354" s="234"/>
      <c r="F2354" s="234"/>
      <c r="G2354" s="234"/>
      <c r="H2354" s="234"/>
      <c r="I2354" s="234"/>
      <c r="J2354" s="234"/>
      <c r="K2354" s="234"/>
      <c r="L2354" s="234"/>
      <c r="M2354" s="234"/>
      <c r="N2354" s="234"/>
      <c r="O2354" s="234"/>
      <c r="P2354" s="234"/>
      <c r="Q2354" s="234"/>
      <c r="R2354" s="234"/>
      <c r="S2354" s="234"/>
      <c r="T2354" s="234"/>
    </row>
    <row r="2355">
      <c r="A2355" s="231">
        <v>100092</v>
      </c>
      <c r="B2355" s="231" t="s">
        <v>3285</v>
      </c>
      <c r="C2355" s="233" t="s">
        <v>3286</v>
      </c>
      <c r="D2355" s="234"/>
      <c r="E2355" s="234"/>
      <c r="F2355" s="234"/>
      <c r="G2355" s="234"/>
      <c r="H2355" s="234"/>
      <c r="I2355" s="234"/>
      <c r="J2355" s="234"/>
      <c r="K2355" s="234"/>
      <c r="L2355" s="234"/>
      <c r="M2355" s="234"/>
      <c r="N2355" s="234"/>
      <c r="O2355" s="234"/>
      <c r="P2355" s="234"/>
      <c r="Q2355" s="234"/>
      <c r="R2355" s="234"/>
      <c r="S2355" s="234"/>
      <c r="T2355" s="234"/>
    </row>
    <row r="2356">
      <c r="A2356" s="231">
        <v>100093</v>
      </c>
      <c r="B2356" s="231" t="s">
        <v>3287</v>
      </c>
      <c r="C2356" s="233" t="s">
        <v>3288</v>
      </c>
      <c r="D2356" s="234"/>
      <c r="E2356" s="234"/>
      <c r="F2356" s="234"/>
      <c r="G2356" s="234"/>
      <c r="H2356" s="234"/>
      <c r="I2356" s="234"/>
      <c r="J2356" s="234"/>
      <c r="K2356" s="234"/>
      <c r="L2356" s="234"/>
      <c r="M2356" s="234"/>
      <c r="N2356" s="234"/>
      <c r="O2356" s="234"/>
      <c r="P2356" s="234"/>
      <c r="Q2356" s="234"/>
      <c r="R2356" s="234"/>
      <c r="S2356" s="234"/>
      <c r="T2356" s="234"/>
    </row>
    <row r="2357">
      <c r="A2357" s="231">
        <v>100094</v>
      </c>
      <c r="B2357" s="231" t="s">
        <v>3289</v>
      </c>
      <c r="C2357" s="233" t="s">
        <v>3290</v>
      </c>
      <c r="D2357" s="234"/>
      <c r="E2357" s="234"/>
      <c r="F2357" s="234"/>
      <c r="G2357" s="234"/>
      <c r="H2357" s="234"/>
      <c r="I2357" s="234"/>
      <c r="J2357" s="234"/>
      <c r="K2357" s="234"/>
      <c r="L2357" s="234"/>
      <c r="M2357" s="234"/>
      <c r="N2357" s="234"/>
      <c r="O2357" s="234"/>
      <c r="P2357" s="234"/>
      <c r="Q2357" s="234"/>
      <c r="R2357" s="234"/>
      <c r="S2357" s="234"/>
      <c r="T2357" s="234"/>
    </row>
    <row r="2358">
      <c r="A2358" s="231">
        <v>100095</v>
      </c>
      <c r="B2358" s="231" t="s">
        <v>3291</v>
      </c>
      <c r="C2358" s="233" t="s">
        <v>3292</v>
      </c>
      <c r="D2358" s="234"/>
      <c r="E2358" s="234"/>
      <c r="F2358" s="234"/>
      <c r="G2358" s="234"/>
      <c r="H2358" s="234"/>
      <c r="I2358" s="234"/>
      <c r="J2358" s="234"/>
      <c r="K2358" s="234"/>
      <c r="L2358" s="234"/>
      <c r="M2358" s="234"/>
      <c r="N2358" s="234"/>
      <c r="O2358" s="234"/>
      <c r="P2358" s="234"/>
      <c r="Q2358" s="234"/>
      <c r="R2358" s="234"/>
      <c r="S2358" s="234"/>
      <c r="T2358" s="234"/>
    </row>
    <row r="2359">
      <c r="A2359" s="231">
        <v>100096</v>
      </c>
      <c r="B2359" s="231" t="s">
        <v>3293</v>
      </c>
      <c r="C2359" s="233" t="s">
        <v>3294</v>
      </c>
      <c r="D2359" s="234"/>
      <c r="E2359" s="234"/>
      <c r="F2359" s="234"/>
      <c r="G2359" s="234"/>
      <c r="H2359" s="234"/>
      <c r="I2359" s="234"/>
      <c r="J2359" s="234"/>
      <c r="K2359" s="234"/>
      <c r="L2359" s="234"/>
      <c r="M2359" s="234"/>
      <c r="N2359" s="234"/>
      <c r="O2359" s="234"/>
      <c r="P2359" s="234"/>
      <c r="Q2359" s="234"/>
      <c r="R2359" s="234"/>
      <c r="S2359" s="234"/>
      <c r="T2359" s="234"/>
    </row>
    <row r="2360">
      <c r="A2360" s="231">
        <v>100097</v>
      </c>
      <c r="B2360" s="235" t="s">
        <v>3295</v>
      </c>
      <c r="C2360" s="250" t="s">
        <v>3296</v>
      </c>
      <c r="D2360" s="234"/>
      <c r="E2360" s="234"/>
      <c r="F2360" s="234"/>
      <c r="G2360" s="234"/>
      <c r="H2360" s="234"/>
      <c r="I2360" s="234"/>
      <c r="J2360" s="234"/>
      <c r="K2360" s="234"/>
      <c r="L2360" s="234"/>
      <c r="M2360" s="234"/>
      <c r="N2360" s="234"/>
      <c r="O2360" s="234"/>
      <c r="P2360" s="234"/>
      <c r="Q2360" s="234"/>
      <c r="R2360" s="234"/>
      <c r="S2360" s="234"/>
      <c r="T2360" s="234"/>
    </row>
    <row r="2361">
      <c r="A2361" s="231">
        <v>100098</v>
      </c>
      <c r="B2361" s="235" t="s">
        <v>3297</v>
      </c>
      <c r="C2361" s="250" t="s">
        <v>3298</v>
      </c>
      <c r="D2361" s="234"/>
      <c r="E2361" s="234"/>
      <c r="F2361" s="234"/>
      <c r="G2361" s="234"/>
      <c r="H2361" s="234"/>
      <c r="I2361" s="234"/>
      <c r="J2361" s="234"/>
      <c r="K2361" s="234"/>
      <c r="L2361" s="234"/>
      <c r="M2361" s="234"/>
      <c r="N2361" s="234"/>
      <c r="O2361" s="234"/>
      <c r="P2361" s="234"/>
      <c r="Q2361" s="234"/>
      <c r="R2361" s="234"/>
      <c r="S2361" s="234"/>
      <c r="T2361" s="234"/>
    </row>
    <row r="2362">
      <c r="A2362" s="231">
        <v>100099</v>
      </c>
      <c r="B2362" s="231" t="s">
        <v>3299</v>
      </c>
      <c r="C2362" s="233" t="s">
        <v>3300</v>
      </c>
      <c r="D2362" s="234"/>
      <c r="E2362" s="234"/>
      <c r="F2362" s="234"/>
      <c r="G2362" s="234"/>
      <c r="H2362" s="234"/>
      <c r="I2362" s="234"/>
      <c r="J2362" s="234"/>
      <c r="K2362" s="234"/>
      <c r="L2362" s="234"/>
      <c r="M2362" s="234"/>
      <c r="N2362" s="234"/>
      <c r="O2362" s="234"/>
      <c r="P2362" s="234"/>
      <c r="Q2362" s="234"/>
      <c r="R2362" s="234"/>
      <c r="S2362" s="234"/>
      <c r="T2362" s="234"/>
    </row>
    <row r="2363">
      <c r="A2363" s="231">
        <v>100100</v>
      </c>
      <c r="B2363" s="295" t="s">
        <v>3301</v>
      </c>
      <c r="C2363" s="273" t="s">
        <v>3302</v>
      </c>
      <c r="D2363" s="234"/>
      <c r="E2363" s="234"/>
      <c r="F2363" s="234"/>
      <c r="G2363" s="234"/>
      <c r="H2363" s="234"/>
      <c r="I2363" s="234"/>
      <c r="J2363" s="234"/>
      <c r="K2363" s="234"/>
      <c r="L2363" s="234"/>
      <c r="M2363" s="234"/>
      <c r="N2363" s="234"/>
      <c r="O2363" s="234"/>
      <c r="P2363" s="234"/>
      <c r="Q2363" s="234"/>
      <c r="R2363" s="234"/>
      <c r="S2363" s="234"/>
      <c r="T2363" s="234"/>
    </row>
    <row r="2364">
      <c r="A2364" s="231">
        <v>100101</v>
      </c>
      <c r="B2364" s="295" t="s">
        <v>3303</v>
      </c>
      <c r="C2364" s="233" t="s">
        <v>3304</v>
      </c>
      <c r="D2364" s="234"/>
      <c r="E2364" s="234"/>
      <c r="F2364" s="234"/>
      <c r="G2364" s="234"/>
      <c r="H2364" s="234"/>
      <c r="I2364" s="234"/>
      <c r="J2364" s="234"/>
      <c r="K2364" s="234"/>
      <c r="L2364" s="234"/>
      <c r="M2364" s="234"/>
      <c r="N2364" s="234"/>
      <c r="O2364" s="234"/>
      <c r="P2364" s="234"/>
      <c r="Q2364" s="234"/>
      <c r="R2364" s="234"/>
      <c r="S2364" s="234"/>
      <c r="T2364" s="234"/>
    </row>
    <row r="2365">
      <c r="A2365" s="231">
        <v>100102</v>
      </c>
      <c r="B2365" s="273" t="s">
        <v>3305</v>
      </c>
      <c r="C2365" s="273" t="s">
        <v>3306</v>
      </c>
      <c r="D2365" s="234"/>
      <c r="E2365" s="234"/>
      <c r="F2365" s="234"/>
      <c r="G2365" s="234"/>
      <c r="H2365" s="234"/>
      <c r="I2365" s="234"/>
      <c r="J2365" s="234"/>
      <c r="K2365" s="234"/>
      <c r="L2365" s="234"/>
      <c r="M2365" s="234"/>
      <c r="N2365" s="234"/>
      <c r="O2365" s="234"/>
      <c r="P2365" s="234"/>
      <c r="Q2365" s="234"/>
      <c r="R2365" s="234"/>
      <c r="S2365" s="234"/>
      <c r="T2365" s="234"/>
    </row>
    <row r="2366">
      <c r="A2366" s="231">
        <v>100103</v>
      </c>
      <c r="B2366" s="248" t="s">
        <v>3307</v>
      </c>
      <c r="C2366" s="233" t="s">
        <v>3308</v>
      </c>
      <c r="D2366" s="234"/>
      <c r="E2366" s="234"/>
      <c r="F2366" s="234"/>
      <c r="G2366" s="234"/>
      <c r="H2366" s="234"/>
      <c r="I2366" s="234"/>
      <c r="J2366" s="234"/>
      <c r="K2366" s="234"/>
      <c r="L2366" s="234"/>
      <c r="M2366" s="234"/>
      <c r="N2366" s="234"/>
      <c r="O2366" s="234"/>
      <c r="P2366" s="234"/>
      <c r="Q2366" s="234"/>
      <c r="R2366" s="234"/>
      <c r="S2366" s="234"/>
      <c r="T2366" s="234"/>
    </row>
    <row r="2367">
      <c r="A2367" s="231">
        <v>100104</v>
      </c>
      <c r="B2367" s="240" t="s">
        <v>3249</v>
      </c>
      <c r="C2367" s="240" t="s">
        <v>3250</v>
      </c>
      <c r="D2367" s="234"/>
      <c r="E2367" s="234"/>
      <c r="F2367" s="234"/>
      <c r="G2367" s="234"/>
      <c r="H2367" s="234"/>
      <c r="I2367" s="234"/>
      <c r="J2367" s="234"/>
      <c r="K2367" s="234"/>
      <c r="L2367" s="234"/>
      <c r="M2367" s="234"/>
      <c r="N2367" s="234"/>
      <c r="O2367" s="234"/>
      <c r="P2367" s="234"/>
      <c r="Q2367" s="234"/>
      <c r="R2367" s="234"/>
      <c r="S2367" s="234"/>
      <c r="T2367" s="234"/>
    </row>
    <row r="2368">
      <c r="A2368" s="231">
        <v>100105</v>
      </c>
      <c r="B2368" s="240" t="s">
        <v>3251</v>
      </c>
      <c r="C2368" s="240" t="s">
        <v>3252</v>
      </c>
      <c r="D2368" s="234"/>
      <c r="E2368" s="234"/>
      <c r="F2368" s="234"/>
      <c r="G2368" s="234"/>
      <c r="H2368" s="234"/>
      <c r="I2368" s="234"/>
      <c r="J2368" s="234"/>
      <c r="K2368" s="234"/>
      <c r="L2368" s="234"/>
      <c r="M2368" s="234"/>
      <c r="N2368" s="234"/>
      <c r="O2368" s="234"/>
      <c r="P2368" s="234"/>
      <c r="Q2368" s="234"/>
      <c r="R2368" s="234"/>
      <c r="S2368" s="234"/>
      <c r="T2368" s="234"/>
    </row>
    <row r="2369">
      <c r="A2369" s="231">
        <v>100106</v>
      </c>
      <c r="B2369" s="231" t="s">
        <v>3201</v>
      </c>
      <c r="C2369" s="250" t="s">
        <v>3202</v>
      </c>
      <c r="D2369" s="234"/>
      <c r="E2369" s="234"/>
      <c r="F2369" s="234"/>
      <c r="G2369" s="234"/>
      <c r="H2369" s="234"/>
      <c r="I2369" s="234"/>
      <c r="J2369" s="234"/>
      <c r="K2369" s="234"/>
      <c r="L2369" s="234"/>
      <c r="M2369" s="234"/>
      <c r="N2369" s="234"/>
      <c r="O2369" s="234"/>
      <c r="P2369" s="234"/>
      <c r="Q2369" s="234"/>
      <c r="R2369" s="234"/>
      <c r="S2369" s="234"/>
      <c r="T2369" s="234"/>
    </row>
    <row r="2370">
      <c r="A2370" s="231">
        <v>100107</v>
      </c>
      <c r="B2370" s="231" t="s">
        <v>3203</v>
      </c>
      <c r="C2370" s="250" t="s">
        <v>3204</v>
      </c>
      <c r="D2370" s="234"/>
      <c r="E2370" s="234"/>
      <c r="F2370" s="234"/>
      <c r="G2370" s="234"/>
      <c r="H2370" s="234"/>
      <c r="I2370" s="234"/>
      <c r="J2370" s="234"/>
      <c r="K2370" s="234"/>
      <c r="L2370" s="234"/>
      <c r="M2370" s="234"/>
      <c r="N2370" s="234"/>
      <c r="O2370" s="234"/>
      <c r="P2370" s="234"/>
      <c r="Q2370" s="234"/>
      <c r="R2370" s="234"/>
      <c r="S2370" s="234"/>
      <c r="T2370" s="234"/>
    </row>
    <row r="2371">
      <c r="A2371" s="231">
        <v>100108</v>
      </c>
      <c r="B2371" s="231" t="s">
        <v>3199</v>
      </c>
      <c r="C2371" s="250" t="s">
        <v>3200</v>
      </c>
      <c r="D2371" s="234"/>
      <c r="E2371" s="234"/>
      <c r="F2371" s="234"/>
      <c r="G2371" s="234"/>
      <c r="H2371" s="234"/>
      <c r="I2371" s="234"/>
      <c r="J2371" s="234"/>
      <c r="K2371" s="234"/>
      <c r="L2371" s="234"/>
      <c r="M2371" s="234"/>
      <c r="N2371" s="234"/>
      <c r="O2371" s="234"/>
      <c r="P2371" s="234"/>
      <c r="Q2371" s="234"/>
      <c r="R2371" s="234"/>
      <c r="S2371" s="234"/>
      <c r="T2371" s="234"/>
    </row>
    <row r="2372">
      <c r="A2372" s="231">
        <v>100109</v>
      </c>
      <c r="B2372" s="234" t="s">
        <v>3309</v>
      </c>
      <c r="C2372" s="235" t="s">
        <v>3310</v>
      </c>
      <c r="D2372" s="234"/>
      <c r="E2372" s="234"/>
      <c r="F2372" s="234"/>
      <c r="G2372" s="234"/>
      <c r="H2372" s="234"/>
      <c r="I2372" s="234"/>
      <c r="J2372" s="234"/>
      <c r="K2372" s="234"/>
      <c r="L2372" s="234"/>
      <c r="M2372" s="234"/>
      <c r="N2372" s="234"/>
      <c r="O2372" s="234"/>
      <c r="P2372" s="234"/>
      <c r="Q2372" s="234"/>
      <c r="R2372" s="234"/>
      <c r="S2372" s="234"/>
      <c r="T2372" s="234"/>
    </row>
    <row r="2373">
      <c r="A2373" s="231">
        <v>100110</v>
      </c>
      <c r="B2373" s="234" t="s">
        <v>3311</v>
      </c>
      <c r="C2373" s="235" t="s">
        <v>3312</v>
      </c>
      <c r="D2373" s="234"/>
      <c r="E2373" s="234"/>
      <c r="F2373" s="234"/>
      <c r="G2373" s="234"/>
      <c r="H2373" s="234"/>
      <c r="I2373" s="234"/>
      <c r="J2373" s="234"/>
      <c r="K2373" s="234"/>
      <c r="L2373" s="234"/>
      <c r="M2373" s="234"/>
      <c r="N2373" s="234"/>
      <c r="O2373" s="234"/>
      <c r="P2373" s="234"/>
      <c r="Q2373" s="234"/>
      <c r="R2373" s="234"/>
      <c r="S2373" s="234"/>
      <c r="T2373" s="234"/>
    </row>
    <row r="2374">
      <c r="A2374" s="231">
        <v>100111</v>
      </c>
      <c r="B2374" s="234" t="s">
        <v>3313</v>
      </c>
      <c r="C2374" s="233" t="s">
        <v>3314</v>
      </c>
      <c r="D2374" s="234"/>
      <c r="E2374" s="234"/>
      <c r="F2374" s="234"/>
      <c r="G2374" s="234"/>
      <c r="H2374" s="234"/>
      <c r="I2374" s="234"/>
      <c r="J2374" s="234"/>
      <c r="K2374" s="234"/>
      <c r="L2374" s="234"/>
      <c r="M2374" s="234"/>
      <c r="N2374" s="234"/>
      <c r="O2374" s="234"/>
      <c r="P2374" s="234"/>
      <c r="Q2374" s="234"/>
      <c r="R2374" s="234"/>
      <c r="S2374" s="234"/>
      <c r="T2374" s="234"/>
    </row>
    <row r="2375">
      <c r="A2375" s="240">
        <v>100112</v>
      </c>
      <c r="B2375" s="231" t="s">
        <v>3315</v>
      </c>
      <c r="C2375" s="233" t="s">
        <v>3316</v>
      </c>
    </row>
    <row r="2376">
      <c r="A2376" s="235">
        <v>100113</v>
      </c>
      <c r="B2376" s="231" t="s">
        <v>3317</v>
      </c>
      <c r="C2376" s="233" t="s">
        <v>3318</v>
      </c>
    </row>
    <row r="2377">
      <c r="A2377" s="263">
        <v>100114</v>
      </c>
      <c r="B2377" s="231" t="s">
        <v>2488</v>
      </c>
      <c r="C2377" s="233" t="s">
        <v>2489</v>
      </c>
    </row>
    <row r="2378">
      <c r="A2378" s="263">
        <v>100115</v>
      </c>
      <c r="B2378" s="231" t="s">
        <v>2488</v>
      </c>
      <c r="C2378" s="233" t="s">
        <v>2489</v>
      </c>
    </row>
    <row r="2379">
      <c r="A2379" s="263">
        <v>100116</v>
      </c>
      <c r="B2379" s="231" t="s">
        <v>2488</v>
      </c>
      <c r="C2379" s="233" t="s">
        <v>2489</v>
      </c>
    </row>
    <row r="2380">
      <c r="A2380" s="263">
        <v>100117</v>
      </c>
      <c r="B2380" s="231" t="s">
        <v>3319</v>
      </c>
      <c r="C2380" s="233" t="s">
        <v>3320</v>
      </c>
    </row>
    <row r="2381">
      <c r="A2381" s="263">
        <v>100118</v>
      </c>
      <c r="B2381" s="231" t="s">
        <v>3321</v>
      </c>
      <c r="C2381" s="233" t="s">
        <v>3322</v>
      </c>
    </row>
    <row r="2382">
      <c r="A2382" s="263">
        <v>100119</v>
      </c>
      <c r="B2382" s="231" t="s">
        <v>3323</v>
      </c>
      <c r="C2382" s="233" t="s">
        <v>3324</v>
      </c>
    </row>
    <row r="2383">
      <c r="A2383" s="263">
        <v>100120</v>
      </c>
      <c r="B2383" s="231" t="s">
        <v>3325</v>
      </c>
      <c r="C2383" s="233" t="s">
        <v>3326</v>
      </c>
    </row>
    <row r="2384">
      <c r="A2384" s="263">
        <v>100121</v>
      </c>
      <c r="B2384" s="231" t="s">
        <v>3327</v>
      </c>
      <c r="C2384" s="233" t="s">
        <v>3328</v>
      </c>
    </row>
    <row r="2385">
      <c r="A2385" s="263">
        <v>100122</v>
      </c>
      <c r="B2385" s="231" t="s">
        <v>3329</v>
      </c>
      <c r="C2385" s="233" t="s">
        <v>3330</v>
      </c>
    </row>
    <row r="2386">
      <c r="A2386" s="263">
        <v>100123</v>
      </c>
      <c r="B2386" s="231" t="s">
        <v>3331</v>
      </c>
      <c r="C2386" s="233" t="s">
        <v>3332</v>
      </c>
    </row>
    <row r="2387">
      <c r="A2387" s="263">
        <v>100124</v>
      </c>
      <c r="B2387" s="231" t="s">
        <v>3333</v>
      </c>
      <c r="C2387" s="233" t="s">
        <v>3334</v>
      </c>
    </row>
    <row r="2388">
      <c r="A2388" s="263">
        <v>100125</v>
      </c>
      <c r="B2388" s="231" t="s">
        <v>3335</v>
      </c>
      <c r="C2388" s="233" t="s">
        <v>3336</v>
      </c>
    </row>
    <row r="2389">
      <c r="A2389" s="263">
        <v>100126</v>
      </c>
      <c r="B2389" s="231" t="s">
        <v>3337</v>
      </c>
      <c r="C2389" s="233" t="s">
        <v>3338</v>
      </c>
    </row>
    <row r="2390">
      <c r="A2390" s="263">
        <v>100127</v>
      </c>
      <c r="B2390" s="231" t="s">
        <v>3339</v>
      </c>
      <c r="C2390" s="233" t="s">
        <v>3340</v>
      </c>
    </row>
    <row r="2391">
      <c r="A2391" s="263">
        <v>100128</v>
      </c>
      <c r="B2391" s="231" t="s">
        <v>3341</v>
      </c>
      <c r="C2391" s="233" t="s">
        <v>3342</v>
      </c>
    </row>
    <row r="2392">
      <c r="A2392" s="263">
        <v>100129</v>
      </c>
      <c r="B2392" s="231" t="s">
        <v>3343</v>
      </c>
      <c r="C2392" s="233" t="s">
        <v>3344</v>
      </c>
    </row>
    <row r="2393">
      <c r="A2393" s="263">
        <v>100130</v>
      </c>
      <c r="B2393" s="231" t="s">
        <v>3345</v>
      </c>
      <c r="C2393" s="233" t="s">
        <v>3346</v>
      </c>
    </row>
    <row r="2394">
      <c r="A2394" s="231">
        <v>100131</v>
      </c>
      <c r="B2394" s="231" t="s">
        <v>3199</v>
      </c>
      <c r="C2394" s="250" t="s">
        <v>3200</v>
      </c>
    </row>
    <row r="2395">
      <c r="A2395" s="263">
        <v>100132</v>
      </c>
      <c r="B2395" s="231" t="s">
        <v>3347</v>
      </c>
      <c r="C2395" s="250" t="s">
        <v>3348</v>
      </c>
    </row>
    <row r="2396">
      <c r="A2396" s="235">
        <v>100141</v>
      </c>
      <c r="B2396" s="235" t="s">
        <v>3349</v>
      </c>
      <c r="C2396" s="233" t="s">
        <v>3350</v>
      </c>
    </row>
    <row r="2397">
      <c r="A2397" s="240">
        <v>100142</v>
      </c>
      <c r="B2397" s="231" t="s">
        <v>3164</v>
      </c>
      <c r="C2397" s="233" t="s">
        <v>3351</v>
      </c>
    </row>
    <row r="2398">
      <c r="A2398" s="240">
        <v>100143</v>
      </c>
      <c r="B2398" s="231" t="s">
        <v>3166</v>
      </c>
      <c r="C2398" s="233" t="s">
        <v>3352</v>
      </c>
    </row>
    <row r="2399">
      <c r="A2399" s="231">
        <v>100144</v>
      </c>
      <c r="B2399" s="231" t="s">
        <v>3245</v>
      </c>
      <c r="C2399" s="233" t="s">
        <v>3353</v>
      </c>
    </row>
    <row r="2400">
      <c r="A2400" s="231">
        <v>100145</v>
      </c>
      <c r="B2400" s="231" t="s">
        <v>3247</v>
      </c>
      <c r="C2400" s="233" t="s">
        <v>3354</v>
      </c>
    </row>
    <row r="2401">
      <c r="A2401" s="231">
        <v>100146</v>
      </c>
      <c r="B2401" s="235" t="s">
        <v>3355</v>
      </c>
      <c r="C2401" s="250" t="s">
        <v>3356</v>
      </c>
    </row>
    <row r="2402">
      <c r="A2402" s="242"/>
      <c r="B2402" s="243" t="s">
        <v>3357</v>
      </c>
      <c r="C2402" s="244" t="s">
        <v>3358</v>
      </c>
    </row>
    <row r="2403">
      <c r="A2403" s="293">
        <v>1005101</v>
      </c>
      <c r="B2403" s="293" t="s">
        <v>3359</v>
      </c>
      <c r="C2403" s="294" t="s">
        <v>3360</v>
      </c>
    </row>
    <row r="2404">
      <c r="A2404" s="293">
        <v>1005102</v>
      </c>
      <c r="B2404" s="293" t="s">
        <v>3361</v>
      </c>
      <c r="C2404" s="294" t="s">
        <v>3362</v>
      </c>
    </row>
    <row r="2405">
      <c r="A2405" s="293">
        <v>1005103</v>
      </c>
      <c r="B2405" s="293" t="s">
        <v>3363</v>
      </c>
      <c r="C2405" s="294" t="s">
        <v>3364</v>
      </c>
    </row>
    <row r="2406">
      <c r="A2406" s="293">
        <v>1004201</v>
      </c>
      <c r="B2406" s="293" t="s">
        <v>3365</v>
      </c>
      <c r="C2406" s="294" t="s">
        <v>3366</v>
      </c>
    </row>
    <row r="2407">
      <c r="A2407" s="293">
        <v>1005201</v>
      </c>
      <c r="B2407" s="293" t="s">
        <v>3367</v>
      </c>
      <c r="C2407" s="294" t="s">
        <v>3368</v>
      </c>
    </row>
    <row r="2408">
      <c r="A2408" s="293">
        <v>1005202</v>
      </c>
      <c r="B2408" s="293" t="s">
        <v>3369</v>
      </c>
      <c r="C2408" s="294" t="s">
        <v>3370</v>
      </c>
    </row>
    <row r="2409">
      <c r="A2409" s="293">
        <v>1005203</v>
      </c>
      <c r="B2409" s="293" t="s">
        <v>3371</v>
      </c>
      <c r="C2409" s="294" t="s">
        <v>3372</v>
      </c>
    </row>
    <row r="2410">
      <c r="A2410" s="240"/>
      <c r="B2410" s="296"/>
      <c r="C2410" s="241"/>
    </row>
    <row r="2411">
      <c r="A2411" s="242"/>
      <c r="B2411" s="243" t="s">
        <v>3373</v>
      </c>
      <c r="C2411" s="244" t="s">
        <v>3358</v>
      </c>
    </row>
    <row r="2412">
      <c r="A2412" s="235"/>
      <c r="B2412" s="297" t="s">
        <v>3374</v>
      </c>
      <c r="C2412" s="233"/>
    </row>
    <row r="2413">
      <c r="A2413" s="298">
        <v>1310100</v>
      </c>
      <c r="B2413" s="298" t="s">
        <v>3375</v>
      </c>
      <c r="C2413" s="299" t="s">
        <v>3376</v>
      </c>
    </row>
    <row r="2414">
      <c r="A2414" s="298">
        <v>1210400</v>
      </c>
      <c r="B2414" s="298" t="s">
        <v>3377</v>
      </c>
      <c r="C2414" s="299" t="s">
        <v>3378</v>
      </c>
    </row>
    <row r="2415">
      <c r="A2415" s="237">
        <v>1230100</v>
      </c>
      <c r="B2415" s="237" t="s">
        <v>3379</v>
      </c>
      <c r="C2415" s="299" t="s">
        <v>3380</v>
      </c>
    </row>
    <row r="2416">
      <c r="A2416" s="235"/>
      <c r="B2416" s="235"/>
      <c r="C2416" s="233"/>
    </row>
    <row r="2417">
      <c r="A2417" s="235"/>
      <c r="B2417" s="297" t="s">
        <v>3381</v>
      </c>
      <c r="C2417" s="233"/>
    </row>
    <row r="2418">
      <c r="A2418" s="298">
        <v>1420200</v>
      </c>
      <c r="B2418" s="298" t="s">
        <v>3382</v>
      </c>
      <c r="C2418" s="299" t="s">
        <v>3383</v>
      </c>
    </row>
    <row r="2419">
      <c r="A2419" s="300">
        <v>1320100</v>
      </c>
      <c r="B2419" s="300" t="s">
        <v>3384</v>
      </c>
      <c r="C2419" s="299" t="s">
        <v>3385</v>
      </c>
    </row>
    <row r="2420">
      <c r="A2420" s="300">
        <v>1210600</v>
      </c>
      <c r="B2420" s="300" t="s">
        <v>3386</v>
      </c>
      <c r="C2420" s="299" t="s">
        <v>3387</v>
      </c>
    </row>
    <row r="2421">
      <c r="A2421" s="298">
        <v>1230400</v>
      </c>
      <c r="B2421" s="298" t="s">
        <v>3388</v>
      </c>
      <c r="C2421" s="299" t="s">
        <v>3389</v>
      </c>
    </row>
    <row r="2422">
      <c r="A2422" s="301">
        <v>1310300</v>
      </c>
      <c r="B2422" s="301" t="s">
        <v>3390</v>
      </c>
      <c r="C2422" s="299" t="s">
        <v>3391</v>
      </c>
    </row>
    <row r="2423">
      <c r="A2423" s="301">
        <v>1110100</v>
      </c>
      <c r="B2423" s="301" t="s">
        <v>3392</v>
      </c>
      <c r="C2423" s="299" t="s">
        <v>3393</v>
      </c>
    </row>
    <row r="2424">
      <c r="A2424" s="301">
        <v>1210700</v>
      </c>
      <c r="B2424" s="301" t="s">
        <v>3394</v>
      </c>
      <c r="C2424" s="299" t="s">
        <v>3395</v>
      </c>
    </row>
    <row r="2425">
      <c r="A2425" s="235"/>
      <c r="B2425" s="235"/>
      <c r="C2425" s="233"/>
    </row>
    <row r="2426">
      <c r="A2426" s="235"/>
      <c r="B2426" s="297" t="s">
        <v>3396</v>
      </c>
      <c r="C2426" s="233"/>
    </row>
    <row r="2427">
      <c r="A2427" s="301">
        <v>1130100</v>
      </c>
      <c r="B2427" s="301" t="s">
        <v>3397</v>
      </c>
      <c r="C2427" s="299" t="s">
        <v>3398</v>
      </c>
    </row>
    <row r="2428">
      <c r="A2428" s="301">
        <v>1530100</v>
      </c>
      <c r="B2428" s="301" t="s">
        <v>3399</v>
      </c>
      <c r="C2428" s="299" t="s">
        <v>3400</v>
      </c>
    </row>
    <row r="2429">
      <c r="A2429" s="300">
        <v>1210300</v>
      </c>
      <c r="B2429" s="300" t="s">
        <v>3401</v>
      </c>
      <c r="C2429" s="299" t="s">
        <v>3402</v>
      </c>
    </row>
    <row r="2430">
      <c r="A2430" s="237">
        <v>1430700</v>
      </c>
      <c r="B2430" s="237" t="s">
        <v>3403</v>
      </c>
      <c r="C2430" s="299" t="s">
        <v>3404</v>
      </c>
    </row>
    <row r="2431">
      <c r="A2431" s="300">
        <v>1140100</v>
      </c>
      <c r="B2431" s="300" t="s">
        <v>3405</v>
      </c>
      <c r="C2431" s="299" t="s">
        <v>3406</v>
      </c>
    </row>
    <row r="2432">
      <c r="A2432" s="301">
        <v>1140200</v>
      </c>
      <c r="B2432" s="301" t="s">
        <v>3407</v>
      </c>
      <c r="C2432" s="299" t="s">
        <v>3408</v>
      </c>
    </row>
    <row r="2433">
      <c r="A2433" s="235"/>
      <c r="B2433" s="235"/>
      <c r="C2433" s="233"/>
    </row>
    <row r="2434">
      <c r="A2434" s="235"/>
      <c r="B2434" s="297" t="s">
        <v>3409</v>
      </c>
      <c r="C2434" s="233"/>
    </row>
    <row r="2435">
      <c r="A2435" s="302">
        <v>1420300</v>
      </c>
      <c r="B2435" s="302" t="s">
        <v>3410</v>
      </c>
      <c r="C2435" s="299" t="s">
        <v>3411</v>
      </c>
    </row>
    <row r="2436">
      <c r="A2436" s="303">
        <v>1530200</v>
      </c>
      <c r="B2436" s="304" t="s">
        <v>3412</v>
      </c>
      <c r="C2436" s="299" t="s">
        <v>3413</v>
      </c>
    </row>
    <row r="2437">
      <c r="A2437" s="305">
        <v>1410200</v>
      </c>
      <c r="B2437" s="305" t="s">
        <v>3414</v>
      </c>
      <c r="C2437" s="299" t="s">
        <v>3415</v>
      </c>
    </row>
    <row r="2438">
      <c r="A2438" s="301">
        <v>1550200</v>
      </c>
      <c r="B2438" s="301" t="s">
        <v>3416</v>
      </c>
      <c r="C2438" s="299" t="s">
        <v>3417</v>
      </c>
    </row>
    <row r="2439">
      <c r="A2439" s="301">
        <v>1540100</v>
      </c>
      <c r="B2439" s="301" t="s">
        <v>3418</v>
      </c>
      <c r="C2439" s="299" t="s">
        <v>3419</v>
      </c>
    </row>
    <row r="2440">
      <c r="A2440" s="301">
        <v>1130200</v>
      </c>
      <c r="B2440" s="301" t="s">
        <v>3420</v>
      </c>
      <c r="C2440" s="299" t="s">
        <v>3421</v>
      </c>
    </row>
    <row r="2441">
      <c r="A2441" s="235"/>
      <c r="B2441" s="235"/>
      <c r="C2441" s="233"/>
    </row>
    <row r="2442">
      <c r="A2442" s="235"/>
      <c r="B2442" s="297" t="s">
        <v>3422</v>
      </c>
      <c r="C2442" s="233"/>
    </row>
    <row r="2443">
      <c r="A2443" s="237">
        <v>1610100</v>
      </c>
      <c r="B2443" s="237" t="s">
        <v>3423</v>
      </c>
      <c r="C2443" s="239" t="s">
        <v>3424</v>
      </c>
    </row>
    <row r="2444">
      <c r="A2444" s="237">
        <v>1620100</v>
      </c>
      <c r="B2444" s="237" t="s">
        <v>3425</v>
      </c>
      <c r="C2444" s="239" t="s">
        <v>3426</v>
      </c>
    </row>
    <row r="2445">
      <c r="A2445" s="235"/>
      <c r="B2445" s="235"/>
      <c r="C2445" s="233"/>
    </row>
    <row r="2446">
      <c r="A2446" s="235"/>
      <c r="B2446" s="297" t="s">
        <v>3427</v>
      </c>
      <c r="C2446" s="233"/>
    </row>
    <row r="2447">
      <c r="A2447" s="300">
        <v>1430800</v>
      </c>
      <c r="B2447" s="300" t="s">
        <v>3428</v>
      </c>
      <c r="C2447" s="299" t="s">
        <v>3429</v>
      </c>
    </row>
    <row r="2448">
      <c r="A2448" s="300">
        <v>1430500</v>
      </c>
      <c r="B2448" s="300" t="s">
        <v>3430</v>
      </c>
      <c r="C2448" s="299" t="s">
        <v>3431</v>
      </c>
    </row>
    <row r="2449">
      <c r="A2449" s="237">
        <v>1310200</v>
      </c>
      <c r="B2449" s="237" t="s">
        <v>1274</v>
      </c>
      <c r="C2449" s="299" t="s">
        <v>3432</v>
      </c>
    </row>
    <row r="2450">
      <c r="A2450" s="237">
        <v>1210100</v>
      </c>
      <c r="B2450" s="237" t="s">
        <v>3433</v>
      </c>
      <c r="C2450" s="299" t="s">
        <v>3434</v>
      </c>
    </row>
    <row r="2451">
      <c r="A2451" s="237">
        <v>1330500</v>
      </c>
      <c r="B2451" s="237" t="s">
        <v>1264</v>
      </c>
      <c r="C2451" s="299" t="s">
        <v>3435</v>
      </c>
    </row>
    <row r="2452">
      <c r="A2452" s="306">
        <v>1310400</v>
      </c>
      <c r="B2452" s="306" t="s">
        <v>3436</v>
      </c>
      <c r="C2452" s="299" t="s">
        <v>3437</v>
      </c>
    </row>
    <row r="2453">
      <c r="A2453" s="306">
        <v>1330400</v>
      </c>
      <c r="B2453" s="306" t="s">
        <v>3438</v>
      </c>
      <c r="C2453" s="299" t="s">
        <v>3439</v>
      </c>
    </row>
    <row r="2454">
      <c r="A2454" s="306">
        <v>1430600</v>
      </c>
      <c r="B2454" s="306" t="s">
        <v>3440</v>
      </c>
      <c r="C2454" s="299" t="s">
        <v>3441</v>
      </c>
    </row>
    <row r="2455">
      <c r="A2455" s="298">
        <v>1230200</v>
      </c>
      <c r="B2455" s="298" t="s">
        <v>3442</v>
      </c>
      <c r="C2455" s="299" t="s">
        <v>3443</v>
      </c>
    </row>
    <row r="2456">
      <c r="A2456" s="298">
        <v>1210500</v>
      </c>
      <c r="B2456" s="298" t="s">
        <v>3444</v>
      </c>
      <c r="C2456" s="299" t="s">
        <v>3445</v>
      </c>
    </row>
    <row r="2457">
      <c r="A2457" s="298">
        <v>1420100</v>
      </c>
      <c r="B2457" s="298" t="s">
        <v>3446</v>
      </c>
      <c r="C2457" s="299" t="s">
        <v>3447</v>
      </c>
    </row>
    <row r="2458">
      <c r="A2458" s="301">
        <v>1510100</v>
      </c>
      <c r="B2458" s="301" t="s">
        <v>3448</v>
      </c>
      <c r="C2458" s="299" t="s">
        <v>3449</v>
      </c>
    </row>
    <row r="2459">
      <c r="A2459" s="293">
        <v>1410100</v>
      </c>
      <c r="B2459" s="293" t="s">
        <v>3450</v>
      </c>
      <c r="C2459" s="299" t="s">
        <v>3451</v>
      </c>
    </row>
    <row r="2460">
      <c r="A2460" s="301">
        <v>1150100</v>
      </c>
      <c r="B2460" s="301" t="s">
        <v>3452</v>
      </c>
      <c r="C2460" s="299" t="s">
        <v>3453</v>
      </c>
    </row>
    <row r="2461">
      <c r="A2461" s="307">
        <v>1430900</v>
      </c>
      <c r="B2461" s="301" t="s">
        <v>3454</v>
      </c>
      <c r="C2461" s="299" t="s">
        <v>3455</v>
      </c>
    </row>
    <row r="2462">
      <c r="A2462" s="301">
        <v>1120100</v>
      </c>
      <c r="B2462" s="301" t="s">
        <v>3456</v>
      </c>
      <c r="C2462" s="299" t="s">
        <v>3457</v>
      </c>
    </row>
    <row r="2463">
      <c r="A2463" s="308">
        <v>1310500</v>
      </c>
      <c r="B2463" s="308" t="s">
        <v>3458</v>
      </c>
      <c r="C2463" s="299" t="s">
        <v>3459</v>
      </c>
    </row>
    <row r="2464">
      <c r="A2464" s="301">
        <v>1410600</v>
      </c>
      <c r="B2464" s="301" t="s">
        <v>3460</v>
      </c>
      <c r="C2464" s="299" t="s">
        <v>3461</v>
      </c>
    </row>
    <row r="2465">
      <c r="A2465" s="304">
        <v>1520100</v>
      </c>
      <c r="B2465" s="304" t="s">
        <v>3462</v>
      </c>
      <c r="C2465" s="299" t="s">
        <v>3463</v>
      </c>
    </row>
    <row r="2466">
      <c r="A2466" s="293">
        <v>1410500</v>
      </c>
      <c r="B2466" s="293" t="s">
        <v>3464</v>
      </c>
      <c r="C2466" s="299" t="s">
        <v>3465</v>
      </c>
    </row>
    <row r="2467">
      <c r="A2467" s="235"/>
      <c r="B2467" s="235"/>
      <c r="C2467" s="233"/>
    </row>
    <row r="2468">
      <c r="A2468" s="235"/>
      <c r="B2468" s="297" t="s">
        <v>3466</v>
      </c>
      <c r="C2468" s="233"/>
    </row>
    <row r="2469">
      <c r="A2469" s="235">
        <v>2000100</v>
      </c>
      <c r="B2469" s="235" t="s">
        <v>3467</v>
      </c>
      <c r="C2469" s="299" t="s">
        <v>3468</v>
      </c>
    </row>
    <row r="2470">
      <c r="A2470" s="235">
        <v>2000110</v>
      </c>
      <c r="B2470" s="235" t="s">
        <v>3469</v>
      </c>
      <c r="C2470" s="299" t="s">
        <v>3470</v>
      </c>
    </row>
    <row r="2471">
      <c r="A2471" s="235">
        <v>2000120</v>
      </c>
      <c r="B2471" s="235" t="s">
        <v>3471</v>
      </c>
      <c r="C2471" s="299" t="s">
        <v>3472</v>
      </c>
    </row>
    <row r="2472">
      <c r="A2472" s="235">
        <v>2000130</v>
      </c>
      <c r="B2472" s="235" t="s">
        <v>3473</v>
      </c>
      <c r="C2472" s="299" t="s">
        <v>3474</v>
      </c>
    </row>
    <row r="2473">
      <c r="A2473" s="235">
        <v>2000140</v>
      </c>
      <c r="B2473" s="235" t="s">
        <v>3475</v>
      </c>
      <c r="C2473" s="299" t="s">
        <v>3476</v>
      </c>
    </row>
    <row r="2474">
      <c r="A2474" s="235"/>
      <c r="B2474" s="235"/>
      <c r="C2474" s="233"/>
    </row>
    <row r="2475">
      <c r="A2475" s="235"/>
      <c r="B2475" s="235"/>
      <c r="C2475" s="233"/>
    </row>
    <row r="2476">
      <c r="A2476" s="242"/>
      <c r="B2476" s="243" t="s">
        <v>3477</v>
      </c>
      <c r="C2476" s="244" t="s">
        <v>3478</v>
      </c>
    </row>
    <row r="2477">
      <c r="A2477" s="235"/>
      <c r="B2477" s="297" t="s">
        <v>3374</v>
      </c>
      <c r="C2477" s="233"/>
    </row>
    <row r="2478">
      <c r="A2478" s="306">
        <v>13101001</v>
      </c>
      <c r="B2478" s="306" t="s">
        <v>3479</v>
      </c>
      <c r="C2478" s="299" t="s">
        <v>3480</v>
      </c>
    </row>
    <row r="2479">
      <c r="A2479" s="237">
        <v>12104001</v>
      </c>
      <c r="B2479" s="237" t="s">
        <v>3481</v>
      </c>
      <c r="C2479" s="299" t="s">
        <v>3482</v>
      </c>
    </row>
    <row r="2480">
      <c r="A2480" s="237">
        <v>12301001</v>
      </c>
      <c r="B2480" s="237" t="s">
        <v>3483</v>
      </c>
      <c r="C2480" s="299" t="s">
        <v>3484</v>
      </c>
    </row>
    <row r="2481">
      <c r="A2481" s="298"/>
      <c r="B2481" s="298"/>
      <c r="C2481" s="299"/>
    </row>
    <row r="2482">
      <c r="A2482" s="235"/>
      <c r="B2482" s="297" t="s">
        <v>3381</v>
      </c>
      <c r="C2482" s="233"/>
    </row>
    <row r="2483">
      <c r="A2483" s="298">
        <v>14202001</v>
      </c>
      <c r="B2483" s="306" t="s">
        <v>3485</v>
      </c>
      <c r="C2483" s="299" t="s">
        <v>3486</v>
      </c>
    </row>
    <row r="2484">
      <c r="A2484" s="237">
        <v>13201001</v>
      </c>
      <c r="B2484" s="237" t="s">
        <v>3487</v>
      </c>
      <c r="C2484" s="299" t="s">
        <v>3488</v>
      </c>
    </row>
    <row r="2485">
      <c r="A2485" s="301">
        <v>12106001</v>
      </c>
      <c r="B2485" s="301" t="s">
        <v>3489</v>
      </c>
      <c r="C2485" s="299" t="s">
        <v>3490</v>
      </c>
    </row>
    <row r="2486">
      <c r="A2486" s="298">
        <v>12304001</v>
      </c>
      <c r="B2486" s="298" t="s">
        <v>3388</v>
      </c>
      <c r="C2486" s="299" t="s">
        <v>3491</v>
      </c>
    </row>
    <row r="2487">
      <c r="A2487" s="301">
        <v>13103001</v>
      </c>
      <c r="B2487" s="301" t="s">
        <v>3492</v>
      </c>
      <c r="C2487" s="299" t="s">
        <v>3493</v>
      </c>
    </row>
    <row r="2488">
      <c r="A2488" s="301">
        <v>11101001</v>
      </c>
      <c r="B2488" s="301" t="s">
        <v>3494</v>
      </c>
      <c r="C2488" s="299" t="s">
        <v>3495</v>
      </c>
    </row>
    <row r="2489">
      <c r="A2489" s="301">
        <v>12107001</v>
      </c>
      <c r="B2489" s="301" t="s">
        <v>3496</v>
      </c>
      <c r="C2489" s="299" t="s">
        <v>3497</v>
      </c>
    </row>
    <row r="2490">
      <c r="A2490" s="235"/>
      <c r="B2490" s="235"/>
      <c r="C2490" s="233"/>
    </row>
    <row r="2491">
      <c r="A2491" s="235"/>
      <c r="B2491" s="297" t="s">
        <v>3396</v>
      </c>
      <c r="C2491" s="233"/>
    </row>
    <row r="2492">
      <c r="A2492" s="301">
        <v>11301001</v>
      </c>
      <c r="B2492" s="301" t="s">
        <v>3498</v>
      </c>
      <c r="C2492" s="299" t="s">
        <v>3499</v>
      </c>
    </row>
    <row r="2493">
      <c r="A2493" s="301">
        <v>15301001</v>
      </c>
      <c r="B2493" s="301" t="s">
        <v>3500</v>
      </c>
      <c r="C2493" s="299" t="s">
        <v>3501</v>
      </c>
    </row>
    <row r="2494">
      <c r="A2494" s="237">
        <v>12103001</v>
      </c>
      <c r="B2494" s="237" t="s">
        <v>3502</v>
      </c>
      <c r="C2494" s="299" t="s">
        <v>3503</v>
      </c>
    </row>
    <row r="2495">
      <c r="A2495" s="237">
        <v>14307001</v>
      </c>
      <c r="B2495" s="237" t="s">
        <v>3504</v>
      </c>
      <c r="C2495" s="299" t="s">
        <v>3505</v>
      </c>
    </row>
    <row r="2496">
      <c r="A2496" s="301">
        <v>11401001</v>
      </c>
      <c r="B2496" s="301" t="s">
        <v>3506</v>
      </c>
      <c r="C2496" s="299" t="s">
        <v>3507</v>
      </c>
    </row>
    <row r="2497">
      <c r="A2497" s="301">
        <v>11402001</v>
      </c>
      <c r="B2497" s="301" t="s">
        <v>3508</v>
      </c>
      <c r="C2497" s="299" t="s">
        <v>3509</v>
      </c>
    </row>
    <row r="2498">
      <c r="A2498" s="235"/>
      <c r="B2498" s="235"/>
      <c r="C2498" s="233"/>
    </row>
    <row r="2499">
      <c r="A2499" s="235"/>
      <c r="B2499" s="297" t="s">
        <v>3409</v>
      </c>
      <c r="C2499" s="233"/>
    </row>
    <row r="2500">
      <c r="A2500" s="301">
        <v>14203001</v>
      </c>
      <c r="B2500" s="301" t="s">
        <v>3510</v>
      </c>
      <c r="C2500" s="299" t="s">
        <v>3511</v>
      </c>
    </row>
    <row r="2501">
      <c r="A2501" s="304">
        <v>15302001</v>
      </c>
      <c r="B2501" s="304" t="s">
        <v>3512</v>
      </c>
      <c r="C2501" s="299" t="s">
        <v>3513</v>
      </c>
    </row>
    <row r="2502">
      <c r="A2502" s="237">
        <v>14102001</v>
      </c>
      <c r="B2502" s="237" t="s">
        <v>3514</v>
      </c>
      <c r="C2502" s="299" t="s">
        <v>3515</v>
      </c>
    </row>
    <row r="2503">
      <c r="A2503" s="301">
        <v>15502001</v>
      </c>
      <c r="B2503" s="301" t="s">
        <v>3516</v>
      </c>
      <c r="C2503" s="299" t="s">
        <v>3517</v>
      </c>
    </row>
    <row r="2504">
      <c r="A2504" s="304">
        <v>15401001</v>
      </c>
      <c r="B2504" s="304" t="s">
        <v>3518</v>
      </c>
      <c r="C2504" s="299" t="s">
        <v>3519</v>
      </c>
    </row>
    <row r="2505">
      <c r="A2505" s="301">
        <v>11302001</v>
      </c>
      <c r="B2505" s="301" t="s">
        <v>3520</v>
      </c>
      <c r="C2505" s="299" t="s">
        <v>3521</v>
      </c>
    </row>
    <row r="2506">
      <c r="A2506" s="301">
        <v>11201001</v>
      </c>
      <c r="B2506" s="301" t="s">
        <v>3522</v>
      </c>
      <c r="C2506" s="299" t="s">
        <v>3523</v>
      </c>
    </row>
    <row r="2507">
      <c r="A2507" s="235"/>
      <c r="B2507" s="235"/>
      <c r="C2507" s="233"/>
    </row>
    <row r="2508">
      <c r="A2508" s="235"/>
      <c r="B2508" s="297" t="s">
        <v>3422</v>
      </c>
      <c r="C2508" s="233"/>
    </row>
    <row r="2509">
      <c r="A2509" s="237">
        <v>16101001</v>
      </c>
      <c r="B2509" s="237" t="s">
        <v>3524</v>
      </c>
      <c r="C2509" s="239" t="s">
        <v>3525</v>
      </c>
    </row>
    <row r="2510">
      <c r="A2510" s="237">
        <v>16201001</v>
      </c>
      <c r="B2510" s="237" t="s">
        <v>3526</v>
      </c>
      <c r="C2510" s="239" t="s">
        <v>3527</v>
      </c>
    </row>
    <row r="2511">
      <c r="A2511" s="235"/>
      <c r="B2511" s="235"/>
      <c r="C2511" s="233"/>
    </row>
    <row r="2512">
      <c r="A2512" s="235"/>
      <c r="B2512" s="297" t="s">
        <v>3427</v>
      </c>
      <c r="C2512" s="233"/>
    </row>
    <row r="2513">
      <c r="A2513" s="306">
        <v>14308001</v>
      </c>
      <c r="B2513" s="306" t="s">
        <v>3528</v>
      </c>
      <c r="C2513" s="299" t="s">
        <v>3529</v>
      </c>
    </row>
    <row r="2514">
      <c r="A2514" s="237">
        <v>14305001</v>
      </c>
      <c r="B2514" s="237" t="s">
        <v>3530</v>
      </c>
      <c r="C2514" s="299" t="s">
        <v>3531</v>
      </c>
    </row>
    <row r="2515">
      <c r="A2515" s="237">
        <v>13102001</v>
      </c>
      <c r="B2515" s="237" t="s">
        <v>3532</v>
      </c>
      <c r="C2515" s="299" t="s">
        <v>3533</v>
      </c>
    </row>
    <row r="2516">
      <c r="A2516" s="237">
        <v>12101001</v>
      </c>
      <c r="B2516" s="237" t="s">
        <v>3534</v>
      </c>
      <c r="C2516" s="299" t="s">
        <v>3535</v>
      </c>
    </row>
    <row r="2517">
      <c r="A2517" s="237">
        <v>13305001</v>
      </c>
      <c r="B2517" s="237" t="s">
        <v>3536</v>
      </c>
      <c r="C2517" s="299" t="s">
        <v>3537</v>
      </c>
    </row>
    <row r="2518">
      <c r="A2518" s="306">
        <v>13104001</v>
      </c>
      <c r="B2518" s="306" t="s">
        <v>3538</v>
      </c>
      <c r="C2518" s="299" t="s">
        <v>3539</v>
      </c>
    </row>
    <row r="2519">
      <c r="A2519" s="306">
        <v>13304001</v>
      </c>
      <c r="B2519" s="306" t="s">
        <v>3540</v>
      </c>
      <c r="C2519" s="299" t="s">
        <v>3541</v>
      </c>
    </row>
    <row r="2520">
      <c r="A2520" s="306">
        <v>14306001</v>
      </c>
      <c r="B2520" s="306" t="s">
        <v>3542</v>
      </c>
      <c r="C2520" s="299" t="s">
        <v>3543</v>
      </c>
    </row>
    <row r="2521">
      <c r="A2521" s="298">
        <v>12302001</v>
      </c>
      <c r="B2521" s="298" t="s">
        <v>3442</v>
      </c>
      <c r="C2521" s="299" t="s">
        <v>3544</v>
      </c>
    </row>
    <row r="2522">
      <c r="A2522" s="298">
        <v>12105001</v>
      </c>
      <c r="B2522" s="298" t="s">
        <v>3444</v>
      </c>
      <c r="C2522" s="299" t="s">
        <v>3545</v>
      </c>
    </row>
    <row r="2523">
      <c r="A2523" s="298">
        <v>14201001</v>
      </c>
      <c r="B2523" s="298" t="s">
        <v>3446</v>
      </c>
      <c r="C2523" s="299" t="s">
        <v>3546</v>
      </c>
    </row>
    <row r="2524">
      <c r="A2524" s="301">
        <v>15101001</v>
      </c>
      <c r="B2524" s="301" t="s">
        <v>3547</v>
      </c>
      <c r="C2524" s="299" t="s">
        <v>3548</v>
      </c>
    </row>
    <row r="2525">
      <c r="A2525" s="301">
        <v>14101001</v>
      </c>
      <c r="B2525" s="301" t="s">
        <v>3549</v>
      </c>
      <c r="C2525" s="299" t="s">
        <v>3550</v>
      </c>
    </row>
    <row r="2526">
      <c r="A2526" s="301">
        <v>11501001</v>
      </c>
      <c r="B2526" s="301" t="s">
        <v>3551</v>
      </c>
      <c r="C2526" s="299" t="s">
        <v>3552</v>
      </c>
    </row>
    <row r="2527">
      <c r="A2527" s="301">
        <v>14309001</v>
      </c>
      <c r="B2527" s="301" t="s">
        <v>3553</v>
      </c>
      <c r="C2527" s="299" t="s">
        <v>3554</v>
      </c>
    </row>
    <row r="2528">
      <c r="A2528" s="301"/>
      <c r="B2528" s="301" t="s">
        <v>3555</v>
      </c>
      <c r="C2528" s="299" t="s">
        <v>3556</v>
      </c>
    </row>
    <row r="2529">
      <c r="A2529" s="301">
        <v>13105001</v>
      </c>
      <c r="B2529" s="301" t="s">
        <v>3557</v>
      </c>
      <c r="C2529" s="299" t="s">
        <v>3558</v>
      </c>
    </row>
    <row r="2530">
      <c r="A2530" s="304">
        <v>14106001</v>
      </c>
      <c r="B2530" s="304" t="s">
        <v>3559</v>
      </c>
      <c r="C2530" s="299" t="s">
        <v>3560</v>
      </c>
    </row>
    <row r="2531">
      <c r="A2531" s="293">
        <v>15201001</v>
      </c>
      <c r="B2531" s="293" t="s">
        <v>3561</v>
      </c>
      <c r="C2531" s="299" t="s">
        <v>3562</v>
      </c>
    </row>
    <row r="2532">
      <c r="A2532" s="235"/>
      <c r="B2532" s="235"/>
      <c r="C2532" s="233"/>
    </row>
    <row r="2533">
      <c r="A2533" s="235"/>
      <c r="B2533" s="297" t="s">
        <v>3466</v>
      </c>
      <c r="C2533" s="233"/>
    </row>
    <row r="2534">
      <c r="A2534" s="235">
        <v>20001001</v>
      </c>
      <c r="B2534" s="235" t="s">
        <v>3382</v>
      </c>
      <c r="C2534" s="299" t="s">
        <v>3563</v>
      </c>
    </row>
    <row r="2535">
      <c r="A2535" s="235">
        <v>20001101</v>
      </c>
      <c r="B2535" s="235" t="s">
        <v>3564</v>
      </c>
      <c r="C2535" s="299" t="s">
        <v>3565</v>
      </c>
    </row>
    <row r="2536">
      <c r="A2536" s="235">
        <v>20001201</v>
      </c>
      <c r="B2536" s="235" t="s">
        <v>3566</v>
      </c>
      <c r="C2536" s="299" t="s">
        <v>3567</v>
      </c>
    </row>
    <row r="2537">
      <c r="A2537" s="235">
        <v>20001301</v>
      </c>
      <c r="B2537" s="235" t="s">
        <v>3388</v>
      </c>
      <c r="C2537" s="299" t="s">
        <v>3568</v>
      </c>
    </row>
    <row r="2538">
      <c r="A2538" s="235">
        <v>20001401</v>
      </c>
      <c r="B2538" s="235" t="s">
        <v>3569</v>
      </c>
      <c r="C2538" s="299" t="s">
        <v>3570</v>
      </c>
    </row>
    <row r="2539">
      <c r="A2539" s="235"/>
      <c r="B2539" s="235"/>
      <c r="C2539" s="233"/>
    </row>
    <row r="2540">
      <c r="A2540" s="235"/>
      <c r="B2540" s="235"/>
      <c r="C2540" s="233"/>
    </row>
    <row r="2541">
      <c r="A2541" s="235"/>
      <c r="B2541" s="235"/>
      <c r="C2541" s="233"/>
    </row>
    <row r="2542">
      <c r="A2542" s="242"/>
      <c r="B2542" s="243" t="s">
        <v>3571</v>
      </c>
      <c r="C2542" s="244" t="s">
        <v>3572</v>
      </c>
    </row>
    <row r="2543">
      <c r="A2543" s="235"/>
      <c r="B2543" s="309" t="s">
        <v>3381</v>
      </c>
      <c r="C2543" s="233"/>
    </row>
    <row r="2544">
      <c r="A2544" s="235">
        <v>13103011</v>
      </c>
      <c r="B2544" s="235" t="s">
        <v>3573</v>
      </c>
      <c r="C2544" s="239" t="s">
        <v>3574</v>
      </c>
    </row>
    <row r="2545">
      <c r="A2545" s="235">
        <v>12106011</v>
      </c>
      <c r="B2545" s="235" t="s">
        <v>3575</v>
      </c>
      <c r="C2545" s="239" t="s">
        <v>3576</v>
      </c>
    </row>
    <row r="2546">
      <c r="A2546" s="235">
        <v>12107011</v>
      </c>
      <c r="B2546" s="235" t="s">
        <v>3577</v>
      </c>
      <c r="C2546" s="239" t="s">
        <v>3578</v>
      </c>
    </row>
    <row r="2547">
      <c r="A2547" s="235">
        <v>12304011</v>
      </c>
      <c r="B2547" s="235" t="s">
        <v>3579</v>
      </c>
      <c r="C2547" s="239" t="s">
        <v>3580</v>
      </c>
    </row>
    <row r="2548">
      <c r="A2548" s="249"/>
      <c r="B2548" s="309"/>
      <c r="C2548" s="233"/>
    </row>
    <row r="2549">
      <c r="A2549" s="235"/>
      <c r="B2549" s="309" t="s">
        <v>3396</v>
      </c>
      <c r="C2549" s="233"/>
    </row>
    <row r="2550">
      <c r="A2550" s="235">
        <v>15301011</v>
      </c>
      <c r="B2550" s="235" t="s">
        <v>3581</v>
      </c>
      <c r="C2550" s="233" t="s">
        <v>3582</v>
      </c>
    </row>
    <row r="2551">
      <c r="A2551" s="235">
        <v>11401011</v>
      </c>
      <c r="B2551" s="235" t="s">
        <v>3583</v>
      </c>
      <c r="C2551" s="233" t="s">
        <v>3584</v>
      </c>
    </row>
    <row r="2552">
      <c r="A2552" s="235">
        <v>11301011</v>
      </c>
      <c r="B2552" s="235" t="s">
        <v>3585</v>
      </c>
      <c r="C2552" s="233" t="s">
        <v>3586</v>
      </c>
    </row>
    <row r="2553">
      <c r="A2553" s="235">
        <v>11402011</v>
      </c>
      <c r="B2553" s="235" t="s">
        <v>3587</v>
      </c>
      <c r="C2553" s="233" t="s">
        <v>3588</v>
      </c>
    </row>
    <row r="2554">
      <c r="A2554" s="235">
        <v>12103011</v>
      </c>
      <c r="B2554" s="235" t="s">
        <v>3589</v>
      </c>
      <c r="C2554" s="233" t="s">
        <v>3590</v>
      </c>
    </row>
    <row r="2555">
      <c r="A2555" s="235">
        <v>14307011</v>
      </c>
      <c r="B2555" s="235" t="s">
        <v>3591</v>
      </c>
      <c r="C2555" s="233" t="s">
        <v>3592</v>
      </c>
    </row>
    <row r="2556">
      <c r="A2556" s="235">
        <v>11101011</v>
      </c>
      <c r="B2556" s="235" t="s">
        <v>3593</v>
      </c>
      <c r="C2556" s="239" t="s">
        <v>3594</v>
      </c>
    </row>
    <row r="2557">
      <c r="A2557" s="235"/>
      <c r="B2557" s="235"/>
      <c r="C2557" s="233"/>
    </row>
    <row r="2558">
      <c r="A2558" s="235"/>
      <c r="B2558" s="235"/>
      <c r="C2558" s="233"/>
    </row>
    <row r="2559">
      <c r="A2559" s="235"/>
      <c r="B2559" s="235"/>
      <c r="C2559" s="233"/>
    </row>
    <row r="2560">
      <c r="A2560" s="235"/>
      <c r="B2560" s="235"/>
      <c r="C2560" s="233"/>
    </row>
    <row r="2561">
      <c r="A2561" s="235"/>
      <c r="B2561" s="235"/>
      <c r="C2561" s="233"/>
    </row>
    <row r="2562">
      <c r="A2562" s="235"/>
      <c r="B2562" s="309" t="s">
        <v>3409</v>
      </c>
      <c r="C2562" s="233"/>
    </row>
    <row r="2563">
      <c r="A2563" s="235">
        <v>15302111</v>
      </c>
      <c r="B2563" s="235" t="s">
        <v>3595</v>
      </c>
      <c r="C2563" s="233" t="s">
        <v>3596</v>
      </c>
    </row>
    <row r="2564">
      <c r="A2564" s="235">
        <v>14203011</v>
      </c>
      <c r="B2564" s="235" t="s">
        <v>3597</v>
      </c>
      <c r="C2564" s="233" t="s">
        <v>3598</v>
      </c>
    </row>
    <row r="2565">
      <c r="A2565" s="235">
        <v>14102011</v>
      </c>
      <c r="B2565" s="235" t="s">
        <v>3599</v>
      </c>
      <c r="C2565" s="233" t="s">
        <v>3600</v>
      </c>
    </row>
    <row r="2566">
      <c r="A2566" s="231">
        <v>11201011</v>
      </c>
      <c r="B2566" s="235" t="s">
        <v>3601</v>
      </c>
      <c r="C2566" s="233" t="s">
        <v>3602</v>
      </c>
    </row>
    <row r="2567">
      <c r="A2567" s="310">
        <v>15502011</v>
      </c>
      <c r="B2567" s="235" t="s">
        <v>3603</v>
      </c>
      <c r="C2567" s="233" t="s">
        <v>3604</v>
      </c>
    </row>
    <row r="2568">
      <c r="A2568" s="310">
        <v>11302011</v>
      </c>
      <c r="B2568" s="235" t="s">
        <v>3605</v>
      </c>
      <c r="C2568" s="233" t="s">
        <v>3606</v>
      </c>
    </row>
    <row r="2569">
      <c r="A2569" s="235"/>
      <c r="B2569" s="235"/>
      <c r="C2569" s="233"/>
    </row>
    <row r="2570">
      <c r="A2570" s="235"/>
      <c r="B2570" s="309" t="s">
        <v>3422</v>
      </c>
      <c r="C2570" s="233"/>
    </row>
    <row r="2571">
      <c r="A2571" s="240">
        <v>16101011</v>
      </c>
      <c r="B2571" s="296" t="s">
        <v>3607</v>
      </c>
      <c r="C2571" s="233" t="s">
        <v>3608</v>
      </c>
    </row>
    <row r="2572">
      <c r="A2572" s="240">
        <v>16201011</v>
      </c>
      <c r="B2572" s="296" t="s">
        <v>3609</v>
      </c>
      <c r="C2572" s="233" t="s">
        <v>3610</v>
      </c>
    </row>
    <row r="2573">
      <c r="A2573" s="240"/>
      <c r="B2573" s="296"/>
      <c r="C2573" s="241"/>
    </row>
    <row r="2574">
      <c r="A2574" s="242"/>
      <c r="B2574" s="243" t="s">
        <v>3611</v>
      </c>
      <c r="C2574" s="244" t="s">
        <v>3612</v>
      </c>
    </row>
    <row r="2575">
      <c r="A2575" s="235"/>
      <c r="B2575" s="235"/>
      <c r="C2575" s="233"/>
    </row>
    <row r="2576">
      <c r="A2576" s="293">
        <v>10001012</v>
      </c>
      <c r="B2576" s="293" t="s">
        <v>3365</v>
      </c>
      <c r="C2576" s="294" t="s">
        <v>3613</v>
      </c>
    </row>
    <row r="2577">
      <c r="A2577" s="293">
        <v>10001022</v>
      </c>
      <c r="B2577" s="293" t="s">
        <v>3367</v>
      </c>
      <c r="C2577" s="294" t="s">
        <v>3614</v>
      </c>
    </row>
    <row r="2578">
      <c r="A2578" s="293">
        <v>10001032</v>
      </c>
      <c r="B2578" s="293" t="s">
        <v>3369</v>
      </c>
      <c r="C2578" s="294" t="s">
        <v>3615</v>
      </c>
    </row>
    <row r="2579">
      <c r="A2579" s="293">
        <v>10001042</v>
      </c>
      <c r="B2579" s="293" t="s">
        <v>3371</v>
      </c>
      <c r="C2579" s="294" t="s">
        <v>3616</v>
      </c>
    </row>
    <row r="2580">
      <c r="A2580" s="235"/>
      <c r="B2580" s="235"/>
      <c r="C2580" s="233"/>
    </row>
    <row r="2581">
      <c r="A2581" s="235"/>
      <c r="B2581" s="235"/>
      <c r="C2581" s="233"/>
    </row>
    <row r="2582">
      <c r="A2582" s="235"/>
      <c r="B2582" s="235"/>
      <c r="C2582" s="233"/>
    </row>
    <row r="2583">
      <c r="A2583" s="235"/>
      <c r="B2583" s="235"/>
      <c r="C2583" s="233"/>
    </row>
    <row r="2584">
      <c r="A2584" s="242"/>
      <c r="B2584" s="243" t="s">
        <v>3617</v>
      </c>
      <c r="C2584" s="244" t="s">
        <v>3618</v>
      </c>
    </row>
    <row r="2585">
      <c r="A2585" s="235"/>
      <c r="B2585" s="235"/>
      <c r="C2585" s="233"/>
    </row>
    <row r="2586">
      <c r="A2586" s="293">
        <v>10001001</v>
      </c>
      <c r="B2586" s="293" t="s">
        <v>3619</v>
      </c>
      <c r="C2586" s="294" t="s">
        <v>3619</v>
      </c>
    </row>
    <row r="2587">
      <c r="A2587" s="293">
        <v>10001010</v>
      </c>
      <c r="B2587" s="293" t="s">
        <v>3359</v>
      </c>
      <c r="C2587" s="294" t="s">
        <v>3360</v>
      </c>
    </row>
    <row r="2588">
      <c r="A2588" s="293">
        <v>10001020</v>
      </c>
      <c r="B2588" s="293" t="s">
        <v>3361</v>
      </c>
      <c r="C2588" s="294" t="s">
        <v>3362</v>
      </c>
    </row>
    <row r="2589">
      <c r="A2589" s="293">
        <v>10001011</v>
      </c>
      <c r="B2589" s="293" t="s">
        <v>3363</v>
      </c>
      <c r="C2589" s="294" t="s">
        <v>3364</v>
      </c>
    </row>
    <row r="2590">
      <c r="A2590" s="235"/>
      <c r="B2590" s="235"/>
      <c r="C2590" s="233"/>
    </row>
    <row r="2591">
      <c r="A2591" s="235"/>
      <c r="B2591" s="235"/>
      <c r="C2591" s="233"/>
    </row>
    <row r="2592">
      <c r="A2592" s="242"/>
      <c r="B2592" s="243" t="s">
        <v>3620</v>
      </c>
      <c r="C2592" s="244" t="s">
        <v>3621</v>
      </c>
    </row>
    <row r="2593">
      <c r="A2593" s="235"/>
      <c r="B2593" s="235"/>
      <c r="C2593" s="233"/>
    </row>
    <row r="2594">
      <c r="A2594" s="293">
        <v>10002000</v>
      </c>
      <c r="B2594" s="293" t="s">
        <v>3622</v>
      </c>
      <c r="C2594" s="294" t="s">
        <v>3622</v>
      </c>
    </row>
    <row r="2595">
      <c r="A2595" s="293">
        <v>10002010</v>
      </c>
      <c r="B2595" s="293" t="s">
        <v>3623</v>
      </c>
      <c r="C2595" s="294" t="s">
        <v>3623</v>
      </c>
    </row>
    <row r="2596">
      <c r="A2596" s="293">
        <v>10002020</v>
      </c>
      <c r="B2596" s="293" t="s">
        <v>3624</v>
      </c>
      <c r="C2596" s="294" t="s">
        <v>3623</v>
      </c>
    </row>
    <row r="2597">
      <c r="A2597" s="235"/>
      <c r="B2597" s="235"/>
      <c r="C2597" s="233"/>
    </row>
    <row r="2598">
      <c r="A2598" s="242"/>
      <c r="B2598" s="243" t="s">
        <v>3625</v>
      </c>
      <c r="C2598" s="244" t="s">
        <v>3626</v>
      </c>
    </row>
    <row r="2599">
      <c r="A2599" s="235"/>
      <c r="B2599" s="235"/>
      <c r="C2599" s="233"/>
    </row>
    <row r="2600">
      <c r="A2600" s="266">
        <v>10003000</v>
      </c>
      <c r="B2600" s="266" t="s">
        <v>3627</v>
      </c>
      <c r="C2600" s="267" t="s">
        <v>3627</v>
      </c>
    </row>
    <row r="2601">
      <c r="A2601" s="266">
        <v>10003010</v>
      </c>
      <c r="B2601" s="266" t="s">
        <v>3628</v>
      </c>
      <c r="C2601" s="267" t="s">
        <v>3628</v>
      </c>
    </row>
    <row r="2602">
      <c r="A2602" s="266">
        <v>10003020</v>
      </c>
      <c r="B2602" s="266" t="s">
        <v>3629</v>
      </c>
      <c r="C2602" s="267" t="s">
        <v>3629</v>
      </c>
    </row>
    <row r="2603">
      <c r="A2603" s="266">
        <v>10003030</v>
      </c>
      <c r="B2603" s="266" t="s">
        <v>3630</v>
      </c>
      <c r="C2603" s="267" t="s">
        <v>3630</v>
      </c>
    </row>
    <row r="2604">
      <c r="A2604" s="266">
        <v>10003040</v>
      </c>
      <c r="B2604" s="266" t="s">
        <v>3631</v>
      </c>
      <c r="C2604" s="267" t="s">
        <v>3631</v>
      </c>
    </row>
    <row r="2605">
      <c r="A2605" s="266">
        <v>10003050</v>
      </c>
      <c r="B2605" s="266" t="s">
        <v>3632</v>
      </c>
      <c r="C2605" s="267" t="s">
        <v>3632</v>
      </c>
    </row>
    <row r="2606">
      <c r="A2606" s="266">
        <v>10003060</v>
      </c>
      <c r="B2606" s="266" t="s">
        <v>3633</v>
      </c>
      <c r="C2606" s="267" t="s">
        <v>3633</v>
      </c>
    </row>
    <row r="2607">
      <c r="A2607" s="266">
        <v>10003070</v>
      </c>
      <c r="B2607" s="266" t="s">
        <v>3634</v>
      </c>
      <c r="C2607" s="267" t="s">
        <v>3634</v>
      </c>
    </row>
    <row r="2608">
      <c r="A2608" s="266">
        <v>10003080</v>
      </c>
      <c r="B2608" s="266" t="s">
        <v>3635</v>
      </c>
      <c r="C2608" s="267" t="s">
        <v>3635</v>
      </c>
    </row>
    <row r="2609">
      <c r="A2609" s="266">
        <v>10003090</v>
      </c>
      <c r="B2609" s="266" t="s">
        <v>3636</v>
      </c>
      <c r="C2609" s="267" t="s">
        <v>3636</v>
      </c>
    </row>
    <row r="2610">
      <c r="A2610" s="266">
        <v>10003100</v>
      </c>
      <c r="B2610" s="266" t="s">
        <v>3637</v>
      </c>
      <c r="C2610" s="267" t="s">
        <v>3637</v>
      </c>
    </row>
    <row r="2611">
      <c r="A2611" s="266">
        <v>10003110</v>
      </c>
      <c r="B2611" s="266" t="s">
        <v>3638</v>
      </c>
      <c r="C2611" s="267" t="s">
        <v>3638</v>
      </c>
    </row>
    <row r="2612">
      <c r="A2612" s="235">
        <v>100140</v>
      </c>
      <c r="B2612" s="235" t="s">
        <v>3639</v>
      </c>
      <c r="C2612" s="233" t="s">
        <v>3640</v>
      </c>
    </row>
    <row r="2613">
      <c r="A2613" s="235">
        <v>5600017</v>
      </c>
      <c r="B2613" s="235" t="s">
        <v>2486</v>
      </c>
      <c r="C2613" s="233" t="s">
        <v>3641</v>
      </c>
    </row>
    <row r="2614">
      <c r="A2614" s="235">
        <v>5600018</v>
      </c>
      <c r="B2614" s="235" t="s">
        <v>2486</v>
      </c>
      <c r="C2614" s="233" t="s">
        <v>3642</v>
      </c>
    </row>
    <row r="2615">
      <c r="A2615" s="235">
        <v>5600019</v>
      </c>
      <c r="B2615" s="235" t="s">
        <v>2488</v>
      </c>
      <c r="C2615" s="233" t="s">
        <v>3643</v>
      </c>
    </row>
  </sheetData>
  <dataValidations count="2">
    <dataValidation allowBlank="true" errorStyle="stop" operator="between" showErrorMessage="true" sqref="B1:B2 B5:B9 B14:B14 B21:B24 B29:B31 B34:B38 B46:B48 B56:B57 B64:B66 B80:B112 B114:B118 B163:B163 B170:B170 B177:B177 B183:B183 B187:B187 B194:B196 B203:B203 B208:B208 B214:B230 B243:B264 B270:B279 B281:B380 B391:B393 B407:B423 B426:B426 B607:B607 B620:B641 B644:B916 B920:B922 B1652:B1652 B1751:B1752 B1832:B1879 B2015:B2036 B2048:B2049 B2053:B2060 B2062:B2062 B2069:B2085 B2094:B2094 B2105:B2108 B2112:B2114 B2119:B2120 B2123:B2140 B2142:B2153 B2155:B2155 B2160:B2161 B2166:B2172 B2176:B2178 B2183:B2188 B2191:B2195 B2198:B2200 B2205:B2206 B2213:B2213 B2217:B2217 B2219:B2221 B2226:B2228 B2233:B2236 B2241:B2241 B2249:B2252 B2257:B2258 B2265:B2270 B2283:B2283 B2292:B2294 B2299:B2302 B2304:B2306 B2316:B2321 B2323:B2357 B2371:B2374" type="textLength">
      <formula1>0</formula1>
      <formula2>65535</formula2>
    </dataValidation>
    <dataValidation allowBlank="true" errorStyle="stop" operator="between" showErrorMessage="true" sqref="A2:A2 A57:A57 A98:A98 A272:A273 A373:A373 A426:A426 A506:A525 A607:A607 A657:A796 A1702:A1729 A1749:A1753 A2062:A2062 A2069:A2076 A2109:A2125 A2141:A2164 A2170:A2187 A2189:A2195 A2197:A2197 A2201:A2205 A2209:A2209 A2221:A2222 A2228:A2232 A2235:A2236 A2238:A2239 A2241:A2250 A2253:A2259 A2261:A2262 A2264:A2264 A2270:A2270 A2274:A2276 A2278:A2278 A2284:A2286 A2288:A2289 A2294:A2294 A2296:A2298 A2302:A2302 A2331:A2331 A2343:A2343 A2351:A2351 A2357:A2357" type="whole">
      <formula1>0</formula1>
      <formula2>9999999999</formula2>
    </dataValidation>
  </dataValidation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6" min="6" style="0" width="7.71830985915493"/>
    <col collapsed="false" customWidth="true" hidden="false" max="10" min="10" style="0" width="8.056338028169014"/>
    <col collapsed="false" customWidth="true" hidden="false" max="14" min="14" style="0" width="8.056338028169014"/>
    <col collapsed="false" customWidth="true" hidden="false" max="18" min="18" style="0" width="8.056338028169014"/>
    <col collapsed="false" customWidth="true" hidden="false" max="22" min="22" style="0" width="8.056338028169014"/>
    <col collapsed="false" customWidth="true" hidden="false" max="26" min="26" style="0" width="8.056338028169014"/>
    <col collapsed="false" customWidth="true" hidden="false" max="2" min="2" style="0" width="11.211267605633802"/>
    <col collapsed="false" customWidth="true" hidden="false" max="5" min="5" style="0" width="7.71830985915493"/>
    <col collapsed="false" customWidth="true" hidden="false" max="9" min="9" style="0" width="8.056338028169014"/>
    <col collapsed="false" customWidth="true" hidden="false" max="13" min="13" style="0" width="8.056338028169014"/>
    <col collapsed="false" customWidth="true" hidden="false" max="17" min="17" style="0" width="8.056338028169014"/>
    <col collapsed="false" customWidth="true" hidden="false" max="21" min="21" style="0" width="8.056338028169014"/>
    <col collapsed="false" customWidth="true" hidden="false" max="25" min="25" style="0" width="8.056338028169014"/>
    <col collapsed="false" customWidth="true" hidden="false" max="1" min="1" style="0" width="8.056338028169014"/>
    <col collapsed="false" customWidth="true" hidden="false" max="8" min="8" style="0" width="10.309859154929578"/>
    <col collapsed="false" customWidth="true" hidden="false" max="12" min="12" style="0" width="10.535211267605634"/>
    <col collapsed="false" customWidth="true" hidden="false" max="16" min="16" style="0" width="8.056338028169014"/>
    <col collapsed="false" customWidth="true" hidden="false" max="20" min="20" style="0" width="8.056338028169014"/>
    <col collapsed="false" customWidth="true" hidden="false" max="24" min="24" style="0" width="8.056338028169014"/>
    <col collapsed="false" customWidth="true" hidden="false" max="4" min="4" style="0" width="7.71830985915493"/>
    <col collapsed="false" customWidth="true" hidden="false" max="7" min="7" style="0" width="11.098591549295774"/>
    <col collapsed="false" customWidth="true" hidden="false" max="11" min="11" style="0" width="8.056338028169014"/>
    <col collapsed="false" customWidth="true" hidden="false" max="15" min="15" style="0" width="8.056338028169014"/>
    <col collapsed="false" customWidth="true" hidden="false" max="19" min="19" style="0" width="10.76056338028169"/>
    <col collapsed="false" customWidth="true" hidden="false" max="23" min="23" style="0" width="8.056338028169014"/>
    <col collapsed="false" customWidth="true" hidden="false" max="3" min="3" style="0" width="11.211267605633802"/>
  </cols>
  <sheetData>
    <row r="1">
      <c r="A1" s="311" t="s">
        <v>3644</v>
      </c>
      <c r="B1" s="311"/>
      <c r="C1" s="311"/>
      <c r="D1" s="311"/>
      <c r="E1" s="312"/>
      <c r="F1" s="312"/>
      <c r="G1" s="312"/>
      <c r="H1" s="312"/>
      <c r="I1" s="312"/>
      <c r="J1" s="312"/>
      <c r="K1" s="312"/>
      <c r="L1" s="312"/>
      <c r="M1" s="312"/>
      <c r="N1" s="312"/>
      <c r="O1" s="312"/>
      <c r="P1" s="312"/>
      <c r="Q1" s="312"/>
      <c r="R1" s="312"/>
      <c r="S1" s="312"/>
      <c r="T1" s="312"/>
      <c r="U1" s="312"/>
      <c r="V1" s="312"/>
      <c r="W1" s="312"/>
      <c r="X1" s="312"/>
      <c r="Y1" s="312"/>
      <c r="Z1" s="312"/>
    </row>
    <row r="2">
      <c r="A2" s="312"/>
      <c r="B2" s="312"/>
      <c r="C2" s="312"/>
      <c r="D2" s="312"/>
      <c r="E2" s="312"/>
      <c r="F2" s="312"/>
      <c r="G2" s="312"/>
      <c r="H2" s="312" t="s">
        <v>3645</v>
      </c>
      <c r="I2" s="312"/>
      <c r="J2" s="312"/>
      <c r="K2" s="312"/>
      <c r="L2" s="312"/>
      <c r="M2" s="312"/>
      <c r="N2" s="312"/>
      <c r="O2" s="312"/>
      <c r="P2" s="312"/>
      <c r="Q2" s="312"/>
      <c r="R2" s="312"/>
      <c r="S2" s="312"/>
      <c r="T2" s="312"/>
      <c r="U2" s="312"/>
      <c r="V2" s="312"/>
      <c r="W2" s="312"/>
      <c r="X2" s="312"/>
      <c r="Y2" s="312"/>
      <c r="Z2" s="312"/>
    </row>
    <row r="3">
      <c r="A3" s="312" t="s">
        <v>3646</v>
      </c>
      <c r="B3" s="313" t="s">
        <v>3647</v>
      </c>
      <c r="C3" s="313" t="s">
        <v>3648</v>
      </c>
      <c r="D3" s="313" t="s">
        <v>3649</v>
      </c>
      <c r="E3" s="313" t="s">
        <v>3650</v>
      </c>
      <c r="F3" s="313" t="s">
        <v>3651</v>
      </c>
      <c r="G3" s="312"/>
      <c r="H3" s="312" t="s">
        <v>3652</v>
      </c>
      <c r="I3" s="312">
        <f t="shared" ref="I3:I6" si="5">SUMIF($B$4:$B$30,H3,$D$4:$D$35)</f>
      </c>
      <c r="J3" s="312"/>
      <c r="K3" s="312"/>
      <c r="L3" s="312"/>
      <c r="M3" s="312"/>
      <c r="N3" s="312"/>
      <c r="O3" s="312"/>
      <c r="P3" s="312"/>
      <c r="Q3" s="312"/>
      <c r="R3" s="312"/>
      <c r="S3" s="312"/>
      <c r="T3" s="312"/>
      <c r="U3" s="312"/>
      <c r="V3" s="312"/>
      <c r="W3" s="312"/>
      <c r="X3" s="312"/>
      <c r="Y3" s="312"/>
      <c r="Z3" s="312"/>
    </row>
    <row r="4">
      <c r="A4" s="312"/>
      <c r="B4" s="312" t="s">
        <v>3653</v>
      </c>
      <c r="C4" s="312" cm="1">
        <f t="array" ref="C4:C4">B4</f>
      </c>
      <c r="D4" s="312">
        <v>10</v>
      </c>
      <c r="E4" s="314" cm="1">
        <f t="array" ref="E4:E4">B4</f>
      </c>
      <c r="F4" s="312">
        <f t="shared" ref="F4:F5" si="6">D4*E4</f>
      </c>
      <c r="G4" s="312"/>
      <c r="H4" s="312" t="s">
        <v>3654</v>
      </c>
      <c r="I4" s="312">
        <f t="shared" si="5"/>
      </c>
      <c r="J4" s="312"/>
      <c r="K4" s="312"/>
      <c r="L4" s="312"/>
      <c r="M4" s="312"/>
      <c r="N4" s="312"/>
      <c r="O4" s="312"/>
      <c r="P4" s="312"/>
      <c r="Q4" s="312"/>
      <c r="R4" s="312"/>
      <c r="S4" s="312"/>
      <c r="T4" s="312"/>
      <c r="U4" s="312"/>
      <c r="V4" s="312"/>
      <c r="W4" s="312"/>
      <c r="X4" s="312"/>
      <c r="Y4" s="312"/>
      <c r="Z4" s="312"/>
    </row>
    <row r="5">
      <c r="A5" s="312"/>
      <c r="B5" s="312" t="s">
        <v>3655</v>
      </c>
      <c r="C5" s="312" cm="1">
        <f t="array" ref="C5:C5">B5</f>
      </c>
      <c r="D5" s="312">
        <v>1</v>
      </c>
      <c r="E5" s="314" cm="1">
        <f t="array" ref="E5:E5">B5</f>
      </c>
      <c r="F5" s="312">
        <f t="shared" si="6"/>
      </c>
      <c r="G5" s="312"/>
      <c r="H5" s="312" t="s">
        <v>3656</v>
      </c>
      <c r="I5" s="312">
        <f t="shared" si="5"/>
      </c>
      <c r="J5" s="312"/>
      <c r="K5" s="312"/>
      <c r="L5" s="312"/>
      <c r="M5" s="312"/>
      <c r="N5" s="312"/>
      <c r="O5" s="312"/>
      <c r="P5" s="312"/>
      <c r="Q5" s="312"/>
      <c r="R5" s="312"/>
      <c r="S5" s="312"/>
      <c r="T5" s="312"/>
      <c r="U5" s="312"/>
      <c r="V5" s="312"/>
      <c r="W5" s="312"/>
      <c r="X5" s="312"/>
      <c r="Y5" s="312"/>
      <c r="Z5" s="312"/>
    </row>
    <row r="6">
      <c r="A6" s="312"/>
      <c r="B6" s="312"/>
      <c r="C6" s="312"/>
      <c r="D6" s="312"/>
      <c r="E6" s="312"/>
      <c r="F6" s="312"/>
      <c r="G6" s="312"/>
      <c r="H6" s="312" t="s">
        <v>3655</v>
      </c>
      <c r="I6" s="312">
        <f t="shared" si="5"/>
      </c>
      <c r="J6" s="312"/>
      <c r="K6" s="312"/>
      <c r="L6" s="315"/>
      <c r="M6" s="316" t="s">
        <v>3651</v>
      </c>
      <c r="N6" s="312"/>
      <c r="O6" s="315"/>
      <c r="P6" s="316"/>
      <c r="Q6" s="312"/>
      <c r="R6" s="312"/>
      <c r="S6" s="312"/>
      <c r="T6" s="312"/>
      <c r="U6" s="312"/>
      <c r="V6" s="312"/>
      <c r="W6" s="312"/>
      <c r="X6" s="312"/>
      <c r="Y6" s="312"/>
      <c r="Z6" s="312"/>
    </row>
    <row r="7">
      <c r="A7" s="312"/>
      <c r="B7" s="312"/>
      <c r="C7" s="312"/>
      <c r="D7" s="312"/>
      <c r="E7" s="312"/>
      <c r="F7" s="312"/>
      <c r="G7" s="312"/>
      <c r="H7" s="312"/>
      <c r="I7" s="312"/>
      <c r="J7" s="317" t="s">
        <v>3657</v>
      </c>
      <c r="K7" s="318"/>
      <c r="L7" s="319" t="s">
        <v>3656</v>
      </c>
      <c r="M7" s="319">
        <v>40</v>
      </c>
      <c r="N7" s="312"/>
      <c r="O7" s="316"/>
      <c r="P7" s="316"/>
      <c r="Q7" s="312"/>
      <c r="R7" s="312"/>
      <c r="S7" s="312"/>
      <c r="T7" s="312"/>
      <c r="U7" s="312"/>
      <c r="V7" s="312"/>
      <c r="W7" s="312"/>
      <c r="X7" s="312"/>
      <c r="Y7" s="312"/>
      <c r="Z7" s="312"/>
    </row>
    <row r="8">
      <c r="A8" s="312"/>
      <c r="B8" s="312" t="s">
        <v>3658</v>
      </c>
      <c r="C8" s="312"/>
      <c r="D8" s="312"/>
      <c r="E8" s="312"/>
      <c r="F8" s="312"/>
      <c r="G8" s="312"/>
      <c r="H8" s="312"/>
      <c r="I8" s="312"/>
      <c r="J8" s="320" t="s">
        <v>3647</v>
      </c>
      <c r="K8" s="320" t="s">
        <v>3648</v>
      </c>
      <c r="L8" s="320" t="s">
        <v>3659</v>
      </c>
      <c r="M8" s="320" t="s">
        <v>3650</v>
      </c>
      <c r="N8" s="320" t="s">
        <v>3660</v>
      </c>
      <c r="O8" s="312"/>
      <c r="P8" s="312"/>
      <c r="Q8" s="312"/>
      <c r="R8" s="312"/>
      <c r="S8" s="312"/>
      <c r="T8" s="312"/>
      <c r="U8" s="312"/>
      <c r="V8" s="312"/>
      <c r="W8" s="312"/>
      <c r="X8" s="312"/>
      <c r="Y8" s="312"/>
      <c r="Z8" s="312"/>
    </row>
    <row r="9">
      <c r="A9" s="312" t="s">
        <v>3661</v>
      </c>
      <c r="B9" s="313" t="s">
        <v>3647</v>
      </c>
      <c r="C9" s="313" t="s">
        <v>3648</v>
      </c>
      <c r="D9" s="313" t="s">
        <v>3649</v>
      </c>
      <c r="E9" s="313" t="s">
        <v>3650</v>
      </c>
      <c r="F9" s="313" t="s">
        <v>3651</v>
      </c>
      <c r="G9" s="321">
        <f>SUM(F10:F13)/10</f>
      </c>
      <c r="H9" s="312"/>
      <c r="I9" s="312"/>
      <c r="J9" s="320" t="s">
        <v>3662</v>
      </c>
      <c r="K9" s="312" cm="1">
        <f t="array" ref="K9:K9">J9</f>
      </c>
      <c r="L9" s="320">
        <v>1</v>
      </c>
      <c r="M9" s="314" cm="1">
        <f t="array" ref="M9:M9">J9</f>
      </c>
      <c r="N9" s="320">
        <v>250</v>
      </c>
      <c r="O9" s="312"/>
      <c r="P9" s="312"/>
      <c r="Q9" s="312"/>
      <c r="R9" s="312"/>
      <c r="S9" s="312"/>
      <c r="T9" s="312"/>
      <c r="U9" s="312"/>
      <c r="V9" s="312"/>
      <c r="W9" s="312"/>
      <c r="X9" s="312"/>
      <c r="Y9" s="312"/>
      <c r="Z9" s="312"/>
    </row>
    <row r="10">
      <c r="A10" s="312"/>
      <c r="B10" s="312" t="s">
        <v>3652</v>
      </c>
      <c r="C10" s="312" cm="1">
        <f t="array" ref="C10:C10">B10</f>
      </c>
      <c r="D10" s="312">
        <v>10</v>
      </c>
      <c r="E10" s="314" cm="1">
        <f t="array" ref="E10:E10">B10</f>
      </c>
      <c r="F10" s="312">
        <f t="shared" ref="F10:F13" si="7">D10*E10</f>
      </c>
      <c r="G10" s="322"/>
      <c r="H10" s="312"/>
      <c r="I10" s="312"/>
      <c r="J10" s="312" t="s">
        <v>3663</v>
      </c>
      <c r="K10" s="312" cm="1">
        <f t="array" ref="K10:K10">J10</f>
      </c>
      <c r="L10" s="320">
        <v>1</v>
      </c>
      <c r="M10" s="314" cm="1">
        <f t="array" ref="M10:M10">J10</f>
      </c>
      <c r="N10" s="320">
        <v>250</v>
      </c>
      <c r="O10" s="312"/>
      <c r="P10" s="312"/>
      <c r="Q10" s="312"/>
      <c r="R10" s="312"/>
      <c r="S10" s="312"/>
      <c r="T10" s="312"/>
      <c r="U10" s="312"/>
      <c r="V10" s="312"/>
      <c r="W10" s="312"/>
      <c r="X10" s="312"/>
      <c r="Y10" s="312"/>
      <c r="Z10" s="312"/>
    </row>
    <row r="11">
      <c r="A11" s="312"/>
      <c r="B11" s="312" t="s">
        <v>3654</v>
      </c>
      <c r="C11" s="312" cm="1">
        <f t="array" ref="C11:C11">B11</f>
      </c>
      <c r="D11" s="312">
        <v>5</v>
      </c>
      <c r="E11" s="314" cm="1">
        <f t="array" ref="E11:E11">B11</f>
      </c>
      <c r="F11" s="312">
        <f t="shared" si="7"/>
      </c>
      <c r="G11" s="322"/>
      <c r="H11" s="312"/>
      <c r="I11" s="312"/>
      <c r="J11" s="320" t="s">
        <v>3654</v>
      </c>
      <c r="K11" s="312" cm="1">
        <f t="array" ref="K11:K11">J11</f>
      </c>
      <c r="L11" s="320">
        <v>5</v>
      </c>
      <c r="M11" s="314" cm="1">
        <f t="array" ref="M11:M11">J11</f>
      </c>
      <c r="N11" s="320">
        <v>500</v>
      </c>
      <c r="O11" s="312"/>
      <c r="P11" s="312"/>
      <c r="Q11" s="312"/>
      <c r="R11" s="312"/>
      <c r="S11" s="312"/>
      <c r="T11" s="312"/>
      <c r="U11" s="312"/>
      <c r="V11" s="312"/>
      <c r="W11" s="312"/>
      <c r="X11" s="312"/>
      <c r="Y11" s="312"/>
      <c r="Z11" s="312"/>
    </row>
    <row r="12">
      <c r="A12" s="312"/>
      <c r="B12" s="312" t="s">
        <v>3656</v>
      </c>
      <c r="C12" s="312" cm="1">
        <f t="array" ref="C12:C12">B12</f>
      </c>
      <c r="D12" s="312">
        <v>1</v>
      </c>
      <c r="E12" s="323">
        <v>80</v>
      </c>
      <c r="F12" s="312">
        <f t="shared" si="7"/>
      </c>
      <c r="G12" s="322"/>
      <c r="H12" s="312"/>
      <c r="I12" s="312"/>
      <c r="J12" s="320" t="s">
        <v>3664</v>
      </c>
      <c r="K12" s="312" cm="1">
        <f t="array" ref="K12:K12">J12</f>
      </c>
      <c r="L12" s="320">
        <v>25</v>
      </c>
      <c r="M12" s="314" cm="1">
        <f t="array" ref="M12:M12">J12</f>
      </c>
      <c r="N12" s="320">
        <v>2000</v>
      </c>
      <c r="O12" s="312"/>
      <c r="P12" s="312"/>
      <c r="Q12" s="312"/>
      <c r="R12" s="312"/>
      <c r="S12" s="312"/>
      <c r="T12" s="312"/>
      <c r="U12" s="312"/>
      <c r="V12" s="312"/>
      <c r="W12" s="312"/>
      <c r="X12" s="312"/>
      <c r="Y12" s="312"/>
      <c r="Z12" s="312"/>
    </row>
    <row r="13">
      <c r="A13" s="312"/>
      <c r="B13" s="312" t="s">
        <v>3655</v>
      </c>
      <c r="C13" s="312" cm="1">
        <f t="array" ref="C13:C13">B13</f>
      </c>
      <c r="D13" s="312">
        <v>2</v>
      </c>
      <c r="E13" s="314" cm="1">
        <f t="array" ref="E13:E13">B13</f>
      </c>
      <c r="F13" s="312">
        <f t="shared" si="7"/>
      </c>
      <c r="G13" s="322"/>
      <c r="H13" s="312"/>
      <c r="I13" s="312"/>
      <c r="J13" s="320" t="s">
        <v>3665</v>
      </c>
      <c r="K13" s="312" cm="1">
        <f t="array" ref="K13:K13">J13</f>
      </c>
      <c r="L13" s="320">
        <v>1</v>
      </c>
      <c r="M13" s="314" cm="1">
        <f t="array" ref="M13:M13">J13</f>
      </c>
      <c r="N13" s="320">
        <v>1000</v>
      </c>
      <c r="O13" s="312"/>
      <c r="P13" s="312"/>
      <c r="Q13" s="312"/>
      <c r="R13" s="312"/>
      <c r="S13" s="312"/>
      <c r="T13" s="312"/>
      <c r="U13" s="312"/>
      <c r="V13" s="312"/>
      <c r="W13" s="312"/>
      <c r="X13" s="312"/>
      <c r="Y13" s="312"/>
      <c r="Z13" s="312"/>
    </row>
    <row r="14">
      <c r="A14" s="312"/>
      <c r="B14" s="312"/>
      <c r="C14" s="312"/>
      <c r="D14" s="312"/>
      <c r="E14" s="312"/>
      <c r="F14" s="312"/>
      <c r="G14" s="322"/>
      <c r="H14" s="312"/>
      <c r="I14" s="312"/>
      <c r="J14" s="320" t="s">
        <v>3666</v>
      </c>
      <c r="K14" s="312" cm="1">
        <f t="array" ref="K14:K14">J14</f>
      </c>
      <c r="L14" s="320">
        <v>5</v>
      </c>
      <c r="M14" s="314" cm="1">
        <f t="array" ref="M14:M14">J14</f>
      </c>
      <c r="N14" s="320">
        <v>2000</v>
      </c>
      <c r="O14" s="312"/>
      <c r="P14" s="312"/>
      <c r="Q14" s="312"/>
      <c r="R14" s="312"/>
      <c r="S14" s="312"/>
      <c r="T14" s="312"/>
      <c r="U14" s="312"/>
      <c r="V14" s="312"/>
      <c r="W14" s="312"/>
      <c r="X14" s="312"/>
      <c r="Y14" s="312"/>
      <c r="Z14" s="312"/>
    </row>
    <row r="15">
      <c r="A15" s="312"/>
      <c r="B15" s="312" t="s">
        <v>3667</v>
      </c>
      <c r="C15" s="312"/>
      <c r="D15" s="312"/>
      <c r="E15" s="312"/>
      <c r="F15" s="312"/>
      <c r="G15" s="322"/>
      <c r="H15" s="312"/>
      <c r="I15" s="312"/>
      <c r="J15" s="320" t="s">
        <v>3653</v>
      </c>
      <c r="K15" s="312" cm="1">
        <f t="array" ref="K15:K15">J15</f>
      </c>
      <c r="L15" s="320">
        <v>10</v>
      </c>
      <c r="M15" s="314" cm="1">
        <f t="array" ref="M15:M15">J15</f>
      </c>
      <c r="N15" s="320">
        <v>2000</v>
      </c>
      <c r="O15" s="312"/>
      <c r="P15" s="312"/>
      <c r="Q15" s="312"/>
      <c r="R15" s="312"/>
      <c r="S15" s="312"/>
      <c r="T15" s="312"/>
      <c r="U15" s="312"/>
      <c r="V15" s="312"/>
      <c r="W15" s="312"/>
      <c r="X15" s="312"/>
      <c r="Y15" s="312"/>
      <c r="Z15" s="312"/>
    </row>
    <row r="16">
      <c r="A16" s="312" t="s">
        <v>3668</v>
      </c>
      <c r="B16" s="313" t="s">
        <v>3647</v>
      </c>
      <c r="C16" s="313" t="s">
        <v>3648</v>
      </c>
      <c r="D16" s="313" t="s">
        <v>3649</v>
      </c>
      <c r="E16" s="313" t="s">
        <v>3650</v>
      </c>
      <c r="F16" s="313" t="s">
        <v>3651</v>
      </c>
      <c r="G16" s="321">
        <f>SUM(F17:F20)/60</f>
      </c>
      <c r="H16" s="312"/>
      <c r="I16" s="312"/>
      <c r="J16" s="320" t="s">
        <v>3669</v>
      </c>
      <c r="K16" s="312" cm="1">
        <f t="array" ref="K16:K16">J16</f>
      </c>
      <c r="L16" s="320">
        <v>200</v>
      </c>
      <c r="M16" s="314" cm="1">
        <f t="array" ref="M16:M16">J16</f>
      </c>
      <c r="N16" s="320">
        <v>2000</v>
      </c>
      <c r="O16" s="312"/>
      <c r="P16" s="312"/>
      <c r="Q16" s="312"/>
      <c r="R16" s="312"/>
      <c r="S16" s="312"/>
      <c r="T16" s="312"/>
      <c r="U16" s="312"/>
      <c r="V16" s="312"/>
      <c r="W16" s="312"/>
      <c r="X16" s="312"/>
      <c r="Y16" s="312"/>
      <c r="Z16" s="312"/>
    </row>
    <row r="17">
      <c r="A17" s="312"/>
      <c r="B17" s="312" t="s">
        <v>3652</v>
      </c>
      <c r="C17" s="312" cm="1">
        <f t="array" ref="C17:C17">B17</f>
      </c>
      <c r="D17" s="312">
        <v>15</v>
      </c>
      <c r="E17" s="314" cm="1">
        <f t="array" ref="E17:E17">B17</f>
      </c>
      <c r="F17" s="312">
        <f t="shared" ref="F17:F20" si="8">D17*E17</f>
      </c>
      <c r="G17" s="322"/>
      <c r="H17" s="312"/>
      <c r="I17" s="312"/>
      <c r="J17" s="312"/>
      <c r="K17" s="312"/>
      <c r="L17" s="312"/>
      <c r="M17" s="312"/>
      <c r="N17" s="312"/>
      <c r="O17" s="312"/>
      <c r="P17" s="312"/>
      <c r="Q17" s="312"/>
      <c r="R17" s="312"/>
      <c r="S17" s="312"/>
      <c r="T17" s="312"/>
      <c r="U17" s="312"/>
      <c r="V17" s="312"/>
      <c r="W17" s="312"/>
      <c r="X17" s="312"/>
      <c r="Y17" s="312"/>
      <c r="Z17" s="312"/>
    </row>
    <row r="18">
      <c r="A18" s="312"/>
      <c r="B18" s="312" t="s">
        <v>3654</v>
      </c>
      <c r="C18" s="312" cm="1">
        <f t="array" ref="C18:C18">B18</f>
      </c>
      <c r="D18" s="324">
        <v>15</v>
      </c>
      <c r="E18" s="314" cm="1">
        <f t="array" ref="E18:E18">B18</f>
      </c>
      <c r="F18" s="312">
        <f t="shared" si="8"/>
      </c>
      <c r="G18" s="322"/>
      <c r="H18" s="312"/>
      <c r="I18" s="312"/>
      <c r="J18" s="312"/>
      <c r="K18" s="312"/>
      <c r="L18" s="312"/>
      <c r="M18" s="312"/>
      <c r="N18" s="312"/>
      <c r="O18" s="312"/>
      <c r="P18" s="312"/>
      <c r="Q18" s="312"/>
      <c r="R18" s="312"/>
      <c r="S18" s="312"/>
      <c r="T18" s="312"/>
      <c r="U18" s="312"/>
      <c r="V18" s="312"/>
      <c r="W18" s="312"/>
      <c r="X18" s="312"/>
      <c r="Y18" s="312"/>
      <c r="Z18" s="312"/>
    </row>
    <row r="19">
      <c r="A19" s="312"/>
      <c r="B19" s="312" t="s">
        <v>3656</v>
      </c>
      <c r="C19" s="312" cm="1">
        <f t="array" ref="C19:C19">B19</f>
      </c>
      <c r="D19" s="312">
        <v>2</v>
      </c>
      <c r="E19" s="323">
        <v>80</v>
      </c>
      <c r="F19" s="312">
        <f t="shared" si="8"/>
      </c>
      <c r="G19" s="322"/>
      <c r="H19" s="312"/>
      <c r="I19" s="312"/>
      <c r="J19" s="312"/>
      <c r="K19" s="312"/>
      <c r="L19" s="315"/>
      <c r="M19" s="316" t="s">
        <v>3651</v>
      </c>
      <c r="N19" s="312"/>
      <c r="O19" s="312"/>
      <c r="P19" s="312"/>
      <c r="Q19" s="312"/>
      <c r="R19" s="312"/>
      <c r="S19" s="312"/>
      <c r="T19" s="312"/>
      <c r="U19" s="312"/>
      <c r="V19" s="312"/>
      <c r="W19" s="312"/>
      <c r="X19" s="312"/>
      <c r="Y19" s="312"/>
      <c r="Z19" s="312"/>
    </row>
    <row r="20">
      <c r="A20" s="312"/>
      <c r="B20" s="312" t="s">
        <v>3655</v>
      </c>
      <c r="C20" s="312" cm="1">
        <f t="array" ref="C20:C20">B20</f>
      </c>
      <c r="D20" s="312">
        <v>6</v>
      </c>
      <c r="E20" s="314" cm="1">
        <f t="array" ref="E20:E20">B20</f>
      </c>
      <c r="F20" s="312">
        <f t="shared" si="8"/>
      </c>
      <c r="G20" s="322"/>
      <c r="H20" s="312"/>
      <c r="I20" s="312"/>
      <c r="J20" s="325" t="s">
        <v>3670</v>
      </c>
      <c r="K20" s="326"/>
      <c r="L20" s="325" t="s">
        <v>3656</v>
      </c>
      <c r="M20" s="325">
        <v>80</v>
      </c>
      <c r="N20" s="327"/>
      <c r="O20" s="327"/>
      <c r="P20" s="328" t="s">
        <v>3671</v>
      </c>
      <c r="Q20" s="312"/>
      <c r="R20" s="312"/>
      <c r="S20" s="312"/>
      <c r="T20" s="312"/>
      <c r="U20" s="312"/>
      <c r="V20" s="312"/>
      <c r="W20" s="312"/>
      <c r="X20" s="312"/>
      <c r="Y20" s="312"/>
      <c r="Z20" s="312"/>
    </row>
    <row r="21">
      <c r="A21" s="312"/>
      <c r="B21" s="312"/>
      <c r="C21" s="312"/>
      <c r="D21" s="312"/>
      <c r="E21" s="312"/>
      <c r="F21" s="312"/>
      <c r="G21" s="322"/>
      <c r="H21" s="312"/>
      <c r="I21" s="312"/>
      <c r="J21" s="328" t="s">
        <v>3647</v>
      </c>
      <c r="K21" s="328" t="s">
        <v>3648</v>
      </c>
      <c r="L21" s="328" t="s">
        <v>3659</v>
      </c>
      <c r="M21" s="328" t="s">
        <v>3672</v>
      </c>
      <c r="N21" s="328" t="s">
        <v>3660</v>
      </c>
      <c r="O21" s="328" t="s">
        <v>3673</v>
      </c>
      <c r="P21" s="328" t="s">
        <v>3650</v>
      </c>
      <c r="Q21" s="312"/>
      <c r="R21" s="312"/>
      <c r="S21" s="312"/>
      <c r="T21" s="312"/>
      <c r="U21" s="312"/>
      <c r="V21" s="312"/>
      <c r="W21" s="312"/>
      <c r="X21" s="312"/>
      <c r="Y21" s="312"/>
      <c r="Z21" s="312"/>
    </row>
    <row r="22">
      <c r="A22" s="312"/>
      <c r="B22" s="312" t="s">
        <v>3674</v>
      </c>
      <c r="C22" s="312"/>
      <c r="D22" s="312"/>
      <c r="E22" s="312"/>
      <c r="F22" s="312"/>
      <c r="G22" s="322"/>
      <c r="H22" s="312"/>
      <c r="I22" s="312"/>
      <c r="J22" s="329" t="s">
        <v>3654</v>
      </c>
      <c r="K22" s="330" cm="1">
        <f t="array" ref="K22:K22">J22</f>
      </c>
      <c r="L22" s="329">
        <v>66</v>
      </c>
      <c r="M22" s="330" cm="1">
        <f t="array" ref="M22:M22">J22</f>
      </c>
      <c r="N22" s="331">
        <v>50</v>
      </c>
      <c r="O22" s="332">
        <f t="shared" ref="O22:O29" si="16">N22/10000</f>
      </c>
      <c r="P22" s="333">
        <f t="shared" ref="P22:P29" si="13">O22*M22*L22</f>
      </c>
      <c r="Q22" s="312"/>
      <c r="R22" s="312"/>
      <c r="S22" s="312"/>
      <c r="T22" s="312"/>
      <c r="U22" s="312"/>
      <c r="V22" s="312"/>
      <c r="W22" s="312"/>
      <c r="X22" s="312"/>
      <c r="Y22" s="312"/>
      <c r="Z22" s="312"/>
    </row>
    <row r="23">
      <c r="A23" s="312" t="s">
        <v>3675</v>
      </c>
      <c r="B23" s="313" t="s">
        <v>3647</v>
      </c>
      <c r="C23" s="313" t="s">
        <v>3648</v>
      </c>
      <c r="D23" s="313" t="s">
        <v>3649</v>
      </c>
      <c r="E23" s="313" t="s">
        <v>3650</v>
      </c>
      <c r="F23" s="313" t="s">
        <v>3651</v>
      </c>
      <c r="G23" s="321">
        <f>SUM(F24:F27)/180</f>
      </c>
      <c r="H23" s="312"/>
      <c r="I23" s="312"/>
      <c r="J23" s="333" t="s">
        <v>3654</v>
      </c>
      <c r="K23" s="327" cm="1">
        <f t="array" ref="K23:K23">J23</f>
      </c>
      <c r="L23" s="333">
        <v>10</v>
      </c>
      <c r="M23" s="334" cm="1">
        <f t="array" ref="M23:M23">J23</f>
      </c>
      <c r="N23" s="331">
        <v>290</v>
      </c>
      <c r="O23" s="332">
        <f t="shared" si="16"/>
      </c>
      <c r="P23" s="333">
        <f t="shared" si="13"/>
      </c>
      <c r="Q23" s="312"/>
      <c r="R23" s="312"/>
      <c r="S23" s="312"/>
      <c r="T23" s="312"/>
      <c r="U23" s="312"/>
      <c r="V23" s="312"/>
      <c r="W23" s="312"/>
      <c r="X23" s="312"/>
      <c r="Y23" s="312"/>
      <c r="Z23" s="312"/>
    </row>
    <row r="24">
      <c r="A24" s="312"/>
      <c r="B24" s="312" t="s">
        <v>3652</v>
      </c>
      <c r="C24" s="312" cm="1">
        <f t="array" ref="C24:C24">B24</f>
      </c>
      <c r="D24" s="312">
        <v>25</v>
      </c>
      <c r="E24" s="314" cm="1">
        <f t="array" ref="E24:E24">B24</f>
      </c>
      <c r="F24" s="312">
        <f t="shared" ref="F24:F27" si="9">D24*E24</f>
      </c>
      <c r="G24" s="312"/>
      <c r="H24" s="312"/>
      <c r="I24" s="312"/>
      <c r="J24" s="333" t="s">
        <v>3654</v>
      </c>
      <c r="K24" s="327" cm="1">
        <f t="array" ref="K24:K24">J24</f>
      </c>
      <c r="L24" s="333">
        <v>5</v>
      </c>
      <c r="M24" s="334" cm="1">
        <f t="array" ref="M24:M24">J24</f>
      </c>
      <c r="N24" s="331">
        <v>800</v>
      </c>
      <c r="O24" s="332">
        <f t="shared" si="16"/>
      </c>
      <c r="P24" s="333">
        <f t="shared" si="13"/>
      </c>
      <c r="Q24" s="312"/>
      <c r="R24" s="312"/>
      <c r="S24" s="312"/>
      <c r="T24" s="312"/>
      <c r="U24" s="312"/>
      <c r="V24" s="312"/>
      <c r="W24" s="312"/>
      <c r="X24" s="312"/>
      <c r="Y24" s="312"/>
      <c r="Z24" s="312"/>
    </row>
    <row r="25">
      <c r="A25" s="312"/>
      <c r="B25" s="312" t="s">
        <v>3663</v>
      </c>
      <c r="C25" s="312" cm="1">
        <f t="array" ref="C25:C25">B25</f>
      </c>
      <c r="D25" s="312">
        <v>2</v>
      </c>
      <c r="E25" s="314" cm="1">
        <f t="array" ref="E25:E25">B25</f>
      </c>
      <c r="F25" s="312">
        <f t="shared" si="9"/>
      </c>
      <c r="G25" s="312"/>
      <c r="H25" s="312"/>
      <c r="I25" s="312"/>
      <c r="J25" s="333" t="s">
        <v>3664</v>
      </c>
      <c r="K25" s="327" cm="1">
        <f t="array" ref="K25:K25">J25</f>
      </c>
      <c r="L25" s="333">
        <v>50</v>
      </c>
      <c r="M25" s="334" cm="1">
        <f t="array" ref="M25:M25">J25</f>
      </c>
      <c r="N25" s="335">
        <v>1450</v>
      </c>
      <c r="O25" s="332">
        <f t="shared" si="16"/>
      </c>
      <c r="P25" s="333">
        <f t="shared" si="13"/>
      </c>
      <c r="Q25" s="312"/>
      <c r="R25" s="312"/>
      <c r="S25" s="312"/>
      <c r="T25" s="312"/>
      <c r="U25" s="312"/>
      <c r="V25" s="312"/>
      <c r="W25" s="312"/>
      <c r="X25" s="312"/>
      <c r="Y25" s="312"/>
      <c r="Z25" s="312"/>
    </row>
    <row r="26">
      <c r="A26" s="312"/>
      <c r="B26" s="312" t="s">
        <v>3656</v>
      </c>
      <c r="C26" s="312" cm="1">
        <f t="array" ref="C26:C26">B26</f>
      </c>
      <c r="D26" s="312">
        <v>3</v>
      </c>
      <c r="E26" s="323">
        <v>80</v>
      </c>
      <c r="F26" s="312">
        <f t="shared" si="9"/>
      </c>
      <c r="G26" s="312"/>
      <c r="H26" s="312"/>
      <c r="I26" s="312"/>
      <c r="J26" s="333" t="s">
        <v>3665</v>
      </c>
      <c r="K26" s="327" cm="1">
        <f t="array" ref="K26:K26">J26</f>
      </c>
      <c r="L26" s="333">
        <v>2</v>
      </c>
      <c r="M26" s="334" cm="1">
        <f t="array" ref="M26:M26">J26</f>
      </c>
      <c r="N26" s="335">
        <v>1810</v>
      </c>
      <c r="O26" s="332">
        <f t="shared" si="16"/>
      </c>
      <c r="P26" s="333">
        <f t="shared" si="13"/>
      </c>
      <c r="Q26" s="312"/>
      <c r="R26" s="312"/>
      <c r="S26" s="312"/>
      <c r="T26" s="312"/>
      <c r="U26" s="312"/>
      <c r="V26" s="312"/>
      <c r="W26" s="312"/>
      <c r="X26" s="312"/>
      <c r="Y26" s="312"/>
      <c r="Z26" s="312"/>
    </row>
    <row r="27">
      <c r="A27" s="312"/>
      <c r="B27" s="312" t="s">
        <v>3655</v>
      </c>
      <c r="C27" s="312" cm="1">
        <f t="array" ref="C27:C27">B27</f>
      </c>
      <c r="D27" s="312">
        <v>15</v>
      </c>
      <c r="E27" s="314" cm="1">
        <f t="array" ref="E27:E27">B27</f>
      </c>
      <c r="F27" s="312">
        <f t="shared" si="9"/>
      </c>
      <c r="G27" s="312"/>
      <c r="H27" s="312"/>
      <c r="I27" s="312"/>
      <c r="J27" s="333" t="s">
        <v>3666</v>
      </c>
      <c r="K27" s="327" cm="1">
        <f t="array" ref="K27:K27">J27</f>
      </c>
      <c r="L27" s="333">
        <v>10</v>
      </c>
      <c r="M27" s="334" cm="1">
        <f t="array" ref="M27:M27">J27</f>
      </c>
      <c r="N27" s="335">
        <v>1500</v>
      </c>
      <c r="O27" s="332">
        <f t="shared" si="16"/>
      </c>
      <c r="P27" s="333">
        <f t="shared" si="13"/>
      </c>
      <c r="Q27" s="312"/>
      <c r="R27" s="312"/>
      <c r="S27" s="312"/>
      <c r="T27" s="312"/>
      <c r="U27" s="312"/>
      <c r="V27" s="312"/>
      <c r="W27" s="312"/>
      <c r="X27" s="312"/>
      <c r="Y27" s="312"/>
      <c r="Z27" s="312"/>
    </row>
    <row r="28">
      <c r="A28" s="312"/>
      <c r="B28" s="312"/>
      <c r="C28" s="312"/>
      <c r="D28" s="312"/>
      <c r="E28" s="312"/>
      <c r="F28" s="312"/>
      <c r="G28" s="312"/>
      <c r="H28" s="312"/>
      <c r="I28" s="312"/>
      <c r="J28" s="333" t="s">
        <v>3653</v>
      </c>
      <c r="K28" s="327" cm="1">
        <f t="array" ref="K28:K28">J28</f>
      </c>
      <c r="L28" s="333">
        <v>20</v>
      </c>
      <c r="M28" s="334" cm="1">
        <f t="array" ref="M28:M28">J28</f>
      </c>
      <c r="N28" s="335">
        <v>1800</v>
      </c>
      <c r="O28" s="332">
        <f t="shared" si="16"/>
      </c>
      <c r="P28" s="333">
        <f t="shared" si="13"/>
      </c>
      <c r="Q28" s="312"/>
      <c r="R28" s="312"/>
      <c r="S28" s="312"/>
      <c r="T28" s="312"/>
      <c r="U28" s="312"/>
      <c r="V28" s="312"/>
      <c r="W28" s="312"/>
      <c r="X28" s="312"/>
      <c r="Y28" s="312"/>
      <c r="Z28" s="312"/>
    </row>
    <row r="29">
      <c r="A29" s="312"/>
      <c r="B29" s="312"/>
      <c r="C29" s="312"/>
      <c r="D29" s="312"/>
      <c r="E29" s="312"/>
      <c r="F29" s="312"/>
      <c r="G29" s="312"/>
      <c r="H29" s="312"/>
      <c r="I29" s="312"/>
      <c r="J29" s="333" t="s">
        <v>3669</v>
      </c>
      <c r="K29" s="327" cm="1">
        <f t="array" ref="K29:K29">J29</f>
      </c>
      <c r="L29" s="333">
        <v>500</v>
      </c>
      <c r="M29" s="334" cm="1">
        <f t="array" ref="M29:M29">J29</f>
      </c>
      <c r="N29" s="335">
        <v>2300</v>
      </c>
      <c r="O29" s="332">
        <f t="shared" si="16"/>
      </c>
      <c r="P29" s="333">
        <f t="shared" si="13"/>
      </c>
      <c r="Q29" s="312"/>
      <c r="R29" s="312"/>
      <c r="S29" s="312"/>
      <c r="T29" s="312"/>
      <c r="U29" s="312"/>
      <c r="V29" s="312"/>
      <c r="W29" s="312"/>
      <c r="X29" s="312"/>
      <c r="Y29" s="312"/>
      <c r="Z29" s="312"/>
    </row>
    <row r="30">
      <c r="A30" s="311" t="s">
        <v>3676</v>
      </c>
      <c r="B30" s="311"/>
      <c r="C30" s="311"/>
      <c r="D30" s="311"/>
      <c r="E30" s="312"/>
      <c r="F30" s="312"/>
      <c r="G30" s="312"/>
      <c r="H30" s="312"/>
      <c r="I30" s="312"/>
      <c r="J30" s="312"/>
      <c r="K30" s="312"/>
      <c r="L30" s="312"/>
      <c r="M30" s="312"/>
      <c r="N30" s="320"/>
      <c r="O30" s="312"/>
      <c r="P30" s="312"/>
      <c r="Q30" s="312"/>
      <c r="R30" s="312"/>
      <c r="S30" s="312"/>
      <c r="T30" s="312"/>
      <c r="U30" s="312"/>
      <c r="V30" s="312"/>
      <c r="W30" s="312"/>
      <c r="X30" s="312"/>
      <c r="Y30" s="312"/>
      <c r="Z30" s="312"/>
    </row>
    <row r="31">
      <c r="A31" s="312"/>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row>
    <row r="32">
      <c r="A32" s="336" t="s">
        <v>3677</v>
      </c>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row>
    <row r="33">
      <c r="A33" s="312"/>
      <c r="B33" s="312"/>
      <c r="C33" s="312"/>
      <c r="D33" s="312"/>
      <c r="E33" s="312"/>
      <c r="F33" s="312"/>
      <c r="G33" s="312"/>
      <c r="H33" s="312"/>
      <c r="I33" s="312"/>
      <c r="J33" s="312"/>
      <c r="K33" s="312"/>
      <c r="L33" s="312"/>
      <c r="M33" s="312"/>
      <c r="N33" s="312"/>
      <c r="O33" s="312"/>
      <c r="P33" s="312"/>
      <c r="Q33" s="312"/>
      <c r="R33" s="312"/>
      <c r="S33" s="312"/>
      <c r="T33" s="312"/>
      <c r="U33" s="312"/>
      <c r="V33" s="312"/>
      <c r="W33" s="312"/>
      <c r="X33" s="312"/>
      <c r="Y33" s="312"/>
      <c r="Z33" s="312"/>
    </row>
    <row r="34">
      <c r="A34" s="312"/>
      <c r="B34" s="312"/>
      <c r="C34" s="312"/>
      <c r="D34" s="312" t="s">
        <v>3678</v>
      </c>
      <c r="E34" s="312"/>
      <c r="F34" s="312"/>
      <c r="G34" s="312"/>
      <c r="H34" s="312"/>
      <c r="I34" s="312"/>
      <c r="J34" s="312"/>
      <c r="K34" s="312"/>
      <c r="L34" s="312"/>
      <c r="M34" s="312"/>
      <c r="N34" s="312"/>
      <c r="O34" s="312"/>
      <c r="P34" s="312"/>
      <c r="Q34" s="312"/>
      <c r="R34" s="312"/>
      <c r="S34" s="312"/>
      <c r="T34" s="312"/>
      <c r="U34" s="312"/>
      <c r="V34" s="312"/>
      <c r="W34" s="312"/>
      <c r="X34" s="312"/>
      <c r="Y34" s="312"/>
      <c r="Z34" s="312"/>
    </row>
    <row r="35">
      <c r="A35" s="337"/>
      <c r="B35" s="337" t="s">
        <v>3679</v>
      </c>
      <c r="C35" s="337"/>
      <c r="D35" s="337" t="s">
        <v>3647</v>
      </c>
      <c r="E35" s="337" t="s">
        <v>3680</v>
      </c>
      <c r="F35" s="337" t="s">
        <v>3649</v>
      </c>
      <c r="G35" s="319" t="s">
        <v>3650</v>
      </c>
      <c r="H35" s="319" t="s">
        <v>3681</v>
      </c>
      <c r="I35" s="319" t="s">
        <v>3682</v>
      </c>
      <c r="J35" s="312"/>
      <c r="K35" s="312"/>
      <c r="L35" s="312"/>
      <c r="M35" s="312"/>
      <c r="N35" s="312"/>
      <c r="O35" s="312"/>
      <c r="P35" s="312"/>
      <c r="Q35" s="312"/>
      <c r="R35" s="312"/>
      <c r="S35" s="312"/>
      <c r="T35" s="312"/>
      <c r="U35" s="312"/>
      <c r="V35" s="312"/>
      <c r="W35" s="312"/>
      <c r="X35" s="312"/>
      <c r="Y35" s="312"/>
      <c r="Z35" s="312"/>
    </row>
    <row r="36">
      <c r="A36" s="315" t="s">
        <v>3683</v>
      </c>
      <c r="B36" s="315">
        <v>60</v>
      </c>
      <c r="C36" s="315"/>
      <c r="D36" s="315" t="s">
        <v>3652</v>
      </c>
      <c r="E36" s="315" cm="1">
        <f t="array" ref="E36:E36">D36</f>
      </c>
      <c r="F36" s="338">
        <v>20</v>
      </c>
      <c r="G36" s="314" cm="1">
        <f t="array" ref="G36:G36">D36</f>
      </c>
      <c r="H36" s="315">
        <f t="shared" ref="H36:H40" si="2">G36*F36</f>
      </c>
      <c r="I36" s="339">
        <f>H36/B36</f>
      </c>
      <c r="J36" s="312"/>
      <c r="K36" s="312"/>
      <c r="L36" s="312"/>
      <c r="M36" s="312"/>
      <c r="N36" s="312"/>
      <c r="O36" s="312"/>
      <c r="P36" s="312"/>
      <c r="Q36" s="312"/>
      <c r="R36" s="312"/>
      <c r="S36" s="312"/>
      <c r="T36" s="312"/>
      <c r="U36" s="312"/>
      <c r="V36" s="312"/>
      <c r="W36" s="312"/>
      <c r="X36" s="312"/>
      <c r="Y36" s="312"/>
      <c r="Z36" s="312"/>
    </row>
    <row r="37">
      <c r="A37" s="315" t="s">
        <v>3683</v>
      </c>
      <c r="B37" s="315">
        <v>300</v>
      </c>
      <c r="C37" s="315"/>
      <c r="D37" s="315" t="s">
        <v>3654</v>
      </c>
      <c r="E37" s="315" cm="1">
        <f t="array" ref="E37:E37">D37</f>
      </c>
      <c r="F37" s="315">
        <v>10</v>
      </c>
      <c r="G37" s="314" cm="1">
        <f t="array" ref="G37:G37">D37</f>
      </c>
      <c r="H37" s="315">
        <f t="shared" si="2"/>
      </c>
      <c r="I37" s="339">
        <f t="shared" ref="I37:I40" si="17">H37/(B37-B36)</f>
      </c>
      <c r="J37" s="312"/>
      <c r="K37" s="312"/>
      <c r="L37" s="312"/>
      <c r="M37" s="312"/>
      <c r="N37" s="312"/>
      <c r="O37" s="312"/>
      <c r="P37" s="312"/>
      <c r="Q37" s="312"/>
      <c r="R37" s="312"/>
      <c r="S37" s="312"/>
      <c r="T37" s="312"/>
      <c r="U37" s="312"/>
      <c r="V37" s="312"/>
      <c r="W37" s="312"/>
      <c r="X37" s="312"/>
      <c r="Y37" s="312"/>
      <c r="Z37" s="312"/>
    </row>
    <row r="38">
      <c r="A38" s="315" t="s">
        <v>3683</v>
      </c>
      <c r="B38" s="315">
        <v>600</v>
      </c>
      <c r="C38" s="315"/>
      <c r="D38" s="315" t="s">
        <v>3669</v>
      </c>
      <c r="E38" s="315" cm="1">
        <f t="array" ref="E38:E38">D38</f>
      </c>
      <c r="F38" s="315">
        <v>3000</v>
      </c>
      <c r="G38" s="314" cm="1">
        <f t="array" ref="G38:G38">D38</f>
      </c>
      <c r="H38" s="315">
        <f t="shared" si="2"/>
      </c>
      <c r="I38" s="339">
        <f t="shared" si="17"/>
      </c>
      <c r="J38" s="312"/>
      <c r="K38" s="312"/>
      <c r="L38" s="312"/>
      <c r="M38" s="312"/>
      <c r="N38" s="312"/>
      <c r="O38" s="312"/>
      <c r="P38" s="312"/>
      <c r="Q38" s="312"/>
      <c r="R38" s="312"/>
      <c r="S38" s="312"/>
      <c r="T38" s="312"/>
      <c r="U38" s="312"/>
      <c r="V38" s="312"/>
      <c r="W38" s="312"/>
      <c r="X38" s="312"/>
      <c r="Y38" s="312"/>
      <c r="Z38" s="312"/>
    </row>
    <row r="39">
      <c r="A39" s="315" t="s">
        <v>3683</v>
      </c>
      <c r="B39" s="315">
        <v>1280</v>
      </c>
      <c r="C39" s="315"/>
      <c r="D39" s="315" t="s">
        <v>3663</v>
      </c>
      <c r="E39" s="315" cm="1">
        <f t="array" ref="E39:E39">D39</f>
      </c>
      <c r="F39" s="315">
        <v>1</v>
      </c>
      <c r="G39" s="314" cm="1">
        <f t="array" ref="G39:G39">D39</f>
      </c>
      <c r="H39" s="315">
        <f t="shared" si="2"/>
      </c>
      <c r="I39" s="339">
        <f t="shared" si="17"/>
      </c>
      <c r="J39" s="312"/>
      <c r="K39" s="312"/>
      <c r="L39" s="312"/>
      <c r="M39" s="312"/>
      <c r="N39" s="312"/>
      <c r="O39" s="312"/>
      <c r="P39" s="312"/>
      <c r="Q39" s="312"/>
      <c r="R39" s="312"/>
      <c r="S39" s="312"/>
      <c r="T39" s="312"/>
      <c r="U39" s="312"/>
      <c r="V39" s="312"/>
      <c r="W39" s="312"/>
      <c r="X39" s="312"/>
      <c r="Y39" s="312"/>
      <c r="Z39" s="312"/>
    </row>
    <row r="40">
      <c r="A40" s="315" t="s">
        <v>3683</v>
      </c>
      <c r="B40" s="315">
        <v>3280</v>
      </c>
      <c r="C40" s="315"/>
      <c r="D40" s="315" t="s">
        <v>3662</v>
      </c>
      <c r="E40" s="315" cm="1">
        <f t="array" ref="E40:E40">D40</f>
      </c>
      <c r="F40" s="315">
        <v>24</v>
      </c>
      <c r="G40" s="314" cm="1">
        <f t="array" ref="G40:G40">D40</f>
      </c>
      <c r="H40" s="315">
        <f t="shared" si="2"/>
      </c>
      <c r="I40" s="339">
        <f t="shared" si="17"/>
      </c>
      <c r="J40" s="312"/>
      <c r="K40" s="312"/>
      <c r="L40" s="312"/>
      <c r="M40" s="312"/>
      <c r="N40" s="312"/>
      <c r="O40" s="312"/>
      <c r="P40" s="312"/>
      <c r="Q40" s="312"/>
      <c r="R40" s="312"/>
      <c r="S40" s="312"/>
      <c r="T40" s="312"/>
      <c r="U40" s="312"/>
      <c r="V40" s="312"/>
      <c r="W40" s="312"/>
      <c r="X40" s="312"/>
      <c r="Y40" s="312"/>
      <c r="Z40" s="312"/>
    </row>
    <row r="41">
      <c r="A41" s="312"/>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row>
    <row r="42">
      <c r="A42" s="312"/>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row>
    <row r="43">
      <c r="A43" s="312"/>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row>
    <row r="44">
      <c r="A44" s="311" t="s">
        <v>3684</v>
      </c>
      <c r="B44" s="311"/>
      <c r="C44" s="311"/>
      <c r="D44" s="311"/>
      <c r="E44" s="312"/>
      <c r="F44" s="312"/>
      <c r="G44" s="312"/>
      <c r="H44" s="312"/>
      <c r="I44" s="312"/>
      <c r="J44" s="312"/>
      <c r="K44" s="312"/>
      <c r="L44" s="312"/>
      <c r="M44" s="312"/>
      <c r="N44" s="312"/>
      <c r="O44" s="312"/>
      <c r="P44" s="312"/>
      <c r="Q44" s="312"/>
      <c r="R44" s="312"/>
      <c r="S44" s="312"/>
      <c r="T44" s="312"/>
      <c r="U44" s="312"/>
      <c r="V44" s="312"/>
      <c r="W44" s="312"/>
      <c r="X44" s="312"/>
      <c r="Y44" s="312"/>
      <c r="Z44" s="312"/>
    </row>
    <row r="45">
      <c r="A45" s="312"/>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row>
    <row r="46">
      <c r="A46" s="312"/>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row>
    <row r="47">
      <c r="A47" s="312"/>
      <c r="B47" s="312" t="s">
        <v>3685</v>
      </c>
      <c r="C47" s="312"/>
      <c r="D47" s="312"/>
      <c r="E47" s="312"/>
      <c r="F47" s="312"/>
      <c r="G47" s="312"/>
      <c r="H47" s="312"/>
      <c r="I47" s="312"/>
      <c r="J47" s="312"/>
      <c r="K47" s="312"/>
      <c r="L47" s="312"/>
      <c r="M47" s="312"/>
      <c r="N47" s="312" t="s">
        <v>3686</v>
      </c>
      <c r="O47" s="312"/>
      <c r="P47" s="312"/>
      <c r="Q47" s="312"/>
      <c r="R47" s="312"/>
      <c r="S47" s="312"/>
      <c r="T47" s="312"/>
      <c r="U47" s="312"/>
      <c r="V47" s="312"/>
      <c r="W47" s="312"/>
      <c r="X47" s="312"/>
      <c r="Y47" s="312"/>
      <c r="Z47" s="312"/>
    </row>
    <row r="48">
      <c r="A48" s="312"/>
      <c r="B48" s="315" t="s">
        <v>3687</v>
      </c>
      <c r="C48" s="340" t="s">
        <v>3647</v>
      </c>
      <c r="D48" s="340" t="s">
        <v>3680</v>
      </c>
      <c r="E48" s="340" t="s">
        <v>3649</v>
      </c>
      <c r="F48" s="341" t="s">
        <v>3650</v>
      </c>
      <c r="G48" s="340" t="s">
        <v>3647</v>
      </c>
      <c r="H48" s="340" t="s">
        <v>3680</v>
      </c>
      <c r="I48" s="340" t="s">
        <v>3649</v>
      </c>
      <c r="J48" s="341" t="s">
        <v>3650</v>
      </c>
      <c r="K48" s="340" t="s">
        <v>3651</v>
      </c>
      <c r="L48" s="312"/>
      <c r="M48" s="312"/>
      <c r="N48" s="315" t="s">
        <v>3687</v>
      </c>
      <c r="O48" s="340" t="s">
        <v>3647</v>
      </c>
      <c r="P48" s="340" t="s">
        <v>3680</v>
      </c>
      <c r="Q48" s="340" t="s">
        <v>3649</v>
      </c>
      <c r="R48" s="341" t="s">
        <v>3650</v>
      </c>
      <c r="S48" s="340" t="s">
        <v>3647</v>
      </c>
      <c r="T48" s="340" t="s">
        <v>3680</v>
      </c>
      <c r="U48" s="340" t="s">
        <v>3649</v>
      </c>
      <c r="V48" s="341" t="s">
        <v>3650</v>
      </c>
      <c r="W48" s="340" t="s">
        <v>3651</v>
      </c>
      <c r="X48" s="312"/>
      <c r="Y48" s="312"/>
      <c r="Z48" s="312"/>
    </row>
    <row r="49">
      <c r="A49" s="312"/>
      <c r="B49" s="315">
        <v>1</v>
      </c>
      <c r="C49" s="315" t="s">
        <v>3669</v>
      </c>
      <c r="D49" s="315" cm="1">
        <f t="array" ref="D49:D49">C49</f>
      </c>
      <c r="E49" s="315">
        <v>800</v>
      </c>
      <c r="F49" s="314" cm="1">
        <f t="array" ref="F49:F49">C49</f>
      </c>
      <c r="G49" s="315" t="s">
        <v>3664</v>
      </c>
      <c r="H49" s="315" cm="1">
        <f t="array" ref="H49:H49">G49</f>
      </c>
      <c r="I49" s="315">
        <v>50</v>
      </c>
      <c r="J49" s="314" cm="1">
        <f t="array" ref="J49:J49">G49</f>
      </c>
      <c r="K49" s="312">
        <f t="shared" ref="K49:K55" si="3">J49*I49+F49*E49</f>
      </c>
      <c r="L49" s="312"/>
      <c r="M49" s="312"/>
      <c r="N49" s="342">
        <v>1</v>
      </c>
      <c r="O49" s="343" t="s">
        <v>3688</v>
      </c>
      <c r="P49" s="342">
        <v>9800301</v>
      </c>
      <c r="Q49" s="342">
        <v>1</v>
      </c>
      <c r="R49" s="314" cm="1">
        <f t="array" ref="R49:R49">O49</f>
      </c>
      <c r="S49" s="315" t="s">
        <v>3664</v>
      </c>
      <c r="T49" s="315" cm="1">
        <f t="array" ref="T49:T49">S49</f>
      </c>
      <c r="U49" s="315">
        <v>150</v>
      </c>
      <c r="V49" s="314" cm="1">
        <f t="array" ref="V49:V49">S49</f>
      </c>
      <c r="W49" s="312">
        <f t="shared" ref="W49:W55" si="4">V49*U49+R49*Q49</f>
      </c>
      <c r="X49" s="344" t="s">
        <v>3689</v>
      </c>
      <c r="Y49" s="312"/>
      <c r="Z49" s="312"/>
    </row>
    <row r="50">
      <c r="A50" s="312"/>
      <c r="B50" s="315">
        <v>2</v>
      </c>
      <c r="C50" s="315" t="s">
        <v>3665</v>
      </c>
      <c r="D50" s="315" cm="1">
        <f t="array" ref="D50:D50">C50</f>
      </c>
      <c r="E50" s="315">
        <v>1</v>
      </c>
      <c r="F50" s="314" cm="1">
        <f t="array" ref="F50:F50">C50</f>
      </c>
      <c r="G50" s="315" t="s">
        <v>3664</v>
      </c>
      <c r="H50" s="315" cm="1">
        <f t="array" ref="H50:H50">G50</f>
      </c>
      <c r="I50" s="315">
        <v>50</v>
      </c>
      <c r="J50" s="314" cm="1">
        <f t="array" ref="J50:J50">G50</f>
      </c>
      <c r="K50" s="312">
        <f t="shared" si="3"/>
      </c>
      <c r="L50" s="312"/>
      <c r="M50" s="312"/>
      <c r="N50" s="315">
        <v>2</v>
      </c>
      <c r="O50" s="315" t="s">
        <v>3665</v>
      </c>
      <c r="P50" s="315">
        <v>9</v>
      </c>
      <c r="Q50" s="315">
        <v>1</v>
      </c>
      <c r="R50" s="314" cm="1">
        <f t="array" ref="R50:R50">O50</f>
      </c>
      <c r="S50" s="315" t="s">
        <v>3664</v>
      </c>
      <c r="T50" s="315" cm="1">
        <f t="array" ref="T50:T50">S50</f>
      </c>
      <c r="U50" s="315">
        <v>150</v>
      </c>
      <c r="V50" s="314" cm="1">
        <f t="array" ref="V50:V50">S50</f>
      </c>
      <c r="W50" s="312">
        <f t="shared" si="4"/>
      </c>
      <c r="X50" s="312"/>
      <c r="Y50" s="312"/>
      <c r="Z50" s="312"/>
    </row>
    <row r="51">
      <c r="A51" s="312"/>
      <c r="B51" s="315">
        <v>3</v>
      </c>
      <c r="C51" s="315" t="s">
        <v>3690</v>
      </c>
      <c r="D51" s="315" cm="1">
        <f t="array" ref="D51:D51">C51</f>
      </c>
      <c r="E51" s="315">
        <v>50</v>
      </c>
      <c r="F51" s="314" cm="1">
        <f t="array" ref="F51:F51">C51</f>
      </c>
      <c r="G51" s="315" t="s">
        <v>3664</v>
      </c>
      <c r="H51" s="315" cm="1">
        <f t="array" ref="H51:H51">G51</f>
      </c>
      <c r="I51" s="315">
        <v>50</v>
      </c>
      <c r="J51" s="314" cm="1">
        <f t="array" ref="J51:J51">G51</f>
      </c>
      <c r="K51" s="312">
        <f t="shared" si="3"/>
      </c>
      <c r="L51" s="312"/>
      <c r="M51" s="312"/>
      <c r="N51" s="315">
        <v>3</v>
      </c>
      <c r="O51" s="315" t="s">
        <v>3653</v>
      </c>
      <c r="P51" s="315">
        <v>50002</v>
      </c>
      <c r="Q51" s="315">
        <v>50</v>
      </c>
      <c r="R51" s="314" cm="1">
        <f t="array" ref="R51:R51">O51</f>
      </c>
      <c r="S51" s="315" t="s">
        <v>3664</v>
      </c>
      <c r="T51" s="315" cm="1">
        <f t="array" ref="T51:T51">S51</f>
      </c>
      <c r="U51" s="315">
        <v>150</v>
      </c>
      <c r="V51" s="314" cm="1">
        <f t="array" ref="V51:V51">S51</f>
      </c>
      <c r="W51" s="312">
        <f t="shared" si="4"/>
      </c>
      <c r="X51" s="312"/>
      <c r="Y51" s="312"/>
      <c r="Z51" s="312"/>
    </row>
    <row r="52">
      <c r="A52" s="312"/>
      <c r="B52" s="315">
        <v>4</v>
      </c>
      <c r="C52" s="315" t="s">
        <v>3691</v>
      </c>
      <c r="D52" s="315" cm="1">
        <f t="array" ref="D52:D52">C52</f>
      </c>
      <c r="E52" s="315">
        <v>25</v>
      </c>
      <c r="F52" s="314" cm="1">
        <f t="array" ref="F52:F52">C52</f>
      </c>
      <c r="G52" s="315" t="s">
        <v>3664</v>
      </c>
      <c r="H52" s="315" cm="1">
        <f t="array" ref="H52:H52">G52</f>
      </c>
      <c r="I52" s="315">
        <v>50</v>
      </c>
      <c r="J52" s="314" cm="1">
        <f t="array" ref="J52:J52">G52</f>
      </c>
      <c r="K52" s="312">
        <f t="shared" si="3"/>
      </c>
      <c r="L52" s="312"/>
      <c r="M52" s="312"/>
      <c r="N52" s="342">
        <v>5</v>
      </c>
      <c r="O52" s="343" t="s">
        <v>3688</v>
      </c>
      <c r="P52" s="342">
        <v>9800301</v>
      </c>
      <c r="Q52" s="342">
        <v>1</v>
      </c>
      <c r="R52" s="314" cm="1">
        <f t="array" ref="R52:R52">O52</f>
      </c>
      <c r="S52" s="315" t="s">
        <v>3664</v>
      </c>
      <c r="T52" s="315" cm="1">
        <f t="array" ref="T52:T52">S52</f>
      </c>
      <c r="U52" s="315">
        <v>150</v>
      </c>
      <c r="V52" s="314" cm="1">
        <f t="array" ref="V52:V52">S52</f>
      </c>
      <c r="W52" s="312">
        <f t="shared" si="4"/>
      </c>
      <c r="X52" s="344" t="s">
        <v>3689</v>
      </c>
      <c r="Y52" s="312"/>
      <c r="Z52" s="312"/>
    </row>
    <row r="53">
      <c r="A53" s="312"/>
      <c r="B53" s="315">
        <v>5</v>
      </c>
      <c r="C53" s="316" t="s">
        <v>3669</v>
      </c>
      <c r="D53" s="315" cm="1">
        <f t="array" ref="D53:D53">C53</f>
      </c>
      <c r="E53" s="315">
        <v>800</v>
      </c>
      <c r="F53" s="314" cm="1">
        <f t="array" ref="F53:F53">C53</f>
      </c>
      <c r="G53" s="315" t="s">
        <v>3664</v>
      </c>
      <c r="H53" s="315" cm="1">
        <f t="array" ref="H53:H53">G53</f>
      </c>
      <c r="I53" s="315">
        <v>50</v>
      </c>
      <c r="J53" s="314" cm="1">
        <f t="array" ref="J53:J53">G53</f>
      </c>
      <c r="K53" s="312">
        <f t="shared" si="3"/>
      </c>
      <c r="L53" s="312"/>
      <c r="M53" s="312"/>
      <c r="N53" s="315">
        <v>4</v>
      </c>
      <c r="O53" s="315" t="s">
        <v>3665</v>
      </c>
      <c r="P53" s="315">
        <v>9</v>
      </c>
      <c r="Q53" s="315">
        <v>1</v>
      </c>
      <c r="R53" s="314" cm="1">
        <f t="array" ref="R53:R53">O53</f>
      </c>
      <c r="S53" s="315" t="s">
        <v>3664</v>
      </c>
      <c r="T53" s="315" cm="1">
        <f t="array" ref="T53:T53">S53</f>
      </c>
      <c r="U53" s="315">
        <v>150</v>
      </c>
      <c r="V53" s="314" cm="1">
        <f t="array" ref="V53:V53">S53</f>
      </c>
      <c r="W53" s="312">
        <f t="shared" si="4"/>
      </c>
      <c r="X53" s="312"/>
      <c r="Y53" s="312"/>
      <c r="Z53" s="312"/>
    </row>
    <row r="54">
      <c r="A54" s="312"/>
      <c r="B54" s="345">
        <v>6</v>
      </c>
      <c r="C54" s="323" t="s">
        <v>3688</v>
      </c>
      <c r="D54" s="345" cm="1">
        <f t="array" ref="D54:D54">C54</f>
      </c>
      <c r="E54" s="323">
        <v>1</v>
      </c>
      <c r="F54" s="345" cm="1">
        <f t="array" ref="F54:F54">C54</f>
      </c>
      <c r="G54" s="315" t="s">
        <v>3664</v>
      </c>
      <c r="H54" s="315" cm="1">
        <f t="array" ref="H54:H54">G54</f>
      </c>
      <c r="I54" s="315">
        <v>50</v>
      </c>
      <c r="J54" s="314" cm="1">
        <f t="array" ref="J54:J54">G54</f>
      </c>
      <c r="K54" s="312">
        <f t="shared" si="3"/>
      </c>
      <c r="L54" s="312"/>
      <c r="M54" s="312"/>
      <c r="N54" s="315">
        <v>6</v>
      </c>
      <c r="O54" s="315" t="s">
        <v>3653</v>
      </c>
      <c r="P54" s="315">
        <v>50002</v>
      </c>
      <c r="Q54" s="315">
        <v>50</v>
      </c>
      <c r="R54" s="314" cm="1">
        <f t="array" ref="R54:R54">O54</f>
      </c>
      <c r="S54" s="315" t="s">
        <v>3664</v>
      </c>
      <c r="T54" s="315" cm="1">
        <f t="array" ref="T54:T54">S54</f>
      </c>
      <c r="U54" s="315">
        <v>150</v>
      </c>
      <c r="V54" s="314" cm="1">
        <f t="array" ref="V54:V54">S54</f>
      </c>
      <c r="W54" s="312">
        <f t="shared" si="4"/>
      </c>
      <c r="X54" s="312"/>
      <c r="Y54" s="312"/>
      <c r="Z54" s="312"/>
    </row>
    <row r="55">
      <c r="A55" s="312"/>
      <c r="B55" s="315">
        <v>7</v>
      </c>
      <c r="C55" s="315" t="s">
        <v>3665</v>
      </c>
      <c r="D55" s="315" cm="1">
        <f t="array" ref="D55:D55">C55</f>
      </c>
      <c r="E55" s="315">
        <v>1</v>
      </c>
      <c r="F55" s="314" cm="1">
        <f t="array" ref="F55:F55">C55</f>
      </c>
      <c r="G55" s="315" t="s">
        <v>3664</v>
      </c>
      <c r="H55" s="315" cm="1">
        <f t="array" ref="H55:H55">G55</f>
      </c>
      <c r="I55" s="315">
        <v>50</v>
      </c>
      <c r="J55" s="314" cm="1">
        <f t="array" ref="J55:J55">G55</f>
      </c>
      <c r="K55" s="312">
        <f t="shared" si="3"/>
      </c>
      <c r="L55" s="312"/>
      <c r="M55" s="312"/>
      <c r="N55" s="342">
        <v>5</v>
      </c>
      <c r="O55" s="343" t="s">
        <v>3688</v>
      </c>
      <c r="P55" s="342">
        <v>9800301</v>
      </c>
      <c r="Q55" s="342">
        <v>1</v>
      </c>
      <c r="R55" s="314" cm="1">
        <f t="array" ref="R55:R55">O55</f>
      </c>
      <c r="S55" s="315" t="s">
        <v>3664</v>
      </c>
      <c r="T55" s="315" cm="1">
        <f t="array" ref="T55:T55">S55</f>
      </c>
      <c r="U55" s="315">
        <v>150</v>
      </c>
      <c r="V55" s="314" cm="1">
        <f t="array" ref="V55:V55">S55</f>
      </c>
      <c r="W55" s="312">
        <f t="shared" si="4"/>
      </c>
      <c r="X55" s="344" t="s">
        <v>3692</v>
      </c>
      <c r="Y55" s="312"/>
      <c r="Z55" s="312"/>
    </row>
    <row r="56">
      <c r="A56" s="312"/>
      <c r="B56" s="315"/>
      <c r="C56" s="312"/>
      <c r="D56" s="312"/>
      <c r="E56" s="312"/>
      <c r="F56" s="312"/>
      <c r="G56" s="312"/>
      <c r="H56" s="312"/>
      <c r="I56" s="312"/>
      <c r="J56" s="312"/>
      <c r="K56" s="312"/>
      <c r="L56" s="312"/>
      <c r="M56" s="312"/>
      <c r="N56" s="315"/>
      <c r="O56" s="312"/>
      <c r="P56" s="312"/>
      <c r="Q56" s="312"/>
      <c r="R56" s="312"/>
      <c r="S56" s="312"/>
      <c r="T56" s="312"/>
      <c r="U56" s="312"/>
      <c r="V56" s="312"/>
      <c r="W56" s="312"/>
      <c r="X56" s="312"/>
      <c r="Y56" s="312"/>
      <c r="Z56" s="312"/>
    </row>
    <row r="57">
      <c r="A57" s="312"/>
      <c r="B57" s="315" t="s">
        <v>3687</v>
      </c>
      <c r="C57" s="340" t="s">
        <v>3647</v>
      </c>
      <c r="D57" s="340" t="s">
        <v>3680</v>
      </c>
      <c r="E57" s="340" t="s">
        <v>3649</v>
      </c>
      <c r="F57" s="341" t="s">
        <v>3650</v>
      </c>
      <c r="G57" s="340" t="s">
        <v>3651</v>
      </c>
      <c r="H57" s="312"/>
      <c r="I57" s="312"/>
      <c r="J57" s="312"/>
      <c r="K57" s="312"/>
      <c r="L57" s="312"/>
      <c r="M57" s="312"/>
      <c r="N57" s="315" t="s">
        <v>3687</v>
      </c>
      <c r="O57" s="340" t="s">
        <v>3647</v>
      </c>
      <c r="P57" s="340" t="s">
        <v>3680</v>
      </c>
      <c r="Q57" s="340" t="s">
        <v>3649</v>
      </c>
      <c r="R57" s="340" t="s">
        <v>3651</v>
      </c>
      <c r="S57" s="312"/>
      <c r="T57" s="312"/>
      <c r="U57" s="312"/>
      <c r="V57" s="312"/>
      <c r="W57" s="312"/>
      <c r="X57" s="312"/>
      <c r="Y57" s="312"/>
      <c r="Z57" s="312"/>
    </row>
    <row r="58">
      <c r="A58" s="312"/>
      <c r="B58" s="315">
        <v>2</v>
      </c>
      <c r="C58" s="312" t="s">
        <v>3654</v>
      </c>
      <c r="D58" s="315" cm="1">
        <f t="array" ref="D58:D58">C58</f>
      </c>
      <c r="E58" s="312">
        <v>10</v>
      </c>
      <c r="F58" s="314" cm="1">
        <f t="array" ref="F58:F58">C58</f>
      </c>
      <c r="G58" s="312">
        <f t="shared" ref="G58:G60" si="1">F58*E58</f>
      </c>
      <c r="H58" s="312"/>
      <c r="I58" s="312"/>
      <c r="J58" s="312"/>
      <c r="K58" s="312"/>
      <c r="L58" s="312"/>
      <c r="M58" s="312"/>
      <c r="N58" s="315">
        <v>2</v>
      </c>
      <c r="O58" s="312" t="s">
        <v>3693</v>
      </c>
      <c r="P58" s="315" cm="1">
        <f t="array" ref="P58:P58">O58</f>
      </c>
      <c r="Q58" s="312">
        <v>1</v>
      </c>
      <c r="R58" s="314" cm="1">
        <f t="array" ref="R58:R58">O58</f>
      </c>
      <c r="S58" s="312"/>
      <c r="T58" s="312"/>
      <c r="U58" s="312"/>
      <c r="V58" s="312"/>
      <c r="W58" s="312"/>
      <c r="X58" s="312"/>
      <c r="Y58" s="312"/>
      <c r="Z58" s="312"/>
    </row>
    <row r="59">
      <c r="A59" s="312"/>
      <c r="B59" s="315">
        <v>4</v>
      </c>
      <c r="C59" s="312" t="s">
        <v>3693</v>
      </c>
      <c r="D59" s="315" cm="1">
        <f t="array" ref="D59:D59">C59</f>
      </c>
      <c r="E59" s="312">
        <v>1</v>
      </c>
      <c r="F59" s="314" cm="1">
        <f t="array" ref="F59:F59">C59</f>
      </c>
      <c r="G59" s="312">
        <f t="shared" si="1"/>
      </c>
      <c r="H59" s="312"/>
      <c r="I59" s="312"/>
      <c r="J59" s="312"/>
      <c r="K59" s="312"/>
      <c r="L59" s="312"/>
      <c r="M59" s="312"/>
      <c r="N59" s="315">
        <v>4</v>
      </c>
      <c r="O59" s="312" t="s">
        <v>3663</v>
      </c>
      <c r="P59" s="315" cm="1">
        <f t="array" ref="P59:P59">O59</f>
      </c>
      <c r="Q59" s="312">
        <v>5</v>
      </c>
      <c r="R59" s="314" cm="1">
        <f t="array" ref="R59:R59">O59</f>
      </c>
      <c r="S59" s="312"/>
      <c r="T59" s="312"/>
      <c r="U59" s="312"/>
      <c r="V59" s="312"/>
      <c r="W59" s="312"/>
      <c r="X59" s="312"/>
      <c r="Y59" s="312"/>
      <c r="Z59" s="312"/>
    </row>
    <row r="60">
      <c r="A60" s="312"/>
      <c r="B60" s="315">
        <v>6</v>
      </c>
      <c r="C60" s="312" t="s">
        <v>3662</v>
      </c>
      <c r="D60" s="315" cm="1">
        <f t="array" ref="D60:D60">C60</f>
      </c>
      <c r="E60" s="312">
        <v>6</v>
      </c>
      <c r="F60" s="314" cm="1">
        <f t="array" ref="F60:F60">C60</f>
      </c>
      <c r="G60" s="312">
        <f t="shared" si="1"/>
      </c>
      <c r="H60" s="312"/>
      <c r="I60" s="312"/>
      <c r="J60" s="312"/>
      <c r="K60" s="312"/>
      <c r="L60" s="312"/>
      <c r="M60" s="312"/>
      <c r="N60" s="345">
        <v>6</v>
      </c>
      <c r="O60" s="344" t="s">
        <v>3694</v>
      </c>
      <c r="P60" s="345" cm="1">
        <f t="array" ref="P60:P60">O60</f>
      </c>
      <c r="Q60" s="344">
        <v>1</v>
      </c>
      <c r="R60" s="345" cm="1">
        <f t="array" ref="R60:R60">O60</f>
      </c>
      <c r="S60" s="312"/>
      <c r="T60" s="312"/>
      <c r="U60" s="312"/>
      <c r="V60" s="312"/>
      <c r="W60" s="312"/>
      <c r="X60" s="312"/>
      <c r="Y60" s="312"/>
      <c r="Z60" s="312"/>
    </row>
    <row r="61">
      <c r="A61" s="312"/>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row>
    <row r="62">
      <c r="A62" s="312"/>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row>
    <row r="63">
      <c r="A63" s="312"/>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row>
    <row r="64">
      <c r="A64" s="312"/>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row>
    <row r="65">
      <c r="A65" s="312"/>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row>
    <row r="66">
      <c r="A66" s="312"/>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row>
    <row r="67">
      <c r="A67" s="312"/>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row>
    <row r="68">
      <c r="A68" s="312"/>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row>
    <row r="69">
      <c r="A69" s="312"/>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row>
    <row r="70">
      <c r="A70" s="312"/>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row>
    <row r="71">
      <c r="A71" s="312"/>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row>
    <row r="72">
      <c r="A72" s="312"/>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row>
    <row r="73">
      <c r="A73" s="312"/>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row>
    <row r="74">
      <c r="A74" s="312"/>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row>
    <row r="75">
      <c r="A75" s="312"/>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row>
    <row r="76">
      <c r="A76" s="312"/>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row>
    <row r="77">
      <c r="A77" s="312"/>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row>
    <row r="78">
      <c r="A78" s="312"/>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row>
    <row r="79">
      <c r="A79" s="312"/>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row>
    <row r="80">
      <c r="A80" s="312"/>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row>
    <row r="8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row>
    <row r="82">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row>
    <row r="83">
      <c r="A83" s="312"/>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row>
    <row r="84">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row>
    <row r="85">
      <c r="A85" s="312"/>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row>
    <row r="86">
      <c r="A86" s="312"/>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row>
    <row r="87">
      <c r="A87" s="312"/>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row>
    <row r="88">
      <c r="A88" s="312"/>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row>
    <row r="89">
      <c r="A89" s="316" t="s">
        <v>3695</v>
      </c>
      <c r="B89" s="346" t="s">
        <v>3696</v>
      </c>
      <c r="C89" s="346" t="s">
        <v>3648</v>
      </c>
      <c r="D89" s="346" t="s">
        <v>3697</v>
      </c>
      <c r="E89" s="346" t="s">
        <v>3650</v>
      </c>
      <c r="F89" s="346" t="s">
        <v>3651</v>
      </c>
      <c r="G89" s="347" t="s">
        <v>3696</v>
      </c>
      <c r="H89" s="347" t="s">
        <v>3648</v>
      </c>
      <c r="I89" s="347" t="s">
        <v>3697</v>
      </c>
      <c r="J89" s="347" t="s">
        <v>3650</v>
      </c>
      <c r="K89" s="347" t="s">
        <v>3651</v>
      </c>
      <c r="L89" s="346" t="s">
        <v>3696</v>
      </c>
      <c r="M89" s="346" t="s">
        <v>3648</v>
      </c>
      <c r="N89" s="346" t="s">
        <v>3697</v>
      </c>
      <c r="O89" s="346" t="s">
        <v>3650</v>
      </c>
      <c r="P89" s="346" t="s">
        <v>3651</v>
      </c>
      <c r="Q89" s="320" t="s">
        <v>3651</v>
      </c>
      <c r="R89" s="320" t="s">
        <v>3698</v>
      </c>
      <c r="S89" s="320" t="s">
        <v>3699</v>
      </c>
      <c r="T89" s="320" t="s">
        <v>3700</v>
      </c>
      <c r="U89" s="320" t="s">
        <v>3700</v>
      </c>
      <c r="V89" s="348" t="s">
        <v>3701</v>
      </c>
      <c r="W89" s="312"/>
      <c r="X89" s="312"/>
      <c r="Y89" s="312"/>
      <c r="Z89" s="312"/>
    </row>
    <row r="90">
      <c r="A90" s="316">
        <v>1</v>
      </c>
      <c r="B90" s="349" t="s">
        <v>3654</v>
      </c>
      <c r="C90" s="350" cm="1">
        <f t="array" ref="C90:C90">B90</f>
      </c>
      <c r="D90" s="351">
        <v>25</v>
      </c>
      <c r="E90" s="350" cm="1">
        <f t="array" ref="E90:E90">B90</f>
      </c>
      <c r="F90" s="349">
        <f t="shared" ref="F90:F92" si="10">D90*E90</f>
      </c>
      <c r="G90" s="349" t="s">
        <v>3665</v>
      </c>
      <c r="H90" s="350" cm="1">
        <f t="array" ref="H90:H90">G90</f>
      </c>
      <c r="I90" s="351">
        <v>2</v>
      </c>
      <c r="J90" s="350" cm="1">
        <f t="array" ref="J90:J90">G90</f>
      </c>
      <c r="K90" s="349">
        <f t="shared" ref="K90:K92" si="11">I90*J90</f>
      </c>
      <c r="L90" s="349" t="s">
        <v>3664</v>
      </c>
      <c r="M90" s="350" cm="1">
        <f t="array" ref="M90:M90">L90</f>
      </c>
      <c r="N90" s="351">
        <v>88</v>
      </c>
      <c r="O90" s="350" cm="1">
        <f t="array" ref="O90:O90">L90</f>
      </c>
      <c r="P90" s="349">
        <f t="shared" ref="P90:P92" si="12">N90*O90</f>
      </c>
      <c r="Q90" s="312">
        <f t="shared" ref="Q90:Q92" si="0">P90+K90+F90</f>
      </c>
      <c r="R90" s="320">
        <v>388</v>
      </c>
      <c r="S90" s="321">
        <f t="shared" ref="S90:S92" si="15">R90/Q90</f>
      </c>
      <c r="T90" s="312">
        <f t="shared" ref="T90:T92" si="14">Q90*0.5</f>
      </c>
      <c r="U90" s="320">
        <v>488</v>
      </c>
      <c r="V90" s="348">
        <v>1</v>
      </c>
      <c r="W90" s="312"/>
      <c r="X90" s="312"/>
      <c r="Y90" s="312"/>
      <c r="Z90" s="312"/>
    </row>
    <row r="91">
      <c r="A91" s="316">
        <v>2</v>
      </c>
      <c r="B91" s="349" t="s">
        <v>3654</v>
      </c>
      <c r="C91" s="350" cm="1">
        <f t="array" ref="C91:C91">B91</f>
      </c>
      <c r="D91" s="351">
        <v>50</v>
      </c>
      <c r="E91" s="350" cm="1">
        <f t="array" ref="E91:E91">B91</f>
      </c>
      <c r="F91" s="349">
        <f t="shared" si="10"/>
      </c>
      <c r="G91" s="349" t="s">
        <v>3665</v>
      </c>
      <c r="H91" s="350" cm="1">
        <f t="array" ref="H91:H91">G91</f>
      </c>
      <c r="I91" s="351">
        <v>4</v>
      </c>
      <c r="J91" s="350" cm="1">
        <f t="array" ref="J91:J91">G91</f>
      </c>
      <c r="K91" s="349">
        <f t="shared" si="11"/>
      </c>
      <c r="L91" s="349" t="s">
        <v>3664</v>
      </c>
      <c r="M91" s="350" cm="1">
        <f t="array" ref="M91:M91">L91</f>
      </c>
      <c r="N91" s="351">
        <v>168</v>
      </c>
      <c r="O91" s="350" cm="1">
        <f t="array" ref="O91:O91">L91</f>
      </c>
      <c r="P91" s="349">
        <f t="shared" si="12"/>
      </c>
      <c r="Q91" s="312">
        <f t="shared" si="0"/>
      </c>
      <c r="R91" s="320">
        <v>788</v>
      </c>
      <c r="S91" s="321">
        <f t="shared" si="15"/>
      </c>
      <c r="T91" s="312">
        <f t="shared" si="14"/>
      </c>
      <c r="U91" s="320">
        <v>938</v>
      </c>
      <c r="V91" s="348">
        <v>2</v>
      </c>
      <c r="W91" s="312"/>
      <c r="X91" s="312"/>
      <c r="Y91" s="312"/>
      <c r="Z91" s="312"/>
    </row>
    <row r="92">
      <c r="A92" s="316">
        <v>3</v>
      </c>
      <c r="B92" s="349" t="s">
        <v>3654</v>
      </c>
      <c r="C92" s="350" cm="1">
        <f t="array" ref="C92:C92">B92</f>
      </c>
      <c r="D92" s="351">
        <v>100</v>
      </c>
      <c r="E92" s="350" cm="1">
        <f t="array" ref="E92:E92">B92</f>
      </c>
      <c r="F92" s="349">
        <f t="shared" si="10"/>
      </c>
      <c r="G92" s="349" t="s">
        <v>3663</v>
      </c>
      <c r="H92" s="350" cm="1">
        <f t="array" ref="H92:H92">G92</f>
      </c>
      <c r="I92" s="351">
        <v>2</v>
      </c>
      <c r="J92" s="350" cm="1">
        <f t="array" ref="J92:J92">G92</f>
      </c>
      <c r="K92" s="349">
        <f t="shared" si="11"/>
      </c>
      <c r="L92" s="349" t="s">
        <v>3664</v>
      </c>
      <c r="M92" s="350" cm="1">
        <f t="array" ref="M92:M92">L92</f>
      </c>
      <c r="N92" s="351">
        <v>288</v>
      </c>
      <c r="O92" s="350" cm="1">
        <f t="array" ref="O92:O92">L92</f>
      </c>
      <c r="P92" s="349">
        <f t="shared" si="12"/>
      </c>
      <c r="Q92" s="312">
        <f t="shared" si="0"/>
      </c>
      <c r="R92" s="320">
        <v>1688</v>
      </c>
      <c r="S92" s="321">
        <f t="shared" si="15"/>
      </c>
      <c r="T92" s="312">
        <f t="shared" si="14"/>
      </c>
      <c r="U92" s="320">
        <v>1988</v>
      </c>
      <c r="V92" s="348">
        <v>3</v>
      </c>
      <c r="W92" s="312"/>
      <c r="X92" s="312"/>
      <c r="Y92" s="312"/>
      <c r="Z92" s="312"/>
    </row>
    <row r="93">
      <c r="A93" s="312"/>
      <c r="B93" s="312"/>
      <c r="C93" s="312"/>
      <c r="D93" s="312"/>
      <c r="E93" s="312"/>
      <c r="F93" s="312"/>
      <c r="G93" s="312"/>
      <c r="H93" s="312"/>
      <c r="I93" s="312"/>
      <c r="J93" s="312"/>
      <c r="K93" s="312"/>
      <c r="L93" s="312"/>
      <c r="M93" s="312"/>
      <c r="N93" s="312"/>
      <c r="O93" s="312"/>
      <c r="P93" s="312"/>
      <c r="Q93" s="312"/>
      <c r="R93" s="312"/>
      <c r="S93" s="312"/>
      <c r="T93" s="312"/>
      <c r="U93" s="320"/>
      <c r="V93" s="312"/>
      <c r="W93" s="312"/>
      <c r="X93" s="312"/>
      <c r="Y93" s="312"/>
      <c r="Z93" s="312"/>
    </row>
    <row r="94">
      <c r="A94" s="312"/>
      <c r="B94" s="312"/>
      <c r="C94" s="312"/>
      <c r="D94" s="312"/>
      <c r="E94" s="312"/>
      <c r="F94" s="312"/>
      <c r="G94" s="312"/>
      <c r="H94" s="312"/>
      <c r="I94" s="312"/>
      <c r="J94" s="312"/>
      <c r="K94" s="312"/>
      <c r="L94" s="312"/>
      <c r="M94" s="312"/>
      <c r="N94" s="312"/>
      <c r="O94" s="312"/>
      <c r="P94" s="312"/>
      <c r="Q94" s="312"/>
      <c r="R94" s="312"/>
      <c r="S94" s="312"/>
      <c r="T94" s="312"/>
      <c r="U94" s="320"/>
      <c r="V94" s="312"/>
      <c r="W94" s="312"/>
      <c r="X94" s="312"/>
      <c r="Y94" s="312"/>
      <c r="Z94" s="312"/>
    </row>
    <row r="95">
      <c r="A95" s="312"/>
      <c r="B95" s="312"/>
      <c r="C95" s="312"/>
      <c r="D95" s="312"/>
      <c r="E95" s="312"/>
      <c r="F95" s="312"/>
      <c r="G95" s="312"/>
      <c r="H95" s="312"/>
      <c r="I95" s="312"/>
      <c r="J95" s="312"/>
      <c r="K95" s="312"/>
      <c r="L95" s="312"/>
      <c r="M95" s="312"/>
      <c r="N95" s="312"/>
      <c r="O95" s="312"/>
      <c r="P95" s="312"/>
      <c r="Q95" s="312"/>
      <c r="R95" s="312"/>
      <c r="S95" s="312"/>
      <c r="T95" s="312"/>
      <c r="U95" s="320"/>
      <c r="V95" s="312"/>
      <c r="W95" s="312"/>
      <c r="X95" s="312"/>
      <c r="Y95" s="312"/>
      <c r="Z95" s="312"/>
    </row>
    <row r="96">
      <c r="A96" s="312"/>
      <c r="B96" s="312"/>
      <c r="C96" s="312"/>
      <c r="D96" s="312"/>
      <c r="E96" s="312"/>
      <c r="F96" s="312"/>
      <c r="G96" s="312"/>
      <c r="H96" s="312"/>
      <c r="I96" s="312"/>
      <c r="J96" s="312"/>
      <c r="K96" s="312"/>
      <c r="L96" s="312"/>
      <c r="M96" s="312"/>
      <c r="N96" s="312"/>
      <c r="O96" s="312"/>
      <c r="P96" s="312"/>
      <c r="Q96" s="312"/>
      <c r="R96" s="312"/>
      <c r="S96" s="312"/>
      <c r="T96" s="312"/>
      <c r="U96" s="320"/>
      <c r="V96" s="312"/>
      <c r="W96" s="312"/>
      <c r="X96" s="312"/>
      <c r="Y96" s="312"/>
      <c r="Z96" s="312"/>
    </row>
    <row r="97">
      <c r="A97" s="312"/>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row>
    <row r="98">
      <c r="A98" s="312"/>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row>
    <row r="99">
      <c r="A99" s="312"/>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row>
    <row r="100">
      <c r="A100" s="31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row>
    <row r="101">
      <c r="A101" s="31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row>
    <row r="102">
      <c r="A102" s="31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row>
    <row r="103">
      <c r="A103" s="31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row>
    <row r="104">
      <c r="A104" s="31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row>
    <row r="105">
      <c r="A105" s="31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row>
    <row r="106">
      <c r="A106" s="31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row>
    <row r="107">
      <c r="A107" s="31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row>
    <row r="108">
      <c r="A108" s="31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row>
    <row r="109">
      <c r="A109" s="31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row>
    <row r="110">
      <c r="A110" s="31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row>
    <row r="111">
      <c r="A111" s="31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row>
    <row r="112">
      <c r="A112" s="31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row>
    <row r="113">
      <c r="A113" s="31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row>
    <row r="114">
      <c r="A114" s="31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row>
    <row r="115">
      <c r="A115" s="31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row>
    <row r="116">
      <c r="A116" s="31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row>
    <row r="117">
      <c r="A117" s="31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row>
    <row r="118">
      <c r="A118" s="31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row>
    <row r="119">
      <c r="A119" s="31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row>
    <row r="120">
      <c r="A120" s="31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row>
    <row r="121">
      <c r="A121" s="31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row>
    <row r="122">
      <c r="A122" s="31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row>
    <row r="123">
      <c r="A123" s="31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row>
    <row r="124">
      <c r="A124" s="31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row>
    <row r="125">
      <c r="A125" s="31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row>
    <row r="126">
      <c r="A126" s="31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row>
    <row r="127">
      <c r="A127" s="31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row>
    <row r="128">
      <c r="A128" s="31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row>
    <row r="129">
      <c r="A129" s="31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row>
    <row r="130">
      <c r="A130" s="31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row>
    <row r="131">
      <c r="A131" s="31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row>
    <row r="132">
      <c r="A132" s="31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row>
    <row r="133">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row>
    <row r="134">
      <c r="A134" s="31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row>
    <row r="135">
      <c r="A135" s="31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row>
    <row r="136">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row>
    <row r="137">
      <c r="A137" s="31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row>
    <row r="138">
      <c r="A138" s="31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row>
    <row r="139">
      <c r="A139" s="31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row>
    <row r="140">
      <c r="A140" s="31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row>
    <row r="141">
      <c r="A141" s="31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row>
    <row r="142">
      <c r="A142" s="31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row>
    <row r="143">
      <c r="A143" s="31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row>
    <row r="144">
      <c r="A144" s="31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row>
    <row r="145">
      <c r="A145" s="31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row>
    <row r="146">
      <c r="A146" s="31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row>
    <row r="147">
      <c r="A147" s="31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row>
    <row r="148">
      <c r="A148" s="31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row>
    <row r="149">
      <c r="A149" s="31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row>
    <row r="150">
      <c r="A150" s="31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row>
    <row r="151">
      <c r="A151" s="31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row>
    <row r="152">
      <c r="A152" s="31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row>
    <row r="153">
      <c r="A153" s="31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row>
    <row r="154">
      <c r="A154" s="31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row>
    <row r="155">
      <c r="A155" s="31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row>
    <row r="156">
      <c r="A156" s="31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row>
    <row r="157">
      <c r="A157" s="31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row>
    <row r="158">
      <c r="A158" s="31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row>
    <row r="159">
      <c r="A159" s="31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row>
    <row r="160">
      <c r="A160" s="31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row>
    <row r="161">
      <c r="A161" s="31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row>
    <row r="162">
      <c r="A162" s="31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row>
    <row r="163">
      <c r="A163" s="31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row>
    <row r="164">
      <c r="A164" s="31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row>
    <row r="165">
      <c r="A165" s="31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row>
    <row r="166">
      <c r="A166" s="312"/>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row>
    <row r="167">
      <c r="A167" s="312"/>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row>
    <row r="168">
      <c r="A168" s="312"/>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row>
    <row r="169">
      <c r="A169" s="312"/>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row>
    <row r="170">
      <c r="A170" s="312"/>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row>
    <row r="171">
      <c r="A171" s="312"/>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row>
    <row r="172">
      <c r="A172" s="312"/>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row>
    <row r="173">
      <c r="A173" s="312"/>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row>
    <row r="174">
      <c r="A174" s="312"/>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row>
    <row r="175">
      <c r="A175" s="312"/>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row>
    <row r="176">
      <c r="A176" s="312"/>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row>
    <row r="177">
      <c r="A177" s="312"/>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row>
    <row r="178">
      <c r="A178" s="312"/>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row>
    <row r="179">
      <c r="A179" s="312"/>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row>
    <row r="180">
      <c r="A180" s="312"/>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row>
    <row r="18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row>
    <row r="182">
      <c r="A182" s="312"/>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row>
    <row r="183">
      <c r="A183" s="312"/>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row>
    <row r="184">
      <c r="A184" s="312"/>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row>
    <row r="185">
      <c r="A185" s="312"/>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row>
    <row r="186">
      <c r="A186" s="312"/>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row>
    <row r="187">
      <c r="A187" s="312"/>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row>
    <row r="188">
      <c r="A188" s="312"/>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row>
    <row r="189">
      <c r="A189" s="312"/>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row>
    <row r="190">
      <c r="A190" s="312"/>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row>
    <row r="191">
      <c r="A191" s="312"/>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row>
    <row r="192">
      <c r="A192" s="312"/>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row>
    <row r="193">
      <c r="A193" s="312"/>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row>
    <row r="194">
      <c r="A194" s="312"/>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row>
    <row r="195">
      <c r="A195" s="312"/>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row>
    <row r="196">
      <c r="A196" s="312"/>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row>
    <row r="197">
      <c r="A197" s="312"/>
      <c r="B197" s="312"/>
      <c r="C197" s="312"/>
      <c r="D197" s="312"/>
      <c r="E197" s="312"/>
      <c r="F197" s="312"/>
      <c r="G197" s="312"/>
      <c r="H197" s="312"/>
      <c r="I197" s="312"/>
      <c r="J197" s="312"/>
      <c r="K197" s="312"/>
      <c r="L197" s="312"/>
      <c r="M197" s="312"/>
      <c r="N197" s="312"/>
      <c r="O197" s="312"/>
      <c r="P197" s="312"/>
      <c r="Q197" s="312"/>
      <c r="R197" s="312"/>
      <c r="S197" s="312"/>
      <c r="T197" s="312"/>
      <c r="U197" s="312"/>
      <c r="V197" s="312"/>
    </row>
    <row r="198">
      <c r="A198" s="312"/>
      <c r="B198" s="312"/>
      <c r="C198" s="312"/>
      <c r="D198" s="312"/>
      <c r="E198" s="312"/>
      <c r="F198" s="312"/>
      <c r="G198" s="312"/>
      <c r="H198" s="312"/>
      <c r="I198" s="312"/>
      <c r="J198" s="312"/>
      <c r="K198" s="312"/>
      <c r="L198" s="312"/>
      <c r="M198" s="312"/>
      <c r="N198" s="312"/>
      <c r="O198" s="312"/>
      <c r="P198" s="312"/>
      <c r="Q198" s="312"/>
      <c r="R198" s="312"/>
      <c r="S198" s="312"/>
      <c r="T198" s="312"/>
      <c r="U198" s="312"/>
      <c r="V198" s="312"/>
    </row>
    <row r="199">
      <c r="A199" s="312"/>
      <c r="B199" s="312"/>
      <c r="C199" s="312"/>
      <c r="D199" s="312"/>
      <c r="E199" s="312"/>
      <c r="F199" s="312"/>
      <c r="G199" s="312"/>
      <c r="H199" s="312"/>
      <c r="I199" s="312"/>
      <c r="J199" s="312"/>
      <c r="K199" s="312"/>
      <c r="L199" s="312"/>
      <c r="M199" s="312"/>
      <c r="N199" s="312"/>
      <c r="O199" s="312"/>
      <c r="P199" s="312"/>
      <c r="Q199" s="312"/>
      <c r="R199" s="312"/>
      <c r="S199" s="312"/>
      <c r="T199" s="312"/>
      <c r="U199" s="312"/>
      <c r="V199" s="312"/>
    </row>
    <row r="200">
      <c r="A200" s="312"/>
      <c r="B200" s="312"/>
      <c r="C200" s="312"/>
      <c r="D200" s="312"/>
      <c r="E200" s="312"/>
      <c r="F200" s="312"/>
      <c r="G200" s="312"/>
      <c r="H200" s="312"/>
      <c r="I200" s="312"/>
      <c r="J200" s="312"/>
      <c r="K200" s="312"/>
      <c r="L200" s="312"/>
      <c r="M200" s="312"/>
      <c r="N200" s="312"/>
      <c r="O200" s="312"/>
      <c r="P200" s="312"/>
      <c r="Q200" s="312"/>
      <c r="R200" s="312"/>
      <c r="S200" s="312"/>
      <c r="T200" s="312"/>
      <c r="U200" s="312"/>
      <c r="V200" s="312"/>
    </row>
    <row r="201">
      <c r="A201" s="312"/>
      <c r="B201" s="312"/>
      <c r="C201" s="312"/>
      <c r="D201" s="312"/>
      <c r="E201" s="312"/>
      <c r="F201" s="312"/>
      <c r="G201" s="312"/>
      <c r="H201" s="312"/>
      <c r="I201" s="312"/>
      <c r="J201" s="312"/>
      <c r="K201" s="312"/>
      <c r="L201" s="312"/>
      <c r="M201" s="312"/>
      <c r="N201" s="312"/>
      <c r="O201" s="312"/>
      <c r="P201" s="312"/>
      <c r="Q201" s="312"/>
      <c r="R201" s="312"/>
      <c r="S201" s="312"/>
      <c r="T201" s="312"/>
      <c r="U201" s="312"/>
      <c r="V201" s="312"/>
    </row>
    <row r="202">
      <c r="A202" s="312"/>
      <c r="B202" s="312"/>
      <c r="C202" s="312"/>
      <c r="D202" s="312"/>
      <c r="E202" s="312"/>
      <c r="F202" s="312"/>
      <c r="G202" s="312"/>
      <c r="H202" s="312"/>
      <c r="I202" s="312"/>
      <c r="J202" s="312"/>
      <c r="K202" s="312"/>
      <c r="L202" s="312"/>
      <c r="M202" s="312"/>
      <c r="N202" s="312"/>
      <c r="O202" s="312"/>
      <c r="P202" s="312"/>
      <c r="Q202" s="312"/>
      <c r="R202" s="312"/>
      <c r="S202" s="312"/>
      <c r="T202" s="312"/>
      <c r="U202" s="312"/>
      <c r="V202" s="312"/>
    </row>
    <row r="203">
      <c r="A203" s="312"/>
      <c r="B203" s="312"/>
      <c r="C203" s="312"/>
      <c r="D203" s="312"/>
      <c r="E203" s="312"/>
      <c r="F203" s="312"/>
      <c r="G203" s="312"/>
      <c r="H203" s="312"/>
      <c r="I203" s="312"/>
      <c r="J203" s="312"/>
      <c r="K203" s="312"/>
      <c r="L203" s="312"/>
      <c r="M203" s="312"/>
      <c r="N203" s="312"/>
      <c r="O203" s="312"/>
      <c r="P203" s="312"/>
      <c r="Q203" s="312"/>
      <c r="R203" s="312"/>
      <c r="S203" s="312"/>
      <c r="T203" s="312"/>
      <c r="U203" s="312"/>
      <c r="V203" s="312"/>
    </row>
    <row r="204">
      <c r="A204" s="312"/>
      <c r="B204" s="312"/>
      <c r="C204" s="312"/>
      <c r="D204" s="312"/>
      <c r="E204" s="312"/>
      <c r="F204" s="312"/>
      <c r="G204" s="312"/>
      <c r="H204" s="312"/>
      <c r="I204" s="312"/>
      <c r="J204" s="312"/>
      <c r="K204" s="312"/>
      <c r="L204" s="312"/>
      <c r="M204" s="312"/>
      <c r="N204" s="312"/>
      <c r="O204" s="312"/>
      <c r="P204" s="312"/>
      <c r="Q204" s="312"/>
      <c r="R204" s="312"/>
      <c r="S204" s="312"/>
      <c r="T204" s="312"/>
      <c r="U204" s="312"/>
      <c r="V204" s="312"/>
    </row>
    <row r="205">
      <c r="A205" s="312"/>
      <c r="B205" s="312"/>
      <c r="C205" s="312"/>
      <c r="D205" s="312"/>
      <c r="E205" s="312"/>
      <c r="F205" s="312"/>
      <c r="G205" s="312"/>
      <c r="H205" s="312"/>
      <c r="I205" s="312"/>
      <c r="J205" s="312"/>
      <c r="K205" s="312"/>
      <c r="L205" s="312"/>
      <c r="M205" s="312"/>
      <c r="N205" s="312"/>
      <c r="O205" s="312"/>
      <c r="P205" s="312"/>
      <c r="Q205" s="312"/>
      <c r="R205" s="312"/>
      <c r="S205" s="312"/>
      <c r="T205" s="312"/>
      <c r="U205" s="312"/>
      <c r="V205" s="312"/>
    </row>
    <row r="206">
      <c r="A206" s="312"/>
      <c r="B206" s="312"/>
      <c r="C206" s="312"/>
      <c r="D206" s="312"/>
      <c r="E206" s="312"/>
      <c r="F206" s="312"/>
      <c r="G206" s="312"/>
      <c r="H206" s="312"/>
      <c r="I206" s="312"/>
      <c r="J206" s="312"/>
      <c r="K206" s="312"/>
      <c r="L206" s="312"/>
      <c r="M206" s="312"/>
      <c r="N206" s="312"/>
      <c r="O206" s="312"/>
      <c r="P206" s="312"/>
      <c r="Q206" s="312"/>
      <c r="R206" s="312"/>
      <c r="S206" s="312"/>
      <c r="T206" s="312"/>
      <c r="U206" s="312"/>
      <c r="V206" s="312"/>
    </row>
    <row r="207">
      <c r="A207" s="312"/>
      <c r="B207" s="312"/>
      <c r="C207" s="312"/>
      <c r="D207" s="312"/>
      <c r="E207" s="312"/>
      <c r="F207" s="312"/>
      <c r="G207" s="312"/>
      <c r="H207" s="312"/>
      <c r="I207" s="312"/>
      <c r="J207" s="312"/>
      <c r="K207" s="312"/>
      <c r="L207" s="312"/>
      <c r="M207" s="312"/>
      <c r="N207" s="312"/>
      <c r="O207" s="312"/>
      <c r="P207" s="312"/>
      <c r="Q207" s="312"/>
      <c r="R207" s="312"/>
      <c r="S207" s="312"/>
      <c r="T207" s="312"/>
      <c r="U207" s="312"/>
      <c r="V207" s="312"/>
    </row>
    <row r="208">
      <c r="A208" s="312"/>
      <c r="B208" s="312"/>
      <c r="C208" s="312"/>
      <c r="D208" s="312"/>
      <c r="E208" s="312"/>
      <c r="F208" s="312"/>
      <c r="G208" s="312"/>
      <c r="H208" s="312"/>
      <c r="I208" s="312"/>
      <c r="J208" s="312"/>
      <c r="K208" s="312"/>
      <c r="L208" s="312"/>
      <c r="M208" s="312"/>
      <c r="N208" s="312"/>
      <c r="O208" s="312"/>
      <c r="P208" s="312"/>
      <c r="Q208" s="312"/>
      <c r="R208" s="312"/>
      <c r="S208" s="312"/>
      <c r="T208" s="312"/>
      <c r="U208" s="312"/>
      <c r="V208" s="312"/>
    </row>
    <row r="209">
      <c r="A209" s="312"/>
      <c r="B209" s="312"/>
      <c r="C209" s="312"/>
      <c r="D209" s="312"/>
      <c r="E209" s="312"/>
      <c r="F209" s="312"/>
      <c r="G209" s="312"/>
      <c r="H209" s="312"/>
      <c r="I209" s="312"/>
      <c r="J209" s="312"/>
      <c r="K209" s="312"/>
      <c r="L209" s="312"/>
      <c r="M209" s="312"/>
      <c r="N209" s="312"/>
      <c r="O209" s="312"/>
      <c r="P209" s="312"/>
      <c r="Q209" s="312"/>
      <c r="R209" s="312"/>
      <c r="S209" s="312"/>
      <c r="T209" s="312"/>
      <c r="U209" s="312"/>
      <c r="V209" s="312"/>
    </row>
    <row r="210">
      <c r="A210" s="312"/>
      <c r="B210" s="312"/>
      <c r="C210" s="312"/>
      <c r="D210" s="312"/>
      <c r="E210" s="312"/>
      <c r="F210" s="312"/>
      <c r="G210" s="312"/>
      <c r="H210" s="312"/>
      <c r="I210" s="312"/>
      <c r="J210" s="312"/>
      <c r="K210" s="312"/>
      <c r="L210" s="312"/>
      <c r="M210" s="312"/>
      <c r="N210" s="312"/>
      <c r="O210" s="312"/>
      <c r="P210" s="312"/>
      <c r="Q210" s="312"/>
      <c r="R210" s="312"/>
      <c r="S210" s="312"/>
      <c r="T210" s="312"/>
      <c r="U210" s="312"/>
      <c r="V210" s="312"/>
    </row>
    <row r="211">
      <c r="A211" s="312"/>
      <c r="B211" s="312"/>
      <c r="C211" s="312"/>
      <c r="D211" s="312"/>
      <c r="E211" s="312"/>
      <c r="F211" s="312"/>
      <c r="G211" s="312"/>
      <c r="H211" s="312"/>
      <c r="I211" s="312"/>
      <c r="J211" s="312"/>
      <c r="K211" s="312"/>
      <c r="L211" s="312"/>
      <c r="M211" s="312"/>
      <c r="N211" s="312"/>
      <c r="O211" s="312"/>
      <c r="P211" s="312"/>
      <c r="Q211" s="312"/>
      <c r="R211" s="312"/>
      <c r="S211" s="312"/>
      <c r="T211" s="312"/>
      <c r="U211" s="312"/>
      <c r="V211" s="312"/>
    </row>
    <row r="212">
      <c r="A212" s="312"/>
      <c r="B212" s="312"/>
      <c r="C212" s="312"/>
      <c r="D212" s="312"/>
      <c r="E212" s="312"/>
      <c r="F212" s="312"/>
      <c r="G212" s="312"/>
      <c r="H212" s="312"/>
      <c r="I212" s="312"/>
      <c r="J212" s="312"/>
      <c r="K212" s="312"/>
      <c r="L212" s="312"/>
      <c r="M212" s="312"/>
      <c r="N212" s="312"/>
      <c r="O212" s="312"/>
      <c r="P212" s="312"/>
      <c r="Q212" s="312"/>
      <c r="R212" s="312"/>
      <c r="S212" s="312"/>
      <c r="T212" s="312"/>
      <c r="U212" s="312"/>
      <c r="V212" s="312"/>
    </row>
    <row r="213">
      <c r="A213" s="312"/>
      <c r="B213" s="312"/>
      <c r="C213" s="312"/>
      <c r="D213" s="312"/>
      <c r="E213" s="312"/>
      <c r="F213" s="312"/>
      <c r="G213" s="312"/>
      <c r="H213" s="312"/>
      <c r="I213" s="312"/>
      <c r="J213" s="312"/>
      <c r="K213" s="312"/>
      <c r="L213" s="312"/>
      <c r="M213" s="312"/>
      <c r="N213" s="312"/>
      <c r="O213" s="312"/>
      <c r="P213" s="312"/>
      <c r="Q213" s="312"/>
      <c r="R213" s="312"/>
      <c r="S213" s="312"/>
      <c r="T213" s="312"/>
      <c r="U213" s="312"/>
      <c r="V213" s="312"/>
    </row>
    <row r="214">
      <c r="A214" s="312"/>
      <c r="B214" s="312"/>
      <c r="C214" s="312"/>
      <c r="D214" s="312"/>
      <c r="E214" s="312"/>
      <c r="F214" s="312"/>
      <c r="G214" s="312"/>
      <c r="H214" s="312"/>
      <c r="I214" s="312"/>
      <c r="J214" s="312"/>
      <c r="K214" s="312"/>
      <c r="L214" s="312"/>
      <c r="M214" s="312"/>
      <c r="N214" s="312"/>
      <c r="O214" s="312"/>
      <c r="P214" s="312"/>
      <c r="Q214" s="312"/>
      <c r="R214" s="312"/>
      <c r="S214" s="312"/>
      <c r="T214" s="312"/>
      <c r="U214" s="312"/>
      <c r="V214" s="312"/>
    </row>
    <row r="215">
      <c r="A215" s="312"/>
      <c r="B215" s="312"/>
      <c r="C215" s="312"/>
      <c r="D215" s="312"/>
      <c r="E215" s="312"/>
      <c r="F215" s="312"/>
      <c r="G215" s="312"/>
      <c r="H215" s="312"/>
      <c r="I215" s="312"/>
      <c r="J215" s="312"/>
      <c r="K215" s="312"/>
      <c r="L215" s="312"/>
      <c r="M215" s="312"/>
      <c r="N215" s="312"/>
      <c r="O215" s="312"/>
      <c r="P215" s="312"/>
      <c r="Q215" s="312"/>
      <c r="R215" s="312"/>
      <c r="S215" s="312"/>
      <c r="T215" s="312"/>
      <c r="U215" s="312"/>
      <c r="V215" s="312"/>
    </row>
    <row r="216">
      <c r="A216" s="312"/>
      <c r="B216" s="312"/>
      <c r="C216" s="312"/>
      <c r="D216" s="312"/>
      <c r="E216" s="312"/>
      <c r="F216" s="312"/>
      <c r="G216" s="312"/>
      <c r="H216" s="312"/>
      <c r="I216" s="312"/>
      <c r="J216" s="312"/>
      <c r="K216" s="312"/>
      <c r="L216" s="312"/>
      <c r="M216" s="312"/>
      <c r="N216" s="312"/>
      <c r="O216" s="312"/>
      <c r="P216" s="312"/>
      <c r="Q216" s="312"/>
      <c r="R216" s="312"/>
      <c r="S216" s="312"/>
      <c r="T216" s="312"/>
      <c r="U216" s="312"/>
      <c r="V216" s="312"/>
    </row>
    <row r="217">
      <c r="A217" s="312"/>
      <c r="B217" s="312"/>
      <c r="C217" s="312"/>
      <c r="D217" s="312"/>
      <c r="E217" s="312"/>
      <c r="F217" s="312"/>
      <c r="G217" s="312"/>
      <c r="H217" s="312"/>
      <c r="I217" s="312"/>
      <c r="J217" s="312"/>
      <c r="K217" s="312"/>
      <c r="L217" s="312"/>
      <c r="M217" s="312"/>
      <c r="N217" s="312"/>
      <c r="O217" s="312"/>
      <c r="P217" s="312"/>
      <c r="Q217" s="312"/>
      <c r="R217" s="312"/>
      <c r="S217" s="312"/>
      <c r="T217" s="312"/>
      <c r="U217" s="312"/>
      <c r="V217" s="312"/>
    </row>
    <row r="218">
      <c r="A218" s="312"/>
      <c r="B218" s="312"/>
      <c r="C218" s="312"/>
      <c r="D218" s="312"/>
      <c r="E218" s="312"/>
      <c r="F218" s="312"/>
      <c r="G218" s="312"/>
      <c r="H218" s="312"/>
      <c r="I218" s="312"/>
      <c r="J218" s="312"/>
      <c r="K218" s="312"/>
      <c r="L218" s="312"/>
      <c r="M218" s="312"/>
      <c r="N218" s="312"/>
      <c r="O218" s="312"/>
      <c r="P218" s="312"/>
      <c r="Q218" s="312"/>
      <c r="R218" s="312"/>
      <c r="S218" s="312"/>
      <c r="T218" s="312"/>
      <c r="U218" s="312"/>
      <c r="V218" s="312"/>
    </row>
    <row r="219">
      <c r="A219" s="312"/>
      <c r="B219" s="312"/>
      <c r="C219" s="312"/>
      <c r="D219" s="312"/>
      <c r="E219" s="312"/>
      <c r="F219" s="312"/>
      <c r="G219" s="312"/>
      <c r="H219" s="312"/>
      <c r="I219" s="312"/>
      <c r="J219" s="312"/>
      <c r="K219" s="312"/>
      <c r="L219" s="312"/>
      <c r="M219" s="312"/>
      <c r="N219" s="312"/>
      <c r="O219" s="312"/>
      <c r="P219" s="312"/>
      <c r="Q219" s="312"/>
      <c r="R219" s="312"/>
      <c r="S219" s="312"/>
      <c r="T219" s="312"/>
      <c r="U219" s="312"/>
      <c r="V219" s="312"/>
    </row>
    <row r="220">
      <c r="A220" s="312"/>
      <c r="B220" s="312"/>
      <c r="C220" s="312"/>
      <c r="D220" s="312"/>
      <c r="E220" s="312"/>
      <c r="F220" s="312"/>
      <c r="G220" s="312"/>
      <c r="H220" s="312"/>
      <c r="I220" s="312"/>
      <c r="J220" s="312"/>
      <c r="K220" s="312"/>
      <c r="L220" s="312"/>
      <c r="M220" s="312"/>
      <c r="N220" s="312"/>
      <c r="O220" s="312"/>
      <c r="P220" s="312"/>
      <c r="Q220" s="312"/>
      <c r="R220" s="312"/>
      <c r="S220" s="312"/>
      <c r="T220" s="312"/>
      <c r="U220" s="312"/>
      <c r="V220" s="312"/>
    </row>
    <row r="221">
      <c r="A221" s="312"/>
      <c r="B221" s="312"/>
      <c r="C221" s="312"/>
      <c r="D221" s="312"/>
      <c r="E221" s="312"/>
      <c r="F221" s="312"/>
      <c r="G221" s="312"/>
      <c r="H221" s="312"/>
      <c r="I221" s="312"/>
      <c r="J221" s="312"/>
      <c r="K221" s="312"/>
      <c r="L221" s="312"/>
      <c r="M221" s="312"/>
      <c r="N221" s="312"/>
      <c r="O221" s="312"/>
      <c r="P221" s="312"/>
      <c r="Q221" s="312"/>
      <c r="R221" s="312"/>
      <c r="S221" s="312"/>
      <c r="T221" s="312"/>
      <c r="U221" s="312"/>
      <c r="V221" s="312"/>
    </row>
    <row r="222">
      <c r="A222" s="312"/>
      <c r="B222" s="312"/>
      <c r="C222" s="312"/>
      <c r="D222" s="312"/>
      <c r="E222" s="312"/>
      <c r="F222" s="312"/>
      <c r="G222" s="312"/>
      <c r="H222" s="312"/>
      <c r="I222" s="312"/>
      <c r="J222" s="312"/>
      <c r="K222" s="312"/>
      <c r="L222" s="312"/>
      <c r="M222" s="312"/>
      <c r="N222" s="312"/>
      <c r="O222" s="312"/>
      <c r="P222" s="312"/>
      <c r="Q222" s="312"/>
      <c r="R222" s="312"/>
      <c r="S222" s="312"/>
      <c r="T222" s="312"/>
      <c r="U222" s="312"/>
      <c r="V222" s="312"/>
    </row>
    <row r="223">
      <c r="A223" s="312"/>
      <c r="B223" s="312"/>
      <c r="C223" s="312"/>
      <c r="D223" s="312"/>
      <c r="E223" s="312"/>
      <c r="F223" s="312"/>
      <c r="G223" s="312"/>
      <c r="H223" s="312"/>
      <c r="I223" s="312"/>
      <c r="J223" s="312"/>
      <c r="K223" s="312"/>
      <c r="L223" s="312"/>
      <c r="M223" s="312"/>
      <c r="N223" s="312"/>
      <c r="O223" s="312"/>
      <c r="P223" s="312"/>
      <c r="Q223" s="312"/>
      <c r="R223" s="312"/>
      <c r="S223" s="312"/>
      <c r="T223" s="312"/>
      <c r="U223" s="312"/>
      <c r="V223" s="312"/>
    </row>
    <row r="224">
      <c r="A224" s="312"/>
      <c r="B224" s="312"/>
      <c r="C224" s="312"/>
      <c r="D224" s="312"/>
      <c r="E224" s="312"/>
      <c r="F224" s="312"/>
      <c r="G224" s="312"/>
      <c r="H224" s="312"/>
      <c r="I224" s="312"/>
      <c r="J224" s="312"/>
      <c r="K224" s="312"/>
      <c r="L224" s="312"/>
      <c r="M224" s="312"/>
      <c r="N224" s="312"/>
      <c r="O224" s="312"/>
      <c r="P224" s="312"/>
      <c r="Q224" s="312"/>
      <c r="R224" s="312"/>
      <c r="S224" s="312"/>
      <c r="T224" s="312"/>
      <c r="U224" s="312"/>
      <c r="V224" s="312"/>
    </row>
    <row r="225">
      <c r="A225" s="312"/>
      <c r="B225" s="312"/>
      <c r="C225" s="312"/>
      <c r="D225" s="312"/>
      <c r="E225" s="312"/>
      <c r="F225" s="312"/>
      <c r="G225" s="312"/>
      <c r="H225" s="312"/>
      <c r="I225" s="312"/>
      <c r="J225" s="312"/>
      <c r="K225" s="312"/>
      <c r="L225" s="312"/>
      <c r="M225" s="312"/>
      <c r="N225" s="312"/>
      <c r="O225" s="312"/>
      <c r="P225" s="312"/>
      <c r="Q225" s="312"/>
      <c r="R225" s="312"/>
      <c r="S225" s="312"/>
      <c r="T225" s="312"/>
      <c r="U225" s="312"/>
      <c r="V225" s="312"/>
    </row>
  </sheetData>
  <drawing r:id="rId1"/>
  <picture r:id="rId2"/>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2" min="2" style="0" width="11.211267605633802"/>
    <col collapsed="false" customWidth="true" hidden="false" max="6" min="6" style="0" width="7.71830985915493"/>
    <col collapsed="false" customWidth="true" hidden="false" max="10" min="10" style="0" width="7.71830985915493"/>
    <col collapsed="false" customWidth="true" hidden="false" max="14" min="14" style="0" width="12.901408450704226"/>
    <col collapsed="false" customWidth="true" hidden="false" max="18" min="18" style="0" width="11.211267605633802"/>
    <col collapsed="false" customWidth="true" hidden="false" max="22" min="22" style="0" width="7.71830985915493"/>
    <col collapsed="false" customWidth="true" hidden="false" max="3" min="3" style="0" width="12.901408450704226"/>
    <col collapsed="false" customWidth="true" hidden="false" max="7" min="7" style="0" width="7.71830985915493"/>
    <col collapsed="false" customWidth="true" hidden="false" max="11" min="11" style="0" width="7.71830985915493"/>
    <col collapsed="false" customWidth="true" hidden="false" max="15" min="15" style="0" width="7.71830985915493"/>
    <col collapsed="false" customWidth="true" hidden="false" max="19" min="19" style="0" width="11.211267605633802"/>
    <col collapsed="false" customWidth="true" hidden="false" max="23" min="23" style="0" width="12.112676056338028"/>
    <col collapsed="false" customWidth="true" hidden="false" max="4" min="4" style="0" width="12.901408450704226"/>
    <col collapsed="false" customWidth="true" hidden="false" max="8" min="8" style="0" width="12.901408450704226"/>
    <col collapsed="false" customWidth="true" hidden="false" max="12" min="12" style="0" width="7.71830985915493"/>
    <col collapsed="false" customWidth="true" hidden="false" max="16" min="16" style="0" width="7.71830985915493"/>
    <col collapsed="false" customWidth="true" hidden="false" max="20" min="20" style="0" width="16.619718309859156"/>
    <col collapsed="false" customWidth="true" hidden="false" max="1" min="1" style="0" width="11.211267605633802"/>
    <col collapsed="false" customWidth="true" hidden="false" max="5" min="5" style="0" width="7.71830985915493"/>
    <col collapsed="false" customWidth="true" hidden="false" max="9" min="9" style="0" width="12.901408450704226"/>
    <col collapsed="false" customWidth="true" hidden="false" max="13" min="13" style="0" width="12.901408450704226"/>
    <col collapsed="false" customWidth="true" hidden="false" max="17" min="17" style="0" width="7.71830985915493"/>
    <col collapsed="false" customWidth="true" hidden="false" max="21" min="21" style="0" width="7.71830985915493"/>
  </cols>
  <sheetData>
    <row r="1">
      <c r="A1" s="352" t="s">
        <v>3702</v>
      </c>
      <c r="B1" s="352"/>
      <c r="C1" s="352"/>
      <c r="D1" s="352"/>
      <c r="E1" s="353"/>
      <c r="F1" s="353"/>
      <c r="G1" s="353"/>
      <c r="H1" s="353"/>
      <c r="I1" s="353"/>
      <c r="J1" s="353"/>
      <c r="K1" s="353"/>
      <c r="L1" s="353"/>
      <c r="M1" s="353"/>
      <c r="N1" s="353"/>
      <c r="O1" s="353"/>
      <c r="P1" s="353"/>
      <c r="Q1" s="353"/>
      <c r="R1" s="353"/>
      <c r="S1" s="353"/>
      <c r="T1" s="353"/>
      <c r="U1" s="353"/>
      <c r="V1" s="353"/>
      <c r="W1" s="354">
        <v>8</v>
      </c>
    </row>
    <row r="2">
      <c r="A2" s="353"/>
      <c r="B2" s="353"/>
      <c r="C2" s="353"/>
      <c r="D2" s="353"/>
      <c r="E2" s="353"/>
      <c r="F2" s="353"/>
      <c r="G2" s="353"/>
      <c r="H2" s="353"/>
      <c r="I2" s="353"/>
      <c r="J2" s="353"/>
      <c r="K2" s="353"/>
      <c r="L2" s="353"/>
      <c r="M2" s="353"/>
      <c r="N2" s="353"/>
      <c r="O2" s="353"/>
      <c r="P2" s="353"/>
      <c r="Q2" s="353"/>
      <c r="R2" s="353"/>
      <c r="S2" s="353"/>
      <c r="T2" s="353"/>
      <c r="U2" s="353"/>
      <c r="V2" s="353"/>
      <c r="W2" s="353"/>
    </row>
    <row r="3">
      <c r="A3" s="353" t="s">
        <v>3703</v>
      </c>
      <c r="B3" s="353" t="s">
        <v>3704</v>
      </c>
      <c r="C3" s="355" t="s">
        <v>3705</v>
      </c>
      <c r="D3" s="355" t="s">
        <v>3706</v>
      </c>
      <c r="E3" s="355" t="s">
        <v>3707</v>
      </c>
      <c r="F3" s="355" t="s">
        <v>3708</v>
      </c>
      <c r="G3" s="355" t="s">
        <v>3709</v>
      </c>
      <c r="H3" s="356" t="s">
        <v>3705</v>
      </c>
      <c r="I3" s="356" t="s">
        <v>3706</v>
      </c>
      <c r="J3" s="356" t="s">
        <v>3707</v>
      </c>
      <c r="K3" s="356" t="s">
        <v>3708</v>
      </c>
      <c r="L3" s="356" t="s">
        <v>3709</v>
      </c>
      <c r="M3" s="357" t="s">
        <v>3705</v>
      </c>
      <c r="N3" s="357" t="s">
        <v>3706</v>
      </c>
      <c r="O3" s="357" t="s">
        <v>3707</v>
      </c>
      <c r="P3" s="357" t="s">
        <v>3708</v>
      </c>
      <c r="Q3" s="357" t="s">
        <v>3709</v>
      </c>
      <c r="R3" s="355" t="s">
        <v>3705</v>
      </c>
      <c r="S3" s="355" t="s">
        <v>3706</v>
      </c>
      <c r="T3" s="355" t="s">
        <v>3707</v>
      </c>
      <c r="U3" s="355" t="s">
        <v>3708</v>
      </c>
      <c r="V3" s="355" t="s">
        <v>3709</v>
      </c>
      <c r="W3" s="353"/>
    </row>
    <row r="4">
      <c r="A4" s="358">
        <v>6</v>
      </c>
      <c r="B4" s="353" t="s">
        <v>3710</v>
      </c>
      <c r="C4" s="353" t="s">
        <v>3711</v>
      </c>
      <c r="D4" s="353">
        <v>5505001</v>
      </c>
      <c r="E4" s="353">
        <v>1</v>
      </c>
      <c r="F4" s="359">
        <v>4000</v>
      </c>
      <c r="G4" s="353">
        <f t="shared" ref="G4:G6" si="0">F4*E4</f>
      </c>
      <c r="H4" s="353" t="s">
        <v>3712</v>
      </c>
      <c r="I4" s="353">
        <v>11</v>
      </c>
      <c r="J4" s="353">
        <v>10</v>
      </c>
      <c r="K4" s="360" cm="1">
        <f t="array" ref="K4:K4">H4</f>
      </c>
      <c r="L4" s="353">
        <f t="shared" ref="L4:L6" si="5">K4*J4</f>
      </c>
      <c r="M4" s="361" t="s">
        <v>3713</v>
      </c>
      <c r="N4" s="353">
        <v>5304000</v>
      </c>
      <c r="O4" s="353">
        <v>1</v>
      </c>
      <c r="P4" s="353"/>
      <c r="Q4" s="362">
        <v>256</v>
      </c>
      <c r="R4" s="353" t="s">
        <v>3714</v>
      </c>
      <c r="S4" s="353">
        <v>100040</v>
      </c>
      <c r="T4" s="353">
        <v>1</v>
      </c>
      <c r="U4" s="353"/>
      <c r="V4" s="362">
        <v>300</v>
      </c>
      <c r="W4" s="353"/>
    </row>
    <row r="5">
      <c r="A5" s="358"/>
      <c r="B5" s="353"/>
      <c r="C5" s="353" t="s">
        <v>3712</v>
      </c>
      <c r="D5" s="353">
        <v>11</v>
      </c>
      <c r="E5" s="353">
        <v>20</v>
      </c>
      <c r="F5" s="360" cm="1">
        <f t="array" ref="F5:F5">C5</f>
      </c>
      <c r="G5" s="353">
        <f t="shared" si="0"/>
      </c>
      <c r="H5" s="357" t="s">
        <v>3715</v>
      </c>
      <c r="I5" s="357">
        <v>5104001</v>
      </c>
      <c r="J5" s="363">
        <v>300</v>
      </c>
      <c r="K5" s="360" cm="1">
        <f t="array" ref="K5:K5">H5</f>
      </c>
      <c r="L5" s="353">
        <f t="shared" si="5"/>
      </c>
      <c r="M5" s="353"/>
      <c r="N5" s="353"/>
      <c r="O5" s="353"/>
      <c r="P5" s="353"/>
      <c r="Q5" s="362"/>
      <c r="R5" s="353"/>
      <c r="S5" s="353"/>
      <c r="T5" s="353"/>
      <c r="U5" s="353"/>
      <c r="V5" s="353">
        <f>V4+Q4+L4+G4</f>
      </c>
      <c r="W5" s="353">
        <f t="shared" ref="W5:W7" si="13">V5/60</f>
      </c>
    </row>
    <row r="6">
      <c r="A6" s="358"/>
      <c r="B6" s="353"/>
      <c r="C6" s="353" t="s">
        <v>3716</v>
      </c>
      <c r="D6" s="353">
        <v>5600005</v>
      </c>
      <c r="E6" s="353">
        <v>1</v>
      </c>
      <c r="F6" s="360" cm="1">
        <f t="array" ref="F6:F6">C6</f>
      </c>
      <c r="G6" s="353">
        <f t="shared" si="0"/>
      </c>
      <c r="H6" s="357" t="s">
        <v>3715</v>
      </c>
      <c r="I6" s="357">
        <v>5104001</v>
      </c>
      <c r="J6" s="363">
        <v>500</v>
      </c>
      <c r="K6" s="360" cm="1">
        <f t="array" ref="K6:K6">H6</f>
      </c>
      <c r="L6" s="353">
        <f t="shared" si="5"/>
      </c>
      <c r="M6" s="353"/>
      <c r="N6" s="353"/>
      <c r="O6" s="353"/>
      <c r="P6" s="353"/>
      <c r="Q6" s="353"/>
      <c r="R6" s="353"/>
      <c r="S6" s="353"/>
      <c r="T6" s="353"/>
      <c r="U6" s="353"/>
      <c r="V6" s="353">
        <f t="shared" ref="V6:V7" si="10">L5+G5</f>
      </c>
      <c r="W6" s="353">
        <f t="shared" si="13"/>
      </c>
    </row>
    <row customHeight="true" hidden="true" ht="16.071428571428573" r="7">
      <c r="A7" s="364"/>
      <c r="B7" s="364"/>
      <c r="C7" s="364"/>
      <c r="D7" s="364"/>
      <c r="E7" s="364"/>
      <c r="F7" s="364"/>
      <c r="G7" s="364"/>
      <c r="H7" s="364"/>
      <c r="I7" s="364"/>
      <c r="J7" s="364"/>
      <c r="K7" s="364"/>
      <c r="L7" s="364"/>
      <c r="M7" s="364"/>
      <c r="N7" s="364"/>
      <c r="O7" s="364"/>
      <c r="P7" s="364"/>
      <c r="Q7" s="364"/>
      <c r="R7" s="364"/>
      <c r="S7" s="364"/>
      <c r="T7" s="364"/>
      <c r="U7" s="364"/>
      <c r="V7" s="353">
        <f t="shared" si="10"/>
      </c>
      <c r="W7" s="353">
        <f t="shared" si="13"/>
      </c>
    </row>
    <row customHeight="true" hidden="true" ht="16.071428571428573" r="8">
      <c r="A8" s="365">
        <v>30</v>
      </c>
      <c r="B8" s="365" t="s">
        <v>3717</v>
      </c>
      <c r="C8" s="365" t="s">
        <v>3718</v>
      </c>
      <c r="D8" s="365">
        <v>1530100</v>
      </c>
      <c r="E8" s="366">
        <v>1</v>
      </c>
      <c r="F8" s="365">
        <v>480</v>
      </c>
      <c r="G8" s="366">
        <f t="shared" ref="G8:G10" si="1">F8*E8</f>
      </c>
      <c r="H8" s="365" t="s">
        <v>3715</v>
      </c>
      <c r="I8" s="365">
        <v>5104001</v>
      </c>
      <c r="J8" s="365">
        <v>300</v>
      </c>
      <c r="K8" s="366" cm="1">
        <f t="array" ref="K8:K8">H8</f>
      </c>
      <c r="L8" s="366">
        <f t="shared" ref="L8:L10" si="6">K8*J8</f>
      </c>
      <c r="M8" s="365" t="s">
        <v>3719</v>
      </c>
      <c r="N8" s="365">
        <v>2</v>
      </c>
      <c r="O8" s="365">
        <v>3000</v>
      </c>
      <c r="P8" s="366" cm="1">
        <f t="array" ref="P8:P8">M8</f>
      </c>
      <c r="Q8" s="364">
        <f>P8*O8</f>
      </c>
      <c r="R8" s="364"/>
      <c r="S8" s="364"/>
      <c r="T8" s="364"/>
      <c r="U8" s="364"/>
      <c r="V8" s="364"/>
      <c r="W8" s="353"/>
    </row>
    <row customHeight="true" hidden="true" ht="16.071428571428573" r="9">
      <c r="A9" s="366"/>
      <c r="B9" s="366"/>
      <c r="C9" s="365" t="s">
        <v>3720</v>
      </c>
      <c r="D9" s="366" cm="1">
        <f t="array" ref="D9:D9">C9</f>
      </c>
      <c r="E9" s="365">
        <v>5</v>
      </c>
      <c r="F9" s="366" cm="1">
        <f t="array" ref="F9:F9">C9</f>
      </c>
      <c r="G9" s="366">
        <f t="shared" si="1"/>
      </c>
      <c r="H9" s="365" t="s">
        <v>3721</v>
      </c>
      <c r="I9" s="366" cm="1">
        <f t="array" ref="I9:I9">H9</f>
      </c>
      <c r="J9" s="365">
        <v>100</v>
      </c>
      <c r="K9" s="366" cm="1">
        <f t="array" ref="K9:K9">H9</f>
      </c>
      <c r="L9" s="366">
        <f t="shared" si="6"/>
      </c>
      <c r="M9" s="366"/>
      <c r="N9" s="366"/>
      <c r="O9" s="366"/>
      <c r="P9" s="366"/>
      <c r="Q9" s="364"/>
      <c r="R9" s="364"/>
      <c r="S9" s="364"/>
      <c r="T9" s="364"/>
      <c r="U9" s="364"/>
      <c r="V9" s="364"/>
      <c r="W9" s="353"/>
    </row>
    <row customHeight="true" hidden="true" ht="16.071428571428573" r="10">
      <c r="A10" s="366"/>
      <c r="B10" s="366"/>
      <c r="C10" s="366" t="s">
        <v>3712</v>
      </c>
      <c r="D10" s="366" cm="1">
        <f t="array" ref="D10:D10">C10</f>
      </c>
      <c r="E10" s="365">
        <v>10</v>
      </c>
      <c r="F10" s="366" cm="1">
        <f t="array" ref="F10:F10">C10</f>
      </c>
      <c r="G10" s="366">
        <f t="shared" si="1"/>
      </c>
      <c r="H10" s="365" t="s">
        <v>3721</v>
      </c>
      <c r="I10" s="366" cm="1">
        <f t="array" ref="I10:I10">H10</f>
      </c>
      <c r="J10" s="365">
        <v>150</v>
      </c>
      <c r="K10" s="366" cm="1">
        <f t="array" ref="K10:K10">H10</f>
      </c>
      <c r="L10" s="366">
        <f t="shared" si="6"/>
      </c>
      <c r="M10" s="366"/>
      <c r="N10" s="366"/>
      <c r="O10" s="366"/>
      <c r="P10" s="366"/>
      <c r="Q10" s="364"/>
      <c r="R10" s="364"/>
      <c r="S10" s="364"/>
      <c r="T10" s="364"/>
      <c r="U10" s="364"/>
      <c r="V10" s="364"/>
      <c r="W10" s="353"/>
    </row>
    <row customHeight="true" hidden="true" ht="16.071428571428573" r="11">
      <c r="A11" s="366"/>
      <c r="B11" s="366"/>
      <c r="C11" s="366"/>
      <c r="D11" s="366"/>
      <c r="E11" s="366"/>
      <c r="F11" s="366"/>
      <c r="G11" s="366"/>
      <c r="H11" s="366"/>
      <c r="I11" s="366"/>
      <c r="J11" s="366"/>
      <c r="K11" s="366"/>
      <c r="L11" s="366"/>
      <c r="M11" s="366"/>
      <c r="N11" s="366"/>
      <c r="O11" s="366"/>
      <c r="P11" s="366"/>
      <c r="Q11" s="364"/>
      <c r="R11" s="364"/>
      <c r="S11" s="364"/>
      <c r="T11" s="364"/>
      <c r="U11" s="364"/>
      <c r="V11" s="364"/>
      <c r="W11" s="353"/>
    </row>
    <row customHeight="true" hidden="true" ht="16.071428571428573" r="12">
      <c r="A12" s="365">
        <v>68</v>
      </c>
      <c r="B12" s="365" t="s">
        <v>3717</v>
      </c>
      <c r="C12" s="365" t="s">
        <v>3722</v>
      </c>
      <c r="D12" s="365">
        <v>15301011</v>
      </c>
      <c r="E12" s="366">
        <v>1</v>
      </c>
      <c r="F12" s="365">
        <v>4000</v>
      </c>
      <c r="G12" s="366">
        <f t="shared" ref="G12:G14" si="2">F12*E12</f>
      </c>
      <c r="H12" s="365" t="s">
        <v>3721</v>
      </c>
      <c r="I12" s="366" cm="1">
        <f t="array" ref="I12:I12">H12</f>
      </c>
      <c r="J12" s="365">
        <v>100</v>
      </c>
      <c r="K12" s="366" cm="1">
        <f t="array" ref="K12:K12">H12</f>
      </c>
      <c r="L12" s="366">
        <f t="shared" ref="L12:L14" si="7">K12*J12</f>
      </c>
      <c r="M12" s="365" t="s">
        <v>3719</v>
      </c>
      <c r="N12" s="365">
        <v>2</v>
      </c>
      <c r="O12" s="365">
        <v>5000</v>
      </c>
      <c r="P12" s="366" cm="1">
        <f t="array" ref="P12:P12">M12</f>
      </c>
      <c r="Q12" s="364">
        <f>P12*O12</f>
      </c>
      <c r="R12" s="364"/>
      <c r="S12" s="364"/>
      <c r="T12" s="364"/>
      <c r="U12" s="364"/>
      <c r="V12" s="364"/>
      <c r="W12" s="353"/>
    </row>
    <row customHeight="true" hidden="true" ht="16.071428571428573" r="13">
      <c r="A13" s="366"/>
      <c r="B13" s="366"/>
      <c r="C13" s="365" t="s">
        <v>3723</v>
      </c>
      <c r="D13" s="366" cm="1">
        <f t="array" ref="D13:D13">C13</f>
      </c>
      <c r="E13" s="365">
        <v>2</v>
      </c>
      <c r="F13" s="366" cm="1">
        <f t="array" ref="F13:F13">C13</f>
      </c>
      <c r="G13" s="366">
        <f t="shared" si="2"/>
      </c>
      <c r="H13" s="366" t="s">
        <v>3712</v>
      </c>
      <c r="I13" s="366" cm="1">
        <f t="array" ref="I13:I13">H13</f>
      </c>
      <c r="J13" s="365">
        <v>10</v>
      </c>
      <c r="K13" s="366" cm="1">
        <f t="array" ref="K13:K13">H13</f>
      </c>
      <c r="L13" s="366">
        <f t="shared" si="7"/>
      </c>
      <c r="M13" s="366"/>
      <c r="N13" s="366"/>
      <c r="O13" s="366"/>
      <c r="P13" s="366"/>
      <c r="Q13" s="364"/>
      <c r="R13" s="364"/>
      <c r="S13" s="364"/>
      <c r="T13" s="364"/>
      <c r="U13" s="364"/>
      <c r="V13" s="364"/>
      <c r="W13" s="353"/>
    </row>
    <row customHeight="true" hidden="true" ht="16.071428571428573" r="14">
      <c r="A14" s="366"/>
      <c r="B14" s="366"/>
      <c r="C14" s="365" t="s">
        <v>3723</v>
      </c>
      <c r="D14" s="366" cm="1">
        <f t="array" ref="D14:D14">C14</f>
      </c>
      <c r="E14" s="365">
        <v>3</v>
      </c>
      <c r="F14" s="366" cm="1">
        <f t="array" ref="F14:F14">C14</f>
      </c>
      <c r="G14" s="366">
        <f t="shared" si="2"/>
      </c>
      <c r="H14" s="366" t="s">
        <v>3712</v>
      </c>
      <c r="I14" s="366" cm="1">
        <f t="array" ref="I14:I14">H14</f>
      </c>
      <c r="J14" s="365">
        <v>20</v>
      </c>
      <c r="K14" s="366" cm="1">
        <f t="array" ref="K14:K14">H14</f>
      </c>
      <c r="L14" s="366">
        <f t="shared" si="7"/>
      </c>
      <c r="M14" s="366"/>
      <c r="N14" s="366"/>
      <c r="O14" s="366"/>
      <c r="P14" s="366"/>
      <c r="Q14" s="364"/>
      <c r="R14" s="364"/>
      <c r="S14" s="364"/>
      <c r="T14" s="364"/>
      <c r="U14" s="364"/>
      <c r="V14" s="364"/>
      <c r="W14" s="353"/>
    </row>
    <row customHeight="true" ht="16.071428571428573" r="15">
      <c r="A15" s="358"/>
      <c r="B15" s="358"/>
      <c r="C15" s="358"/>
      <c r="D15" s="358"/>
      <c r="E15" s="358"/>
      <c r="F15" s="358"/>
      <c r="G15" s="358"/>
      <c r="H15" s="358"/>
      <c r="I15" s="358"/>
      <c r="J15" s="358"/>
      <c r="K15" s="358"/>
      <c r="L15" s="358"/>
      <c r="M15" s="358"/>
      <c r="N15" s="358"/>
      <c r="O15" s="358"/>
      <c r="P15" s="358"/>
      <c r="Q15" s="353"/>
      <c r="R15" s="362" t="s">
        <v>3709</v>
      </c>
      <c r="S15" s="362" t="s">
        <v>3724</v>
      </c>
      <c r="T15" s="353"/>
      <c r="U15" s="353"/>
      <c r="V15" s="353"/>
      <c r="W15" s="353"/>
    </row>
    <row customHeight="true" ht="16.071428571428573" r="16">
      <c r="A16" s="367"/>
      <c r="B16" s="367"/>
      <c r="C16" s="355" t="s">
        <v>3705</v>
      </c>
      <c r="D16" s="355" t="s">
        <v>3706</v>
      </c>
      <c r="E16" s="355" t="s">
        <v>3707</v>
      </c>
      <c r="F16" s="355" t="s">
        <v>3708</v>
      </c>
      <c r="G16" s="355" t="s">
        <v>3709</v>
      </c>
      <c r="H16" s="355" t="s">
        <v>3705</v>
      </c>
      <c r="I16" s="355" t="s">
        <v>3706</v>
      </c>
      <c r="J16" s="355" t="s">
        <v>3707</v>
      </c>
      <c r="K16" s="355" t="s">
        <v>3708</v>
      </c>
      <c r="L16" s="355" t="s">
        <v>3709</v>
      </c>
      <c r="M16" s="355" t="s">
        <v>3705</v>
      </c>
      <c r="N16" s="355" t="s">
        <v>3706</v>
      </c>
      <c r="O16" s="355" t="s">
        <v>3707</v>
      </c>
      <c r="P16" s="355" t="s">
        <v>3708</v>
      </c>
      <c r="Q16" s="355" t="s">
        <v>3709</v>
      </c>
      <c r="R16" s="367"/>
      <c r="S16" s="367"/>
      <c r="T16" s="367"/>
      <c r="U16" s="367"/>
      <c r="V16" s="353"/>
      <c r="W16" s="353"/>
    </row>
    <row customHeight="true" ht="16.071428571428573" r="17">
      <c r="A17" s="368">
        <v>68</v>
      </c>
      <c r="B17" s="368" t="s">
        <v>3725</v>
      </c>
      <c r="C17" s="368" t="s">
        <v>3718</v>
      </c>
      <c r="D17" s="368">
        <v>1530100</v>
      </c>
      <c r="E17" s="369">
        <v>1</v>
      </c>
      <c r="F17" s="368">
        <v>480</v>
      </c>
      <c r="G17" s="369">
        <f t="shared" ref="G17:G19" si="3">F17*E17</f>
      </c>
      <c r="H17" s="368" t="s">
        <v>3722</v>
      </c>
      <c r="I17" s="368">
        <v>15301011</v>
      </c>
      <c r="J17" s="369">
        <v>1</v>
      </c>
      <c r="K17" s="368">
        <v>4000</v>
      </c>
      <c r="L17" s="369">
        <f t="shared" ref="L17:L19" si="8">K17*J17</f>
      </c>
      <c r="M17" s="368" t="s">
        <v>3715</v>
      </c>
      <c r="N17" s="369" cm="1">
        <f t="array" ref="N17:N17">M17</f>
      </c>
      <c r="O17" s="368">
        <v>200</v>
      </c>
      <c r="P17" s="369" cm="1">
        <f t="array" ref="P17:P17">M17</f>
      </c>
      <c r="Q17" s="369">
        <f>P17*O17</f>
      </c>
      <c r="R17" s="367">
        <f t="shared" ref="R17:R19" si="11">Q17+L17+G17</f>
      </c>
      <c r="S17" s="370">
        <f>R17/A17/10</f>
      </c>
      <c r="T17" s="361">
        <f>S17+S18+S19</f>
      </c>
      <c r="U17" s="367"/>
      <c r="V17" s="353"/>
      <c r="W17" s="353"/>
    </row>
    <row customHeight="true" ht="16.071428571428573" r="18">
      <c r="A18" s="369"/>
      <c r="B18" s="369"/>
      <c r="C18" s="368" t="s">
        <v>3718</v>
      </c>
      <c r="D18" s="368">
        <v>1530100</v>
      </c>
      <c r="E18" s="368">
        <v>2</v>
      </c>
      <c r="F18" s="368">
        <v>480</v>
      </c>
      <c r="G18" s="369">
        <f t="shared" si="3"/>
      </c>
      <c r="H18" s="365" t="s">
        <v>3721</v>
      </c>
      <c r="I18" s="369" cm="1">
        <f t="array" ref="I18:I18">H18</f>
      </c>
      <c r="J18" s="368">
        <v>100</v>
      </c>
      <c r="K18" s="369" cm="1">
        <f t="array" ref="K18:K18">H18</f>
      </c>
      <c r="L18" s="369">
        <f t="shared" si="8"/>
      </c>
      <c r="M18" s="369"/>
      <c r="N18" s="369"/>
      <c r="O18" s="369"/>
      <c r="P18" s="369"/>
      <c r="Q18" s="367"/>
      <c r="R18" s="367">
        <f t="shared" si="11"/>
      </c>
      <c r="S18" s="370">
        <f>R18/A17/10</f>
      </c>
      <c r="T18" s="367"/>
      <c r="U18" s="367"/>
      <c r="V18" s="353"/>
      <c r="W18" s="353"/>
    </row>
    <row customHeight="true" ht="16.071428571428573" r="19">
      <c r="A19" s="369"/>
      <c r="B19" s="369"/>
      <c r="C19" s="368" t="s">
        <v>3718</v>
      </c>
      <c r="D19" s="368">
        <v>1530100</v>
      </c>
      <c r="E19" s="368">
        <v>3</v>
      </c>
      <c r="F19" s="368">
        <v>480</v>
      </c>
      <c r="G19" s="369">
        <f t="shared" si="3"/>
      </c>
      <c r="H19" s="365" t="s">
        <v>3721</v>
      </c>
      <c r="I19" s="369" cm="1">
        <f t="array" ref="I19:I19">H19</f>
      </c>
      <c r="J19" s="368">
        <v>200</v>
      </c>
      <c r="K19" s="369" cm="1">
        <f t="array" ref="K19:K19">H19</f>
      </c>
      <c r="L19" s="369">
        <f t="shared" si="8"/>
      </c>
      <c r="M19" s="369"/>
      <c r="N19" s="369"/>
      <c r="O19" s="369"/>
      <c r="P19" s="369"/>
      <c r="Q19" s="367"/>
      <c r="R19" s="367">
        <f t="shared" si="11"/>
      </c>
      <c r="S19" s="370">
        <f>R19/A17/10</f>
      </c>
      <c r="T19" s="367"/>
      <c r="U19" s="367"/>
      <c r="V19" s="353"/>
      <c r="W19" s="353"/>
    </row>
    <row customHeight="true" ht="16.071428571428573" r="20">
      <c r="A20" s="369"/>
      <c r="B20" s="369"/>
      <c r="C20" s="369"/>
      <c r="D20" s="369"/>
      <c r="E20" s="369"/>
      <c r="F20" s="369"/>
      <c r="G20" s="369"/>
      <c r="H20" s="369"/>
      <c r="I20" s="369"/>
      <c r="J20" s="369"/>
      <c r="K20" s="369"/>
      <c r="L20" s="369"/>
      <c r="M20" s="369"/>
      <c r="N20" s="369"/>
      <c r="O20" s="369"/>
      <c r="P20" s="369"/>
      <c r="Q20" s="367"/>
      <c r="R20" s="367"/>
      <c r="S20" s="370"/>
      <c r="T20" s="367"/>
      <c r="U20" s="367"/>
      <c r="V20" s="353"/>
      <c r="W20" s="353"/>
    </row>
    <row r="21">
      <c r="A21" s="368">
        <v>128</v>
      </c>
      <c r="B21" s="368" t="s">
        <v>3725</v>
      </c>
      <c r="C21" s="368" t="s">
        <v>3726</v>
      </c>
      <c r="D21" s="368">
        <v>101400302</v>
      </c>
      <c r="E21" s="369">
        <v>1</v>
      </c>
      <c r="F21" s="368">
        <v>4000</v>
      </c>
      <c r="G21" s="369">
        <f t="shared" ref="G21:G23" si="4">F21*E21</f>
      </c>
      <c r="H21" s="368" t="s">
        <v>3727</v>
      </c>
      <c r="I21" s="369" cm="1">
        <f t="array" ref="I21:I21">H21</f>
      </c>
      <c r="J21" s="368">
        <v>1</v>
      </c>
      <c r="K21" s="368">
        <v>1</v>
      </c>
      <c r="L21" s="368">
        <v>1000</v>
      </c>
      <c r="M21" s="368" t="s">
        <v>3719</v>
      </c>
      <c r="N21" s="369" cm="1">
        <f t="array" ref="N21:N21">M21</f>
      </c>
      <c r="O21" s="368">
        <v>3000</v>
      </c>
      <c r="P21" s="369" cm="1">
        <f t="array" ref="P21:P21">M21</f>
      </c>
      <c r="Q21" s="369">
        <f>P21*O21</f>
      </c>
      <c r="R21" s="367">
        <f t="shared" ref="R21:R23" si="12">Q21+L21+G21</f>
      </c>
      <c r="S21" s="370">
        <f>R21/A21/10</f>
      </c>
      <c r="T21" s="361">
        <f>S21+S22+S23</f>
      </c>
      <c r="U21" s="367"/>
      <c r="V21" s="353"/>
      <c r="W21" s="353"/>
    </row>
    <row r="22">
      <c r="A22" s="369"/>
      <c r="B22" s="369"/>
      <c r="C22" s="368" t="s">
        <v>3723</v>
      </c>
      <c r="D22" s="369" cm="1">
        <f t="array" ref="D22:D22">C22</f>
      </c>
      <c r="E22" s="371">
        <v>3</v>
      </c>
      <c r="F22" s="369" cm="1">
        <f t="array" ref="F22:F22">C22</f>
      </c>
      <c r="G22" s="369">
        <f t="shared" si="4"/>
      </c>
      <c r="H22" s="365" t="s">
        <v>3719</v>
      </c>
      <c r="I22" s="369" cm="1">
        <f t="array" ref="I22:I22">H22</f>
      </c>
      <c r="J22" s="368">
        <v>4000</v>
      </c>
      <c r="K22" s="369" cm="1">
        <f t="array" ref="K22:K22">H22</f>
      </c>
      <c r="L22" s="369">
        <f t="shared" ref="L22:L23" si="9">K22*J22</f>
      </c>
      <c r="M22" s="369"/>
      <c r="N22" s="369"/>
      <c r="O22" s="369"/>
      <c r="P22" s="369"/>
      <c r="Q22" s="367"/>
      <c r="R22" s="367">
        <f t="shared" si="12"/>
      </c>
      <c r="S22" s="370">
        <f>R22/A21/10</f>
      </c>
      <c r="T22" s="367"/>
      <c r="U22" s="367"/>
      <c r="V22" s="353"/>
      <c r="W22" s="353"/>
    </row>
    <row r="23">
      <c r="A23" s="369"/>
      <c r="B23" s="369"/>
      <c r="C23" s="368" t="s">
        <v>3723</v>
      </c>
      <c r="D23" s="369" cm="1">
        <f t="array" ref="D23:D23">C23</f>
      </c>
      <c r="E23" s="371">
        <v>5</v>
      </c>
      <c r="F23" s="369" cm="1">
        <f t="array" ref="F23:F23">C23</f>
      </c>
      <c r="G23" s="369">
        <f t="shared" si="4"/>
      </c>
      <c r="H23" s="365" t="s">
        <v>3719</v>
      </c>
      <c r="I23" s="369" cm="1">
        <f t="array" ref="I23:I23">H23</f>
      </c>
      <c r="J23" s="368">
        <v>5000</v>
      </c>
      <c r="K23" s="369" cm="1">
        <f t="array" ref="K23:K23">H23</f>
      </c>
      <c r="L23" s="369">
        <f t="shared" si="9"/>
      </c>
      <c r="M23" s="369"/>
      <c r="N23" s="369"/>
      <c r="O23" s="369"/>
      <c r="P23" s="369"/>
      <c r="Q23" s="367"/>
      <c r="R23" s="367">
        <f t="shared" si="12"/>
      </c>
      <c r="S23" s="370">
        <f>R23/A21/10</f>
      </c>
      <c r="T23" s="367"/>
      <c r="U23" s="367"/>
      <c r="V23" s="353"/>
      <c r="W23" s="353"/>
    </row>
    <row r="24">
      <c r="A24" s="353"/>
      <c r="B24" s="353"/>
      <c r="C24" s="353"/>
      <c r="D24" s="353"/>
      <c r="E24" s="353"/>
      <c r="F24" s="353"/>
      <c r="G24" s="353"/>
      <c r="H24" s="353"/>
      <c r="I24" s="353"/>
      <c r="J24" s="353"/>
      <c r="K24" s="353"/>
      <c r="L24" s="353"/>
      <c r="M24" s="353"/>
      <c r="N24" s="353"/>
      <c r="O24" s="353"/>
      <c r="P24" s="353"/>
      <c r="Q24" s="353"/>
      <c r="R24" s="353"/>
      <c r="S24" s="353"/>
      <c r="T24" s="353"/>
      <c r="U24" s="353"/>
      <c r="V24" s="353"/>
      <c r="W24" s="353"/>
    </row>
    <row r="25">
      <c r="A25" s="352" t="s">
        <v>3728</v>
      </c>
      <c r="B25" s="352"/>
      <c r="C25" s="352"/>
      <c r="D25" s="352"/>
      <c r="E25" s="353"/>
      <c r="F25" s="353"/>
      <c r="G25" s="353"/>
      <c r="H25" s="353"/>
      <c r="I25" s="353"/>
      <c r="J25" s="353"/>
      <c r="K25" s="353"/>
      <c r="L25" s="353"/>
      <c r="M25" s="353"/>
      <c r="N25" s="353"/>
      <c r="O25" s="353"/>
      <c r="P25" s="353"/>
      <c r="Q25" s="353"/>
      <c r="R25" s="353"/>
      <c r="S25" s="353"/>
      <c r="T25" s="353"/>
      <c r="U25" s="353"/>
      <c r="V25" s="353"/>
      <c r="W25" s="353"/>
    </row>
    <row r="26">
      <c r="A26" s="353"/>
      <c r="B26" s="353"/>
      <c r="C26" s="353"/>
      <c r="D26" s="353"/>
      <c r="E26" s="353"/>
      <c r="F26" s="353"/>
      <c r="G26" s="353"/>
      <c r="H26" s="353"/>
      <c r="I26" s="353"/>
      <c r="J26" s="353"/>
      <c r="K26" s="353"/>
      <c r="L26" s="353"/>
      <c r="M26" s="353"/>
      <c r="N26" s="353"/>
      <c r="O26" s="353"/>
      <c r="P26" s="353"/>
      <c r="Q26" s="362"/>
      <c r="R26" s="353"/>
      <c r="S26" s="353"/>
      <c r="T26" s="353"/>
      <c r="U26" s="353"/>
      <c r="V26" s="353"/>
      <c r="W26" s="353"/>
    </row>
    <row r="27">
      <c r="A27" s="353"/>
      <c r="B27" s="372" t="s">
        <v>3729</v>
      </c>
      <c r="C27" s="353"/>
      <c r="D27" s="353"/>
      <c r="E27" s="353"/>
      <c r="F27" s="353"/>
      <c r="G27" s="353"/>
      <c r="H27" s="353"/>
      <c r="I27" s="353"/>
      <c r="J27" s="353"/>
      <c r="K27" s="353"/>
      <c r="L27" s="353"/>
      <c r="M27" s="353"/>
      <c r="N27" s="353"/>
      <c r="O27" s="353"/>
      <c r="P27" s="353"/>
      <c r="Q27" s="353"/>
      <c r="R27" s="353"/>
      <c r="S27" s="353"/>
      <c r="T27" s="353"/>
      <c r="U27" s="353"/>
      <c r="V27" s="353"/>
      <c r="W27" s="353"/>
    </row>
    <row r="28">
      <c r="A28" s="353"/>
      <c r="B28" s="355" t="s">
        <v>3730</v>
      </c>
      <c r="C28" s="353"/>
      <c r="D28" s="353"/>
      <c r="E28" s="353"/>
      <c r="F28" s="353"/>
      <c r="G28" s="353"/>
      <c r="H28" s="355" t="s">
        <v>3731</v>
      </c>
      <c r="I28" s="353"/>
      <c r="J28" s="353"/>
      <c r="K28" s="353"/>
      <c r="L28" s="353"/>
      <c r="M28" s="353"/>
      <c r="N28" s="353"/>
      <c r="O28" s="353"/>
      <c r="P28" s="353"/>
      <c r="Q28" s="353"/>
      <c r="R28" s="353"/>
      <c r="S28" s="353"/>
      <c r="T28" s="353"/>
      <c r="U28" s="353"/>
      <c r="V28" s="353"/>
      <c r="W28" s="353"/>
    </row>
    <row r="29">
      <c r="A29" s="353"/>
      <c r="B29" s="353"/>
      <c r="C29" s="353"/>
      <c r="D29" s="353"/>
      <c r="E29" s="353"/>
      <c r="F29" s="353"/>
      <c r="G29" s="353"/>
      <c r="H29" s="353"/>
      <c r="I29" s="353"/>
      <c r="J29" s="353"/>
      <c r="K29" s="353"/>
      <c r="L29" s="353"/>
      <c r="M29" s="353"/>
      <c r="N29" s="353"/>
      <c r="O29" s="353"/>
      <c r="P29" s="353"/>
      <c r="Q29" s="353"/>
      <c r="R29" s="353"/>
      <c r="S29" s="353"/>
      <c r="T29" s="353"/>
      <c r="U29" s="353"/>
      <c r="V29" s="353"/>
      <c r="W29" s="353"/>
    </row>
    <row r="30">
      <c r="A30" s="353"/>
      <c r="B30" s="355" t="s">
        <v>3705</v>
      </c>
      <c r="C30" s="355" t="s">
        <v>3706</v>
      </c>
      <c r="D30" s="355" t="s">
        <v>3707</v>
      </c>
      <c r="E30" s="353"/>
      <c r="F30" s="353"/>
      <c r="G30" s="353"/>
      <c r="H30" s="355" t="s">
        <v>3705</v>
      </c>
      <c r="I30" s="355" t="s">
        <v>3706</v>
      </c>
      <c r="J30" s="355" t="s">
        <v>3707</v>
      </c>
      <c r="K30" s="353"/>
      <c r="L30" s="353"/>
      <c r="M30" s="353"/>
      <c r="N30" s="353"/>
      <c r="O30" s="353"/>
      <c r="P30" s="353"/>
      <c r="Q30" s="353"/>
      <c r="R30" s="353"/>
      <c r="S30" s="353"/>
      <c r="T30" s="353"/>
      <c r="U30" s="353"/>
      <c r="V30" s="353"/>
      <c r="W30" s="353"/>
    </row>
    <row r="31">
      <c r="A31" s="353" t="s">
        <v>3732</v>
      </c>
      <c r="B31" s="353" t="s">
        <v>3733</v>
      </c>
      <c r="C31" s="353">
        <v>1</v>
      </c>
      <c r="D31" s="353">
        <v>60</v>
      </c>
      <c r="E31" s="353"/>
      <c r="F31" s="353"/>
      <c r="G31" s="353" t="s">
        <v>3732</v>
      </c>
      <c r="H31" s="353" t="s">
        <v>3733</v>
      </c>
      <c r="I31" s="353">
        <v>1</v>
      </c>
      <c r="J31" s="353">
        <v>100</v>
      </c>
      <c r="K31" s="353"/>
      <c r="L31" s="353"/>
      <c r="M31" s="353"/>
      <c r="N31" s="353"/>
      <c r="O31" s="353"/>
      <c r="P31" s="353"/>
      <c r="Q31" s="353"/>
      <c r="R31" s="353"/>
      <c r="S31" s="353"/>
      <c r="T31" s="353"/>
      <c r="U31" s="353"/>
      <c r="V31" s="353"/>
      <c r="W31" s="353"/>
    </row>
    <row r="32">
      <c r="A32" s="353"/>
      <c r="B32" s="353" t="s">
        <v>3712</v>
      </c>
      <c r="C32" s="353">
        <v>11</v>
      </c>
      <c r="D32" s="353">
        <v>2</v>
      </c>
      <c r="E32" s="353"/>
      <c r="F32" s="353"/>
      <c r="G32" s="353"/>
      <c r="H32" s="353" t="s">
        <v>3734</v>
      </c>
      <c r="I32" s="353">
        <v>13</v>
      </c>
      <c r="J32" s="353">
        <v>10</v>
      </c>
      <c r="K32" s="353"/>
      <c r="L32" s="353"/>
      <c r="M32" s="353"/>
      <c r="N32" s="353"/>
      <c r="O32" s="353"/>
      <c r="P32" s="353"/>
      <c r="Q32" s="353"/>
      <c r="R32" s="353"/>
      <c r="S32" s="353"/>
      <c r="T32" s="353"/>
      <c r="U32" s="353"/>
      <c r="V32" s="353"/>
      <c r="W32" s="353"/>
    </row>
    <row r="33">
      <c r="A33" s="353"/>
      <c r="B33" s="353"/>
      <c r="C33" s="353"/>
      <c r="D33" s="353"/>
      <c r="E33" s="353"/>
      <c r="F33" s="353"/>
      <c r="G33" s="353"/>
      <c r="H33" s="353"/>
      <c r="I33" s="353"/>
      <c r="J33" s="353"/>
      <c r="K33" s="353"/>
      <c r="L33" s="353"/>
      <c r="M33" s="353"/>
      <c r="N33" s="353"/>
      <c r="O33" s="353"/>
      <c r="P33" s="353"/>
      <c r="Q33" s="353"/>
      <c r="R33" s="353"/>
      <c r="S33" s="353"/>
      <c r="T33" s="353"/>
      <c r="U33" s="353"/>
      <c r="V33" s="353"/>
      <c r="W33" s="353"/>
    </row>
    <row r="34">
      <c r="A34" s="353"/>
      <c r="B34" s="353"/>
      <c r="C34" s="353"/>
      <c r="D34" s="353"/>
      <c r="E34" s="353"/>
      <c r="F34" s="353"/>
      <c r="G34" s="353"/>
      <c r="H34" s="353" t="s">
        <v>3735</v>
      </c>
      <c r="I34" s="353"/>
      <c r="J34" s="353"/>
      <c r="K34" s="353"/>
      <c r="L34" s="353"/>
      <c r="M34" s="353"/>
      <c r="N34" s="353"/>
      <c r="O34" s="353"/>
      <c r="P34" s="353"/>
      <c r="Q34" s="353"/>
      <c r="R34" s="353"/>
      <c r="S34" s="353"/>
      <c r="T34" s="353"/>
      <c r="U34" s="353"/>
      <c r="V34" s="353"/>
      <c r="W34" s="353"/>
    </row>
    <row r="35">
      <c r="A35" s="353"/>
      <c r="B35" s="358" t="s">
        <v>3736</v>
      </c>
      <c r="C35" s="358" t="s">
        <v>3737</v>
      </c>
      <c r="D35" s="358"/>
      <c r="E35" s="353"/>
      <c r="F35" s="353"/>
      <c r="G35" s="353"/>
      <c r="H35" s="353" t="s">
        <v>3738</v>
      </c>
      <c r="I35" s="353"/>
      <c r="J35" s="353"/>
      <c r="K35" s="353"/>
      <c r="L35" s="353"/>
      <c r="M35" s="353"/>
      <c r="N35" s="353"/>
      <c r="O35" s="353"/>
      <c r="P35" s="353"/>
      <c r="Q35" s="353"/>
      <c r="R35" s="353"/>
      <c r="S35" s="353"/>
      <c r="T35" s="353"/>
      <c r="U35" s="353"/>
      <c r="V35" s="353"/>
      <c r="W35" s="353"/>
    </row>
    <row r="36">
      <c r="A36" s="353"/>
      <c r="B36" s="358" t="s">
        <v>3739</v>
      </c>
      <c r="C36" s="358">
        <v>3</v>
      </c>
      <c r="D36" s="358"/>
      <c r="E36" s="353"/>
      <c r="F36" s="353"/>
      <c r="G36" s="353"/>
      <c r="H36" s="353" t="s">
        <v>3740</v>
      </c>
      <c r="I36" s="353"/>
      <c r="J36" s="353"/>
      <c r="K36" s="353"/>
      <c r="L36" s="353"/>
      <c r="M36" s="353"/>
      <c r="N36" s="353"/>
      <c r="O36" s="353"/>
      <c r="P36" s="353"/>
      <c r="Q36" s="353"/>
      <c r="R36" s="353"/>
      <c r="S36" s="353"/>
      <c r="T36" s="353"/>
      <c r="U36" s="353"/>
      <c r="V36" s="353"/>
      <c r="W36" s="353"/>
    </row>
    <row r="37">
      <c r="A37" s="353"/>
      <c r="B37" s="358" t="s">
        <v>3741</v>
      </c>
      <c r="C37" s="358">
        <v>1</v>
      </c>
      <c r="D37" s="358"/>
      <c r="E37" s="353"/>
      <c r="F37" s="353"/>
      <c r="G37" s="353"/>
      <c r="H37" s="353" t="s">
        <v>3742</v>
      </c>
      <c r="I37" s="353"/>
      <c r="J37" s="353"/>
      <c r="K37" s="353"/>
      <c r="L37" s="353"/>
      <c r="M37" s="353"/>
      <c r="N37" s="353"/>
      <c r="O37" s="353"/>
      <c r="P37" s="353"/>
      <c r="Q37" s="353"/>
      <c r="R37" s="353"/>
      <c r="S37" s="353"/>
      <c r="T37" s="353"/>
      <c r="U37" s="353"/>
      <c r="V37" s="353"/>
      <c r="W37" s="353"/>
    </row>
    <row r="38">
      <c r="A38" s="353"/>
      <c r="B38" s="353"/>
      <c r="C38" s="353"/>
      <c r="D38" s="353"/>
      <c r="E38" s="353"/>
      <c r="F38" s="353"/>
      <c r="G38" s="353"/>
      <c r="H38" s="353"/>
      <c r="I38" s="353"/>
      <c r="J38" s="353"/>
      <c r="K38" s="353"/>
      <c r="L38" s="353"/>
      <c r="M38" s="353"/>
      <c r="N38" s="353"/>
      <c r="O38" s="353"/>
      <c r="P38" s="353"/>
      <c r="Q38" s="353"/>
      <c r="R38" s="353"/>
      <c r="S38" s="353"/>
      <c r="T38" s="353"/>
      <c r="U38" s="353"/>
      <c r="V38" s="353"/>
      <c r="W38" s="353"/>
    </row>
    <row r="39">
      <c r="A39" s="353"/>
      <c r="B39" s="353"/>
      <c r="C39" s="353"/>
      <c r="D39" s="353"/>
      <c r="E39" s="353"/>
      <c r="F39" s="353"/>
      <c r="G39" s="353"/>
      <c r="H39" s="353"/>
      <c r="I39" s="353"/>
      <c r="J39" s="353"/>
      <c r="K39" s="353"/>
      <c r="L39" s="353"/>
      <c r="M39" s="353"/>
      <c r="N39" s="353"/>
      <c r="O39" s="353"/>
      <c r="P39" s="353"/>
      <c r="Q39" s="353"/>
      <c r="R39" s="353"/>
      <c r="S39" s="353"/>
      <c r="T39" s="353"/>
      <c r="U39" s="353"/>
      <c r="V39" s="353"/>
      <c r="W39" s="353"/>
    </row>
    <row r="40">
      <c r="A40" s="353"/>
      <c r="B40" s="353"/>
      <c r="C40" s="353"/>
      <c r="D40" s="353"/>
      <c r="E40" s="353"/>
      <c r="F40" s="353"/>
      <c r="G40" s="353"/>
      <c r="H40" s="353"/>
      <c r="I40" s="353"/>
      <c r="J40" s="353"/>
      <c r="K40" s="353"/>
      <c r="L40" s="353"/>
      <c r="M40" s="353"/>
      <c r="N40" s="353"/>
      <c r="O40" s="353"/>
      <c r="P40" s="353"/>
      <c r="Q40" s="353"/>
      <c r="R40" s="353"/>
      <c r="S40" s="353"/>
      <c r="T40" s="353"/>
      <c r="U40" s="353"/>
      <c r="V40" s="353"/>
      <c r="W40" s="353"/>
    </row>
    <row r="41">
      <c r="A41" s="353" t="s">
        <v>3743</v>
      </c>
      <c r="B41" s="355" t="s">
        <v>3744</v>
      </c>
      <c r="C41" s="355" t="s">
        <v>3706</v>
      </c>
      <c r="D41" s="355" t="s">
        <v>3707</v>
      </c>
      <c r="E41" s="353"/>
      <c r="F41" s="353"/>
      <c r="G41" s="353"/>
      <c r="H41" s="353"/>
      <c r="I41" s="353"/>
      <c r="J41" s="353"/>
      <c r="K41" s="353"/>
      <c r="L41" s="353"/>
      <c r="M41" s="353"/>
      <c r="N41" s="353"/>
      <c r="O41" s="353"/>
      <c r="P41" s="353"/>
      <c r="Q41" s="353"/>
      <c r="R41" s="353"/>
      <c r="S41" s="353"/>
      <c r="T41" s="353"/>
      <c r="U41" s="353"/>
      <c r="V41" s="353"/>
      <c r="W41" s="353"/>
    </row>
    <row r="42">
      <c r="A42" s="353"/>
      <c r="B42" s="353" t="s">
        <v>3712</v>
      </c>
      <c r="C42" s="353">
        <v>11</v>
      </c>
      <c r="D42" s="353">
        <v>20</v>
      </c>
      <c r="E42" s="353"/>
      <c r="F42" s="353"/>
      <c r="G42" s="353"/>
      <c r="H42" s="353"/>
      <c r="I42" s="353"/>
      <c r="J42" s="353"/>
      <c r="K42" s="353"/>
      <c r="L42" s="353"/>
      <c r="M42" s="353"/>
      <c r="N42" s="353"/>
      <c r="O42" s="353"/>
      <c r="P42" s="353"/>
      <c r="Q42" s="353"/>
      <c r="R42" s="353"/>
      <c r="S42" s="353"/>
      <c r="T42" s="353"/>
      <c r="U42" s="353"/>
      <c r="V42" s="353"/>
      <c r="W42" s="353"/>
    </row>
    <row r="43">
      <c r="A43" s="353"/>
      <c r="B43" s="353" t="s">
        <v>3723</v>
      </c>
      <c r="C43" s="353">
        <v>30</v>
      </c>
      <c r="D43" s="353">
        <v>2</v>
      </c>
      <c r="E43" s="353"/>
      <c r="F43" s="353"/>
      <c r="G43" s="353"/>
      <c r="H43" s="353"/>
      <c r="I43" s="353"/>
      <c r="J43" s="353"/>
      <c r="K43" s="353"/>
      <c r="L43" s="353"/>
      <c r="M43" s="353"/>
      <c r="N43" s="353"/>
      <c r="O43" s="353"/>
      <c r="P43" s="353"/>
      <c r="Q43" s="353"/>
      <c r="R43" s="353"/>
      <c r="S43" s="353"/>
      <c r="T43" s="353"/>
      <c r="U43" s="353"/>
      <c r="V43" s="353"/>
      <c r="W43" s="353"/>
    </row>
    <row r="44">
      <c r="A44" s="353"/>
      <c r="B44" s="373" t="s">
        <v>3745</v>
      </c>
      <c r="C44" s="373">
        <v>1</v>
      </c>
      <c r="D44" s="374" t="s">
        <v>3746</v>
      </c>
      <c r="E44" s="353"/>
      <c r="F44" s="353"/>
      <c r="G44" s="353"/>
      <c r="H44" s="353"/>
      <c r="I44" s="353"/>
      <c r="J44" s="353"/>
      <c r="K44" s="353"/>
      <c r="L44" s="353"/>
      <c r="M44" s="353"/>
      <c r="N44" s="353"/>
      <c r="O44" s="353"/>
      <c r="P44" s="353"/>
      <c r="Q44" s="353"/>
      <c r="R44" s="353"/>
      <c r="S44" s="353"/>
      <c r="T44" s="353"/>
      <c r="U44" s="353"/>
      <c r="V44" s="353"/>
      <c r="W44" s="353"/>
    </row>
    <row r="45">
      <c r="A45" s="353"/>
      <c r="B45" s="353"/>
      <c r="C45" s="353"/>
      <c r="D45" s="353"/>
      <c r="E45" s="353"/>
      <c r="F45" s="353"/>
      <c r="G45" s="353"/>
      <c r="H45" s="353"/>
      <c r="I45" s="354"/>
      <c r="J45" s="353"/>
      <c r="K45" s="353"/>
      <c r="L45" s="353"/>
      <c r="M45" s="353"/>
      <c r="N45" s="353"/>
      <c r="O45" s="353"/>
      <c r="P45" s="353"/>
      <c r="Q45" s="353"/>
      <c r="R45" s="353"/>
      <c r="S45" s="353"/>
      <c r="T45" s="353"/>
      <c r="U45" s="353"/>
      <c r="V45" s="353"/>
      <c r="W45" s="353"/>
    </row>
    <row r="46">
      <c r="A46" s="353"/>
      <c r="B46" s="353"/>
      <c r="C46" s="353"/>
      <c r="D46" s="353"/>
      <c r="E46" s="353"/>
      <c r="F46" s="353"/>
      <c r="G46" s="353"/>
      <c r="H46" s="353"/>
      <c r="I46" s="353"/>
      <c r="J46" s="353"/>
      <c r="K46" s="354"/>
      <c r="L46" s="353"/>
      <c r="M46" s="353"/>
      <c r="N46" s="353"/>
      <c r="O46" s="353"/>
      <c r="P46" s="353"/>
      <c r="Q46" s="353"/>
      <c r="R46" s="353"/>
      <c r="S46" s="353"/>
      <c r="T46" s="353"/>
      <c r="U46" s="353"/>
      <c r="V46" s="353"/>
      <c r="W46" s="353"/>
    </row>
    <row r="47">
      <c r="A47" s="352" t="s">
        <v>3747</v>
      </c>
      <c r="B47" s="352"/>
      <c r="C47" s="352"/>
      <c r="D47" s="352"/>
      <c r="E47" s="353"/>
      <c r="F47" s="353"/>
      <c r="G47" s="353"/>
      <c r="H47" s="353"/>
      <c r="I47" s="353"/>
      <c r="J47" s="353"/>
      <c r="K47" s="354"/>
      <c r="L47" s="353"/>
      <c r="M47" s="353"/>
      <c r="N47" s="353"/>
      <c r="O47" s="353"/>
      <c r="P47" s="353"/>
      <c r="Q47" s="353"/>
      <c r="R47" s="353"/>
      <c r="S47" s="353"/>
      <c r="T47" s="353"/>
      <c r="U47" s="353"/>
      <c r="V47" s="353"/>
      <c r="W47" s="353"/>
    </row>
    <row r="48">
      <c r="A48" s="353"/>
      <c r="B48" s="353"/>
      <c r="C48" s="353"/>
      <c r="D48" s="353"/>
      <c r="E48" s="353"/>
      <c r="F48" s="353"/>
      <c r="G48" s="353"/>
      <c r="H48" s="353"/>
      <c r="I48" s="353"/>
      <c r="J48" s="353"/>
      <c r="K48" s="353"/>
      <c r="L48" s="353"/>
      <c r="M48" s="353"/>
      <c r="N48" s="353"/>
      <c r="O48" s="353"/>
      <c r="P48" s="353"/>
      <c r="Q48" s="353"/>
      <c r="R48" s="353"/>
      <c r="S48" s="353"/>
      <c r="T48" s="353"/>
      <c r="U48" s="353"/>
      <c r="V48" s="353"/>
      <c r="W48" s="353"/>
    </row>
    <row r="49">
      <c r="A49" s="353"/>
      <c r="B49" s="353"/>
      <c r="C49" s="353"/>
      <c r="D49" s="353"/>
      <c r="E49" s="353"/>
      <c r="F49" s="353"/>
      <c r="G49" s="353"/>
      <c r="H49" s="353"/>
      <c r="I49" s="353"/>
      <c r="J49" s="353"/>
      <c r="K49" s="353"/>
      <c r="L49" s="353"/>
      <c r="M49" s="353"/>
      <c r="N49" s="353"/>
      <c r="O49" s="353"/>
      <c r="P49" s="353"/>
      <c r="Q49" s="353"/>
      <c r="R49" s="353"/>
      <c r="S49" s="353"/>
      <c r="T49" s="353"/>
      <c r="U49" s="353"/>
      <c r="V49" s="353"/>
      <c r="W49" s="353"/>
    </row>
    <row r="50">
      <c r="A50" s="353"/>
      <c r="B50" s="353"/>
      <c r="C50" s="353"/>
      <c r="D50" s="353"/>
      <c r="E50" s="353"/>
      <c r="F50" s="353"/>
      <c r="G50" s="353"/>
      <c r="H50" s="353"/>
      <c r="I50" s="353"/>
      <c r="J50" s="353"/>
      <c r="K50" s="353"/>
      <c r="L50" s="353"/>
      <c r="M50" s="353"/>
      <c r="N50" s="353"/>
      <c r="O50" s="353"/>
      <c r="P50" s="353"/>
      <c r="Q50" s="353"/>
      <c r="R50" s="353"/>
      <c r="S50" s="353"/>
      <c r="T50" s="353"/>
      <c r="U50" s="353"/>
      <c r="V50" s="353"/>
      <c r="W50" s="353"/>
    </row>
    <row r="51">
      <c r="A51" s="353"/>
      <c r="B51" s="353"/>
      <c r="C51" s="353"/>
      <c r="D51" s="353"/>
      <c r="E51" s="353"/>
      <c r="F51" s="353"/>
      <c r="G51" s="353"/>
      <c r="H51" s="353"/>
      <c r="I51" s="353"/>
      <c r="J51" s="353"/>
      <c r="K51" s="353"/>
      <c r="L51" s="353"/>
      <c r="M51" s="353"/>
      <c r="N51" s="353"/>
      <c r="O51" s="353"/>
      <c r="P51" s="353"/>
      <c r="Q51" s="353"/>
      <c r="R51" s="353"/>
      <c r="S51" s="353"/>
      <c r="T51" s="353"/>
      <c r="U51" s="353"/>
      <c r="V51" s="353"/>
      <c r="W51" s="353"/>
    </row>
    <row r="52">
      <c r="A52" s="353"/>
      <c r="B52" s="353"/>
      <c r="C52" s="355" t="s">
        <v>3748</v>
      </c>
      <c r="D52" s="353"/>
      <c r="E52" s="353"/>
      <c r="F52" s="353"/>
      <c r="G52" s="353"/>
      <c r="H52" s="353"/>
      <c r="I52" s="353"/>
      <c r="J52" s="353"/>
      <c r="K52" s="353"/>
      <c r="L52" s="353"/>
      <c r="M52" s="353"/>
      <c r="N52" s="353"/>
      <c r="O52" s="353"/>
      <c r="P52" s="353"/>
      <c r="Q52" s="353"/>
      <c r="R52" s="353"/>
      <c r="S52" s="353"/>
      <c r="T52" s="353"/>
      <c r="U52" s="353"/>
      <c r="V52" s="353"/>
      <c r="W52" s="353"/>
    </row>
    <row r="53">
      <c r="A53" s="353"/>
      <c r="B53" s="353"/>
      <c r="C53" s="353"/>
      <c r="D53" s="353"/>
      <c r="E53" s="353"/>
      <c r="F53" s="353"/>
      <c r="G53" s="353"/>
      <c r="H53" s="353"/>
      <c r="I53" s="353"/>
      <c r="J53" s="353"/>
      <c r="K53" s="353"/>
      <c r="L53" s="353"/>
      <c r="M53" s="353"/>
      <c r="N53" s="353"/>
      <c r="O53" s="353"/>
      <c r="P53" s="353"/>
      <c r="Q53" s="353"/>
      <c r="R53" s="353"/>
      <c r="S53" s="353"/>
      <c r="T53" s="353"/>
      <c r="U53" s="353"/>
      <c r="V53" s="353"/>
      <c r="W53" s="353"/>
    </row>
    <row r="54">
      <c r="A54" s="353"/>
      <c r="B54" s="353"/>
      <c r="C54" s="353" t="s">
        <v>3749</v>
      </c>
      <c r="D54" s="353"/>
      <c r="E54" s="353"/>
      <c r="F54" s="353"/>
      <c r="G54" s="353"/>
      <c r="H54" s="353"/>
      <c r="I54" s="353"/>
      <c r="J54" s="353"/>
      <c r="K54" s="353"/>
      <c r="L54" s="353"/>
      <c r="M54" s="353"/>
      <c r="N54" s="353"/>
      <c r="O54" s="353"/>
      <c r="P54" s="353"/>
      <c r="Q54" s="353"/>
      <c r="R54" s="353"/>
      <c r="S54" s="353"/>
      <c r="T54" s="353"/>
      <c r="U54" s="353"/>
      <c r="V54" s="353"/>
      <c r="W54" s="353"/>
    </row>
    <row r="55">
      <c r="A55" s="353"/>
      <c r="B55" s="353"/>
      <c r="C55" s="353" t="s">
        <v>3750</v>
      </c>
      <c r="D55" s="353"/>
      <c r="E55" s="353"/>
      <c r="F55" s="353"/>
      <c r="G55" s="353"/>
      <c r="H55" s="353"/>
      <c r="I55" s="353"/>
      <c r="J55" s="353"/>
      <c r="K55" s="353"/>
      <c r="L55" s="353"/>
      <c r="M55" s="353"/>
      <c r="N55" s="353"/>
      <c r="O55" s="353"/>
      <c r="P55" s="353"/>
      <c r="Q55" s="353"/>
      <c r="R55" s="353"/>
      <c r="S55" s="353"/>
      <c r="T55" s="353"/>
      <c r="U55" s="353"/>
      <c r="V55" s="353"/>
      <c r="W55" s="353"/>
    </row>
    <row r="56">
      <c r="A56" s="353"/>
      <c r="B56" s="353"/>
      <c r="C56" s="353" t="s">
        <v>3751</v>
      </c>
      <c r="D56" s="353"/>
      <c r="E56" s="353"/>
      <c r="F56" s="353"/>
      <c r="G56" s="353"/>
      <c r="H56" s="353"/>
      <c r="I56" s="353"/>
      <c r="J56" s="353"/>
      <c r="K56" s="353"/>
      <c r="L56" s="353"/>
      <c r="M56" s="353"/>
      <c r="N56" s="353"/>
      <c r="O56" s="353"/>
      <c r="P56" s="353"/>
      <c r="Q56" s="353"/>
      <c r="R56" s="353"/>
      <c r="S56" s="353"/>
      <c r="T56" s="353"/>
      <c r="U56" s="353"/>
      <c r="V56" s="353"/>
      <c r="W56" s="353"/>
    </row>
    <row r="57">
      <c r="A57" s="353"/>
      <c r="B57" s="353"/>
      <c r="C57" s="353"/>
      <c r="D57" s="353"/>
      <c r="E57" s="353"/>
      <c r="F57" s="353"/>
      <c r="G57" s="353"/>
      <c r="H57" s="353"/>
      <c r="I57" s="353"/>
      <c r="J57" s="353"/>
      <c r="K57" s="353"/>
      <c r="L57" s="353"/>
      <c r="M57" s="353"/>
      <c r="N57" s="353"/>
      <c r="O57" s="353"/>
      <c r="P57" s="353"/>
      <c r="Q57" s="353"/>
      <c r="R57" s="353"/>
      <c r="S57" s="353"/>
      <c r="T57" s="353"/>
      <c r="U57" s="353"/>
      <c r="V57" s="353"/>
      <c r="W57" s="353"/>
    </row>
    <row r="58">
      <c r="A58" s="353"/>
      <c r="B58" s="353"/>
      <c r="C58" s="355" t="s">
        <v>3752</v>
      </c>
      <c r="D58" s="353"/>
      <c r="E58" s="353"/>
      <c r="F58" s="353"/>
      <c r="G58" s="353"/>
      <c r="H58" s="353"/>
      <c r="I58" s="353"/>
      <c r="J58" s="353"/>
      <c r="K58" s="353"/>
      <c r="L58" s="353"/>
      <c r="M58" s="353"/>
      <c r="N58" s="353"/>
      <c r="O58" s="353"/>
      <c r="P58" s="353"/>
      <c r="Q58" s="353"/>
      <c r="R58" s="353"/>
      <c r="S58" s="353"/>
      <c r="T58" s="353"/>
      <c r="U58" s="353"/>
      <c r="V58" s="353"/>
      <c r="W58" s="353"/>
    </row>
    <row r="59">
      <c r="A59" s="353"/>
      <c r="B59" s="353"/>
      <c r="C59" s="353" t="s">
        <v>3753</v>
      </c>
      <c r="D59" s="353"/>
      <c r="E59" s="353"/>
      <c r="F59" s="353"/>
      <c r="G59" s="353"/>
      <c r="H59" s="353"/>
      <c r="I59" s="353"/>
      <c r="J59" s="372" t="s">
        <v>3754</v>
      </c>
      <c r="K59" s="372" t="s">
        <v>3755</v>
      </c>
      <c r="L59" s="372"/>
      <c r="M59" s="372"/>
      <c r="N59" s="372"/>
      <c r="O59" s="372"/>
      <c r="P59" s="353"/>
      <c r="Q59" s="353"/>
      <c r="R59" s="353"/>
      <c r="S59" s="353"/>
      <c r="T59" s="353"/>
      <c r="U59" s="353"/>
      <c r="V59" s="353"/>
      <c r="W59" s="353"/>
    </row>
    <row r="60">
      <c r="A60" s="353"/>
      <c r="B60" s="353"/>
      <c r="C60" s="355" t="s">
        <v>3705</v>
      </c>
      <c r="D60" s="355" t="s">
        <v>3706</v>
      </c>
      <c r="E60" s="355" t="s">
        <v>3707</v>
      </c>
      <c r="F60" s="355" t="s">
        <v>3708</v>
      </c>
      <c r="G60" s="355" t="s">
        <v>3709</v>
      </c>
      <c r="H60" s="353"/>
      <c r="I60" s="353"/>
      <c r="J60" s="372" t="s">
        <v>3756</v>
      </c>
      <c r="K60" s="372"/>
      <c r="L60" s="372"/>
      <c r="M60" s="372"/>
      <c r="N60" s="372"/>
      <c r="O60" s="372"/>
      <c r="P60" s="353"/>
      <c r="Q60" s="353"/>
      <c r="R60" s="353"/>
      <c r="S60" s="353"/>
      <c r="T60" s="353"/>
      <c r="U60" s="353"/>
      <c r="V60" s="353"/>
      <c r="W60" s="353"/>
    </row>
    <row r="61">
      <c r="A61" s="353"/>
      <c r="B61" s="353">
        <v>1</v>
      </c>
      <c r="C61" s="353" t="s">
        <v>3721</v>
      </c>
      <c r="D61" s="353">
        <v>50002</v>
      </c>
      <c r="E61" s="353">
        <v>10</v>
      </c>
      <c r="F61" s="353"/>
      <c r="G61" s="353"/>
      <c r="H61" s="353"/>
      <c r="I61" s="353"/>
      <c r="J61" s="362" t="s">
        <v>3757</v>
      </c>
      <c r="K61" s="353"/>
      <c r="L61" s="353"/>
      <c r="M61" s="353"/>
      <c r="N61" s="353"/>
      <c r="O61" s="353"/>
      <c r="P61" s="353"/>
      <c r="Q61" s="353"/>
      <c r="R61" s="353"/>
      <c r="S61" s="353"/>
      <c r="T61" s="353"/>
      <c r="U61" s="353"/>
      <c r="V61" s="353"/>
      <c r="W61" s="353"/>
    </row>
    <row r="62">
      <c r="A62" s="353"/>
      <c r="B62" s="353">
        <v>2</v>
      </c>
      <c r="C62" s="353" t="s">
        <v>3758</v>
      </c>
      <c r="D62" s="353">
        <v>5103001</v>
      </c>
      <c r="E62" s="353">
        <v>50</v>
      </c>
      <c r="F62" s="353"/>
      <c r="G62" s="353"/>
      <c r="H62" s="353"/>
      <c r="I62" s="353"/>
      <c r="J62" s="353"/>
      <c r="K62" s="353"/>
      <c r="L62" s="353"/>
      <c r="M62" s="353"/>
      <c r="N62" s="353"/>
      <c r="O62" s="353"/>
      <c r="P62" s="353"/>
      <c r="Q62" s="353"/>
      <c r="R62" s="353"/>
      <c r="S62" s="353"/>
      <c r="T62" s="353"/>
      <c r="U62" s="353"/>
      <c r="V62" s="353"/>
      <c r="W62" s="353"/>
    </row>
    <row r="63">
      <c r="A63" s="353"/>
      <c r="B63" s="353">
        <v>3</v>
      </c>
      <c r="C63" s="353" t="s">
        <v>3720</v>
      </c>
      <c r="D63" s="353">
        <v>9</v>
      </c>
      <c r="E63" s="353">
        <v>1</v>
      </c>
      <c r="F63" s="353"/>
      <c r="G63" s="353"/>
      <c r="H63" s="353"/>
      <c r="I63" s="353"/>
      <c r="J63" s="353"/>
      <c r="K63" s="353"/>
      <c r="L63" s="353"/>
      <c r="M63" s="353"/>
      <c r="N63" s="353"/>
      <c r="O63" s="353"/>
      <c r="P63" s="353"/>
      <c r="Q63" s="353"/>
      <c r="R63" s="353"/>
      <c r="S63" s="353"/>
      <c r="T63" s="353"/>
      <c r="U63" s="353"/>
      <c r="V63" s="353"/>
      <c r="W63" s="353"/>
    </row>
    <row r="64">
      <c r="A64" s="353"/>
      <c r="B64" s="353">
        <v>4</v>
      </c>
      <c r="C64" s="353" t="s">
        <v>3721</v>
      </c>
      <c r="D64" s="353">
        <v>50002</v>
      </c>
      <c r="E64" s="353">
        <v>10</v>
      </c>
      <c r="F64" s="353"/>
      <c r="G64" s="353"/>
      <c r="H64" s="353"/>
      <c r="I64" s="353"/>
      <c r="J64" s="353"/>
      <c r="K64" s="353"/>
      <c r="L64" s="353"/>
      <c r="M64" s="353"/>
      <c r="N64" s="353"/>
      <c r="O64" s="353"/>
      <c r="P64" s="353"/>
      <c r="Q64" s="353"/>
      <c r="R64" s="353"/>
      <c r="S64" s="353"/>
      <c r="T64" s="353"/>
      <c r="U64" s="353"/>
      <c r="V64" s="353"/>
      <c r="W64" s="353"/>
    </row>
    <row r="65">
      <c r="A65" s="353"/>
      <c r="B65" s="353">
        <v>5</v>
      </c>
      <c r="C65" s="353" t="s">
        <v>3758</v>
      </c>
      <c r="D65" s="353">
        <v>5103001</v>
      </c>
      <c r="E65" s="353">
        <v>50</v>
      </c>
      <c r="F65" s="353"/>
      <c r="G65" s="353"/>
      <c r="H65" s="353"/>
      <c r="I65" s="353"/>
      <c r="J65" s="353"/>
      <c r="K65" s="353"/>
      <c r="L65" s="353"/>
      <c r="M65" s="353"/>
      <c r="N65" s="353"/>
      <c r="O65" s="353"/>
      <c r="P65" s="353"/>
      <c r="Q65" s="353"/>
      <c r="R65" s="353"/>
      <c r="S65" s="353"/>
      <c r="T65" s="353"/>
      <c r="U65" s="353"/>
      <c r="V65" s="353"/>
      <c r="W65" s="353"/>
    </row>
    <row r="66">
      <c r="A66" s="353"/>
      <c r="B66" s="353">
        <v>6</v>
      </c>
      <c r="C66" s="353" t="s">
        <v>3720</v>
      </c>
      <c r="D66" s="353">
        <v>9</v>
      </c>
      <c r="E66" s="353">
        <v>1</v>
      </c>
      <c r="F66" s="353"/>
      <c r="G66" s="353"/>
      <c r="H66" s="353"/>
      <c r="I66" s="353"/>
      <c r="J66" s="353"/>
      <c r="K66" s="353"/>
      <c r="L66" s="353"/>
      <c r="M66" s="353"/>
      <c r="N66" s="353"/>
      <c r="O66" s="353"/>
      <c r="P66" s="353"/>
      <c r="Q66" s="353"/>
      <c r="R66" s="353"/>
      <c r="S66" s="353"/>
      <c r="T66" s="353"/>
      <c r="U66" s="353"/>
      <c r="V66" s="353"/>
      <c r="W66" s="353"/>
    </row>
    <row r="67">
      <c r="A67" s="353"/>
      <c r="B67" s="353">
        <v>7</v>
      </c>
      <c r="C67" s="353" t="s">
        <v>3712</v>
      </c>
      <c r="D67" s="353">
        <v>11</v>
      </c>
      <c r="E67" s="353">
        <v>5</v>
      </c>
      <c r="F67" s="353"/>
      <c r="G67" s="353"/>
      <c r="H67" s="353"/>
      <c r="I67" s="353"/>
      <c r="J67" s="353"/>
      <c r="K67" s="353"/>
      <c r="L67" s="353"/>
      <c r="M67" s="353"/>
      <c r="N67" s="353"/>
      <c r="O67" s="353"/>
      <c r="P67" s="353"/>
      <c r="Q67" s="353"/>
      <c r="R67" s="353"/>
      <c r="S67" s="353"/>
      <c r="T67" s="353"/>
      <c r="U67" s="353"/>
      <c r="V67" s="353"/>
      <c r="W67" s="353"/>
    </row>
    <row r="68">
      <c r="A68" s="353"/>
      <c r="B68" s="353"/>
      <c r="C68" s="353"/>
      <c r="D68" s="353"/>
      <c r="E68" s="353"/>
      <c r="F68" s="353"/>
      <c r="G68" s="353"/>
      <c r="H68" s="353"/>
      <c r="I68" s="353"/>
      <c r="J68" s="353"/>
      <c r="K68" s="353"/>
      <c r="L68" s="353"/>
      <c r="M68" s="353"/>
      <c r="N68" s="353"/>
      <c r="O68" s="353"/>
      <c r="P68" s="353"/>
      <c r="Q68" s="353"/>
      <c r="R68" s="353"/>
      <c r="S68" s="353"/>
      <c r="T68" s="353"/>
      <c r="U68" s="353"/>
      <c r="V68" s="353"/>
      <c r="W68" s="353"/>
    </row>
    <row r="69">
      <c r="A69" s="353"/>
      <c r="B69" s="353"/>
      <c r="C69" s="353" t="s">
        <v>3759</v>
      </c>
      <c r="D69" s="353"/>
      <c r="E69" s="353"/>
      <c r="F69" s="353"/>
      <c r="G69" s="353"/>
      <c r="H69" s="353"/>
      <c r="I69" s="353" t="s">
        <v>3759</v>
      </c>
      <c r="J69" s="353" t="s">
        <v>3760</v>
      </c>
      <c r="K69" s="353"/>
      <c r="L69" s="353"/>
      <c r="M69" s="353"/>
      <c r="N69" s="353"/>
      <c r="O69" s="353" t="s">
        <v>3759</v>
      </c>
      <c r="P69" s="375" t="s">
        <v>3761</v>
      </c>
      <c r="Q69" s="375"/>
      <c r="R69" s="375"/>
      <c r="S69" s="353"/>
      <c r="T69" s="353"/>
      <c r="U69" s="353"/>
      <c r="V69" s="353"/>
      <c r="W69" s="353"/>
    </row>
    <row r="70">
      <c r="A70" s="353"/>
      <c r="B70" s="353"/>
      <c r="C70" s="355" t="s">
        <v>3705</v>
      </c>
      <c r="D70" s="355" t="s">
        <v>3706</v>
      </c>
      <c r="E70" s="355" t="s">
        <v>3707</v>
      </c>
      <c r="F70" s="355" t="s">
        <v>3708</v>
      </c>
      <c r="G70" s="355" t="s">
        <v>3709</v>
      </c>
      <c r="H70" s="353"/>
      <c r="I70" s="355" t="s">
        <v>3705</v>
      </c>
      <c r="J70" s="355" t="s">
        <v>3706</v>
      </c>
      <c r="K70" s="355" t="s">
        <v>3707</v>
      </c>
      <c r="L70" s="355" t="s">
        <v>3708</v>
      </c>
      <c r="M70" s="355" t="s">
        <v>3709</v>
      </c>
      <c r="N70" s="353"/>
      <c r="O70" s="355" t="s">
        <v>3705</v>
      </c>
      <c r="P70" s="355" t="s">
        <v>3706</v>
      </c>
      <c r="Q70" s="355" t="s">
        <v>3707</v>
      </c>
      <c r="R70" s="355" t="s">
        <v>3708</v>
      </c>
      <c r="S70" s="355" t="s">
        <v>3709</v>
      </c>
      <c r="T70" s="353"/>
      <c r="U70" s="353"/>
      <c r="V70" s="353"/>
      <c r="W70" s="353"/>
    </row>
    <row r="71">
      <c r="A71" s="353"/>
      <c r="B71" s="353">
        <v>1</v>
      </c>
      <c r="C71" s="353" t="s">
        <v>3733</v>
      </c>
      <c r="D71" s="353">
        <v>1</v>
      </c>
      <c r="E71" s="353">
        <v>300</v>
      </c>
      <c r="F71" s="353"/>
      <c r="G71" s="353"/>
      <c r="H71" s="372">
        <v>1</v>
      </c>
      <c r="I71" s="376" t="s">
        <v>3762</v>
      </c>
      <c r="J71" s="376">
        <v>9800301</v>
      </c>
      <c r="K71" s="376">
        <v>1</v>
      </c>
      <c r="L71" s="372"/>
      <c r="M71" s="372"/>
      <c r="N71" s="372">
        <v>1</v>
      </c>
      <c r="O71" s="372" t="s">
        <v>3763</v>
      </c>
      <c r="P71" s="372"/>
      <c r="Q71" s="377">
        <v>1</v>
      </c>
      <c r="R71" s="372"/>
      <c r="S71" s="372"/>
      <c r="T71" s="362" t="s">
        <v>3764</v>
      </c>
      <c r="U71" s="353"/>
      <c r="V71" s="353"/>
      <c r="W71" s="353"/>
    </row>
    <row r="72">
      <c r="A72" s="353"/>
      <c r="B72" s="353">
        <v>2</v>
      </c>
      <c r="C72" s="353" t="s">
        <v>3733</v>
      </c>
      <c r="D72" s="353">
        <v>1</v>
      </c>
      <c r="E72" s="353">
        <v>100</v>
      </c>
      <c r="F72" s="353"/>
      <c r="G72" s="353"/>
      <c r="H72" s="372">
        <v>2</v>
      </c>
      <c r="I72" s="376" t="s">
        <v>3762</v>
      </c>
      <c r="J72" s="376">
        <v>9800301</v>
      </c>
      <c r="K72" s="376">
        <v>1</v>
      </c>
      <c r="L72" s="372"/>
      <c r="M72" s="372"/>
      <c r="N72" s="372">
        <v>2</v>
      </c>
      <c r="O72" s="372" t="s">
        <v>3763</v>
      </c>
      <c r="P72" s="372"/>
      <c r="Q72" s="377">
        <v>1</v>
      </c>
      <c r="R72" s="372"/>
      <c r="S72" s="372"/>
      <c r="T72" s="362" t="s">
        <v>3765</v>
      </c>
      <c r="U72" s="353"/>
      <c r="V72" s="353"/>
      <c r="W72" s="353"/>
    </row>
    <row r="73">
      <c r="A73" s="353"/>
      <c r="B73" s="353">
        <v>3</v>
      </c>
      <c r="C73" s="353" t="s">
        <v>3733</v>
      </c>
      <c r="D73" s="353">
        <v>1</v>
      </c>
      <c r="E73" s="353">
        <v>100</v>
      </c>
      <c r="F73" s="353"/>
      <c r="G73" s="353"/>
      <c r="H73" s="372">
        <v>3</v>
      </c>
      <c r="I73" s="376" t="s">
        <v>3762</v>
      </c>
      <c r="J73" s="376">
        <v>9800301</v>
      </c>
      <c r="K73" s="376">
        <v>1</v>
      </c>
      <c r="L73" s="372"/>
      <c r="M73" s="372"/>
      <c r="N73" s="372">
        <v>3</v>
      </c>
      <c r="O73" s="372" t="s">
        <v>3763</v>
      </c>
      <c r="P73" s="372"/>
      <c r="Q73" s="377">
        <v>1</v>
      </c>
      <c r="R73" s="372"/>
      <c r="S73" s="372"/>
      <c r="T73" s="362"/>
      <c r="U73" s="353"/>
      <c r="V73" s="353"/>
      <c r="W73" s="353"/>
    </row>
    <row r="74">
      <c r="A74" s="353"/>
      <c r="B74" s="353">
        <v>4</v>
      </c>
      <c r="C74" s="353" t="s">
        <v>3733</v>
      </c>
      <c r="D74" s="353">
        <v>1</v>
      </c>
      <c r="E74" s="353">
        <v>100</v>
      </c>
      <c r="F74" s="353"/>
      <c r="G74" s="353"/>
      <c r="H74" s="372">
        <v>4</v>
      </c>
      <c r="I74" s="376" t="s">
        <v>3762</v>
      </c>
      <c r="J74" s="376">
        <v>9800301</v>
      </c>
      <c r="K74" s="376">
        <v>1</v>
      </c>
      <c r="L74" s="372"/>
      <c r="M74" s="372"/>
      <c r="N74" s="372">
        <v>4</v>
      </c>
      <c r="O74" s="372" t="s">
        <v>3763</v>
      </c>
      <c r="P74" s="372"/>
      <c r="Q74" s="377">
        <v>1</v>
      </c>
      <c r="R74" s="372"/>
      <c r="S74" s="372"/>
      <c r="T74" s="353"/>
      <c r="U74" s="353"/>
      <c r="V74" s="353"/>
      <c r="W74" s="353"/>
    </row>
    <row r="75">
      <c r="A75" s="353"/>
      <c r="B75" s="353">
        <v>5</v>
      </c>
      <c r="C75" s="353" t="s">
        <v>3733</v>
      </c>
      <c r="D75" s="353">
        <v>1</v>
      </c>
      <c r="E75" s="353">
        <v>100</v>
      </c>
      <c r="F75" s="353"/>
      <c r="G75" s="353"/>
      <c r="H75" s="372">
        <v>5</v>
      </c>
      <c r="I75" s="376" t="s">
        <v>3762</v>
      </c>
      <c r="J75" s="376">
        <v>9800301</v>
      </c>
      <c r="K75" s="376">
        <v>1</v>
      </c>
      <c r="L75" s="372"/>
      <c r="M75" s="372"/>
      <c r="N75" s="372">
        <v>5</v>
      </c>
      <c r="O75" s="372" t="s">
        <v>3763</v>
      </c>
      <c r="P75" s="372"/>
      <c r="Q75" s="377">
        <v>1</v>
      </c>
      <c r="R75" s="372"/>
      <c r="S75" s="372"/>
      <c r="T75" s="353"/>
      <c r="U75" s="353"/>
      <c r="V75" s="353"/>
      <c r="W75" s="353"/>
    </row>
    <row r="76">
      <c r="A76" s="353"/>
      <c r="B76" s="353">
        <v>6</v>
      </c>
      <c r="C76" s="353" t="s">
        <v>3733</v>
      </c>
      <c r="D76" s="353">
        <v>1</v>
      </c>
      <c r="E76" s="353">
        <v>100</v>
      </c>
      <c r="F76" s="353"/>
      <c r="G76" s="353"/>
      <c r="H76" s="372">
        <v>6</v>
      </c>
      <c r="I76" s="376" t="s">
        <v>3762</v>
      </c>
      <c r="J76" s="376">
        <v>9800301</v>
      </c>
      <c r="K76" s="376">
        <v>1</v>
      </c>
      <c r="L76" s="372"/>
      <c r="M76" s="372"/>
      <c r="N76" s="372">
        <v>6</v>
      </c>
      <c r="O76" s="372" t="s">
        <v>3763</v>
      </c>
      <c r="P76" s="372"/>
      <c r="Q76" s="377">
        <v>1</v>
      </c>
      <c r="R76" s="372"/>
      <c r="S76" s="372"/>
      <c r="T76" s="353"/>
      <c r="U76" s="353"/>
      <c r="V76" s="353"/>
      <c r="W76" s="353"/>
    </row>
    <row r="77">
      <c r="A77" s="353"/>
      <c r="B77" s="353">
        <v>7</v>
      </c>
      <c r="C77" s="353" t="s">
        <v>3733</v>
      </c>
      <c r="D77" s="353">
        <v>1</v>
      </c>
      <c r="E77" s="353">
        <v>100</v>
      </c>
      <c r="F77" s="353"/>
      <c r="G77" s="353"/>
      <c r="H77" s="372">
        <v>7</v>
      </c>
      <c r="I77" s="376" t="s">
        <v>3762</v>
      </c>
      <c r="J77" s="376">
        <v>9800301</v>
      </c>
      <c r="K77" s="376">
        <v>1</v>
      </c>
      <c r="L77" s="372"/>
      <c r="M77" s="372"/>
      <c r="N77" s="372">
        <v>7</v>
      </c>
      <c r="O77" s="372" t="s">
        <v>3763</v>
      </c>
      <c r="P77" s="372"/>
      <c r="Q77" s="377">
        <v>1</v>
      </c>
      <c r="R77" s="372"/>
      <c r="S77" s="372"/>
      <c r="T77" s="353"/>
      <c r="U77" s="353"/>
      <c r="V77" s="353"/>
      <c r="W77" s="353"/>
    </row>
    <row r="78">
      <c r="A78" s="353"/>
      <c r="B78" s="353"/>
      <c r="C78" s="353"/>
      <c r="D78" s="353"/>
      <c r="E78" s="353"/>
      <c r="F78" s="353"/>
      <c r="G78" s="353"/>
      <c r="H78" s="353"/>
      <c r="I78" s="353"/>
      <c r="J78" s="353"/>
      <c r="K78" s="353"/>
      <c r="L78" s="353"/>
      <c r="M78" s="353"/>
      <c r="N78" s="353"/>
      <c r="O78" s="353"/>
      <c r="P78" s="353"/>
      <c r="Q78" s="353"/>
      <c r="R78" s="353"/>
      <c r="S78" s="353"/>
      <c r="T78" s="353"/>
      <c r="U78" s="353"/>
      <c r="V78" s="353"/>
      <c r="W78" s="353"/>
    </row>
    <row r="79">
      <c r="A79" s="353"/>
      <c r="B79" s="353"/>
      <c r="C79" s="353"/>
      <c r="D79" s="353"/>
      <c r="E79" s="353"/>
      <c r="F79" s="353"/>
      <c r="G79" s="353"/>
      <c r="H79" s="353"/>
      <c r="I79" s="353"/>
      <c r="J79" s="353"/>
      <c r="K79" s="353"/>
      <c r="L79" s="353"/>
      <c r="M79" s="353"/>
      <c r="N79" s="353"/>
      <c r="O79" s="353"/>
      <c r="P79" s="353"/>
      <c r="Q79" s="353"/>
      <c r="R79" s="353"/>
      <c r="S79" s="353"/>
      <c r="T79" s="353"/>
      <c r="U79" s="353"/>
      <c r="V79" s="353"/>
      <c r="W79" s="353"/>
    </row>
    <row r="80">
      <c r="A80" s="353"/>
      <c r="B80" s="353"/>
      <c r="C80" s="353"/>
      <c r="D80" s="353"/>
      <c r="E80" s="353"/>
      <c r="F80" s="353"/>
      <c r="G80" s="353"/>
      <c r="H80" s="353"/>
      <c r="I80" s="353"/>
      <c r="J80" s="353"/>
      <c r="K80" s="353"/>
      <c r="L80" s="353"/>
      <c r="M80" s="353"/>
      <c r="N80" s="353"/>
      <c r="O80" s="353"/>
      <c r="P80" s="353"/>
      <c r="Q80" s="353"/>
      <c r="R80" s="353"/>
      <c r="S80" s="353"/>
      <c r="T80" s="353"/>
      <c r="U80" s="353"/>
      <c r="V80" s="353"/>
      <c r="W80" s="353"/>
    </row>
    <row r="81">
      <c r="A81" s="353"/>
      <c r="B81" s="353"/>
      <c r="C81" s="353"/>
      <c r="D81" s="353"/>
      <c r="E81" s="353"/>
      <c r="F81" s="353"/>
      <c r="G81" s="353"/>
      <c r="H81" s="353"/>
      <c r="I81" s="353"/>
      <c r="J81" s="353"/>
      <c r="K81" s="353"/>
      <c r="L81" s="353"/>
      <c r="M81" s="353"/>
      <c r="N81" s="353"/>
      <c r="O81" s="353"/>
      <c r="P81" s="353"/>
      <c r="Q81" s="353"/>
      <c r="R81" s="353"/>
      <c r="S81" s="353"/>
      <c r="T81" s="353"/>
      <c r="U81" s="353"/>
      <c r="V81" s="353"/>
      <c r="W81" s="353"/>
    </row>
    <row r="82">
      <c r="A82" s="353"/>
      <c r="B82" s="353"/>
      <c r="C82" s="353"/>
      <c r="D82" s="353"/>
      <c r="E82" s="353"/>
      <c r="F82" s="353"/>
      <c r="G82" s="353"/>
      <c r="H82" s="353"/>
      <c r="I82" s="353"/>
      <c r="J82" s="353"/>
      <c r="K82" s="353"/>
      <c r="L82" s="353"/>
      <c r="M82" s="353"/>
      <c r="N82" s="353"/>
      <c r="O82" s="353"/>
      <c r="P82" s="353"/>
      <c r="Q82" s="353"/>
      <c r="R82" s="353"/>
      <c r="S82" s="353"/>
      <c r="T82" s="353"/>
      <c r="U82" s="353"/>
      <c r="V82" s="353"/>
      <c r="W82" s="353"/>
    </row>
    <row r="83">
      <c r="A83" s="353"/>
      <c r="B83" s="353"/>
      <c r="C83" s="353"/>
      <c r="D83" s="353"/>
      <c r="E83" s="353"/>
      <c r="F83" s="353"/>
      <c r="G83" s="353"/>
      <c r="H83" s="353"/>
      <c r="I83" s="353"/>
      <c r="J83" s="353"/>
      <c r="K83" s="353"/>
      <c r="L83" s="353"/>
      <c r="M83" s="353"/>
      <c r="N83" s="353"/>
      <c r="O83" s="353"/>
      <c r="P83" s="353"/>
      <c r="Q83" s="353"/>
      <c r="R83" s="353"/>
      <c r="S83" s="353"/>
      <c r="T83" s="353"/>
      <c r="U83" s="353"/>
      <c r="V83" s="353"/>
      <c r="W83" s="353"/>
    </row>
    <row r="84">
      <c r="A84" s="353"/>
      <c r="B84" s="353"/>
      <c r="C84" s="353"/>
      <c r="D84" s="353"/>
      <c r="E84" s="353"/>
      <c r="F84" s="353"/>
      <c r="G84" s="353"/>
      <c r="H84" s="353"/>
      <c r="I84" s="353"/>
      <c r="J84" s="353"/>
      <c r="K84" s="353"/>
      <c r="L84" s="353"/>
      <c r="M84" s="353"/>
      <c r="N84" s="353"/>
      <c r="O84" s="353"/>
      <c r="P84" s="353"/>
      <c r="Q84" s="353"/>
      <c r="R84" s="353"/>
      <c r="S84" s="353"/>
      <c r="T84" s="353"/>
      <c r="U84" s="353"/>
      <c r="V84" s="353"/>
      <c r="W84" s="353"/>
    </row>
    <row r="85">
      <c r="A85" s="353"/>
      <c r="B85" s="353"/>
      <c r="C85" s="353"/>
      <c r="D85" s="353"/>
      <c r="E85" s="353"/>
      <c r="F85" s="353"/>
      <c r="G85" s="353"/>
      <c r="H85" s="353"/>
      <c r="I85" s="353"/>
      <c r="J85" s="353"/>
      <c r="K85" s="353"/>
      <c r="L85" s="353"/>
      <c r="M85" s="353"/>
      <c r="N85" s="353"/>
      <c r="O85" s="353"/>
      <c r="P85" s="353"/>
      <c r="Q85" s="353"/>
      <c r="R85" s="353"/>
      <c r="S85" s="353"/>
      <c r="T85" s="353"/>
      <c r="U85" s="353"/>
      <c r="V85" s="353"/>
      <c r="W85" s="353"/>
    </row>
    <row r="86">
      <c r="A86" s="353"/>
      <c r="B86" s="353"/>
      <c r="C86" s="353"/>
      <c r="D86" s="353"/>
      <c r="E86" s="353"/>
      <c r="F86" s="353"/>
      <c r="G86" s="353"/>
      <c r="H86" s="353"/>
      <c r="I86" s="353"/>
      <c r="J86" s="353"/>
      <c r="K86" s="353"/>
      <c r="L86" s="353"/>
      <c r="M86" s="353"/>
      <c r="N86" s="353"/>
      <c r="O86" s="353"/>
      <c r="P86" s="353"/>
      <c r="Q86" s="353"/>
      <c r="R86" s="353"/>
      <c r="S86" s="353"/>
      <c r="T86" s="353"/>
      <c r="U86" s="353"/>
      <c r="V86" s="353"/>
      <c r="W86" s="353"/>
    </row>
    <row r="87">
      <c r="A87" s="353"/>
      <c r="B87" s="353"/>
      <c r="C87" s="353"/>
      <c r="D87" s="353"/>
      <c r="E87" s="353"/>
      <c r="F87" s="353"/>
      <c r="G87" s="353"/>
      <c r="H87" s="353"/>
      <c r="I87" s="353"/>
      <c r="J87" s="353"/>
      <c r="K87" s="353"/>
      <c r="L87" s="353"/>
      <c r="M87" s="353"/>
      <c r="N87" s="353"/>
      <c r="O87" s="353"/>
      <c r="P87" s="353"/>
      <c r="Q87" s="353"/>
      <c r="R87" s="353"/>
      <c r="S87" s="353"/>
      <c r="T87" s="353"/>
      <c r="U87" s="353"/>
      <c r="V87" s="353"/>
      <c r="W87" s="353"/>
    </row>
    <row r="88">
      <c r="A88" s="353"/>
      <c r="B88" s="353"/>
      <c r="C88" s="353"/>
      <c r="D88" s="353"/>
      <c r="E88" s="353"/>
      <c r="F88" s="353"/>
      <c r="G88" s="353"/>
      <c r="H88" s="353"/>
      <c r="I88" s="353"/>
      <c r="J88" s="353"/>
      <c r="K88" s="353"/>
      <c r="L88" s="353"/>
      <c r="M88" s="353"/>
      <c r="N88" s="353"/>
      <c r="O88" s="353"/>
      <c r="P88" s="353"/>
      <c r="Q88" s="353"/>
      <c r="R88" s="353"/>
      <c r="S88" s="353"/>
      <c r="T88" s="353"/>
      <c r="U88" s="353"/>
      <c r="V88" s="353"/>
      <c r="W88" s="353"/>
    </row>
    <row r="89">
      <c r="A89" s="353"/>
      <c r="B89" s="353"/>
      <c r="C89" s="353"/>
      <c r="D89" s="353"/>
      <c r="E89" s="353"/>
      <c r="F89" s="353"/>
      <c r="G89" s="353"/>
      <c r="H89" s="353"/>
      <c r="I89" s="353"/>
      <c r="J89" s="353"/>
      <c r="K89" s="353"/>
      <c r="L89" s="353"/>
      <c r="M89" s="353"/>
      <c r="N89" s="353"/>
      <c r="O89" s="353"/>
      <c r="P89" s="353"/>
      <c r="Q89" s="353"/>
      <c r="R89" s="353"/>
      <c r="S89" s="353"/>
      <c r="T89" s="353"/>
      <c r="U89" s="353"/>
      <c r="V89" s="353"/>
      <c r="W89" s="353"/>
    </row>
    <row r="90">
      <c r="A90" s="353"/>
      <c r="B90" s="353"/>
      <c r="C90" s="353"/>
      <c r="D90" s="353"/>
      <c r="E90" s="353"/>
      <c r="F90" s="353"/>
      <c r="G90" s="353"/>
      <c r="H90" s="353"/>
      <c r="I90" s="353"/>
      <c r="J90" s="353"/>
      <c r="K90" s="353"/>
      <c r="L90" s="353"/>
      <c r="M90" s="353"/>
      <c r="N90" s="353"/>
      <c r="O90" s="353"/>
      <c r="P90" s="353"/>
      <c r="Q90" s="353"/>
      <c r="R90" s="353"/>
      <c r="S90" s="353"/>
      <c r="T90" s="353"/>
      <c r="U90" s="353"/>
      <c r="V90" s="353"/>
      <c r="W90" s="353"/>
    </row>
    <row r="91">
      <c r="A91" s="353"/>
      <c r="B91" s="353"/>
      <c r="C91" s="353"/>
      <c r="D91" s="353"/>
      <c r="E91" s="353"/>
      <c r="F91" s="353"/>
      <c r="G91" s="353"/>
      <c r="H91" s="353"/>
      <c r="I91" s="353"/>
      <c r="J91" s="353"/>
      <c r="K91" s="353"/>
      <c r="L91" s="353"/>
      <c r="M91" s="353"/>
      <c r="N91" s="353"/>
      <c r="O91" s="353"/>
      <c r="P91" s="353"/>
      <c r="Q91" s="353"/>
      <c r="R91" s="353"/>
      <c r="S91" s="353"/>
      <c r="T91" s="353"/>
      <c r="U91" s="353"/>
      <c r="V91" s="353"/>
      <c r="W91" s="353"/>
    </row>
    <row r="92">
      <c r="A92" s="353"/>
      <c r="B92" s="353"/>
      <c r="C92" s="353"/>
      <c r="D92" s="353"/>
      <c r="E92" s="353"/>
      <c r="F92" s="353"/>
      <c r="G92" s="353"/>
      <c r="H92" s="353"/>
      <c r="I92" s="353"/>
      <c r="J92" s="353"/>
      <c r="K92" s="353"/>
      <c r="L92" s="353"/>
      <c r="M92" s="353"/>
      <c r="N92" s="353"/>
      <c r="O92" s="353"/>
      <c r="P92" s="353"/>
      <c r="Q92" s="353"/>
      <c r="R92" s="353"/>
      <c r="S92" s="353"/>
      <c r="T92" s="353"/>
      <c r="U92" s="353"/>
      <c r="V92" s="353"/>
      <c r="W92" s="353"/>
    </row>
    <row r="93">
      <c r="A93" s="353"/>
      <c r="B93" s="353"/>
      <c r="C93" s="353"/>
      <c r="D93" s="353"/>
      <c r="E93" s="353"/>
      <c r="F93" s="353"/>
      <c r="G93" s="353"/>
      <c r="H93" s="353"/>
      <c r="I93" s="353"/>
      <c r="J93" s="353"/>
      <c r="K93" s="353"/>
      <c r="L93" s="353"/>
      <c r="M93" s="353"/>
      <c r="N93" s="353"/>
      <c r="O93" s="353"/>
      <c r="P93" s="353"/>
      <c r="Q93" s="353"/>
      <c r="R93" s="353"/>
      <c r="S93" s="353"/>
      <c r="T93" s="353"/>
      <c r="U93" s="353"/>
      <c r="V93" s="353"/>
      <c r="W93" s="353"/>
    </row>
    <row r="94">
      <c r="A94" s="353"/>
      <c r="B94" s="353"/>
      <c r="C94" s="353"/>
      <c r="D94" s="353"/>
      <c r="E94" s="353"/>
      <c r="F94" s="353"/>
      <c r="G94" s="353"/>
      <c r="H94" s="353"/>
      <c r="I94" s="353"/>
      <c r="J94" s="353"/>
      <c r="K94" s="353"/>
      <c r="L94" s="353"/>
      <c r="M94" s="353"/>
      <c r="N94" s="353"/>
      <c r="O94" s="353"/>
      <c r="P94" s="353"/>
      <c r="Q94" s="353"/>
      <c r="R94" s="353"/>
      <c r="S94" s="353"/>
      <c r="T94" s="353"/>
      <c r="U94" s="353"/>
      <c r="V94" s="353"/>
      <c r="W94" s="353"/>
    </row>
    <row r="95">
      <c r="A95" s="353"/>
      <c r="B95" s="353"/>
      <c r="C95" s="353"/>
      <c r="D95" s="353"/>
      <c r="E95" s="353"/>
      <c r="F95" s="353"/>
      <c r="G95" s="353"/>
      <c r="H95" s="353"/>
      <c r="I95" s="353"/>
      <c r="J95" s="353"/>
      <c r="K95" s="353"/>
      <c r="L95" s="353"/>
      <c r="M95" s="353"/>
      <c r="N95" s="353"/>
      <c r="O95" s="353"/>
      <c r="P95" s="353"/>
      <c r="Q95" s="353"/>
      <c r="R95" s="353"/>
      <c r="S95" s="353"/>
      <c r="T95" s="353"/>
      <c r="U95" s="353"/>
      <c r="V95" s="353"/>
      <c r="W95" s="353"/>
    </row>
    <row r="96">
      <c r="A96" s="353"/>
      <c r="B96" s="353"/>
      <c r="C96" s="353"/>
      <c r="D96" s="353"/>
      <c r="E96" s="353"/>
      <c r="F96" s="353"/>
      <c r="G96" s="353"/>
      <c r="H96" s="353"/>
      <c r="I96" s="353"/>
      <c r="J96" s="353"/>
      <c r="K96" s="353"/>
      <c r="L96" s="353"/>
      <c r="M96" s="353"/>
      <c r="N96" s="353"/>
      <c r="O96" s="353"/>
      <c r="P96" s="353"/>
      <c r="Q96" s="353"/>
      <c r="R96" s="353"/>
      <c r="S96" s="353"/>
      <c r="T96" s="353"/>
      <c r="U96" s="353"/>
      <c r="V96" s="353"/>
      <c r="W96" s="353"/>
    </row>
    <row r="97">
      <c r="A97" s="353"/>
      <c r="B97" s="353"/>
      <c r="C97" s="353"/>
      <c r="D97" s="353"/>
      <c r="E97" s="353"/>
      <c r="F97" s="353"/>
      <c r="G97" s="353"/>
      <c r="H97" s="353"/>
      <c r="I97" s="353"/>
      <c r="J97" s="353"/>
      <c r="K97" s="353"/>
      <c r="L97" s="353"/>
      <c r="M97" s="353"/>
      <c r="N97" s="353"/>
      <c r="O97" s="353"/>
      <c r="P97" s="353"/>
      <c r="Q97" s="353"/>
      <c r="R97" s="353"/>
      <c r="S97" s="353"/>
      <c r="T97" s="353"/>
      <c r="U97" s="353"/>
      <c r="V97" s="353"/>
      <c r="W97" s="353"/>
    </row>
    <row r="98">
      <c r="A98" s="353"/>
      <c r="B98" s="353"/>
      <c r="C98" s="353"/>
      <c r="D98" s="353"/>
      <c r="E98" s="353"/>
      <c r="F98" s="353"/>
      <c r="G98" s="353"/>
      <c r="H98" s="353"/>
      <c r="I98" s="353"/>
      <c r="J98" s="353"/>
      <c r="K98" s="353"/>
      <c r="L98" s="353"/>
      <c r="M98" s="353"/>
      <c r="N98" s="353"/>
      <c r="O98" s="353"/>
      <c r="P98" s="353"/>
      <c r="Q98" s="353"/>
      <c r="R98" s="353"/>
      <c r="S98" s="353"/>
      <c r="T98" s="353"/>
      <c r="U98" s="353"/>
      <c r="V98" s="353"/>
      <c r="W98" s="353"/>
    </row>
    <row r="99">
      <c r="A99" s="353"/>
      <c r="B99" s="353"/>
      <c r="C99" s="353"/>
      <c r="D99" s="353"/>
      <c r="E99" s="353"/>
      <c r="F99" s="353"/>
      <c r="G99" s="353"/>
      <c r="H99" s="353"/>
      <c r="I99" s="353"/>
      <c r="J99" s="353"/>
      <c r="K99" s="353"/>
      <c r="L99" s="353"/>
      <c r="M99" s="353"/>
      <c r="N99" s="353"/>
      <c r="O99" s="353"/>
      <c r="P99" s="353"/>
      <c r="Q99" s="353"/>
      <c r="R99" s="353"/>
      <c r="S99" s="353"/>
      <c r="T99" s="353"/>
      <c r="U99" s="353"/>
      <c r="V99" s="353"/>
      <c r="W99" s="353"/>
    </row>
    <row r="100">
      <c r="A100" s="353"/>
      <c r="B100" s="353"/>
      <c r="C100" s="353"/>
      <c r="D100" s="353"/>
      <c r="E100" s="353"/>
      <c r="F100" s="353"/>
      <c r="G100" s="353"/>
      <c r="H100" s="353"/>
      <c r="I100" s="353"/>
      <c r="J100" s="353"/>
      <c r="K100" s="353"/>
      <c r="L100" s="353"/>
      <c r="M100" s="353"/>
      <c r="N100" s="353"/>
      <c r="O100" s="353"/>
      <c r="P100" s="353"/>
      <c r="Q100" s="353"/>
      <c r="R100" s="353"/>
      <c r="S100" s="353"/>
      <c r="T100" s="353"/>
      <c r="U100" s="353"/>
      <c r="V100" s="353"/>
      <c r="W100" s="353"/>
    </row>
    <row r="101">
      <c r="A101" s="353"/>
      <c r="B101" s="353"/>
      <c r="C101" s="353"/>
      <c r="D101" s="353"/>
      <c r="E101" s="353"/>
      <c r="F101" s="353"/>
      <c r="G101" s="353"/>
      <c r="H101" s="353"/>
      <c r="I101" s="353"/>
      <c r="J101" s="353"/>
      <c r="K101" s="353"/>
      <c r="L101" s="353"/>
      <c r="M101" s="353"/>
      <c r="N101" s="353"/>
      <c r="O101" s="353"/>
      <c r="P101" s="353"/>
      <c r="Q101" s="353"/>
      <c r="R101" s="353"/>
      <c r="S101" s="353"/>
      <c r="T101" s="353"/>
      <c r="U101" s="353"/>
      <c r="V101" s="353"/>
      <c r="W101" s="353"/>
    </row>
    <row r="102">
      <c r="A102" s="353"/>
      <c r="B102" s="353"/>
      <c r="C102" s="353"/>
      <c r="D102" s="353"/>
      <c r="E102" s="353"/>
      <c r="F102" s="353"/>
      <c r="G102" s="353"/>
      <c r="H102" s="353"/>
      <c r="I102" s="353"/>
      <c r="J102" s="353"/>
      <c r="K102" s="353"/>
      <c r="L102" s="353"/>
      <c r="M102" s="353"/>
      <c r="N102" s="353"/>
      <c r="O102" s="353"/>
      <c r="P102" s="353"/>
      <c r="Q102" s="353"/>
      <c r="R102" s="353"/>
      <c r="S102" s="353"/>
      <c r="T102" s="353"/>
      <c r="U102" s="353"/>
      <c r="V102" s="353"/>
      <c r="W102" s="353"/>
    </row>
    <row r="103">
      <c r="A103" s="353"/>
      <c r="B103" s="353"/>
      <c r="C103" s="353"/>
      <c r="D103" s="353"/>
      <c r="E103" s="353"/>
      <c r="F103" s="353"/>
      <c r="G103" s="353"/>
      <c r="H103" s="353"/>
      <c r="I103" s="353"/>
      <c r="J103" s="353"/>
      <c r="K103" s="353"/>
      <c r="L103" s="353"/>
      <c r="M103" s="353"/>
      <c r="N103" s="353"/>
      <c r="O103" s="353"/>
      <c r="P103" s="353"/>
      <c r="Q103" s="353"/>
      <c r="R103" s="353"/>
      <c r="S103" s="353"/>
      <c r="T103" s="353"/>
      <c r="U103" s="353"/>
      <c r="V103" s="353"/>
      <c r="W103" s="353"/>
    </row>
    <row r="104">
      <c r="A104" s="353"/>
      <c r="B104" s="353"/>
      <c r="C104" s="353"/>
      <c r="D104" s="353"/>
      <c r="E104" s="353"/>
      <c r="F104" s="353"/>
      <c r="G104" s="353"/>
      <c r="H104" s="353"/>
      <c r="I104" s="353"/>
      <c r="J104" s="353"/>
      <c r="K104" s="353"/>
      <c r="L104" s="353"/>
      <c r="M104" s="353"/>
      <c r="N104" s="353"/>
      <c r="O104" s="353"/>
      <c r="P104" s="353"/>
      <c r="Q104" s="353"/>
      <c r="R104" s="353"/>
      <c r="S104" s="353"/>
      <c r="T104" s="353"/>
      <c r="U104" s="353"/>
      <c r="V104" s="353"/>
      <c r="W104" s="353"/>
    </row>
    <row r="105">
      <c r="A105" s="353"/>
      <c r="B105" s="353"/>
      <c r="C105" s="353"/>
      <c r="D105" s="353"/>
      <c r="E105" s="353"/>
      <c r="F105" s="353"/>
      <c r="G105" s="353"/>
      <c r="H105" s="353"/>
      <c r="I105" s="353"/>
      <c r="J105" s="353"/>
      <c r="K105" s="353"/>
      <c r="L105" s="353"/>
      <c r="M105" s="353"/>
      <c r="N105" s="353"/>
      <c r="O105" s="353"/>
      <c r="P105" s="353"/>
      <c r="Q105" s="353"/>
      <c r="R105" s="353"/>
      <c r="S105" s="353"/>
      <c r="T105" s="353"/>
      <c r="U105" s="353"/>
      <c r="V105" s="353"/>
      <c r="W105" s="353"/>
    </row>
    <row r="106">
      <c r="A106" s="353"/>
      <c r="B106" s="353"/>
      <c r="C106" s="353"/>
      <c r="D106" s="353"/>
      <c r="E106" s="353"/>
      <c r="F106" s="353"/>
      <c r="G106" s="353"/>
      <c r="H106" s="353"/>
      <c r="I106" s="353"/>
      <c r="J106" s="353"/>
      <c r="K106" s="353"/>
      <c r="L106" s="353"/>
      <c r="M106" s="353"/>
      <c r="N106" s="353"/>
      <c r="O106" s="353"/>
      <c r="P106" s="353"/>
      <c r="Q106" s="353"/>
      <c r="R106" s="353"/>
      <c r="S106" s="353"/>
      <c r="T106" s="353"/>
      <c r="U106" s="353"/>
      <c r="V106" s="353"/>
      <c r="W106" s="353"/>
    </row>
    <row r="107">
      <c r="A107" s="353"/>
      <c r="B107" s="353"/>
      <c r="C107" s="353"/>
      <c r="D107" s="353"/>
      <c r="E107" s="353"/>
      <c r="F107" s="353"/>
      <c r="G107" s="353"/>
      <c r="H107" s="353"/>
      <c r="I107" s="353"/>
      <c r="J107" s="353"/>
      <c r="K107" s="353"/>
      <c r="L107" s="353"/>
      <c r="M107" s="353"/>
      <c r="N107" s="353"/>
      <c r="O107" s="353"/>
      <c r="P107" s="353"/>
      <c r="Q107" s="353"/>
      <c r="R107" s="353"/>
      <c r="S107" s="353"/>
      <c r="T107" s="353"/>
      <c r="U107" s="353"/>
      <c r="V107" s="353"/>
      <c r="W107" s="353"/>
    </row>
    <row r="108">
      <c r="A108" s="353"/>
      <c r="B108" s="353"/>
      <c r="C108" s="353"/>
      <c r="D108" s="353"/>
      <c r="E108" s="353"/>
      <c r="F108" s="353"/>
      <c r="G108" s="353"/>
      <c r="H108" s="353"/>
      <c r="I108" s="353"/>
      <c r="J108" s="353"/>
      <c r="K108" s="353"/>
      <c r="L108" s="353"/>
      <c r="M108" s="353"/>
      <c r="N108" s="353"/>
      <c r="O108" s="353"/>
      <c r="P108" s="353"/>
      <c r="Q108" s="353"/>
      <c r="R108" s="353"/>
      <c r="S108" s="353"/>
      <c r="T108" s="353"/>
      <c r="U108" s="353"/>
      <c r="V108" s="353"/>
      <c r="W108" s="353"/>
    </row>
    <row r="109">
      <c r="A109" s="353"/>
      <c r="B109" s="353"/>
      <c r="C109" s="353"/>
      <c r="D109" s="353"/>
      <c r="E109" s="353"/>
      <c r="F109" s="353"/>
      <c r="G109" s="353"/>
      <c r="H109" s="353"/>
      <c r="I109" s="353"/>
      <c r="J109" s="353"/>
      <c r="K109" s="353"/>
      <c r="L109" s="353"/>
      <c r="M109" s="353"/>
      <c r="N109" s="353"/>
      <c r="O109" s="353"/>
      <c r="P109" s="353"/>
      <c r="Q109" s="353"/>
      <c r="R109" s="353"/>
      <c r="S109" s="353"/>
      <c r="T109" s="353"/>
      <c r="U109" s="353"/>
      <c r="V109" s="353"/>
      <c r="W109" s="353"/>
    </row>
    <row r="110">
      <c r="A110" s="353"/>
      <c r="B110" s="353"/>
      <c r="C110" s="353"/>
      <c r="D110" s="353"/>
      <c r="E110" s="353"/>
      <c r="F110" s="353"/>
      <c r="G110" s="353"/>
      <c r="H110" s="353"/>
      <c r="I110" s="353"/>
      <c r="J110" s="353"/>
      <c r="K110" s="353"/>
      <c r="L110" s="353"/>
      <c r="M110" s="353"/>
      <c r="N110" s="353"/>
      <c r="O110" s="353"/>
      <c r="P110" s="353"/>
      <c r="Q110" s="353"/>
      <c r="R110" s="353"/>
      <c r="S110" s="353"/>
      <c r="T110" s="353"/>
      <c r="U110" s="353"/>
      <c r="V110" s="353"/>
      <c r="W110" s="353"/>
    </row>
    <row r="111">
      <c r="A111" s="353"/>
      <c r="B111" s="353"/>
      <c r="C111" s="353"/>
      <c r="D111" s="353"/>
      <c r="E111" s="353"/>
      <c r="F111" s="353"/>
      <c r="G111" s="353"/>
      <c r="H111" s="353"/>
      <c r="I111" s="353"/>
      <c r="J111" s="353"/>
      <c r="K111" s="353"/>
      <c r="L111" s="353"/>
      <c r="M111" s="353"/>
      <c r="N111" s="353"/>
      <c r="O111" s="353"/>
      <c r="P111" s="353"/>
      <c r="Q111" s="353"/>
      <c r="R111" s="353"/>
      <c r="S111" s="353"/>
      <c r="T111" s="353"/>
      <c r="U111" s="353"/>
      <c r="V111" s="353"/>
      <c r="W111" s="353"/>
    </row>
    <row r="112">
      <c r="A112" s="353"/>
      <c r="B112" s="353"/>
      <c r="C112" s="353"/>
      <c r="D112" s="353"/>
      <c r="E112" s="353"/>
      <c r="F112" s="353"/>
      <c r="G112" s="353"/>
      <c r="H112" s="353"/>
      <c r="I112" s="353"/>
      <c r="J112" s="353"/>
      <c r="K112" s="353"/>
      <c r="L112" s="353"/>
      <c r="M112" s="353"/>
      <c r="N112" s="353"/>
      <c r="O112" s="353"/>
      <c r="P112" s="353"/>
      <c r="Q112" s="353"/>
      <c r="R112" s="353"/>
      <c r="S112" s="353"/>
      <c r="T112" s="353"/>
      <c r="U112" s="353"/>
      <c r="V112" s="353"/>
      <c r="W112" s="353"/>
    </row>
    <row r="113">
      <c r="A113" s="353"/>
      <c r="B113" s="353"/>
      <c r="C113" s="353"/>
      <c r="D113" s="353"/>
      <c r="E113" s="353"/>
      <c r="F113" s="353"/>
      <c r="G113" s="353"/>
      <c r="H113" s="353"/>
      <c r="I113" s="353"/>
      <c r="J113" s="353"/>
      <c r="K113" s="353"/>
      <c r="L113" s="353"/>
      <c r="M113" s="353"/>
      <c r="N113" s="353"/>
      <c r="O113" s="353"/>
      <c r="P113" s="353"/>
      <c r="Q113" s="353"/>
      <c r="R113" s="353"/>
      <c r="S113" s="353"/>
      <c r="T113" s="353"/>
      <c r="U113" s="353"/>
      <c r="V113" s="353"/>
      <c r="W113" s="353"/>
    </row>
    <row r="114">
      <c r="A114" s="353"/>
      <c r="B114" s="353"/>
      <c r="C114" s="353"/>
      <c r="D114" s="353"/>
      <c r="E114" s="353"/>
      <c r="F114" s="353"/>
      <c r="G114" s="353"/>
      <c r="H114" s="353"/>
      <c r="I114" s="353"/>
      <c r="J114" s="353"/>
      <c r="K114" s="353"/>
      <c r="L114" s="353"/>
      <c r="M114" s="353"/>
      <c r="N114" s="353"/>
      <c r="O114" s="353"/>
      <c r="P114" s="353"/>
      <c r="Q114" s="353"/>
      <c r="R114" s="353"/>
      <c r="S114" s="353"/>
      <c r="T114" s="353"/>
      <c r="U114" s="353"/>
      <c r="V114" s="353"/>
      <c r="W114" s="353"/>
    </row>
    <row r="115">
      <c r="A115" s="353"/>
      <c r="B115" s="353"/>
      <c r="C115" s="353"/>
      <c r="D115" s="353"/>
      <c r="E115" s="353"/>
      <c r="F115" s="353"/>
      <c r="G115" s="353"/>
      <c r="H115" s="353"/>
      <c r="I115" s="353"/>
      <c r="J115" s="353"/>
      <c r="K115" s="353"/>
      <c r="L115" s="353"/>
      <c r="M115" s="353"/>
      <c r="N115" s="353"/>
      <c r="O115" s="353"/>
      <c r="P115" s="353"/>
      <c r="Q115" s="353"/>
      <c r="R115" s="353"/>
      <c r="S115" s="353"/>
      <c r="T115" s="353"/>
      <c r="U115" s="353"/>
      <c r="V115" s="353"/>
      <c r="W115" s="353"/>
    </row>
    <row r="116">
      <c r="A116" s="353"/>
      <c r="B116" s="353"/>
      <c r="C116" s="353"/>
      <c r="D116" s="353"/>
      <c r="E116" s="353"/>
      <c r="F116" s="353"/>
      <c r="G116" s="353"/>
      <c r="H116" s="353"/>
      <c r="I116" s="353"/>
      <c r="J116" s="353"/>
      <c r="K116" s="353"/>
      <c r="L116" s="353"/>
      <c r="M116" s="353"/>
      <c r="N116" s="353"/>
      <c r="O116" s="353"/>
      <c r="P116" s="353"/>
      <c r="Q116" s="353"/>
      <c r="R116" s="353"/>
      <c r="S116" s="353"/>
      <c r="T116" s="353"/>
      <c r="U116" s="353"/>
      <c r="V116" s="353"/>
      <c r="W116" s="353"/>
    </row>
    <row r="117">
      <c r="A117" s="353"/>
      <c r="B117" s="353"/>
      <c r="C117" s="353"/>
      <c r="D117" s="353"/>
      <c r="E117" s="353"/>
      <c r="F117" s="353"/>
      <c r="G117" s="353"/>
      <c r="H117" s="353"/>
      <c r="I117" s="353"/>
      <c r="J117" s="353"/>
      <c r="K117" s="353"/>
      <c r="L117" s="353"/>
      <c r="M117" s="353"/>
      <c r="N117" s="353"/>
      <c r="O117" s="353"/>
      <c r="P117" s="353"/>
      <c r="Q117" s="353"/>
      <c r="R117" s="353"/>
      <c r="S117" s="353"/>
      <c r="T117" s="353"/>
      <c r="U117" s="353"/>
      <c r="V117" s="353"/>
      <c r="W117" s="353"/>
    </row>
    <row r="118">
      <c r="A118" s="353"/>
      <c r="B118" s="353"/>
      <c r="C118" s="353"/>
      <c r="D118" s="353"/>
      <c r="E118" s="353"/>
      <c r="F118" s="353"/>
      <c r="G118" s="353"/>
      <c r="H118" s="353"/>
      <c r="I118" s="353"/>
      <c r="J118" s="353"/>
      <c r="K118" s="353"/>
      <c r="L118" s="353"/>
      <c r="M118" s="353"/>
      <c r="N118" s="353"/>
      <c r="O118" s="353"/>
      <c r="P118" s="353"/>
      <c r="Q118" s="353"/>
      <c r="R118" s="353"/>
      <c r="S118" s="353"/>
      <c r="T118" s="353"/>
      <c r="U118" s="353"/>
      <c r="V118" s="353"/>
      <c r="W118" s="353"/>
    </row>
    <row r="119">
      <c r="A119" s="353"/>
      <c r="B119" s="353"/>
      <c r="C119" s="353"/>
      <c r="D119" s="353"/>
      <c r="E119" s="353"/>
      <c r="F119" s="353"/>
      <c r="G119" s="353"/>
      <c r="H119" s="353"/>
      <c r="I119" s="353"/>
      <c r="J119" s="353"/>
      <c r="K119" s="353"/>
      <c r="L119" s="353"/>
      <c r="M119" s="353"/>
      <c r="N119" s="353"/>
      <c r="O119" s="353"/>
      <c r="P119" s="353"/>
      <c r="Q119" s="353"/>
      <c r="R119" s="353"/>
      <c r="S119" s="353"/>
      <c r="T119" s="353"/>
      <c r="U119" s="353"/>
      <c r="V119" s="353"/>
      <c r="W119" s="353"/>
    </row>
    <row r="120">
      <c r="A120" s="353"/>
      <c r="B120" s="353"/>
      <c r="C120" s="353"/>
      <c r="D120" s="353"/>
      <c r="E120" s="353"/>
      <c r="F120" s="353"/>
      <c r="G120" s="353"/>
      <c r="H120" s="353"/>
      <c r="I120" s="353"/>
      <c r="J120" s="353"/>
      <c r="K120" s="353"/>
      <c r="L120" s="353"/>
      <c r="M120" s="353"/>
      <c r="N120" s="353"/>
      <c r="O120" s="353"/>
      <c r="P120" s="353"/>
      <c r="Q120" s="353"/>
      <c r="R120" s="353"/>
      <c r="S120" s="353"/>
      <c r="T120" s="353"/>
      <c r="U120" s="353"/>
      <c r="V120" s="353"/>
      <c r="W120" s="353"/>
    </row>
    <row r="121">
      <c r="A121" s="353"/>
      <c r="B121" s="353"/>
      <c r="C121" s="353"/>
      <c r="D121" s="353"/>
      <c r="E121" s="353"/>
      <c r="F121" s="353"/>
      <c r="G121" s="353"/>
      <c r="H121" s="353"/>
      <c r="I121" s="353"/>
      <c r="J121" s="353"/>
      <c r="K121" s="353"/>
      <c r="L121" s="353"/>
      <c r="M121" s="353"/>
      <c r="N121" s="353"/>
      <c r="O121" s="353"/>
      <c r="P121" s="353"/>
      <c r="Q121" s="353"/>
      <c r="R121" s="353"/>
      <c r="S121" s="353"/>
      <c r="T121" s="353"/>
      <c r="U121" s="353"/>
      <c r="V121" s="353"/>
      <c r="W121" s="353"/>
    </row>
    <row r="122">
      <c r="A122" s="353"/>
      <c r="B122" s="353"/>
      <c r="C122" s="353"/>
      <c r="D122" s="353"/>
      <c r="E122" s="353"/>
      <c r="F122" s="353"/>
      <c r="G122" s="353"/>
      <c r="H122" s="353"/>
      <c r="I122" s="353"/>
      <c r="J122" s="353"/>
      <c r="K122" s="353"/>
      <c r="L122" s="353"/>
      <c r="M122" s="353"/>
      <c r="N122" s="353"/>
      <c r="O122" s="353"/>
      <c r="P122" s="353"/>
      <c r="Q122" s="353"/>
      <c r="R122" s="353"/>
      <c r="S122" s="353"/>
      <c r="T122" s="353"/>
      <c r="U122" s="353"/>
      <c r="V122" s="353"/>
      <c r="W122" s="353"/>
    </row>
    <row r="123">
      <c r="A123" s="353"/>
      <c r="B123" s="353"/>
      <c r="C123" s="353"/>
      <c r="D123" s="353"/>
      <c r="E123" s="353"/>
      <c r="F123" s="353"/>
      <c r="G123" s="353"/>
      <c r="H123" s="353"/>
      <c r="I123" s="353"/>
      <c r="J123" s="353"/>
      <c r="K123" s="353"/>
      <c r="L123" s="353"/>
      <c r="M123" s="353"/>
      <c r="N123" s="353"/>
      <c r="O123" s="353"/>
      <c r="P123" s="353"/>
      <c r="Q123" s="353"/>
      <c r="R123" s="353"/>
      <c r="S123" s="353"/>
      <c r="T123" s="353"/>
      <c r="U123" s="353"/>
      <c r="V123" s="353"/>
      <c r="W123" s="353"/>
    </row>
    <row r="124">
      <c r="A124" s="353"/>
      <c r="B124" s="353"/>
      <c r="C124" s="353"/>
      <c r="D124" s="353"/>
      <c r="E124" s="353"/>
      <c r="F124" s="353"/>
      <c r="G124" s="353"/>
      <c r="H124" s="353"/>
      <c r="I124" s="353"/>
      <c r="J124" s="353"/>
      <c r="K124" s="353"/>
      <c r="L124" s="353"/>
      <c r="M124" s="353"/>
      <c r="N124" s="353"/>
      <c r="O124" s="353"/>
      <c r="P124" s="353"/>
      <c r="Q124" s="353"/>
      <c r="R124" s="353"/>
      <c r="S124" s="353"/>
      <c r="T124" s="353"/>
      <c r="U124" s="353"/>
      <c r="V124" s="353"/>
      <c r="W124" s="353"/>
    </row>
    <row r="125">
      <c r="A125" s="353"/>
      <c r="B125" s="353"/>
      <c r="C125" s="353"/>
      <c r="D125" s="353"/>
      <c r="E125" s="353"/>
      <c r="F125" s="353"/>
      <c r="G125" s="353"/>
      <c r="H125" s="353"/>
      <c r="I125" s="353"/>
      <c r="J125" s="353"/>
      <c r="K125" s="353"/>
      <c r="L125" s="353"/>
      <c r="M125" s="353"/>
      <c r="N125" s="353"/>
      <c r="O125" s="353"/>
      <c r="P125" s="353"/>
      <c r="Q125" s="353"/>
      <c r="R125" s="353"/>
      <c r="S125" s="353"/>
      <c r="T125" s="353"/>
      <c r="U125" s="353"/>
      <c r="V125" s="353"/>
      <c r="W125" s="353"/>
    </row>
    <row r="126">
      <c r="A126" s="353"/>
      <c r="B126" s="353"/>
      <c r="C126" s="353"/>
      <c r="D126" s="353"/>
      <c r="E126" s="353"/>
      <c r="F126" s="353"/>
      <c r="G126" s="353"/>
      <c r="H126" s="353"/>
      <c r="I126" s="353"/>
      <c r="J126" s="353"/>
      <c r="K126" s="353"/>
      <c r="L126" s="353"/>
      <c r="M126" s="353"/>
      <c r="N126" s="353"/>
      <c r="O126" s="353"/>
      <c r="P126" s="353"/>
      <c r="Q126" s="353"/>
      <c r="R126" s="353"/>
      <c r="S126" s="353"/>
      <c r="T126" s="353"/>
      <c r="U126" s="353"/>
      <c r="V126" s="353"/>
      <c r="W126" s="353"/>
    </row>
    <row r="127">
      <c r="A127" s="353"/>
      <c r="B127" s="353"/>
      <c r="C127" s="353"/>
      <c r="D127" s="353"/>
      <c r="E127" s="353"/>
      <c r="F127" s="353"/>
      <c r="G127" s="353"/>
      <c r="H127" s="353"/>
      <c r="I127" s="353"/>
      <c r="J127" s="353"/>
      <c r="K127" s="353"/>
      <c r="L127" s="353"/>
      <c r="M127" s="353"/>
      <c r="N127" s="353"/>
      <c r="O127" s="353"/>
      <c r="P127" s="353"/>
      <c r="Q127" s="353"/>
      <c r="R127" s="353"/>
      <c r="S127" s="353"/>
      <c r="T127" s="353"/>
      <c r="U127" s="353"/>
      <c r="V127" s="353"/>
      <c r="W127" s="353"/>
    </row>
    <row r="128">
      <c r="A128" s="353"/>
      <c r="B128" s="353"/>
      <c r="C128" s="353"/>
      <c r="D128" s="353"/>
      <c r="E128" s="353"/>
      <c r="F128" s="353"/>
      <c r="G128" s="353"/>
      <c r="H128" s="353"/>
      <c r="I128" s="353"/>
      <c r="J128" s="353"/>
      <c r="K128" s="353"/>
      <c r="L128" s="353"/>
      <c r="M128" s="353"/>
      <c r="N128" s="353"/>
      <c r="O128" s="353"/>
      <c r="P128" s="353"/>
      <c r="Q128" s="353"/>
      <c r="R128" s="353"/>
      <c r="S128" s="353"/>
      <c r="T128" s="353"/>
      <c r="U128" s="353"/>
      <c r="V128" s="353"/>
      <c r="W128" s="353"/>
    </row>
    <row r="129">
      <c r="A129" s="353"/>
      <c r="B129" s="353"/>
      <c r="C129" s="353"/>
      <c r="D129" s="353"/>
      <c r="E129" s="353"/>
      <c r="F129" s="353"/>
      <c r="G129" s="353"/>
      <c r="H129" s="353"/>
      <c r="I129" s="353"/>
      <c r="J129" s="353"/>
      <c r="K129" s="353"/>
      <c r="L129" s="353"/>
      <c r="M129" s="353"/>
      <c r="N129" s="353"/>
      <c r="O129" s="353"/>
      <c r="P129" s="353"/>
      <c r="Q129" s="353"/>
      <c r="R129" s="353"/>
      <c r="S129" s="353"/>
      <c r="T129" s="353"/>
      <c r="U129" s="353"/>
      <c r="V129" s="353"/>
      <c r="W129" s="353"/>
    </row>
    <row r="130">
      <c r="A130" s="353"/>
      <c r="B130" s="353"/>
      <c r="C130" s="353"/>
      <c r="D130" s="353"/>
      <c r="E130" s="353"/>
      <c r="F130" s="353"/>
      <c r="G130" s="353"/>
      <c r="H130" s="353"/>
      <c r="I130" s="353"/>
      <c r="J130" s="353"/>
      <c r="K130" s="353"/>
      <c r="L130" s="353"/>
      <c r="M130" s="353"/>
      <c r="N130" s="353"/>
      <c r="O130" s="353"/>
      <c r="P130" s="353"/>
      <c r="Q130" s="353"/>
      <c r="R130" s="353"/>
      <c r="S130" s="353"/>
      <c r="T130" s="353"/>
      <c r="U130" s="353"/>
      <c r="V130" s="353"/>
      <c r="W130" s="353"/>
    </row>
    <row r="131">
      <c r="A131" s="353"/>
      <c r="B131" s="353"/>
      <c r="C131" s="353"/>
      <c r="D131" s="353"/>
      <c r="E131" s="353"/>
      <c r="F131" s="353"/>
      <c r="G131" s="353"/>
      <c r="H131" s="353"/>
      <c r="I131" s="353"/>
      <c r="J131" s="353"/>
      <c r="K131" s="353"/>
      <c r="L131" s="353"/>
      <c r="M131" s="353"/>
      <c r="N131" s="353"/>
      <c r="O131" s="353"/>
      <c r="P131" s="353"/>
      <c r="Q131" s="353"/>
      <c r="R131" s="353"/>
      <c r="S131" s="353"/>
      <c r="T131" s="353"/>
      <c r="U131" s="353"/>
      <c r="V131" s="353"/>
      <c r="W131" s="353"/>
    </row>
    <row r="132">
      <c r="A132" s="353"/>
      <c r="B132" s="353"/>
      <c r="C132" s="353"/>
      <c r="D132" s="353"/>
      <c r="E132" s="353"/>
      <c r="F132" s="353"/>
      <c r="G132" s="353"/>
      <c r="H132" s="353"/>
      <c r="I132" s="353"/>
      <c r="J132" s="353"/>
      <c r="K132" s="353"/>
      <c r="L132" s="353"/>
      <c r="M132" s="353"/>
      <c r="N132" s="353"/>
      <c r="O132" s="353"/>
      <c r="P132" s="353"/>
      <c r="Q132" s="353"/>
      <c r="R132" s="353"/>
      <c r="S132" s="353"/>
      <c r="T132" s="353"/>
      <c r="U132" s="353"/>
      <c r="V132" s="353"/>
      <c r="W132" s="353"/>
    </row>
    <row r="133">
      <c r="A133" s="353"/>
      <c r="B133" s="353"/>
      <c r="C133" s="353"/>
      <c r="D133" s="353"/>
      <c r="E133" s="353"/>
      <c r="F133" s="353"/>
      <c r="G133" s="353"/>
      <c r="H133" s="353"/>
      <c r="I133" s="353"/>
      <c r="J133" s="353"/>
      <c r="K133" s="353"/>
      <c r="L133" s="353"/>
      <c r="M133" s="353"/>
      <c r="N133" s="353"/>
      <c r="O133" s="353"/>
      <c r="P133" s="353"/>
      <c r="Q133" s="353"/>
      <c r="R133" s="353"/>
      <c r="S133" s="353"/>
      <c r="T133" s="353"/>
      <c r="U133" s="353"/>
      <c r="V133" s="353"/>
      <c r="W133" s="353"/>
    </row>
    <row r="134">
      <c r="A134" s="353"/>
      <c r="B134" s="353"/>
      <c r="C134" s="353"/>
      <c r="D134" s="353"/>
      <c r="E134" s="353"/>
      <c r="F134" s="353"/>
      <c r="G134" s="353"/>
      <c r="H134" s="353"/>
      <c r="I134" s="353"/>
      <c r="J134" s="353"/>
      <c r="K134" s="353"/>
      <c r="L134" s="353"/>
      <c r="M134" s="353"/>
      <c r="N134" s="353"/>
      <c r="O134" s="353"/>
      <c r="P134" s="353"/>
      <c r="Q134" s="353"/>
      <c r="R134" s="353"/>
      <c r="S134" s="353"/>
      <c r="T134" s="353"/>
      <c r="U134" s="353"/>
      <c r="V134" s="353"/>
      <c r="W134" s="353"/>
    </row>
    <row r="135">
      <c r="A135" s="353"/>
      <c r="B135" s="353"/>
      <c r="C135" s="353"/>
      <c r="D135" s="353"/>
      <c r="E135" s="353"/>
      <c r="F135" s="353"/>
      <c r="G135" s="353"/>
      <c r="H135" s="353"/>
      <c r="I135" s="353"/>
      <c r="J135" s="353"/>
      <c r="K135" s="353"/>
      <c r="L135" s="353"/>
      <c r="M135" s="353"/>
      <c r="N135" s="353"/>
      <c r="O135" s="353"/>
      <c r="P135" s="353"/>
      <c r="Q135" s="353"/>
      <c r="R135" s="353"/>
      <c r="S135" s="353"/>
      <c r="T135" s="353"/>
      <c r="U135" s="353"/>
      <c r="V135" s="353"/>
      <c r="W135" s="353"/>
    </row>
    <row r="136">
      <c r="A136" s="353"/>
      <c r="B136" s="353"/>
      <c r="C136" s="353"/>
      <c r="D136" s="353"/>
      <c r="E136" s="353"/>
      <c r="F136" s="353"/>
      <c r="G136" s="353"/>
      <c r="H136" s="353"/>
      <c r="I136" s="353"/>
      <c r="J136" s="353"/>
      <c r="K136" s="353"/>
      <c r="L136" s="353"/>
      <c r="M136" s="353"/>
      <c r="N136" s="353"/>
      <c r="O136" s="353"/>
      <c r="P136" s="353"/>
      <c r="Q136" s="353"/>
      <c r="R136" s="353"/>
      <c r="S136" s="353"/>
      <c r="T136" s="353"/>
      <c r="U136" s="353"/>
      <c r="V136" s="353"/>
      <c r="W136" s="353"/>
    </row>
    <row r="137">
      <c r="A137" s="353"/>
      <c r="B137" s="353"/>
      <c r="C137" s="353"/>
      <c r="D137" s="353"/>
      <c r="E137" s="353"/>
      <c r="F137" s="353"/>
      <c r="G137" s="353"/>
      <c r="H137" s="353"/>
      <c r="I137" s="353"/>
      <c r="J137" s="353"/>
      <c r="K137" s="353"/>
      <c r="L137" s="353"/>
      <c r="M137" s="353"/>
      <c r="N137" s="353"/>
      <c r="O137" s="353"/>
      <c r="P137" s="353"/>
      <c r="Q137" s="353"/>
      <c r="R137" s="353"/>
      <c r="S137" s="353"/>
      <c r="T137" s="353"/>
      <c r="U137" s="353"/>
      <c r="V137" s="353"/>
      <c r="W137" s="353"/>
    </row>
    <row r="138">
      <c r="A138" s="353"/>
      <c r="B138" s="353"/>
      <c r="C138" s="353"/>
      <c r="D138" s="353"/>
      <c r="E138" s="353"/>
      <c r="F138" s="353"/>
      <c r="G138" s="353"/>
      <c r="H138" s="353"/>
      <c r="I138" s="353"/>
      <c r="J138" s="353"/>
      <c r="K138" s="353"/>
      <c r="L138" s="353"/>
      <c r="M138" s="353"/>
      <c r="N138" s="353"/>
      <c r="O138" s="353"/>
      <c r="P138" s="353"/>
      <c r="Q138" s="353"/>
      <c r="R138" s="353"/>
      <c r="S138" s="353"/>
      <c r="T138" s="353"/>
      <c r="U138" s="353"/>
      <c r="V138" s="353"/>
      <c r="W138" s="353"/>
    </row>
    <row r="139">
      <c r="A139" s="353"/>
      <c r="B139" s="353"/>
      <c r="C139" s="353"/>
      <c r="D139" s="353"/>
      <c r="E139" s="353"/>
      <c r="F139" s="353"/>
      <c r="G139" s="353"/>
      <c r="H139" s="353"/>
      <c r="I139" s="353"/>
      <c r="J139" s="353"/>
      <c r="K139" s="353"/>
      <c r="L139" s="353"/>
      <c r="M139" s="353"/>
      <c r="N139" s="353"/>
      <c r="O139" s="353"/>
      <c r="P139" s="353"/>
      <c r="Q139" s="353"/>
      <c r="R139" s="353"/>
      <c r="S139" s="353"/>
      <c r="T139" s="353"/>
      <c r="U139" s="353"/>
      <c r="V139" s="353"/>
      <c r="W139" s="353"/>
    </row>
    <row r="140">
      <c r="A140" s="353"/>
      <c r="B140" s="353"/>
      <c r="C140" s="353"/>
      <c r="D140" s="353"/>
      <c r="E140" s="353"/>
      <c r="F140" s="353"/>
      <c r="G140" s="353"/>
      <c r="H140" s="353"/>
      <c r="I140" s="353"/>
      <c r="J140" s="353"/>
      <c r="K140" s="353"/>
      <c r="L140" s="353"/>
      <c r="M140" s="353"/>
      <c r="N140" s="353"/>
      <c r="O140" s="353"/>
      <c r="P140" s="353"/>
      <c r="Q140" s="353"/>
      <c r="R140" s="353"/>
      <c r="S140" s="353"/>
      <c r="T140" s="353"/>
      <c r="U140" s="353"/>
      <c r="V140" s="353"/>
      <c r="W140" s="353"/>
    </row>
    <row r="141">
      <c r="A141" s="353"/>
      <c r="B141" s="353"/>
      <c r="C141" s="353"/>
      <c r="D141" s="353"/>
      <c r="E141" s="353"/>
      <c r="F141" s="353"/>
      <c r="G141" s="353"/>
      <c r="H141" s="353"/>
      <c r="I141" s="353"/>
      <c r="J141" s="353"/>
      <c r="K141" s="353"/>
      <c r="L141" s="353"/>
      <c r="M141" s="353"/>
      <c r="N141" s="353"/>
      <c r="O141" s="353"/>
      <c r="P141" s="353"/>
      <c r="Q141" s="353"/>
      <c r="R141" s="353"/>
      <c r="S141" s="353"/>
      <c r="T141" s="353"/>
      <c r="U141" s="353"/>
      <c r="V141" s="353"/>
      <c r="W141" s="353"/>
    </row>
    <row r="142">
      <c r="A142" s="353"/>
      <c r="B142" s="353"/>
      <c r="C142" s="353"/>
      <c r="D142" s="353"/>
      <c r="E142" s="353"/>
      <c r="F142" s="353"/>
      <c r="G142" s="353"/>
      <c r="H142" s="353"/>
      <c r="I142" s="353"/>
      <c r="J142" s="353"/>
      <c r="K142" s="353"/>
      <c r="L142" s="353"/>
      <c r="M142" s="353"/>
      <c r="N142" s="353"/>
      <c r="O142" s="353"/>
      <c r="P142" s="353"/>
      <c r="Q142" s="353"/>
      <c r="R142" s="353"/>
      <c r="S142" s="353"/>
      <c r="T142" s="353"/>
      <c r="U142" s="353"/>
      <c r="V142" s="353"/>
      <c r="W142" s="353"/>
    </row>
    <row r="143">
      <c r="A143" s="353"/>
      <c r="B143" s="353"/>
      <c r="C143" s="353"/>
      <c r="D143" s="353"/>
      <c r="E143" s="353"/>
      <c r="F143" s="353"/>
      <c r="G143" s="353"/>
      <c r="H143" s="353"/>
      <c r="I143" s="353"/>
      <c r="J143" s="353"/>
      <c r="K143" s="353"/>
      <c r="L143" s="353"/>
      <c r="M143" s="353"/>
      <c r="N143" s="353"/>
      <c r="O143" s="353"/>
      <c r="P143" s="353"/>
      <c r="Q143" s="353"/>
      <c r="R143" s="353"/>
      <c r="S143" s="353"/>
      <c r="T143" s="353"/>
      <c r="U143" s="353"/>
      <c r="V143" s="353"/>
      <c r="W143" s="353"/>
    </row>
    <row r="144">
      <c r="A144" s="353"/>
      <c r="B144" s="353"/>
      <c r="C144" s="353"/>
      <c r="D144" s="353"/>
      <c r="E144" s="353"/>
      <c r="F144" s="353"/>
      <c r="G144" s="353"/>
      <c r="H144" s="353"/>
      <c r="I144" s="353"/>
      <c r="J144" s="353"/>
      <c r="K144" s="353"/>
      <c r="L144" s="353"/>
      <c r="M144" s="353"/>
      <c r="N144" s="353"/>
      <c r="O144" s="353"/>
      <c r="P144" s="353"/>
      <c r="Q144" s="353"/>
      <c r="R144" s="353"/>
      <c r="S144" s="353"/>
      <c r="T144" s="353"/>
      <c r="U144" s="353"/>
      <c r="V144" s="353"/>
      <c r="W144" s="353"/>
    </row>
    <row r="145">
      <c r="A145" s="353"/>
      <c r="B145" s="353"/>
      <c r="C145" s="353"/>
      <c r="D145" s="353"/>
      <c r="E145" s="353"/>
      <c r="F145" s="353"/>
      <c r="G145" s="353"/>
      <c r="H145" s="353"/>
      <c r="I145" s="353"/>
      <c r="J145" s="353"/>
      <c r="K145" s="353"/>
      <c r="L145" s="353"/>
      <c r="M145" s="353"/>
      <c r="N145" s="353"/>
      <c r="O145" s="353"/>
      <c r="P145" s="353"/>
      <c r="Q145" s="353"/>
      <c r="R145" s="353"/>
      <c r="S145" s="353"/>
      <c r="T145" s="353"/>
      <c r="U145" s="353"/>
      <c r="V145" s="353"/>
      <c r="W145" s="353"/>
    </row>
    <row r="146">
      <c r="A146" s="353"/>
      <c r="B146" s="353"/>
      <c r="C146" s="353"/>
      <c r="D146" s="353"/>
      <c r="E146" s="353"/>
      <c r="F146" s="353"/>
      <c r="G146" s="353"/>
      <c r="H146" s="353"/>
      <c r="I146" s="353"/>
      <c r="J146" s="353"/>
      <c r="K146" s="353"/>
      <c r="L146" s="353"/>
      <c r="M146" s="353"/>
      <c r="N146" s="353"/>
      <c r="O146" s="353"/>
      <c r="P146" s="353"/>
      <c r="Q146" s="353"/>
      <c r="R146" s="353"/>
      <c r="S146" s="353"/>
      <c r="T146" s="353"/>
      <c r="U146" s="353"/>
      <c r="V146" s="353"/>
      <c r="W146" s="353"/>
    </row>
    <row r="147">
      <c r="A147" s="353"/>
      <c r="B147" s="353"/>
      <c r="C147" s="353"/>
      <c r="D147" s="353"/>
      <c r="E147" s="353"/>
      <c r="F147" s="353"/>
      <c r="G147" s="353"/>
      <c r="H147" s="353"/>
      <c r="I147" s="353"/>
      <c r="J147" s="353"/>
      <c r="K147" s="353"/>
      <c r="L147" s="353"/>
      <c r="M147" s="353"/>
      <c r="N147" s="353"/>
      <c r="O147" s="353"/>
      <c r="P147" s="353"/>
      <c r="Q147" s="353"/>
      <c r="R147" s="353"/>
      <c r="S147" s="353"/>
      <c r="T147" s="353"/>
      <c r="U147" s="353"/>
      <c r="V147" s="353"/>
      <c r="W147" s="353"/>
    </row>
    <row r="148">
      <c r="A148" s="353"/>
      <c r="B148" s="353"/>
      <c r="C148" s="353"/>
      <c r="D148" s="353"/>
      <c r="E148" s="353"/>
      <c r="F148" s="353"/>
      <c r="G148" s="353"/>
      <c r="H148" s="353"/>
      <c r="I148" s="353"/>
      <c r="J148" s="353"/>
      <c r="K148" s="353"/>
      <c r="L148" s="353"/>
      <c r="M148" s="353"/>
      <c r="N148" s="353"/>
      <c r="O148" s="353"/>
      <c r="P148" s="353"/>
      <c r="Q148" s="353"/>
      <c r="R148" s="353"/>
      <c r="S148" s="353"/>
      <c r="T148" s="353"/>
      <c r="U148" s="353"/>
      <c r="V148" s="353"/>
      <c r="W148" s="353"/>
    </row>
    <row r="149">
      <c r="A149" s="353"/>
      <c r="B149" s="353"/>
      <c r="C149" s="353"/>
      <c r="D149" s="353"/>
      <c r="E149" s="353"/>
      <c r="F149" s="353"/>
      <c r="G149" s="353"/>
      <c r="H149" s="353"/>
      <c r="I149" s="353"/>
      <c r="J149" s="353"/>
      <c r="K149" s="353"/>
      <c r="L149" s="353"/>
      <c r="M149" s="353"/>
      <c r="N149" s="353"/>
      <c r="O149" s="353"/>
      <c r="P149" s="353"/>
      <c r="Q149" s="353"/>
      <c r="R149" s="353"/>
      <c r="S149" s="353"/>
      <c r="T149" s="353"/>
      <c r="U149" s="353"/>
      <c r="V149" s="353"/>
      <c r="W149" s="353"/>
    </row>
    <row r="150">
      <c r="A150" s="353"/>
      <c r="B150" s="353"/>
      <c r="C150" s="353"/>
      <c r="D150" s="353"/>
      <c r="E150" s="353"/>
      <c r="F150" s="353"/>
      <c r="G150" s="353"/>
      <c r="H150" s="353"/>
      <c r="I150" s="353"/>
      <c r="J150" s="353"/>
      <c r="K150" s="353"/>
      <c r="L150" s="353"/>
      <c r="M150" s="353"/>
      <c r="N150" s="353"/>
      <c r="O150" s="353"/>
      <c r="P150" s="353"/>
      <c r="Q150" s="353"/>
      <c r="R150" s="353"/>
      <c r="S150" s="353"/>
      <c r="T150" s="353"/>
      <c r="U150" s="353"/>
      <c r="V150" s="353"/>
      <c r="W150" s="353"/>
    </row>
    <row r="151">
      <c r="A151" s="353"/>
      <c r="B151" s="353"/>
      <c r="C151" s="353"/>
      <c r="D151" s="353"/>
      <c r="E151" s="353"/>
      <c r="F151" s="353"/>
      <c r="G151" s="353"/>
      <c r="H151" s="353"/>
      <c r="I151" s="353"/>
      <c r="J151" s="353"/>
      <c r="K151" s="353"/>
      <c r="L151" s="353"/>
      <c r="M151" s="353"/>
      <c r="N151" s="353"/>
      <c r="O151" s="353"/>
      <c r="P151" s="353"/>
      <c r="Q151" s="353"/>
      <c r="R151" s="353"/>
      <c r="S151" s="353"/>
      <c r="T151" s="353"/>
      <c r="U151" s="353"/>
      <c r="V151" s="353"/>
      <c r="W151" s="353"/>
    </row>
    <row r="152">
      <c r="A152" s="353"/>
      <c r="B152" s="353"/>
      <c r="C152" s="353"/>
      <c r="D152" s="353"/>
      <c r="E152" s="353"/>
      <c r="F152" s="353"/>
      <c r="G152" s="353"/>
      <c r="H152" s="353"/>
      <c r="I152" s="353"/>
      <c r="J152" s="353"/>
      <c r="K152" s="353"/>
      <c r="L152" s="353"/>
      <c r="M152" s="353"/>
      <c r="N152" s="353"/>
      <c r="O152" s="353"/>
      <c r="P152" s="353"/>
      <c r="Q152" s="353"/>
      <c r="R152" s="353"/>
      <c r="S152" s="353"/>
      <c r="T152" s="353"/>
      <c r="U152" s="353"/>
      <c r="V152" s="353"/>
      <c r="W152" s="353"/>
    </row>
    <row r="153">
      <c r="A153" s="353"/>
      <c r="B153" s="353"/>
      <c r="C153" s="353"/>
      <c r="D153" s="353"/>
      <c r="E153" s="353"/>
      <c r="F153" s="353"/>
      <c r="G153" s="353"/>
      <c r="H153" s="353"/>
      <c r="I153" s="353"/>
      <c r="J153" s="353"/>
      <c r="K153" s="353"/>
      <c r="L153" s="353"/>
      <c r="M153" s="353"/>
      <c r="N153" s="353"/>
      <c r="O153" s="353"/>
      <c r="P153" s="353"/>
      <c r="Q153" s="353"/>
      <c r="R153" s="353"/>
      <c r="S153" s="353"/>
      <c r="T153" s="353"/>
      <c r="U153" s="353"/>
      <c r="V153" s="353"/>
      <c r="W153" s="353"/>
    </row>
    <row r="154">
      <c r="A154" s="353"/>
      <c r="B154" s="353"/>
      <c r="C154" s="353"/>
      <c r="D154" s="353"/>
      <c r="E154" s="353"/>
      <c r="F154" s="353"/>
      <c r="G154" s="353"/>
      <c r="H154" s="353"/>
      <c r="I154" s="353"/>
      <c r="J154" s="353"/>
      <c r="K154" s="353"/>
      <c r="L154" s="353"/>
      <c r="M154" s="353"/>
      <c r="N154" s="353"/>
      <c r="O154" s="353"/>
      <c r="P154" s="353"/>
      <c r="Q154" s="353"/>
      <c r="R154" s="353"/>
      <c r="S154" s="353"/>
      <c r="T154" s="353"/>
      <c r="U154" s="353"/>
      <c r="V154" s="353"/>
      <c r="W154" s="353"/>
    </row>
    <row r="155">
      <c r="A155" s="353"/>
      <c r="B155" s="353"/>
      <c r="C155" s="353"/>
      <c r="D155" s="353"/>
      <c r="E155" s="353"/>
      <c r="F155" s="353"/>
      <c r="G155" s="353"/>
      <c r="H155" s="353"/>
      <c r="I155" s="353"/>
      <c r="J155" s="353"/>
      <c r="K155" s="353"/>
      <c r="L155" s="353"/>
      <c r="M155" s="353"/>
      <c r="N155" s="353"/>
      <c r="O155" s="353"/>
      <c r="P155" s="353"/>
      <c r="Q155" s="353"/>
      <c r="R155" s="353"/>
      <c r="S155" s="353"/>
      <c r="T155" s="353"/>
      <c r="U155" s="353"/>
      <c r="V155" s="353"/>
      <c r="W155" s="353"/>
    </row>
    <row r="156">
      <c r="A156" s="353"/>
      <c r="B156" s="353"/>
      <c r="C156" s="353"/>
      <c r="D156" s="353"/>
      <c r="E156" s="353"/>
      <c r="F156" s="353"/>
      <c r="G156" s="353"/>
      <c r="H156" s="353"/>
      <c r="I156" s="353"/>
      <c r="J156" s="353"/>
      <c r="K156" s="353"/>
      <c r="L156" s="353"/>
      <c r="M156" s="353"/>
      <c r="N156" s="353"/>
      <c r="O156" s="353"/>
      <c r="P156" s="353"/>
      <c r="Q156" s="353"/>
      <c r="R156" s="353"/>
      <c r="S156" s="353"/>
      <c r="T156" s="353"/>
      <c r="U156" s="353"/>
      <c r="V156" s="353"/>
      <c r="W156" s="353"/>
    </row>
    <row r="157">
      <c r="A157" s="353"/>
      <c r="B157" s="353"/>
      <c r="C157" s="353"/>
      <c r="D157" s="353"/>
      <c r="E157" s="353"/>
      <c r="F157" s="353"/>
      <c r="G157" s="353"/>
      <c r="H157" s="353"/>
      <c r="I157" s="353"/>
      <c r="J157" s="353"/>
      <c r="K157" s="353"/>
      <c r="L157" s="353"/>
      <c r="M157" s="353"/>
      <c r="N157" s="353"/>
      <c r="O157" s="353"/>
      <c r="P157" s="353"/>
      <c r="Q157" s="353"/>
      <c r="R157" s="353"/>
      <c r="S157" s="353"/>
      <c r="T157" s="353"/>
      <c r="U157" s="353"/>
      <c r="V157" s="353"/>
      <c r="W157" s="353"/>
    </row>
    <row r="158">
      <c r="A158" s="353"/>
      <c r="B158" s="353"/>
      <c r="C158" s="353"/>
      <c r="D158" s="353"/>
      <c r="E158" s="353"/>
      <c r="F158" s="353"/>
      <c r="G158" s="353"/>
      <c r="H158" s="353"/>
      <c r="I158" s="353"/>
      <c r="J158" s="353"/>
      <c r="K158" s="353"/>
      <c r="L158" s="353"/>
      <c r="M158" s="353"/>
      <c r="N158" s="353"/>
      <c r="O158" s="353"/>
      <c r="P158" s="353"/>
      <c r="Q158" s="353"/>
      <c r="R158" s="353"/>
      <c r="S158" s="353"/>
      <c r="T158" s="353"/>
      <c r="U158" s="353"/>
      <c r="V158" s="353"/>
      <c r="W158" s="353"/>
    </row>
    <row r="159">
      <c r="A159" s="353"/>
      <c r="B159" s="353"/>
      <c r="C159" s="353"/>
      <c r="D159" s="353"/>
      <c r="E159" s="353"/>
      <c r="F159" s="353"/>
      <c r="G159" s="353"/>
      <c r="H159" s="353"/>
      <c r="I159" s="353"/>
      <c r="J159" s="353"/>
      <c r="K159" s="353"/>
      <c r="L159" s="353"/>
      <c r="M159" s="353"/>
      <c r="N159" s="353"/>
      <c r="O159" s="353"/>
      <c r="P159" s="353"/>
      <c r="Q159" s="353"/>
      <c r="R159" s="353"/>
      <c r="S159" s="353"/>
      <c r="T159" s="353"/>
      <c r="U159" s="353"/>
      <c r="V159" s="353"/>
      <c r="W159" s="353"/>
    </row>
    <row r="160">
      <c r="A160" s="353"/>
      <c r="B160" s="353"/>
      <c r="C160" s="353"/>
      <c r="D160" s="353"/>
      <c r="E160" s="353"/>
      <c r="F160" s="353"/>
      <c r="G160" s="353"/>
      <c r="H160" s="353"/>
      <c r="I160" s="353"/>
      <c r="J160" s="353"/>
      <c r="K160" s="353"/>
      <c r="L160" s="353"/>
      <c r="M160" s="353"/>
      <c r="N160" s="353"/>
      <c r="O160" s="353"/>
      <c r="P160" s="353"/>
      <c r="Q160" s="353"/>
      <c r="R160" s="353"/>
      <c r="S160" s="353"/>
      <c r="T160" s="353"/>
      <c r="U160" s="353"/>
      <c r="V160" s="353"/>
      <c r="W160" s="353"/>
    </row>
    <row r="161">
      <c r="A161" s="353"/>
      <c r="B161" s="353"/>
      <c r="C161" s="353"/>
      <c r="D161" s="353"/>
      <c r="E161" s="353"/>
      <c r="F161" s="353"/>
      <c r="G161" s="353"/>
      <c r="H161" s="353"/>
      <c r="I161" s="353"/>
      <c r="J161" s="353"/>
      <c r="K161" s="353"/>
      <c r="L161" s="353"/>
      <c r="M161" s="353"/>
      <c r="N161" s="353"/>
      <c r="O161" s="353"/>
      <c r="P161" s="353"/>
      <c r="Q161" s="353"/>
      <c r="R161" s="353"/>
      <c r="S161" s="353"/>
      <c r="T161" s="353"/>
      <c r="U161" s="353"/>
      <c r="V161" s="353"/>
      <c r="W161" s="353"/>
    </row>
    <row r="162">
      <c r="A162" s="353"/>
      <c r="B162" s="353"/>
      <c r="C162" s="353"/>
      <c r="D162" s="353"/>
      <c r="E162" s="353"/>
      <c r="F162" s="353"/>
      <c r="G162" s="353"/>
      <c r="H162" s="353"/>
      <c r="I162" s="353"/>
      <c r="J162" s="353"/>
      <c r="K162" s="353"/>
      <c r="L162" s="353"/>
      <c r="M162" s="353"/>
      <c r="N162" s="353"/>
      <c r="O162" s="353"/>
      <c r="P162" s="353"/>
      <c r="Q162" s="353"/>
      <c r="R162" s="353"/>
      <c r="S162" s="353"/>
      <c r="T162" s="353"/>
      <c r="U162" s="353"/>
      <c r="V162" s="353"/>
      <c r="W162" s="353"/>
    </row>
    <row r="163">
      <c r="A163" s="353"/>
      <c r="B163" s="353"/>
      <c r="C163" s="353"/>
      <c r="D163" s="353"/>
      <c r="E163" s="353"/>
      <c r="F163" s="353"/>
      <c r="G163" s="353"/>
      <c r="H163" s="353"/>
      <c r="I163" s="353"/>
      <c r="J163" s="353"/>
      <c r="K163" s="353"/>
      <c r="L163" s="353"/>
      <c r="M163" s="353"/>
      <c r="N163" s="353"/>
      <c r="O163" s="353"/>
      <c r="P163" s="353"/>
      <c r="Q163" s="353"/>
      <c r="R163" s="353"/>
      <c r="S163" s="353"/>
      <c r="T163" s="353"/>
      <c r="U163" s="353"/>
      <c r="V163" s="353"/>
      <c r="W163" s="353"/>
    </row>
    <row r="164">
      <c r="A164" s="353"/>
      <c r="B164" s="353"/>
      <c r="C164" s="353"/>
      <c r="D164" s="353"/>
      <c r="E164" s="353"/>
      <c r="F164" s="353"/>
      <c r="G164" s="353"/>
      <c r="H164" s="353"/>
      <c r="I164" s="353"/>
      <c r="J164" s="353"/>
      <c r="K164" s="353"/>
      <c r="L164" s="353"/>
      <c r="M164" s="353"/>
      <c r="N164" s="353"/>
      <c r="O164" s="353"/>
      <c r="P164" s="353"/>
      <c r="Q164" s="353"/>
      <c r="R164" s="353"/>
      <c r="S164" s="353"/>
      <c r="T164" s="353"/>
      <c r="U164" s="353"/>
      <c r="V164" s="353"/>
      <c r="W164" s="353"/>
    </row>
    <row r="165">
      <c r="A165" s="353"/>
      <c r="B165" s="353"/>
      <c r="C165" s="353"/>
      <c r="D165" s="353"/>
      <c r="E165" s="353"/>
      <c r="F165" s="353"/>
      <c r="G165" s="353"/>
      <c r="H165" s="353"/>
      <c r="I165" s="353"/>
      <c r="J165" s="353"/>
      <c r="K165" s="353"/>
      <c r="L165" s="353"/>
      <c r="M165" s="353"/>
      <c r="N165" s="353"/>
      <c r="O165" s="353"/>
      <c r="P165" s="353"/>
      <c r="Q165" s="353"/>
      <c r="R165" s="353"/>
      <c r="S165" s="353"/>
      <c r="T165" s="353"/>
      <c r="U165" s="353"/>
      <c r="V165" s="353"/>
      <c r="W165" s="353"/>
    </row>
    <row r="166">
      <c r="A166" s="353"/>
      <c r="B166" s="353"/>
      <c r="C166" s="353"/>
      <c r="D166" s="353"/>
      <c r="E166" s="353"/>
      <c r="F166" s="353"/>
      <c r="G166" s="353"/>
      <c r="H166" s="353"/>
      <c r="I166" s="353"/>
      <c r="J166" s="353"/>
      <c r="K166" s="353"/>
      <c r="L166" s="353"/>
      <c r="M166" s="353"/>
      <c r="N166" s="353"/>
      <c r="O166" s="353"/>
      <c r="P166" s="353"/>
      <c r="Q166" s="353"/>
      <c r="R166" s="353"/>
      <c r="S166" s="353"/>
      <c r="T166" s="353"/>
      <c r="U166" s="353"/>
      <c r="V166" s="353"/>
      <c r="W166" s="353"/>
    </row>
    <row r="167">
      <c r="A167" s="353"/>
      <c r="B167" s="353"/>
      <c r="C167" s="353"/>
      <c r="D167" s="353"/>
      <c r="E167" s="353"/>
      <c r="F167" s="353"/>
      <c r="G167" s="353"/>
      <c r="H167" s="353"/>
      <c r="I167" s="353"/>
      <c r="J167" s="353"/>
      <c r="K167" s="353"/>
      <c r="L167" s="353"/>
      <c r="M167" s="353"/>
      <c r="N167" s="353"/>
      <c r="O167" s="353"/>
      <c r="P167" s="353"/>
      <c r="Q167" s="353"/>
      <c r="R167" s="353"/>
      <c r="S167" s="353"/>
      <c r="T167" s="353"/>
      <c r="U167" s="353"/>
      <c r="V167" s="353"/>
      <c r="W167" s="353"/>
    </row>
    <row r="168">
      <c r="A168" s="353"/>
      <c r="B168" s="353"/>
      <c r="C168" s="353"/>
      <c r="D168" s="353"/>
      <c r="E168" s="353"/>
      <c r="F168" s="353"/>
      <c r="G168" s="353"/>
      <c r="H168" s="353"/>
      <c r="I168" s="353"/>
      <c r="J168" s="353"/>
      <c r="K168" s="353"/>
      <c r="L168" s="353"/>
      <c r="M168" s="353"/>
      <c r="N168" s="353"/>
      <c r="O168" s="353"/>
      <c r="P168" s="353"/>
      <c r="Q168" s="353"/>
      <c r="R168" s="353"/>
      <c r="S168" s="353"/>
      <c r="T168" s="353"/>
      <c r="U168" s="353"/>
      <c r="V168" s="353"/>
      <c r="W168" s="353"/>
    </row>
    <row r="169">
      <c r="A169" s="353"/>
      <c r="B169" s="353"/>
      <c r="C169" s="353"/>
      <c r="D169" s="353"/>
      <c r="E169" s="353"/>
      <c r="F169" s="353"/>
      <c r="G169" s="353"/>
      <c r="H169" s="353"/>
      <c r="I169" s="353"/>
      <c r="J169" s="353"/>
      <c r="K169" s="353"/>
      <c r="L169" s="353"/>
      <c r="M169" s="353"/>
      <c r="N169" s="353"/>
      <c r="O169" s="353"/>
      <c r="P169" s="353"/>
      <c r="Q169" s="353"/>
      <c r="R169" s="353"/>
      <c r="S169" s="353"/>
      <c r="T169" s="353"/>
      <c r="U169" s="353"/>
      <c r="V169" s="353"/>
      <c r="W169" s="353"/>
    </row>
    <row r="170">
      <c r="A170" s="353"/>
      <c r="B170" s="353"/>
      <c r="C170" s="353"/>
      <c r="D170" s="353"/>
      <c r="E170" s="353"/>
      <c r="F170" s="353"/>
      <c r="G170" s="353"/>
      <c r="H170" s="353"/>
      <c r="I170" s="353"/>
      <c r="J170" s="353"/>
      <c r="K170" s="353"/>
      <c r="L170" s="353"/>
      <c r="M170" s="353"/>
      <c r="N170" s="353"/>
      <c r="O170" s="353"/>
      <c r="P170" s="353"/>
      <c r="Q170" s="353"/>
      <c r="R170" s="353"/>
      <c r="S170" s="353"/>
      <c r="T170" s="353"/>
      <c r="U170" s="353"/>
      <c r="V170" s="353"/>
      <c r="W170" s="353"/>
    </row>
    <row r="171">
      <c r="A171" s="353"/>
      <c r="B171" s="353"/>
      <c r="C171" s="353"/>
      <c r="D171" s="353"/>
      <c r="E171" s="353"/>
      <c r="F171" s="353"/>
      <c r="G171" s="353"/>
      <c r="H171" s="353"/>
      <c r="I171" s="353"/>
      <c r="J171" s="353"/>
      <c r="K171" s="353"/>
      <c r="L171" s="353"/>
      <c r="M171" s="353"/>
      <c r="N171" s="353"/>
      <c r="O171" s="353"/>
      <c r="P171" s="353"/>
      <c r="Q171" s="353"/>
      <c r="R171" s="353"/>
      <c r="S171" s="353"/>
      <c r="T171" s="353"/>
      <c r="U171" s="353"/>
      <c r="V171" s="353"/>
      <c r="W171" s="353"/>
    </row>
    <row r="172">
      <c r="A172" s="353"/>
      <c r="B172" s="353"/>
      <c r="C172" s="353"/>
      <c r="D172" s="353"/>
      <c r="E172" s="353"/>
      <c r="F172" s="353"/>
      <c r="G172" s="353"/>
      <c r="H172" s="353"/>
      <c r="I172" s="353"/>
      <c r="J172" s="353"/>
      <c r="K172" s="353"/>
      <c r="L172" s="353"/>
      <c r="M172" s="353"/>
      <c r="N172" s="353"/>
      <c r="O172" s="353"/>
      <c r="P172" s="353"/>
      <c r="Q172" s="353"/>
      <c r="R172" s="353"/>
      <c r="S172" s="353"/>
      <c r="T172" s="353"/>
      <c r="U172" s="353"/>
      <c r="V172" s="353"/>
      <c r="W172" s="353"/>
    </row>
    <row r="173">
      <c r="A173" s="353"/>
      <c r="B173" s="353"/>
      <c r="C173" s="353"/>
      <c r="D173" s="353"/>
      <c r="E173" s="353"/>
      <c r="F173" s="353"/>
      <c r="G173" s="353"/>
      <c r="H173" s="353"/>
      <c r="I173" s="353"/>
      <c r="J173" s="353"/>
      <c r="K173" s="353"/>
      <c r="L173" s="353"/>
      <c r="M173" s="353"/>
      <c r="N173" s="353"/>
      <c r="O173" s="353"/>
      <c r="P173" s="353"/>
      <c r="Q173" s="353"/>
      <c r="R173" s="353"/>
      <c r="S173" s="353"/>
      <c r="T173" s="353"/>
      <c r="U173" s="353"/>
      <c r="V173" s="353"/>
      <c r="W173" s="353"/>
    </row>
    <row r="174">
      <c r="A174" s="353"/>
      <c r="B174" s="353"/>
      <c r="C174" s="353"/>
      <c r="D174" s="353"/>
      <c r="E174" s="353"/>
      <c r="F174" s="353"/>
      <c r="G174" s="353"/>
      <c r="H174" s="353"/>
      <c r="I174" s="353"/>
      <c r="J174" s="353"/>
      <c r="K174" s="353"/>
      <c r="L174" s="353"/>
      <c r="M174" s="353"/>
      <c r="N174" s="353"/>
      <c r="O174" s="353"/>
      <c r="P174" s="353"/>
      <c r="Q174" s="353"/>
      <c r="R174" s="353"/>
      <c r="S174" s="353"/>
      <c r="T174" s="353"/>
      <c r="U174" s="353"/>
      <c r="V174" s="353"/>
      <c r="W174" s="353"/>
    </row>
    <row r="175">
      <c r="A175" s="353"/>
      <c r="B175" s="353"/>
      <c r="C175" s="353"/>
      <c r="D175" s="353"/>
      <c r="E175" s="353"/>
      <c r="F175" s="353"/>
      <c r="G175" s="353"/>
      <c r="H175" s="353"/>
      <c r="I175" s="353"/>
      <c r="J175" s="353"/>
      <c r="K175" s="353"/>
      <c r="L175" s="353"/>
      <c r="M175" s="353"/>
      <c r="N175" s="353"/>
      <c r="O175" s="353"/>
      <c r="P175" s="353"/>
      <c r="Q175" s="353"/>
      <c r="R175" s="353"/>
      <c r="S175" s="353"/>
      <c r="T175" s="353"/>
      <c r="U175" s="353"/>
      <c r="V175" s="353"/>
      <c r="W175" s="353"/>
    </row>
    <row r="176">
      <c r="A176" s="353"/>
      <c r="B176" s="353"/>
      <c r="C176" s="353"/>
      <c r="D176" s="353"/>
      <c r="E176" s="353"/>
      <c r="F176" s="353"/>
      <c r="G176" s="353"/>
      <c r="H176" s="353"/>
      <c r="I176" s="353"/>
      <c r="J176" s="353"/>
      <c r="K176" s="353"/>
      <c r="L176" s="353"/>
      <c r="M176" s="353"/>
      <c r="N176" s="353"/>
      <c r="O176" s="353"/>
      <c r="P176" s="353"/>
      <c r="Q176" s="353"/>
      <c r="R176" s="353"/>
      <c r="S176" s="353"/>
      <c r="T176" s="353"/>
      <c r="U176" s="353"/>
      <c r="V176" s="353"/>
      <c r="W176" s="353"/>
    </row>
    <row r="177">
      <c r="A177" s="353"/>
      <c r="B177" s="353"/>
      <c r="C177" s="353"/>
      <c r="D177" s="353"/>
      <c r="E177" s="353"/>
      <c r="F177" s="353"/>
      <c r="G177" s="353"/>
      <c r="H177" s="353"/>
      <c r="I177" s="353"/>
      <c r="J177" s="353"/>
      <c r="K177" s="353"/>
      <c r="L177" s="353"/>
      <c r="M177" s="353"/>
      <c r="N177" s="353"/>
      <c r="O177" s="353"/>
      <c r="P177" s="353"/>
      <c r="Q177" s="353"/>
      <c r="R177" s="353"/>
      <c r="S177" s="353"/>
      <c r="T177" s="353"/>
      <c r="U177" s="353"/>
      <c r="V177" s="353"/>
      <c r="W177" s="353"/>
    </row>
    <row r="178">
      <c r="A178" s="353"/>
      <c r="B178" s="353"/>
      <c r="C178" s="353"/>
      <c r="D178" s="353"/>
      <c r="E178" s="353"/>
      <c r="F178" s="353"/>
      <c r="G178" s="353"/>
      <c r="H178" s="353"/>
      <c r="I178" s="353"/>
      <c r="J178" s="353"/>
      <c r="K178" s="353"/>
      <c r="L178" s="353"/>
      <c r="M178" s="353"/>
      <c r="N178" s="353"/>
      <c r="O178" s="353"/>
      <c r="P178" s="353"/>
      <c r="Q178" s="353"/>
      <c r="R178" s="353"/>
      <c r="S178" s="353"/>
      <c r="T178" s="353"/>
      <c r="U178" s="353"/>
      <c r="V178" s="353"/>
      <c r="W178" s="353"/>
    </row>
    <row r="179">
      <c r="A179" s="353"/>
      <c r="B179" s="353"/>
      <c r="C179" s="353"/>
      <c r="D179" s="353"/>
      <c r="E179" s="353"/>
      <c r="F179" s="353"/>
      <c r="G179" s="353"/>
      <c r="H179" s="353"/>
      <c r="I179" s="353"/>
      <c r="J179" s="353"/>
      <c r="K179" s="353"/>
      <c r="L179" s="353"/>
      <c r="M179" s="353"/>
      <c r="N179" s="353"/>
      <c r="O179" s="353"/>
      <c r="P179" s="353"/>
      <c r="Q179" s="353"/>
      <c r="R179" s="353"/>
      <c r="S179" s="353"/>
      <c r="T179" s="353"/>
      <c r="U179" s="353"/>
      <c r="V179" s="353"/>
      <c r="W179" s="353"/>
    </row>
    <row r="180">
      <c r="A180" s="353"/>
      <c r="B180" s="353"/>
      <c r="C180" s="353"/>
      <c r="D180" s="353"/>
      <c r="E180" s="353"/>
      <c r="F180" s="353"/>
      <c r="G180" s="353"/>
      <c r="H180" s="353"/>
      <c r="I180" s="353"/>
      <c r="J180" s="353"/>
      <c r="K180" s="353"/>
      <c r="L180" s="353"/>
      <c r="M180" s="353"/>
      <c r="N180" s="353"/>
      <c r="O180" s="353"/>
      <c r="P180" s="353"/>
      <c r="Q180" s="353"/>
      <c r="R180" s="353"/>
      <c r="S180" s="353"/>
      <c r="T180" s="353"/>
      <c r="U180" s="353"/>
      <c r="V180" s="353"/>
      <c r="W180" s="353"/>
    </row>
    <row r="181">
      <c r="A181" s="353"/>
      <c r="B181" s="353"/>
      <c r="C181" s="353"/>
      <c r="D181" s="353"/>
      <c r="E181" s="353"/>
      <c r="F181" s="353"/>
      <c r="G181" s="353"/>
      <c r="H181" s="353"/>
      <c r="I181" s="353"/>
      <c r="J181" s="353"/>
      <c r="K181" s="353"/>
      <c r="L181" s="353"/>
      <c r="M181" s="353"/>
      <c r="N181" s="353"/>
      <c r="O181" s="353"/>
      <c r="P181" s="353"/>
      <c r="Q181" s="353"/>
      <c r="R181" s="353"/>
      <c r="S181" s="353"/>
      <c r="T181" s="353"/>
      <c r="U181" s="353"/>
      <c r="V181" s="353"/>
      <c r="W181" s="353"/>
    </row>
    <row r="182">
      <c r="A182" s="353"/>
      <c r="B182" s="353"/>
      <c r="C182" s="353"/>
      <c r="D182" s="353"/>
      <c r="E182" s="353"/>
      <c r="F182" s="353"/>
      <c r="G182" s="353"/>
      <c r="H182" s="353"/>
      <c r="I182" s="353"/>
      <c r="J182" s="353"/>
      <c r="K182" s="353"/>
      <c r="L182" s="353"/>
      <c r="M182" s="353"/>
      <c r="N182" s="353"/>
      <c r="O182" s="353"/>
      <c r="P182" s="353"/>
      <c r="Q182" s="353"/>
      <c r="R182" s="353"/>
      <c r="S182" s="353"/>
      <c r="T182" s="353"/>
      <c r="U182" s="353"/>
      <c r="V182" s="353"/>
      <c r="W182" s="353"/>
    </row>
    <row r="183">
      <c r="A183" s="353"/>
      <c r="B183" s="353"/>
      <c r="C183" s="353"/>
      <c r="D183" s="353"/>
      <c r="E183" s="353"/>
      <c r="F183" s="353"/>
      <c r="G183" s="353"/>
      <c r="H183" s="353"/>
      <c r="I183" s="353"/>
      <c r="J183" s="353"/>
      <c r="K183" s="353"/>
      <c r="L183" s="353"/>
      <c r="M183" s="353"/>
      <c r="N183" s="353"/>
      <c r="O183" s="353"/>
      <c r="P183" s="353"/>
      <c r="Q183" s="353"/>
      <c r="R183" s="353"/>
      <c r="S183" s="353"/>
      <c r="T183" s="353"/>
      <c r="U183" s="353"/>
      <c r="V183" s="353"/>
      <c r="W183" s="353"/>
    </row>
    <row r="184">
      <c r="A184" s="353"/>
      <c r="B184" s="353"/>
      <c r="C184" s="353"/>
      <c r="D184" s="353"/>
      <c r="E184" s="353"/>
      <c r="F184" s="353"/>
      <c r="G184" s="353"/>
      <c r="H184" s="353"/>
      <c r="I184" s="353"/>
      <c r="J184" s="353"/>
      <c r="K184" s="353"/>
      <c r="L184" s="353"/>
      <c r="M184" s="353"/>
      <c r="N184" s="353"/>
      <c r="O184" s="353"/>
      <c r="P184" s="353"/>
      <c r="Q184" s="353"/>
      <c r="R184" s="353"/>
      <c r="S184" s="353"/>
      <c r="T184" s="353"/>
      <c r="U184" s="353"/>
      <c r="V184" s="353"/>
      <c r="W184" s="353"/>
    </row>
    <row r="185">
      <c r="A185" s="353"/>
      <c r="B185" s="353"/>
      <c r="C185" s="353"/>
      <c r="D185" s="353"/>
      <c r="E185" s="353"/>
      <c r="F185" s="353"/>
      <c r="G185" s="353"/>
      <c r="H185" s="353"/>
      <c r="I185" s="353"/>
      <c r="J185" s="353"/>
      <c r="K185" s="353"/>
      <c r="L185" s="353"/>
      <c r="M185" s="353"/>
      <c r="N185" s="353"/>
      <c r="O185" s="353"/>
      <c r="P185" s="353"/>
      <c r="Q185" s="353"/>
      <c r="R185" s="353"/>
      <c r="S185" s="353"/>
      <c r="T185" s="353"/>
      <c r="U185" s="353"/>
      <c r="V185" s="353"/>
      <c r="W185" s="353"/>
    </row>
    <row r="186">
      <c r="A186" s="353"/>
      <c r="B186" s="353"/>
      <c r="C186" s="353"/>
      <c r="D186" s="353"/>
      <c r="E186" s="353"/>
      <c r="F186" s="353"/>
      <c r="G186" s="353"/>
      <c r="H186" s="353"/>
      <c r="I186" s="353"/>
      <c r="J186" s="353"/>
      <c r="K186" s="353"/>
      <c r="L186" s="353"/>
      <c r="M186" s="353"/>
      <c r="N186" s="353"/>
      <c r="O186" s="353"/>
      <c r="P186" s="353"/>
      <c r="Q186" s="353"/>
      <c r="R186" s="353"/>
      <c r="S186" s="353"/>
      <c r="T186" s="353"/>
      <c r="U186" s="353"/>
      <c r="V186" s="353"/>
      <c r="W186" s="353"/>
    </row>
    <row r="187">
      <c r="A187" s="353"/>
      <c r="B187" s="353"/>
      <c r="C187" s="353"/>
      <c r="D187" s="353"/>
      <c r="E187" s="353"/>
      <c r="F187" s="353"/>
      <c r="G187" s="353"/>
      <c r="H187" s="353"/>
      <c r="I187" s="353"/>
      <c r="J187" s="353"/>
      <c r="K187" s="353"/>
      <c r="L187" s="353"/>
      <c r="M187" s="353"/>
      <c r="N187" s="353"/>
      <c r="O187" s="353"/>
      <c r="P187" s="353"/>
      <c r="Q187" s="353"/>
      <c r="R187" s="353"/>
      <c r="S187" s="353"/>
      <c r="T187" s="353"/>
      <c r="U187" s="353"/>
      <c r="V187" s="353"/>
      <c r="W187" s="353"/>
    </row>
    <row r="188">
      <c r="A188" s="353"/>
      <c r="B188" s="353"/>
      <c r="C188" s="353"/>
      <c r="D188" s="353"/>
      <c r="E188" s="353"/>
      <c r="F188" s="353"/>
      <c r="G188" s="353"/>
      <c r="H188" s="353"/>
      <c r="I188" s="353"/>
      <c r="J188" s="353"/>
      <c r="K188" s="353"/>
      <c r="L188" s="353"/>
      <c r="M188" s="353"/>
      <c r="N188" s="353"/>
      <c r="O188" s="353"/>
      <c r="P188" s="353"/>
      <c r="Q188" s="353"/>
      <c r="R188" s="353"/>
      <c r="S188" s="353"/>
      <c r="T188" s="353"/>
      <c r="U188" s="353"/>
      <c r="V188" s="353"/>
      <c r="W188" s="353"/>
    </row>
    <row r="189">
      <c r="A189" s="353"/>
      <c r="B189" s="353"/>
      <c r="C189" s="353"/>
      <c r="D189" s="353"/>
      <c r="E189" s="353"/>
      <c r="F189" s="353"/>
      <c r="G189" s="353"/>
      <c r="H189" s="353"/>
      <c r="I189" s="353"/>
      <c r="J189" s="353"/>
      <c r="K189" s="353"/>
      <c r="L189" s="353"/>
      <c r="M189" s="353"/>
      <c r="N189" s="353"/>
      <c r="O189" s="353"/>
      <c r="P189" s="353"/>
      <c r="Q189" s="353"/>
      <c r="R189" s="353"/>
      <c r="S189" s="353"/>
      <c r="T189" s="353"/>
      <c r="U189" s="353"/>
      <c r="V189" s="353"/>
      <c r="W189" s="353"/>
    </row>
    <row r="190">
      <c r="A190" s="353"/>
      <c r="B190" s="353"/>
      <c r="C190" s="353"/>
      <c r="D190" s="353"/>
      <c r="E190" s="353"/>
      <c r="F190" s="353"/>
      <c r="G190" s="353"/>
      <c r="H190" s="353"/>
      <c r="I190" s="353"/>
      <c r="J190" s="353"/>
      <c r="K190" s="353"/>
      <c r="L190" s="353"/>
      <c r="M190" s="353"/>
      <c r="N190" s="353"/>
      <c r="O190" s="353"/>
      <c r="P190" s="353"/>
      <c r="Q190" s="353"/>
      <c r="R190" s="353"/>
      <c r="S190" s="353"/>
      <c r="T190" s="353"/>
      <c r="U190" s="353"/>
      <c r="V190" s="353"/>
      <c r="W190" s="353"/>
    </row>
    <row r="191">
      <c r="A191" s="353"/>
      <c r="B191" s="353"/>
      <c r="C191" s="353"/>
      <c r="D191" s="353"/>
      <c r="E191" s="353"/>
      <c r="F191" s="353"/>
      <c r="G191" s="353"/>
      <c r="H191" s="353"/>
      <c r="I191" s="353"/>
      <c r="J191" s="353"/>
      <c r="K191" s="353"/>
      <c r="L191" s="353"/>
      <c r="M191" s="353"/>
      <c r="N191" s="353"/>
      <c r="O191" s="353"/>
      <c r="P191" s="353"/>
      <c r="Q191" s="353"/>
      <c r="R191" s="353"/>
      <c r="S191" s="353"/>
      <c r="T191" s="353"/>
      <c r="U191" s="353"/>
      <c r="V191" s="353"/>
      <c r="W191" s="353"/>
    </row>
    <row r="192">
      <c r="A192" s="353"/>
      <c r="B192" s="353"/>
      <c r="C192" s="353"/>
      <c r="D192" s="353"/>
      <c r="E192" s="353"/>
      <c r="F192" s="353"/>
      <c r="G192" s="353"/>
      <c r="H192" s="353"/>
      <c r="I192" s="353"/>
      <c r="J192" s="353"/>
      <c r="K192" s="353"/>
      <c r="L192" s="353"/>
      <c r="M192" s="353"/>
      <c r="N192" s="353"/>
      <c r="O192" s="353"/>
      <c r="P192" s="353"/>
      <c r="Q192" s="353"/>
      <c r="R192" s="353"/>
      <c r="S192" s="353"/>
      <c r="T192" s="353"/>
      <c r="U192" s="353"/>
      <c r="V192" s="353"/>
      <c r="W192" s="353"/>
    </row>
    <row r="193">
      <c r="A193" s="353"/>
      <c r="B193" s="353"/>
      <c r="C193" s="353"/>
      <c r="D193" s="353"/>
      <c r="E193" s="353"/>
      <c r="F193" s="353"/>
      <c r="G193" s="353"/>
      <c r="H193" s="353"/>
      <c r="I193" s="353"/>
      <c r="J193" s="353"/>
      <c r="K193" s="353"/>
      <c r="L193" s="353"/>
      <c r="M193" s="353"/>
      <c r="N193" s="353"/>
      <c r="O193" s="353"/>
      <c r="P193" s="353"/>
      <c r="Q193" s="353"/>
      <c r="R193" s="353"/>
      <c r="S193" s="353"/>
      <c r="T193" s="353"/>
      <c r="U193" s="353"/>
      <c r="V193" s="353"/>
      <c r="W193" s="353"/>
    </row>
    <row r="194">
      <c r="A194" s="353"/>
      <c r="B194" s="353"/>
      <c r="C194" s="353"/>
      <c r="D194" s="353"/>
      <c r="E194" s="353"/>
      <c r="F194" s="353"/>
      <c r="G194" s="353"/>
      <c r="H194" s="353"/>
      <c r="I194" s="353"/>
      <c r="J194" s="353"/>
      <c r="K194" s="353"/>
      <c r="L194" s="353"/>
      <c r="M194" s="353"/>
      <c r="N194" s="353"/>
      <c r="O194" s="353"/>
      <c r="P194" s="353"/>
      <c r="Q194" s="353"/>
      <c r="R194" s="353"/>
      <c r="S194" s="353"/>
      <c r="T194" s="353"/>
      <c r="U194" s="353"/>
      <c r="V194" s="353"/>
      <c r="W194" s="353"/>
    </row>
    <row r="195">
      <c r="A195" s="353"/>
      <c r="B195" s="353"/>
      <c r="C195" s="353"/>
      <c r="D195" s="353"/>
      <c r="E195" s="353"/>
      <c r="F195" s="353"/>
      <c r="G195" s="353"/>
      <c r="H195" s="353"/>
      <c r="I195" s="353"/>
      <c r="J195" s="353"/>
      <c r="K195" s="353"/>
      <c r="L195" s="353"/>
      <c r="M195" s="353"/>
      <c r="N195" s="353"/>
      <c r="O195" s="353"/>
      <c r="P195" s="353"/>
      <c r="Q195" s="353"/>
      <c r="R195" s="353"/>
      <c r="S195" s="353"/>
      <c r="T195" s="353"/>
      <c r="U195" s="353"/>
      <c r="V195" s="353"/>
      <c r="W195" s="353"/>
    </row>
    <row r="196">
      <c r="A196" s="353"/>
      <c r="B196" s="353"/>
      <c r="C196" s="353"/>
      <c r="D196" s="353"/>
      <c r="E196" s="353"/>
      <c r="F196" s="353"/>
      <c r="G196" s="353"/>
      <c r="H196" s="353"/>
      <c r="I196" s="353"/>
      <c r="J196" s="353"/>
      <c r="K196" s="353"/>
      <c r="L196" s="353"/>
      <c r="M196" s="353"/>
      <c r="N196" s="353"/>
      <c r="O196" s="353"/>
      <c r="P196" s="353"/>
      <c r="Q196" s="353"/>
      <c r="R196" s="353"/>
      <c r="S196" s="353"/>
      <c r="T196" s="353"/>
      <c r="U196" s="353"/>
      <c r="V196" s="353"/>
      <c r="W196" s="353"/>
    </row>
    <row r="197">
      <c r="A197" s="353"/>
      <c r="B197" s="353"/>
      <c r="C197" s="353"/>
      <c r="D197" s="353"/>
      <c r="E197" s="353"/>
      <c r="F197" s="353"/>
      <c r="G197" s="353"/>
      <c r="H197" s="353"/>
      <c r="I197" s="353"/>
      <c r="J197" s="353"/>
      <c r="K197" s="353"/>
      <c r="L197" s="353"/>
      <c r="M197" s="353"/>
      <c r="N197" s="353"/>
      <c r="O197" s="353"/>
      <c r="P197" s="353"/>
      <c r="Q197" s="353"/>
      <c r="R197" s="353"/>
      <c r="S197" s="353"/>
      <c r="T197" s="353"/>
      <c r="U197" s="353"/>
      <c r="V197" s="353"/>
      <c r="W197" s="353"/>
    </row>
    <row r="198">
      <c r="A198" s="353"/>
      <c r="B198" s="353"/>
      <c r="C198" s="353"/>
      <c r="D198" s="353"/>
      <c r="E198" s="353"/>
      <c r="F198" s="353"/>
      <c r="G198" s="353"/>
      <c r="H198" s="353"/>
      <c r="I198" s="353"/>
      <c r="J198" s="353"/>
      <c r="K198" s="353"/>
      <c r="L198" s="353"/>
      <c r="M198" s="353"/>
      <c r="N198" s="353"/>
      <c r="O198" s="353"/>
      <c r="P198" s="353"/>
      <c r="Q198" s="353"/>
      <c r="R198" s="353"/>
      <c r="S198" s="353"/>
      <c r="T198" s="353"/>
      <c r="U198" s="353"/>
      <c r="V198" s="353"/>
      <c r="W198" s="353"/>
    </row>
    <row r="199">
      <c r="A199" s="353"/>
      <c r="B199" s="353"/>
      <c r="C199" s="353"/>
      <c r="D199" s="353"/>
      <c r="E199" s="353"/>
      <c r="F199" s="353"/>
      <c r="G199" s="353"/>
      <c r="H199" s="353"/>
      <c r="I199" s="353"/>
      <c r="J199" s="353"/>
      <c r="K199" s="353"/>
      <c r="L199" s="353"/>
      <c r="M199" s="353"/>
      <c r="N199" s="353"/>
      <c r="O199" s="353"/>
      <c r="P199" s="353"/>
      <c r="Q199" s="353"/>
      <c r="R199" s="353"/>
      <c r="S199" s="353"/>
      <c r="T199" s="353"/>
      <c r="U199" s="353"/>
      <c r="V199" s="353"/>
      <c r="W199" s="353"/>
    </row>
    <row r="200">
      <c r="A200" s="353"/>
      <c r="B200" s="353"/>
      <c r="C200" s="353"/>
      <c r="D200" s="353"/>
      <c r="E200" s="353"/>
      <c r="F200" s="353"/>
      <c r="G200" s="353"/>
      <c r="H200" s="353"/>
      <c r="I200" s="353"/>
      <c r="J200" s="353"/>
      <c r="K200" s="353"/>
      <c r="L200" s="353"/>
      <c r="M200" s="353"/>
      <c r="N200" s="353"/>
      <c r="O200" s="353"/>
      <c r="P200" s="353"/>
      <c r="Q200" s="353"/>
      <c r="R200" s="353"/>
      <c r="S200" s="353"/>
      <c r="T200" s="353"/>
      <c r="U200" s="353"/>
      <c r="V200" s="353"/>
      <c r="W200" s="353"/>
    </row>
    <row r="201">
      <c r="A201" s="353"/>
      <c r="B201" s="353"/>
      <c r="C201" s="353"/>
      <c r="D201" s="353"/>
      <c r="E201" s="353"/>
      <c r="F201" s="353"/>
      <c r="G201" s="353"/>
      <c r="H201" s="353"/>
      <c r="I201" s="353"/>
      <c r="J201" s="353"/>
      <c r="K201" s="353"/>
      <c r="L201" s="353"/>
      <c r="M201" s="353"/>
      <c r="N201" s="353"/>
      <c r="O201" s="353"/>
      <c r="P201" s="353"/>
      <c r="Q201" s="353"/>
      <c r="R201" s="353"/>
      <c r="S201" s="353"/>
      <c r="T201" s="353"/>
      <c r="U201" s="353"/>
      <c r="V201" s="353"/>
      <c r="W201" s="353"/>
    </row>
    <row r="202">
      <c r="A202" s="353"/>
      <c r="B202" s="353"/>
      <c r="C202" s="353"/>
      <c r="D202" s="353"/>
      <c r="E202" s="353"/>
      <c r="F202" s="353"/>
      <c r="G202" s="353"/>
      <c r="H202" s="353"/>
      <c r="I202" s="353"/>
      <c r="J202" s="353"/>
      <c r="K202" s="353"/>
      <c r="L202" s="353"/>
      <c r="M202" s="353"/>
      <c r="N202" s="353"/>
      <c r="O202" s="353"/>
      <c r="P202" s="353"/>
      <c r="Q202" s="353"/>
      <c r="R202" s="353"/>
      <c r="S202" s="353"/>
      <c r="T202" s="353"/>
      <c r="U202" s="353"/>
      <c r="V202" s="353"/>
      <c r="W202" s="353"/>
    </row>
    <row r="203">
      <c r="A203" s="353"/>
      <c r="B203" s="353"/>
      <c r="C203" s="353"/>
      <c r="D203" s="353"/>
      <c r="E203" s="353"/>
      <c r="F203" s="353"/>
      <c r="G203" s="353"/>
      <c r="H203" s="353"/>
      <c r="I203" s="353"/>
      <c r="J203" s="353"/>
      <c r="K203" s="353"/>
      <c r="L203" s="353"/>
      <c r="M203" s="353"/>
      <c r="N203" s="353"/>
      <c r="O203" s="353"/>
      <c r="P203" s="353"/>
      <c r="Q203" s="353"/>
      <c r="R203" s="353"/>
      <c r="S203" s="353"/>
      <c r="T203" s="353"/>
      <c r="U203" s="353"/>
      <c r="V203" s="353"/>
      <c r="W203" s="353"/>
    </row>
    <row r="204">
      <c r="A204" s="353"/>
      <c r="B204" s="353"/>
      <c r="C204" s="353"/>
      <c r="D204" s="353"/>
      <c r="E204" s="353"/>
      <c r="F204" s="353"/>
      <c r="G204" s="353"/>
      <c r="H204" s="353"/>
      <c r="I204" s="353"/>
      <c r="J204" s="353"/>
      <c r="K204" s="353"/>
      <c r="L204" s="353"/>
      <c r="M204" s="353"/>
      <c r="N204" s="353"/>
      <c r="O204" s="353"/>
      <c r="P204" s="353"/>
      <c r="Q204" s="353"/>
      <c r="R204" s="353"/>
      <c r="S204" s="353"/>
      <c r="T204" s="353"/>
      <c r="U204" s="353"/>
      <c r="V204" s="353"/>
      <c r="W204" s="353"/>
    </row>
    <row r="205">
      <c r="A205" s="353"/>
      <c r="B205" s="353"/>
      <c r="C205" s="353"/>
      <c r="D205" s="353"/>
      <c r="E205" s="353"/>
      <c r="F205" s="353"/>
      <c r="G205" s="353"/>
      <c r="H205" s="353"/>
      <c r="I205" s="353"/>
      <c r="J205" s="353"/>
      <c r="K205" s="353"/>
      <c r="L205" s="353"/>
      <c r="M205" s="353"/>
      <c r="N205" s="353"/>
      <c r="O205" s="353"/>
      <c r="P205" s="353"/>
      <c r="Q205" s="353"/>
      <c r="R205" s="353"/>
      <c r="S205" s="353"/>
      <c r="T205" s="353"/>
      <c r="U205" s="353"/>
      <c r="V205" s="353"/>
      <c r="W205" s="353"/>
    </row>
    <row r="206">
      <c r="A206" s="353"/>
      <c r="B206" s="353"/>
      <c r="C206" s="353"/>
      <c r="D206" s="353"/>
      <c r="E206" s="353"/>
      <c r="F206" s="353"/>
      <c r="G206" s="353"/>
      <c r="H206" s="353"/>
      <c r="I206" s="353"/>
      <c r="J206" s="353"/>
      <c r="K206" s="353"/>
      <c r="L206" s="353"/>
      <c r="M206" s="353"/>
      <c r="N206" s="353"/>
      <c r="O206" s="353"/>
      <c r="P206" s="353"/>
      <c r="Q206" s="353"/>
      <c r="R206" s="353"/>
      <c r="S206" s="353"/>
      <c r="T206" s="353"/>
      <c r="U206" s="353"/>
      <c r="V206" s="353"/>
      <c r="W206" s="353"/>
    </row>
    <row r="207">
      <c r="A207" s="353"/>
      <c r="B207" s="353"/>
      <c r="C207" s="353"/>
      <c r="D207" s="353"/>
      <c r="E207" s="353"/>
      <c r="F207" s="353"/>
      <c r="G207" s="353"/>
      <c r="H207" s="353"/>
      <c r="I207" s="353"/>
      <c r="J207" s="353"/>
      <c r="K207" s="353"/>
      <c r="L207" s="353"/>
      <c r="M207" s="353"/>
      <c r="N207" s="353"/>
      <c r="O207" s="353"/>
      <c r="P207" s="353"/>
      <c r="Q207" s="353"/>
      <c r="R207" s="353"/>
      <c r="S207" s="353"/>
      <c r="T207" s="353"/>
      <c r="U207" s="353"/>
      <c r="V207" s="353"/>
      <c r="W207" s="353"/>
    </row>
  </sheetData>
  <drawing r:id="rId1"/>
  <picture r:id="rId2"/>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20" min="20" style="0" width="8.056338028169014"/>
    <col collapsed="false" customWidth="true" hidden="false" max="4" min="4" style="0" width="7.71830985915493"/>
    <col collapsed="false" customWidth="true" hidden="false" max="8" min="8" style="0" width="7.71830985915493"/>
    <col collapsed="false" customWidth="true" hidden="false" max="12" min="12" style="0" width="10.64905644806338"/>
    <col collapsed="false" customWidth="true" hidden="false" max="16" min="16" style="0" width="8.056338028169014"/>
    <col collapsed="false" customWidth="true" hidden="false" max="19" min="19" style="0" width="8.056338028169014"/>
    <col collapsed="false" customWidth="true" hidden="false" max="3" min="3" style="0" width="11.211267605633802"/>
    <col collapsed="false" customWidth="true" hidden="false" max="7" min="7" style="0" width="7.71830985915493"/>
    <col collapsed="false" customWidth="true" hidden="false" max="11" min="11" style="0" width="8.056338028169014"/>
    <col collapsed="false" customWidth="true" hidden="false" max="15" min="15" style="0" width="8.056338028169014"/>
    <col collapsed="false" customWidth="true" hidden="false" max="18" min="18" style="0" width="8.056338028169014"/>
    <col collapsed="false" customWidth="true" hidden="false" max="2" min="2" style="0" width="11.211267605633802"/>
    <col collapsed="false" customWidth="true" hidden="false" max="6" min="6" style="0" width="7.71830985915493"/>
    <col collapsed="false" customWidth="true" hidden="false" max="10" min="10" style="0" width="7.71830985915493"/>
    <col collapsed="false" customWidth="true" hidden="false" max="14" min="14" style="0" width="8.056338028169014"/>
    <col collapsed="false" customWidth="true" hidden="false" max="17" min="17" style="0" width="8.056338028169014"/>
    <col collapsed="false" customWidth="true" hidden="false" max="1" min="1" style="0" width="8.056338028169014"/>
    <col collapsed="false" customWidth="true" hidden="false" max="5" min="5" style="0" width="7.71830985915493"/>
    <col collapsed="false" customWidth="true" hidden="false" max="9" min="9" style="0" width="7.71830985915493"/>
    <col collapsed="false" customWidth="true" hidden="false" max="13" min="13" style="0" width="8.056338028169014"/>
  </cols>
  <sheetData>
    <row r="1">
      <c r="A1" s="378" t="s">
        <v>3766</v>
      </c>
      <c r="B1" s="378"/>
      <c r="C1" s="378"/>
      <c r="D1" s="378"/>
      <c r="E1" s="379"/>
      <c r="F1" s="379"/>
      <c r="G1" s="379"/>
      <c r="H1" s="379"/>
      <c r="I1" s="379"/>
      <c r="J1" s="379"/>
      <c r="K1" s="379"/>
      <c r="L1" s="379"/>
      <c r="M1" s="379"/>
      <c r="N1" s="379"/>
      <c r="O1" s="379"/>
      <c r="P1" s="379"/>
      <c r="Q1" s="379"/>
      <c r="R1" s="379"/>
      <c r="S1" s="379"/>
      <c r="T1" s="379"/>
    </row>
    <row r="2">
      <c r="A2" s="379"/>
      <c r="B2" s="379"/>
      <c r="C2" s="379"/>
      <c r="D2" s="379"/>
      <c r="E2" s="379"/>
      <c r="F2" s="379"/>
      <c r="G2" s="379"/>
      <c r="H2" s="379"/>
      <c r="I2" s="379"/>
      <c r="J2" s="379"/>
      <c r="K2" s="379"/>
      <c r="L2" s="379"/>
      <c r="M2" s="379"/>
      <c r="N2" s="379"/>
      <c r="O2" s="379"/>
      <c r="P2" s="379"/>
      <c r="Q2" s="379"/>
      <c r="R2" s="379"/>
      <c r="S2" s="379"/>
      <c r="T2" s="379"/>
    </row>
    <row r="3">
      <c r="A3" s="379"/>
      <c r="B3" s="380" t="s">
        <v>3767</v>
      </c>
      <c r="C3" s="380" t="s">
        <v>3768</v>
      </c>
      <c r="D3" s="380" t="s">
        <v>3769</v>
      </c>
      <c r="E3" s="380" t="s">
        <v>3770</v>
      </c>
      <c r="F3" s="380" t="s">
        <v>3771</v>
      </c>
      <c r="G3" s="381" t="s">
        <v>3772</v>
      </c>
      <c r="H3" s="382" t="s">
        <v>3773</v>
      </c>
      <c r="I3" s="381" t="s">
        <v>3774</v>
      </c>
      <c r="J3" s="381" t="s">
        <v>3775</v>
      </c>
      <c r="K3" s="379"/>
      <c r="L3" s="379"/>
      <c r="M3" s="379"/>
      <c r="N3" s="379"/>
      <c r="O3" s="379"/>
      <c r="P3" s="379"/>
      <c r="Q3" s="379"/>
      <c r="R3" s="379"/>
      <c r="S3" s="379"/>
      <c r="T3" s="379"/>
    </row>
    <row r="4">
      <c r="A4" s="379"/>
      <c r="B4" s="379" t="s">
        <v>3776</v>
      </c>
      <c r="C4" s="379" cm="1">
        <f t="array" ref="C4:C4">B4</f>
      </c>
      <c r="D4" s="379">
        <v>10</v>
      </c>
      <c r="E4" s="383" cm="1">
        <f t="array" ref="E4:E4">B4</f>
      </c>
      <c r="F4" s="379">
        <f t="shared" ref="F4:F19" si="3">E4*D4</f>
      </c>
      <c r="G4" s="379">
        <f>IFERROR(H4/J4*10,"")</f>
      </c>
      <c r="H4" s="384">
        <v>0</v>
      </c>
      <c r="I4" s="384">
        <v>1</v>
      </c>
      <c r="J4" s="384">
        <v>0</v>
      </c>
      <c r="K4" s="379"/>
      <c r="L4" s="379"/>
      <c r="M4" s="379"/>
      <c r="N4" s="379"/>
      <c r="O4" s="379"/>
      <c r="P4" s="379"/>
      <c r="Q4" s="379"/>
      <c r="R4" s="379"/>
      <c r="S4" s="379"/>
      <c r="T4" s="379"/>
    </row>
    <row r="5">
      <c r="A5" s="385" t="s">
        <v>3777</v>
      </c>
      <c r="B5" s="385" t="s">
        <v>3776</v>
      </c>
      <c r="C5" s="385" cm="1">
        <f t="array" ref="C5:C5">B5</f>
      </c>
      <c r="D5" s="385">
        <v>10</v>
      </c>
      <c r="E5" s="386" cm="1">
        <f t="array" ref="E5:E5">B5</f>
      </c>
      <c r="F5" s="385">
        <f t="shared" si="3"/>
      </c>
      <c r="G5" s="385"/>
      <c r="H5" s="387" t="s">
        <v>3778</v>
      </c>
      <c r="I5" s="387">
        <v>1</v>
      </c>
      <c r="J5" s="387">
        <v>0</v>
      </c>
      <c r="K5" s="379"/>
      <c r="L5" s="379"/>
      <c r="M5" s="379"/>
      <c r="N5" s="379"/>
      <c r="O5" s="379"/>
      <c r="P5" s="379"/>
      <c r="Q5" s="379"/>
      <c r="R5" s="379"/>
      <c r="S5" s="379"/>
      <c r="T5" s="379"/>
    </row>
    <row r="6">
      <c r="A6" s="379"/>
      <c r="B6" s="379" t="s">
        <v>3776</v>
      </c>
      <c r="C6" s="379" cm="1">
        <f t="array" ref="C6:C6">B6</f>
      </c>
      <c r="D6" s="379">
        <v>60</v>
      </c>
      <c r="E6" s="383" cm="1">
        <f t="array" ref="E6:E6">B6</f>
      </c>
      <c r="F6" s="379">
        <f t="shared" si="3"/>
      </c>
      <c r="G6" s="379">
        <f t="shared" ref="G6:G19" si="0">IFERROR(H6/J6*10,"")</f>
      </c>
      <c r="H6" s="384">
        <v>96</v>
      </c>
      <c r="I6" s="384">
        <v>1</v>
      </c>
      <c r="J6" s="384">
        <v>8</v>
      </c>
      <c r="K6" s="379"/>
      <c r="L6" s="379"/>
      <c r="M6" s="379"/>
      <c r="N6" s="379"/>
      <c r="O6" s="379"/>
      <c r="P6" s="379"/>
      <c r="Q6" s="379"/>
      <c r="R6" s="379"/>
      <c r="S6" s="379"/>
      <c r="T6" s="379"/>
    </row>
    <row r="7">
      <c r="A7" s="379"/>
      <c r="B7" s="379" t="s">
        <v>3779</v>
      </c>
      <c r="C7" s="379" cm="1">
        <f t="array" ref="C7:C7">B7</f>
      </c>
      <c r="D7" s="379">
        <v>5000</v>
      </c>
      <c r="E7" s="383" cm="1">
        <f t="array" ref="E7:E7">B7</f>
      </c>
      <c r="F7" s="379">
        <f t="shared" si="3"/>
      </c>
      <c r="G7" s="379">
        <f t="shared" si="0"/>
      </c>
      <c r="H7" s="384">
        <v>125</v>
      </c>
      <c r="I7" s="384">
        <v>2</v>
      </c>
      <c r="J7" s="384">
        <v>5</v>
      </c>
      <c r="K7" s="379"/>
      <c r="L7" s="379"/>
      <c r="M7" s="379"/>
      <c r="N7" s="379"/>
      <c r="O7" s="379"/>
      <c r="P7" s="379"/>
      <c r="Q7" s="379"/>
      <c r="R7" s="379"/>
      <c r="S7" s="379"/>
      <c r="T7" s="379"/>
    </row>
    <row r="8">
      <c r="A8" s="379"/>
      <c r="B8" s="379" t="s">
        <v>3780</v>
      </c>
      <c r="C8" s="379" cm="1">
        <f t="array" ref="C8:C8">B8</f>
      </c>
      <c r="D8" s="379">
        <v>20</v>
      </c>
      <c r="E8" s="383" cm="1">
        <f t="array" ref="E8:E8">B8</f>
      </c>
      <c r="F8" s="379">
        <f t="shared" si="3"/>
      </c>
      <c r="G8" s="379">
        <f t="shared" si="0"/>
      </c>
      <c r="H8" s="384">
        <v>480</v>
      </c>
      <c r="I8" s="384">
        <v>2</v>
      </c>
      <c r="J8" s="384">
        <v>8</v>
      </c>
      <c r="K8" s="388"/>
      <c r="L8" s="379"/>
      <c r="M8" s="379"/>
      <c r="N8" s="379"/>
      <c r="O8" s="379"/>
      <c r="P8" s="379"/>
      <c r="Q8" s="379"/>
      <c r="R8" s="379"/>
      <c r="S8" s="379"/>
      <c r="T8" s="379"/>
    </row>
    <row r="9">
      <c r="A9" s="379"/>
      <c r="B9" s="379" t="s">
        <v>3781</v>
      </c>
      <c r="C9" s="379" cm="1">
        <f t="array" ref="C9:C9">B9</f>
      </c>
      <c r="D9" s="379">
        <v>400</v>
      </c>
      <c r="E9" s="383" cm="1">
        <f t="array" ref="E9:E9">B9</f>
      </c>
      <c r="F9" s="379">
        <f t="shared" si="3"/>
      </c>
      <c r="G9" s="379">
        <f t="shared" si="0"/>
      </c>
      <c r="H9" s="384">
        <v>200</v>
      </c>
      <c r="I9" s="384">
        <v>3</v>
      </c>
      <c r="J9" s="384">
        <v>5</v>
      </c>
      <c r="K9" s="379"/>
      <c r="L9" s="379"/>
      <c r="M9" s="379"/>
      <c r="N9" s="379"/>
      <c r="O9" s="379"/>
      <c r="P9" s="379"/>
      <c r="Q9" s="379"/>
      <c r="R9" s="379"/>
      <c r="S9" s="379"/>
      <c r="T9" s="379"/>
    </row>
    <row r="10">
      <c r="A10" s="379"/>
      <c r="B10" s="379" t="s">
        <v>3782</v>
      </c>
      <c r="C10" s="379" cm="1">
        <f t="array" ref="C10:C10">B10</f>
      </c>
      <c r="D10" s="379">
        <v>200</v>
      </c>
      <c r="E10" s="383" cm="1">
        <f t="array" ref="E10:E10">B10</f>
      </c>
      <c r="F10" s="379">
        <f t="shared" si="3"/>
      </c>
      <c r="G10" s="379">
        <f t="shared" si="0"/>
      </c>
      <c r="H10" s="384">
        <v>200</v>
      </c>
      <c r="I10" s="384">
        <v>3</v>
      </c>
      <c r="J10" s="384">
        <v>5</v>
      </c>
      <c r="K10" s="379"/>
      <c r="L10" s="379"/>
      <c r="M10" s="379"/>
      <c r="N10" s="379"/>
      <c r="O10" s="379"/>
      <c r="P10" s="379"/>
      <c r="Q10" s="379"/>
      <c r="R10" s="379"/>
      <c r="S10" s="379"/>
      <c r="T10" s="379"/>
    </row>
    <row r="11">
      <c r="A11" s="379"/>
      <c r="B11" s="379" t="s">
        <v>3783</v>
      </c>
      <c r="C11" s="379" cm="1">
        <f t="array" ref="C11:C11">B11</f>
      </c>
      <c r="D11" s="379">
        <v>100</v>
      </c>
      <c r="E11" s="383" cm="1">
        <f t="array" ref="E11:E11">B11</f>
      </c>
      <c r="F11" s="379">
        <f t="shared" si="3"/>
      </c>
      <c r="G11" s="379">
        <f t="shared" si="0"/>
      </c>
      <c r="H11" s="384">
        <v>240</v>
      </c>
      <c r="I11" s="384">
        <v>3</v>
      </c>
      <c r="J11" s="384">
        <v>8</v>
      </c>
      <c r="K11" s="379"/>
      <c r="L11" s="379"/>
      <c r="M11" s="379"/>
      <c r="N11" s="379"/>
      <c r="O11" s="379"/>
      <c r="P11" s="379"/>
      <c r="Q11" s="379"/>
      <c r="R11" s="379"/>
      <c r="S11" s="379"/>
      <c r="T11" s="379"/>
    </row>
    <row r="12">
      <c r="A12" s="379"/>
      <c r="B12" s="379" t="s">
        <v>3784</v>
      </c>
      <c r="C12" s="379" cm="1">
        <f t="array" ref="C12:C12">B12</f>
      </c>
      <c r="D12" s="379">
        <v>2</v>
      </c>
      <c r="E12" s="383" cm="1">
        <f t="array" ref="E12:E12">B12</f>
      </c>
      <c r="F12" s="379">
        <f t="shared" si="3"/>
      </c>
      <c r="G12" s="379">
        <f t="shared" si="0"/>
      </c>
      <c r="H12" s="384">
        <v>392</v>
      </c>
      <c r="I12" s="384">
        <v>3</v>
      </c>
      <c r="J12" s="384">
        <v>7</v>
      </c>
      <c r="K12" s="379"/>
      <c r="L12" s="379"/>
      <c r="M12" s="379"/>
      <c r="N12" s="379"/>
      <c r="O12" s="379"/>
      <c r="P12" s="379"/>
      <c r="Q12" s="379"/>
      <c r="R12" s="379"/>
      <c r="S12" s="379"/>
      <c r="T12" s="379"/>
    </row>
    <row r="13">
      <c r="A13" s="379"/>
      <c r="B13" s="379" t="s">
        <v>3784</v>
      </c>
      <c r="C13" s="379" cm="1">
        <f t="array" ref="C13:C13">B13</f>
      </c>
      <c r="D13" s="379">
        <v>5</v>
      </c>
      <c r="E13" s="383" cm="1">
        <f t="array" ref="E13:E13">B13</f>
      </c>
      <c r="F13" s="379">
        <f t="shared" si="3"/>
      </c>
      <c r="G13" s="379">
        <f t="shared" si="0"/>
      </c>
      <c r="H13" s="384">
        <v>840</v>
      </c>
      <c r="I13" s="384">
        <v>3</v>
      </c>
      <c r="J13" s="384">
        <v>6</v>
      </c>
      <c r="K13" s="379"/>
      <c r="L13" s="379"/>
      <c r="M13" s="379"/>
      <c r="N13" s="379"/>
      <c r="O13" s="379"/>
      <c r="P13" s="379"/>
      <c r="Q13" s="379"/>
      <c r="R13" s="379"/>
      <c r="S13" s="379"/>
      <c r="T13" s="379"/>
    </row>
    <row r="14">
      <c r="A14" s="379"/>
      <c r="B14" s="379" t="s">
        <v>3785</v>
      </c>
      <c r="C14" s="379" cm="1">
        <f t="array" ref="C14:C14">B14</f>
      </c>
      <c r="D14" s="379">
        <v>50</v>
      </c>
      <c r="E14" s="383" cm="1">
        <f t="array" ref="E14:E14">B14</f>
      </c>
      <c r="F14" s="379">
        <f t="shared" si="3"/>
      </c>
      <c r="G14" s="379">
        <f t="shared" si="0"/>
      </c>
      <c r="H14" s="384">
        <v>225</v>
      </c>
      <c r="I14" s="384">
        <v>2</v>
      </c>
      <c r="J14" s="384">
        <v>9</v>
      </c>
      <c r="K14" s="379"/>
      <c r="L14" s="379"/>
      <c r="M14" s="379"/>
      <c r="N14" s="379"/>
      <c r="O14" s="379"/>
      <c r="P14" s="379"/>
      <c r="Q14" s="379"/>
      <c r="R14" s="379"/>
      <c r="S14" s="379"/>
      <c r="T14" s="379"/>
    </row>
    <row r="15">
      <c r="A15" s="379"/>
      <c r="B15" s="379" t="s">
        <v>3786</v>
      </c>
      <c r="C15" s="379" cm="1">
        <f t="array" ref="C15:C15">B15</f>
      </c>
      <c r="D15" s="379">
        <v>50</v>
      </c>
      <c r="E15" s="383" cm="1">
        <f t="array" ref="E15:E15">B15</f>
      </c>
      <c r="F15" s="379">
        <f t="shared" si="3"/>
      </c>
      <c r="G15" s="379">
        <f t="shared" si="0"/>
      </c>
      <c r="H15" s="384">
        <v>210</v>
      </c>
      <c r="I15" s="384">
        <v>3</v>
      </c>
      <c r="J15" s="384">
        <v>7</v>
      </c>
      <c r="K15" s="379"/>
      <c r="L15" s="379"/>
      <c r="M15" s="379"/>
      <c r="N15" s="379"/>
      <c r="O15" s="379"/>
      <c r="P15" s="379"/>
      <c r="Q15" s="379"/>
      <c r="R15" s="379"/>
      <c r="S15" s="379"/>
      <c r="T15" s="379"/>
    </row>
    <row r="16">
      <c r="A16" s="379"/>
      <c r="B16" s="379" t="s">
        <v>3787</v>
      </c>
      <c r="C16" s="379" cm="1">
        <f t="array" ref="C16:C16">B16</f>
      </c>
      <c r="D16" s="379">
        <v>500</v>
      </c>
      <c r="E16" s="383" cm="1">
        <f t="array" ref="E16:E16">B16</f>
      </c>
      <c r="F16" s="379">
        <f t="shared" si="3"/>
      </c>
      <c r="G16" s="379">
        <f t="shared" si="0"/>
      </c>
      <c r="H16" s="384">
        <v>300</v>
      </c>
      <c r="I16" s="384">
        <v>5</v>
      </c>
      <c r="J16" s="384">
        <v>6</v>
      </c>
      <c r="K16" s="379"/>
      <c r="L16" s="379"/>
      <c r="M16" s="379"/>
      <c r="N16" s="379"/>
      <c r="O16" s="379"/>
      <c r="P16" s="379"/>
      <c r="Q16" s="379"/>
      <c r="R16" s="379"/>
      <c r="S16" s="379"/>
      <c r="T16" s="379"/>
    </row>
    <row r="17">
      <c r="A17" s="379"/>
      <c r="B17" s="379" t="s">
        <v>3788</v>
      </c>
      <c r="C17" s="379" cm="1">
        <f t="array" ref="C17:C17">B17</f>
      </c>
      <c r="D17" s="379">
        <v>6</v>
      </c>
      <c r="E17" s="383" cm="1">
        <f t="array" ref="E17:E17">B17</f>
      </c>
      <c r="F17" s="379">
        <f t="shared" si="3"/>
      </c>
      <c r="G17" s="379">
        <f t="shared" si="0"/>
      </c>
      <c r="H17" s="384">
        <v>216</v>
      </c>
      <c r="I17" s="384">
        <v>2</v>
      </c>
      <c r="J17" s="384">
        <v>6</v>
      </c>
      <c r="K17" s="379"/>
      <c r="L17" s="379"/>
      <c r="M17" s="379"/>
      <c r="N17" s="379"/>
      <c r="O17" s="379"/>
      <c r="P17" s="379"/>
      <c r="Q17" s="379"/>
      <c r="R17" s="379"/>
      <c r="S17" s="379"/>
      <c r="T17" s="379"/>
    </row>
    <row r="18">
      <c r="A18" s="379"/>
      <c r="B18" s="379" t="s">
        <v>3789</v>
      </c>
      <c r="C18" s="379" cm="1">
        <f t="array" ref="C18:C18">B18</f>
      </c>
      <c r="D18" s="379">
        <v>1000</v>
      </c>
      <c r="E18" s="383" cm="1">
        <f t="array" ref="E18:E18">B18</f>
      </c>
      <c r="F18" s="379">
        <f t="shared" si="3"/>
      </c>
      <c r="G18" s="389">
        <f t="shared" si="0"/>
      </c>
      <c r="H18" s="384">
        <v>196</v>
      </c>
      <c r="I18" s="384">
        <v>3</v>
      </c>
      <c r="J18" s="384">
        <v>6</v>
      </c>
      <c r="K18" s="379"/>
      <c r="L18" s="379"/>
      <c r="M18" s="379"/>
      <c r="N18" s="379"/>
      <c r="O18" s="379"/>
      <c r="P18" s="379"/>
      <c r="Q18" s="379"/>
      <c r="R18" s="379"/>
      <c r="S18" s="379"/>
      <c r="T18" s="379"/>
    </row>
    <row r="19">
      <c r="A19" s="379"/>
      <c r="B19" s="390" t="s">
        <v>3790</v>
      </c>
      <c r="C19" s="390" cm="1">
        <f t="array" ref="C19:C19">B19</f>
      </c>
      <c r="D19" s="390">
        <v>3</v>
      </c>
      <c r="E19" s="391" cm="1">
        <f t="array" ref="E19:E19">B19</f>
      </c>
      <c r="F19" s="390">
        <f t="shared" si="3"/>
      </c>
      <c r="G19" s="390">
        <f t="shared" si="0"/>
      </c>
      <c r="H19" s="392">
        <v>225</v>
      </c>
      <c r="I19" s="392">
        <v>5</v>
      </c>
      <c r="J19" s="392">
        <v>5</v>
      </c>
      <c r="K19" s="388" t="s">
        <v>3791</v>
      </c>
      <c r="L19" s="388" t="s">
        <v>3792</v>
      </c>
      <c r="M19" s="379"/>
      <c r="N19" s="379"/>
      <c r="O19" s="379"/>
      <c r="P19" s="379"/>
      <c r="Q19" s="379"/>
      <c r="R19" s="379"/>
      <c r="S19" s="379"/>
      <c r="T19" s="379"/>
    </row>
    <row r="20">
      <c r="A20" s="379"/>
      <c r="B20" s="379"/>
      <c r="C20" s="379"/>
      <c r="D20" s="379"/>
      <c r="E20" s="379"/>
      <c r="F20" s="379"/>
      <c r="G20" s="379"/>
      <c r="H20" s="379"/>
      <c r="I20" s="379"/>
      <c r="J20" s="379"/>
      <c r="K20" s="379"/>
      <c r="L20" s="379"/>
      <c r="M20" s="379"/>
      <c r="N20" s="379"/>
      <c r="O20" s="379"/>
      <c r="P20" s="379"/>
      <c r="Q20" s="379"/>
      <c r="R20" s="379"/>
      <c r="S20" s="379"/>
      <c r="T20" s="379"/>
    </row>
    <row r="21">
      <c r="A21" s="379"/>
      <c r="B21" s="379"/>
      <c r="C21" s="379"/>
      <c r="D21" s="379"/>
      <c r="E21" s="379"/>
      <c r="F21" s="379"/>
      <c r="G21" s="379"/>
      <c r="H21" s="379"/>
      <c r="I21" s="379"/>
      <c r="J21" s="379"/>
      <c r="K21" s="379"/>
      <c r="L21" s="379"/>
      <c r="M21" s="379"/>
      <c r="N21" s="379"/>
      <c r="O21" s="379"/>
      <c r="P21" s="379"/>
      <c r="Q21" s="379"/>
      <c r="R21" s="379"/>
      <c r="S21" s="379"/>
      <c r="T21" s="379"/>
    </row>
    <row r="22">
      <c r="A22" s="379"/>
      <c r="B22" s="379"/>
      <c r="C22" s="379"/>
      <c r="D22" s="379"/>
      <c r="E22" s="379"/>
      <c r="F22" s="379"/>
      <c r="G22" s="379"/>
      <c r="H22" s="379"/>
      <c r="I22" s="379"/>
      <c r="J22" s="379"/>
      <c r="K22" s="379"/>
      <c r="L22" s="379"/>
      <c r="M22" s="379"/>
      <c r="N22" s="379"/>
      <c r="O22" s="379"/>
      <c r="P22" s="379"/>
      <c r="Q22" s="379"/>
      <c r="R22" s="379"/>
      <c r="S22" s="379"/>
      <c r="T22" s="379"/>
    </row>
    <row r="23">
      <c r="A23" s="379"/>
      <c r="B23" s="379"/>
      <c r="C23" s="379"/>
      <c r="D23" s="379"/>
      <c r="E23" s="379"/>
      <c r="F23" s="379"/>
      <c r="G23" s="379"/>
      <c r="H23" s="379"/>
      <c r="I23" s="379"/>
      <c r="J23" s="379"/>
      <c r="K23" s="379"/>
      <c r="L23" s="379"/>
      <c r="M23" s="379"/>
      <c r="N23" s="379"/>
      <c r="O23" s="379"/>
      <c r="P23" s="379"/>
      <c r="Q23" s="379"/>
      <c r="R23" s="379"/>
      <c r="S23" s="379"/>
      <c r="T23" s="379"/>
    </row>
    <row r="24">
      <c r="A24" s="379"/>
      <c r="B24" s="379"/>
      <c r="C24" s="379"/>
      <c r="D24" s="379"/>
      <c r="E24" s="379"/>
      <c r="F24" s="379"/>
      <c r="G24" s="379"/>
      <c r="H24" s="379"/>
      <c r="I24" s="379"/>
      <c r="J24" s="379"/>
      <c r="K24" s="379"/>
      <c r="L24" s="379"/>
      <c r="M24" s="379"/>
      <c r="N24" s="379"/>
      <c r="O24" s="379"/>
      <c r="P24" s="379"/>
      <c r="Q24" s="379"/>
      <c r="R24" s="379"/>
      <c r="S24" s="379"/>
      <c r="T24" s="379"/>
    </row>
    <row r="25">
      <c r="A25" s="378" t="s">
        <v>3793</v>
      </c>
      <c r="B25" s="378"/>
      <c r="C25" s="378"/>
      <c r="D25" s="378"/>
      <c r="E25" s="379"/>
      <c r="F25" s="379"/>
      <c r="G25" s="379"/>
      <c r="H25" s="379"/>
      <c r="I25" s="379"/>
      <c r="J25" s="379"/>
      <c r="K25" s="379"/>
      <c r="L25" s="379"/>
      <c r="M25" s="379"/>
      <c r="N25" s="379"/>
      <c r="O25" s="379"/>
      <c r="P25" s="379"/>
      <c r="Q25" s="379"/>
      <c r="R25" s="379"/>
      <c r="S25" s="379"/>
      <c r="T25" s="379"/>
    </row>
    <row r="26">
      <c r="A26" s="379"/>
      <c r="B26" s="379"/>
      <c r="C26" s="379"/>
      <c r="D26" s="379"/>
      <c r="E26" s="379"/>
      <c r="F26" s="379"/>
      <c r="G26" s="379"/>
      <c r="H26" s="379"/>
      <c r="I26" s="379"/>
      <c r="J26" s="379"/>
      <c r="K26" s="379"/>
      <c r="L26" s="379"/>
      <c r="M26" s="379"/>
      <c r="N26" s="379"/>
      <c r="O26" s="379"/>
      <c r="P26" s="379"/>
      <c r="Q26" s="379"/>
      <c r="R26" s="379"/>
      <c r="S26" s="379"/>
      <c r="T26" s="379"/>
    </row>
    <row r="27">
      <c r="A27" s="379"/>
      <c r="B27" s="380" t="s">
        <v>3767</v>
      </c>
      <c r="C27" s="380" t="s">
        <v>3768</v>
      </c>
      <c r="D27" s="380" t="s">
        <v>3769</v>
      </c>
      <c r="E27" s="380" t="s">
        <v>3770</v>
      </c>
      <c r="F27" s="380" t="s">
        <v>3771</v>
      </c>
      <c r="G27" s="381" t="s">
        <v>3772</v>
      </c>
      <c r="H27" s="382" t="s">
        <v>3773</v>
      </c>
      <c r="I27" s="381" t="s">
        <v>3774</v>
      </c>
      <c r="J27" s="381" t="s">
        <v>3775</v>
      </c>
      <c r="K27" s="379"/>
      <c r="L27" s="379"/>
      <c r="M27" s="379"/>
      <c r="N27" s="379"/>
      <c r="O27" s="379"/>
      <c r="P27" s="379"/>
      <c r="Q27" s="379"/>
      <c r="R27" s="379"/>
      <c r="S27" s="379"/>
      <c r="T27" s="379"/>
    </row>
    <row r="28">
      <c r="A28" s="393"/>
      <c r="B28" s="393" t="s">
        <v>3776</v>
      </c>
      <c r="C28" s="393" cm="1">
        <f t="array" ref="C28:C28">B28</f>
      </c>
      <c r="D28" s="393">
        <v>10</v>
      </c>
      <c r="E28" s="383" cm="1">
        <f t="array" ref="E28:E28">B28</f>
      </c>
      <c r="F28" s="379">
        <f t="shared" ref="F28:F41" si="4">E28*D28</f>
      </c>
      <c r="G28" s="393"/>
      <c r="H28" s="394">
        <v>0</v>
      </c>
      <c r="I28" s="394"/>
      <c r="J28" s="394"/>
      <c r="K28" s="379"/>
      <c r="L28" s="379"/>
      <c r="M28" s="379"/>
      <c r="N28" s="379"/>
      <c r="O28" s="379"/>
      <c r="P28" s="379"/>
      <c r="Q28" s="379"/>
      <c r="R28" s="379"/>
      <c r="S28" s="379"/>
      <c r="T28" s="379"/>
    </row>
    <row r="29">
      <c r="A29" s="393" t="s">
        <v>3777</v>
      </c>
      <c r="B29" s="393" t="s">
        <v>3776</v>
      </c>
      <c r="C29" s="393" cm="1">
        <f t="array" ref="C29:C29">B29</f>
      </c>
      <c r="D29" s="393">
        <v>10</v>
      </c>
      <c r="E29" s="386" cm="1">
        <f t="array" ref="E29:E29">B29</f>
      </c>
      <c r="F29" s="385">
        <f t="shared" si="4"/>
      </c>
      <c r="G29" s="393"/>
      <c r="H29" s="394" t="s">
        <v>3778</v>
      </c>
      <c r="I29" s="394"/>
      <c r="J29" s="394"/>
      <c r="K29" s="379"/>
      <c r="L29" s="379"/>
      <c r="M29" s="379"/>
      <c r="N29" s="379"/>
      <c r="O29" s="379"/>
      <c r="P29" s="379"/>
      <c r="Q29" s="379"/>
      <c r="R29" s="379"/>
      <c r="S29" s="379"/>
      <c r="T29" s="379"/>
    </row>
    <row r="30">
      <c r="A30" s="379"/>
      <c r="B30" s="379" t="s">
        <v>3776</v>
      </c>
      <c r="C30" s="379" cm="1">
        <f t="array" ref="C30:C30">B30</f>
      </c>
      <c r="D30" s="379">
        <v>60</v>
      </c>
      <c r="E30" s="383" cm="1">
        <f t="array" ref="E30:E30">B30</f>
      </c>
      <c r="F30" s="379">
        <f t="shared" si="4"/>
      </c>
      <c r="G30" s="389">
        <f t="shared" ref="G30:G44" si="1">IFERROR(H30/J30*10,"")</f>
      </c>
      <c r="H30" s="384">
        <v>84</v>
      </c>
      <c r="I30" s="384">
        <v>5</v>
      </c>
      <c r="J30" s="384">
        <v>7</v>
      </c>
      <c r="K30" s="379"/>
      <c r="L30" s="379"/>
      <c r="M30" s="379"/>
      <c r="N30" s="379"/>
      <c r="O30" s="379"/>
      <c r="P30" s="379"/>
      <c r="Q30" s="379"/>
      <c r="R30" s="379"/>
      <c r="S30" s="379"/>
      <c r="T30" s="379"/>
    </row>
    <row r="31">
      <c r="A31" s="379"/>
      <c r="B31" s="379" t="s">
        <v>3779</v>
      </c>
      <c r="C31" s="379" cm="1">
        <f t="array" ref="C31:C31">B31</f>
      </c>
      <c r="D31" s="379">
        <v>10000</v>
      </c>
      <c r="E31" s="383" cm="1">
        <f t="array" ref="E31:E31">B31</f>
      </c>
      <c r="F31" s="379">
        <f t="shared" si="4"/>
      </c>
      <c r="G31" s="389">
        <f t="shared" si="1"/>
      </c>
      <c r="H31" s="384">
        <v>200</v>
      </c>
      <c r="I31" s="384">
        <v>1</v>
      </c>
      <c r="J31" s="384">
        <v>4</v>
      </c>
      <c r="K31" s="379"/>
      <c r="L31" s="379"/>
      <c r="M31" s="379"/>
      <c r="N31" s="379"/>
      <c r="O31" s="379"/>
      <c r="P31" s="379"/>
      <c r="Q31" s="379"/>
      <c r="R31" s="379"/>
      <c r="S31" s="379"/>
      <c r="T31" s="379"/>
    </row>
    <row r="32">
      <c r="A32" s="379"/>
      <c r="B32" s="379" t="s">
        <v>3780</v>
      </c>
      <c r="C32" s="379" cm="1">
        <f t="array" ref="C32:C32">B32</f>
      </c>
      <c r="D32" s="379">
        <v>50</v>
      </c>
      <c r="E32" s="383" cm="1">
        <f t="array" ref="E32:E32">B32</f>
      </c>
      <c r="F32" s="379">
        <f t="shared" si="4"/>
      </c>
      <c r="G32" s="389">
        <f t="shared" si="1"/>
      </c>
      <c r="H32" s="384">
        <v>1050</v>
      </c>
      <c r="I32" s="384">
        <v>3</v>
      </c>
      <c r="J32" s="384">
        <v>7</v>
      </c>
      <c r="K32" s="379"/>
      <c r="L32" s="379"/>
      <c r="M32" s="379"/>
      <c r="N32" s="379"/>
      <c r="O32" s="379"/>
      <c r="P32" s="379"/>
      <c r="Q32" s="379"/>
      <c r="R32" s="379"/>
      <c r="S32" s="379"/>
      <c r="T32" s="379"/>
    </row>
    <row r="33">
      <c r="A33" s="379"/>
      <c r="B33" s="379" t="s">
        <v>3780</v>
      </c>
      <c r="C33" s="379" cm="1">
        <f t="array" ref="C33:C33">B33</f>
      </c>
      <c r="D33" s="379">
        <v>100</v>
      </c>
      <c r="E33" s="383" cm="1">
        <f t="array" ref="E33:E33">B33</f>
      </c>
      <c r="F33" s="379">
        <f t="shared" si="4"/>
      </c>
      <c r="G33" s="389">
        <f t="shared" si="1"/>
      </c>
      <c r="H33" s="384">
        <v>1800</v>
      </c>
      <c r="I33" s="384">
        <v>3</v>
      </c>
      <c r="J33" s="384">
        <v>6</v>
      </c>
      <c r="K33" s="379"/>
      <c r="L33" s="379"/>
      <c r="M33" s="379"/>
      <c r="N33" s="379"/>
      <c r="O33" s="379"/>
      <c r="P33" s="379"/>
      <c r="Q33" s="379"/>
      <c r="R33" s="379"/>
      <c r="S33" s="379"/>
      <c r="T33" s="379"/>
    </row>
    <row r="34">
      <c r="A34" s="379"/>
      <c r="B34" s="379" t="s">
        <v>3782</v>
      </c>
      <c r="C34" s="379" cm="1">
        <f t="array" ref="C34:C34">B34</f>
      </c>
      <c r="D34" s="379">
        <v>400</v>
      </c>
      <c r="E34" s="383" cm="1">
        <f t="array" ref="E34:E34">B34</f>
      </c>
      <c r="F34" s="379">
        <f t="shared" si="4"/>
      </c>
      <c r="G34" s="389">
        <f t="shared" si="1"/>
      </c>
      <c r="H34" s="384">
        <v>320</v>
      </c>
      <c r="I34" s="384">
        <v>10</v>
      </c>
      <c r="J34" s="384">
        <v>7</v>
      </c>
      <c r="K34" s="388"/>
      <c r="L34" s="379"/>
      <c r="M34" s="379"/>
      <c r="N34" s="379"/>
      <c r="O34" s="379"/>
      <c r="P34" s="379"/>
      <c r="Q34" s="379"/>
      <c r="R34" s="379"/>
      <c r="S34" s="379"/>
      <c r="T34" s="379"/>
    </row>
    <row r="35">
      <c r="A35" s="379"/>
      <c r="B35" s="379" t="s">
        <v>3783</v>
      </c>
      <c r="C35" s="379" cm="1">
        <f t="array" ref="C35:C35">B35</f>
      </c>
      <c r="D35" s="379">
        <v>200</v>
      </c>
      <c r="E35" s="383" cm="1">
        <f t="array" ref="E35:E35">B35</f>
      </c>
      <c r="F35" s="379">
        <f t="shared" si="4"/>
      </c>
      <c r="G35" s="389">
        <f t="shared" si="1"/>
      </c>
      <c r="H35" s="384">
        <v>360</v>
      </c>
      <c r="I35" s="384">
        <v>3</v>
      </c>
      <c r="J35" s="384">
        <v>6</v>
      </c>
      <c r="K35" s="379"/>
      <c r="L35" s="379"/>
      <c r="M35" s="379"/>
      <c r="N35" s="379"/>
      <c r="O35" s="379"/>
      <c r="P35" s="379"/>
      <c r="Q35" s="379"/>
      <c r="R35" s="379"/>
      <c r="S35" s="379"/>
      <c r="T35" s="379"/>
    </row>
    <row r="36">
      <c r="A36" s="379"/>
      <c r="B36" s="379" t="s">
        <v>3784</v>
      </c>
      <c r="C36" s="379" cm="1">
        <f t="array" ref="C36:C36">B36</f>
      </c>
      <c r="D36" s="379">
        <v>10</v>
      </c>
      <c r="E36" s="383" cm="1">
        <f t="array" ref="E36:E36">B36</f>
      </c>
      <c r="F36" s="379">
        <f t="shared" si="4"/>
      </c>
      <c r="G36" s="389">
        <f t="shared" si="1"/>
      </c>
      <c r="H36" s="384">
        <v>1400</v>
      </c>
      <c r="I36" s="384">
        <v>5</v>
      </c>
      <c r="J36" s="384">
        <v>5</v>
      </c>
      <c r="K36" s="379"/>
      <c r="L36" s="379"/>
      <c r="M36" s="379"/>
      <c r="N36" s="379"/>
      <c r="O36" s="379"/>
      <c r="P36" s="379"/>
      <c r="Q36" s="379"/>
      <c r="R36" s="379"/>
      <c r="S36" s="379"/>
      <c r="T36" s="379"/>
    </row>
    <row r="37">
      <c r="A37" s="379"/>
      <c r="B37" s="379" t="s">
        <v>3784</v>
      </c>
      <c r="C37" s="379" cm="1">
        <f t="array" ref="C37:C37">B37</f>
      </c>
      <c r="D37" s="379">
        <v>20</v>
      </c>
      <c r="E37" s="383" cm="1">
        <f t="array" ref="E37:E37">B37</f>
      </c>
      <c r="F37" s="379">
        <f t="shared" si="4"/>
      </c>
      <c r="G37" s="389">
        <f t="shared" si="1"/>
      </c>
      <c r="H37" s="384">
        <v>2240</v>
      </c>
      <c r="I37" s="384">
        <v>5</v>
      </c>
      <c r="J37" s="384">
        <v>4</v>
      </c>
      <c r="K37" s="379"/>
      <c r="L37" s="379"/>
      <c r="M37" s="379"/>
      <c r="N37" s="379"/>
      <c r="O37" s="379"/>
      <c r="P37" s="379"/>
      <c r="Q37" s="379"/>
      <c r="R37" s="379"/>
      <c r="S37" s="379"/>
      <c r="T37" s="379"/>
    </row>
    <row r="38">
      <c r="A38" s="379"/>
      <c r="B38" s="379" t="s">
        <v>3785</v>
      </c>
      <c r="C38" s="379" cm="1">
        <f t="array" ref="C38:C38">B38</f>
      </c>
      <c r="D38" s="379">
        <v>100</v>
      </c>
      <c r="E38" s="383" cm="1">
        <f t="array" ref="E38:E38">B38</f>
      </c>
      <c r="F38" s="379">
        <f t="shared" si="4"/>
      </c>
      <c r="G38" s="389">
        <f t="shared" si="1"/>
      </c>
      <c r="H38" s="384">
        <v>400</v>
      </c>
      <c r="I38" s="384">
        <v>3</v>
      </c>
      <c r="J38" s="384">
        <v>8</v>
      </c>
      <c r="K38" s="379"/>
      <c r="L38" s="379"/>
      <c r="M38" s="379"/>
      <c r="N38" s="379"/>
      <c r="O38" s="379"/>
      <c r="P38" s="379"/>
      <c r="Q38" s="379"/>
      <c r="R38" s="379"/>
      <c r="S38" s="379"/>
      <c r="T38" s="379"/>
    </row>
    <row r="39">
      <c r="A39" s="379"/>
      <c r="B39" s="379" t="s">
        <v>3788</v>
      </c>
      <c r="C39" s="379" cm="1">
        <f t="array" ref="C39:C39">B39</f>
      </c>
      <c r="D39" s="379">
        <v>12</v>
      </c>
      <c r="E39" s="383" cm="1">
        <f t="array" ref="E39:E39">B39</f>
      </c>
      <c r="F39" s="379">
        <f t="shared" si="4"/>
      </c>
      <c r="G39" s="389">
        <f t="shared" si="1"/>
      </c>
      <c r="H39" s="384">
        <v>360</v>
      </c>
      <c r="I39" s="384">
        <v>2</v>
      </c>
      <c r="J39" s="384">
        <v>5</v>
      </c>
      <c r="K39" s="379"/>
      <c r="L39" s="379"/>
      <c r="M39" s="379"/>
      <c r="N39" s="379"/>
      <c r="O39" s="379"/>
      <c r="P39" s="379"/>
      <c r="Q39" s="379"/>
      <c r="R39" s="379"/>
      <c r="S39" s="379"/>
      <c r="T39" s="379"/>
    </row>
    <row r="40">
      <c r="A40" s="379"/>
      <c r="B40" s="379" t="s">
        <v>3786</v>
      </c>
      <c r="C40" s="379" cm="1">
        <f t="array" ref="C40:C40">B40</f>
      </c>
      <c r="D40" s="379">
        <v>200</v>
      </c>
      <c r="E40" s="383" cm="1">
        <f t="array" ref="E40:E40">B40</f>
      </c>
      <c r="F40" s="379">
        <f t="shared" si="4"/>
      </c>
      <c r="G40" s="389">
        <f t="shared" si="1"/>
      </c>
      <c r="H40" s="384">
        <v>360</v>
      </c>
      <c r="I40" s="384">
        <v>3</v>
      </c>
      <c r="J40" s="384">
        <v>6</v>
      </c>
      <c r="K40" s="379"/>
      <c r="L40" s="379"/>
      <c r="M40" s="379"/>
      <c r="N40" s="379"/>
      <c r="O40" s="379"/>
      <c r="P40" s="379" t="s">
        <v>3794</v>
      </c>
      <c r="Q40" s="379"/>
      <c r="R40" s="379"/>
      <c r="S40" s="379"/>
      <c r="T40" s="379"/>
    </row>
    <row r="41">
      <c r="A41" s="379"/>
      <c r="B41" s="395" t="s">
        <v>3795</v>
      </c>
      <c r="C41" s="395" cm="1">
        <f t="array" ref="C41:C41">B41</f>
      </c>
      <c r="D41" s="396">
        <v>50</v>
      </c>
      <c r="E41" s="397" cm="1">
        <f t="array" ref="E41:E41">B41</f>
      </c>
      <c r="F41" s="395">
        <f t="shared" si="4"/>
      </c>
      <c r="G41" s="398">
        <f t="shared" si="1"/>
      </c>
      <c r="H41" s="399">
        <v>200</v>
      </c>
      <c r="I41" s="399">
        <v>10</v>
      </c>
      <c r="J41" s="399">
        <v>8</v>
      </c>
      <c r="K41" s="379"/>
      <c r="L41" s="388" t="s">
        <v>3796</v>
      </c>
      <c r="M41" s="379"/>
      <c r="N41" s="379"/>
      <c r="O41" s="379"/>
      <c r="P41" s="379" t="s">
        <v>3797</v>
      </c>
      <c r="Q41" s="379" t="s">
        <v>3798</v>
      </c>
      <c r="R41" s="379" t="s">
        <v>3799</v>
      </c>
      <c r="S41" s="379"/>
      <c r="T41" s="379"/>
    </row>
    <row r="42">
      <c r="A42" s="379"/>
      <c r="B42" s="379" t="s">
        <v>3800</v>
      </c>
      <c r="C42" s="379" cm="1">
        <f t="array" ref="C42:C42">B42</f>
      </c>
      <c r="D42" s="379">
        <v>1</v>
      </c>
      <c r="E42" s="383"/>
      <c r="F42" s="379"/>
      <c r="G42" s="389">
        <f t="shared" si="1"/>
      </c>
      <c r="H42" s="384">
        <v>980</v>
      </c>
      <c r="I42" s="384">
        <v>3</v>
      </c>
      <c r="J42" s="384">
        <v>1</v>
      </c>
      <c r="K42" s="379"/>
      <c r="L42" s="379"/>
      <c r="M42" s="379"/>
      <c r="N42" s="379"/>
      <c r="O42" s="379"/>
      <c r="P42" s="379"/>
      <c r="Q42" s="379"/>
      <c r="R42" s="379"/>
      <c r="S42" s="379"/>
      <c r="T42" s="379"/>
    </row>
    <row r="43">
      <c r="A43" s="379"/>
      <c r="B43" s="400" t="s">
        <v>3789</v>
      </c>
      <c r="C43" s="400" cm="1">
        <f t="array" ref="C43:C43">B43</f>
      </c>
      <c r="D43" s="400">
        <v>3000</v>
      </c>
      <c r="E43" s="401" cm="1">
        <f t="array" ref="E43:E43">B43</f>
      </c>
      <c r="F43" s="400">
        <f t="shared" ref="F43:F47" si="5">E43*D43</f>
      </c>
      <c r="G43" s="402">
        <f t="shared" si="1"/>
      </c>
      <c r="H43" s="400">
        <v>500</v>
      </c>
      <c r="I43" s="400">
        <v>4</v>
      </c>
      <c r="J43" s="400">
        <v>5</v>
      </c>
      <c r="K43" s="379"/>
      <c r="L43" s="379"/>
      <c r="M43" s="379"/>
      <c r="N43" s="379"/>
      <c r="O43" s="379"/>
      <c r="P43" s="379" t="s">
        <v>3801</v>
      </c>
      <c r="Q43" s="379"/>
      <c r="R43" s="379"/>
      <c r="S43" s="379"/>
      <c r="T43" s="379"/>
    </row>
    <row r="44">
      <c r="A44" s="379"/>
      <c r="B44" s="403" t="s">
        <v>3790</v>
      </c>
      <c r="C44" s="403" cm="1">
        <f t="array" ref="C44:C44">B44</f>
      </c>
      <c r="D44" s="403">
        <v>10</v>
      </c>
      <c r="E44" s="391" cm="1">
        <f t="array" ref="E44:E44">B44</f>
      </c>
      <c r="F44" s="390">
        <f t="shared" si="5"/>
      </c>
      <c r="G44" s="404">
        <f t="shared" si="1"/>
      </c>
      <c r="H44" s="405">
        <v>600</v>
      </c>
      <c r="I44" s="405">
        <v>3</v>
      </c>
      <c r="J44" s="405">
        <v>4</v>
      </c>
      <c r="K44" s="388" t="s">
        <v>3802</v>
      </c>
      <c r="L44" s="388" t="s">
        <v>3792</v>
      </c>
      <c r="M44" s="379"/>
      <c r="N44" s="379"/>
      <c r="O44" s="379"/>
      <c r="P44" s="379"/>
      <c r="Q44" s="379"/>
      <c r="R44" s="379"/>
      <c r="S44" s="379"/>
      <c r="T44" s="379"/>
    </row>
    <row r="45">
      <c r="A45" s="379"/>
      <c r="B45" s="406" t="s">
        <v>3803</v>
      </c>
      <c r="C45" s="403" cm="1">
        <f t="array" ref="C45:C45">B45</f>
      </c>
      <c r="D45" s="406">
        <v>300</v>
      </c>
      <c r="E45" s="391" cm="1">
        <f t="array" ref="E45:E45">B45</f>
      </c>
      <c r="F45" s="390">
        <f t="shared" si="5"/>
      </c>
      <c r="G45" s="406">
        <f>H45/J45*10</f>
      </c>
      <c r="H45" s="406">
        <v>180</v>
      </c>
      <c r="I45" s="406">
        <v>5</v>
      </c>
      <c r="J45" s="406">
        <v>6</v>
      </c>
      <c r="K45" s="388" t="s">
        <v>3802</v>
      </c>
      <c r="L45" s="388" t="s">
        <v>3792</v>
      </c>
      <c r="M45" s="379"/>
      <c r="N45" s="379"/>
      <c r="O45" s="379"/>
      <c r="P45" s="379"/>
      <c r="Q45" s="379"/>
      <c r="R45" s="379"/>
      <c r="S45" s="379"/>
      <c r="T45" s="379"/>
    </row>
    <row r="46">
      <c r="A46" s="379"/>
      <c r="B46" s="406" t="s">
        <v>3804</v>
      </c>
      <c r="C46" s="406">
        <v>6220021</v>
      </c>
      <c r="D46" s="406">
        <v>1</v>
      </c>
      <c r="E46" s="406">
        <v>2400</v>
      </c>
      <c r="F46" s="390">
        <f t="shared" si="5"/>
      </c>
      <c r="G46" s="407">
        <f>IFERROR(H46/J46*10,"")</f>
      </c>
      <c r="H46" s="406">
        <v>1400</v>
      </c>
      <c r="I46" s="406">
        <v>3</v>
      </c>
      <c r="J46" s="406">
        <v>6</v>
      </c>
      <c r="K46" s="388" t="s">
        <v>3805</v>
      </c>
      <c r="L46" s="388" t="s">
        <v>3792</v>
      </c>
      <c r="M46" s="379"/>
      <c r="N46" s="379"/>
      <c r="O46" s="379"/>
      <c r="P46" s="379"/>
      <c r="Q46" s="379"/>
      <c r="R46" s="379"/>
      <c r="S46" s="379"/>
      <c r="T46" s="379"/>
    </row>
    <row r="47">
      <c r="A47" s="379"/>
      <c r="B47" s="406" t="s">
        <v>3806</v>
      </c>
      <c r="C47" s="390" cm="1">
        <f t="array" ref="C47:C47">B47</f>
      </c>
      <c r="D47" s="406">
        <v>1</v>
      </c>
      <c r="E47" s="391">
        <v>6000</v>
      </c>
      <c r="F47" s="406">
        <f t="shared" si="5"/>
      </c>
      <c r="G47" s="406">
        <v>6000</v>
      </c>
      <c r="H47" s="406">
        <v>1800</v>
      </c>
      <c r="I47" s="406">
        <v>1</v>
      </c>
      <c r="J47" s="406">
        <v>3</v>
      </c>
      <c r="K47" s="388" t="s">
        <v>3805</v>
      </c>
      <c r="L47" s="388" t="s">
        <v>3792</v>
      </c>
      <c r="M47" s="379"/>
      <c r="N47" s="379"/>
      <c r="O47" s="379"/>
      <c r="P47" s="379"/>
      <c r="Q47" s="379"/>
      <c r="R47" s="379"/>
      <c r="S47" s="379"/>
      <c r="T47" s="379"/>
    </row>
    <row r="48">
      <c r="A48" s="379"/>
      <c r="B48" s="379"/>
      <c r="C48" s="379"/>
      <c r="D48" s="379"/>
      <c r="E48" s="379"/>
      <c r="F48" s="379"/>
      <c r="G48" s="379"/>
      <c r="H48" s="379"/>
      <c r="I48" s="379"/>
      <c r="J48" s="379"/>
      <c r="K48" s="379"/>
      <c r="L48" s="379"/>
      <c r="M48" s="379"/>
      <c r="N48" s="379"/>
      <c r="O48" s="379"/>
      <c r="P48" s="379"/>
      <c r="Q48" s="379"/>
      <c r="R48" s="379"/>
      <c r="S48" s="379"/>
      <c r="T48" s="379"/>
    </row>
    <row r="49">
      <c r="A49" s="378" t="s">
        <v>3807</v>
      </c>
      <c r="B49" s="378"/>
      <c r="C49" s="378"/>
      <c r="D49" s="378" t="s">
        <v>3808</v>
      </c>
      <c r="E49" s="379"/>
      <c r="F49" s="379"/>
      <c r="G49" s="379"/>
      <c r="H49" s="379"/>
      <c r="I49" s="379"/>
      <c r="J49" s="379"/>
      <c r="K49" s="379"/>
      <c r="L49" s="379"/>
      <c r="M49" s="379"/>
      <c r="N49" s="379"/>
      <c r="O49" s="379"/>
      <c r="P49" s="379"/>
      <c r="Q49" s="379"/>
      <c r="R49" s="379"/>
      <c r="S49" s="379"/>
      <c r="T49" s="379"/>
    </row>
    <row r="50">
      <c r="A50" s="379"/>
      <c r="B50" s="379"/>
      <c r="C50" s="379"/>
      <c r="D50" s="379"/>
      <c r="E50" s="379"/>
      <c r="F50" s="379"/>
      <c r="G50" s="379"/>
      <c r="H50" s="379"/>
      <c r="I50" s="379"/>
      <c r="J50" s="379"/>
      <c r="K50" s="379"/>
      <c r="L50" s="379"/>
      <c r="M50" s="379"/>
      <c r="N50" s="379"/>
      <c r="O50" s="379"/>
      <c r="P50" s="379"/>
      <c r="Q50" s="379"/>
      <c r="R50" s="379"/>
      <c r="S50" s="379"/>
      <c r="T50" s="379"/>
    </row>
    <row r="51">
      <c r="A51" s="379"/>
      <c r="B51" s="380" t="s">
        <v>3767</v>
      </c>
      <c r="C51" s="380" t="s">
        <v>3768</v>
      </c>
      <c r="D51" s="380" t="s">
        <v>3769</v>
      </c>
      <c r="E51" s="380" t="s">
        <v>3770</v>
      </c>
      <c r="F51" s="380" t="s">
        <v>3771</v>
      </c>
      <c r="G51" s="381" t="s">
        <v>3772</v>
      </c>
      <c r="H51" s="382" t="s">
        <v>3773</v>
      </c>
      <c r="I51" s="381" t="s">
        <v>3774</v>
      </c>
      <c r="J51" s="381" t="s">
        <v>3775</v>
      </c>
      <c r="K51" s="379"/>
      <c r="L51" s="379"/>
      <c r="M51" s="379"/>
      <c r="N51" s="379"/>
      <c r="O51" s="379"/>
      <c r="P51" s="379"/>
      <c r="Q51" s="379"/>
      <c r="R51" s="379"/>
      <c r="S51" s="379"/>
      <c r="T51" s="379"/>
    </row>
    <row r="52">
      <c r="A52" s="393"/>
      <c r="B52" s="393" t="s">
        <v>3776</v>
      </c>
      <c r="C52" s="393" cm="1">
        <f t="array" ref="C52:C52">B52</f>
      </c>
      <c r="D52" s="393">
        <v>10</v>
      </c>
      <c r="E52" s="393"/>
      <c r="F52" s="393"/>
      <c r="G52" s="393"/>
      <c r="H52" s="394">
        <v>0</v>
      </c>
      <c r="I52" s="394"/>
      <c r="J52" s="394"/>
      <c r="K52" s="379"/>
      <c r="L52" s="379"/>
      <c r="M52" s="379"/>
      <c r="N52" s="379"/>
      <c r="O52" s="379"/>
      <c r="P52" s="379"/>
      <c r="Q52" s="379"/>
      <c r="R52" s="379"/>
      <c r="S52" s="379"/>
      <c r="T52" s="379"/>
    </row>
    <row r="53">
      <c r="A53" s="393" t="s">
        <v>3777</v>
      </c>
      <c r="B53" s="393" t="s">
        <v>3776</v>
      </c>
      <c r="C53" s="393" cm="1">
        <f t="array" ref="C53:C53">B53</f>
      </c>
      <c r="D53" s="393">
        <v>10</v>
      </c>
      <c r="E53" s="393"/>
      <c r="F53" s="393"/>
      <c r="G53" s="393"/>
      <c r="H53" s="394" t="s">
        <v>3778</v>
      </c>
      <c r="I53" s="394"/>
      <c r="J53" s="394"/>
      <c r="K53" s="379"/>
      <c r="L53" s="379"/>
      <c r="M53" s="379"/>
      <c r="N53" s="379"/>
      <c r="O53" s="379"/>
      <c r="P53" s="379"/>
      <c r="Q53" s="379"/>
      <c r="R53" s="379"/>
      <c r="S53" s="379"/>
      <c r="T53" s="379"/>
    </row>
    <row r="54">
      <c r="A54" s="379"/>
      <c r="B54" s="379" t="s">
        <v>3780</v>
      </c>
      <c r="C54" s="379" cm="1">
        <f t="array" ref="C54:C54">B54</f>
      </c>
      <c r="D54" s="379">
        <v>50</v>
      </c>
      <c r="E54" s="379"/>
      <c r="F54" s="379"/>
      <c r="G54" s="408">
        <f t="shared" ref="G54:G67" si="2">IFERROR(H54/J54*10,"")</f>
      </c>
      <c r="H54" s="384">
        <v>750</v>
      </c>
      <c r="I54" s="384">
        <v>2</v>
      </c>
      <c r="J54" s="409">
        <v>5</v>
      </c>
      <c r="K54" s="410"/>
      <c r="L54" s="379"/>
      <c r="M54" s="410"/>
      <c r="N54" s="379"/>
      <c r="O54" s="379"/>
      <c r="P54" s="379"/>
      <c r="Q54" s="379"/>
      <c r="R54" s="379"/>
      <c r="S54" s="379"/>
      <c r="T54" s="379"/>
    </row>
    <row r="55">
      <c r="A55" s="379"/>
      <c r="B55" s="379" t="s">
        <v>3780</v>
      </c>
      <c r="C55" s="379" cm="1">
        <f t="array" ref="C55:C55">B55</f>
      </c>
      <c r="D55" s="379">
        <v>200</v>
      </c>
      <c r="E55" s="379"/>
      <c r="F55" s="379"/>
      <c r="G55" s="408">
        <f t="shared" si="2"/>
      </c>
      <c r="H55" s="384">
        <v>3300</v>
      </c>
      <c r="I55" s="384">
        <v>2</v>
      </c>
      <c r="J55" s="409">
        <v>6</v>
      </c>
      <c r="L55" s="379"/>
      <c r="M55" s="410"/>
      <c r="N55" s="379"/>
      <c r="O55" s="379"/>
      <c r="P55" s="379"/>
      <c r="Q55" s="379"/>
      <c r="R55" s="379"/>
      <c r="S55" s="379"/>
      <c r="T55" s="379"/>
    </row>
    <row r="56">
      <c r="A56" s="379"/>
      <c r="B56" s="379" t="s">
        <v>3782</v>
      </c>
      <c r="C56" s="379" cm="1">
        <f t="array" ref="C56:C56">B56</f>
      </c>
      <c r="D56" s="379">
        <v>1000</v>
      </c>
      <c r="E56" s="379"/>
      <c r="F56" s="379"/>
      <c r="G56" s="408">
        <f t="shared" si="2"/>
      </c>
      <c r="H56" s="384">
        <v>600</v>
      </c>
      <c r="I56" s="384">
        <v>10</v>
      </c>
      <c r="J56" s="409">
        <v>3</v>
      </c>
      <c r="L56" s="379"/>
      <c r="M56" s="410"/>
      <c r="N56" s="379"/>
      <c r="O56" s="379"/>
      <c r="P56" s="379"/>
      <c r="Q56" s="379"/>
      <c r="R56" s="379"/>
      <c r="S56" s="379"/>
      <c r="T56" s="379"/>
    </row>
    <row r="57">
      <c r="A57" s="379"/>
      <c r="B57" s="379" t="s">
        <v>3783</v>
      </c>
      <c r="C57" s="379" cm="1">
        <f t="array" ref="C57:C57">B57</f>
      </c>
      <c r="D57" s="379">
        <v>400</v>
      </c>
      <c r="E57" s="379"/>
      <c r="F57" s="379"/>
      <c r="G57" s="408">
        <f t="shared" si="2"/>
      </c>
      <c r="H57" s="384">
        <v>600</v>
      </c>
      <c r="I57" s="384">
        <v>3</v>
      </c>
      <c r="J57" s="409">
        <v>5</v>
      </c>
      <c r="L57" s="379"/>
      <c r="M57" s="410"/>
      <c r="N57" s="379"/>
      <c r="O57" s="379"/>
      <c r="P57" s="379"/>
      <c r="Q57" s="379"/>
      <c r="R57" s="379"/>
      <c r="S57" s="379"/>
      <c r="T57" s="379"/>
    </row>
    <row r="58">
      <c r="A58" s="379"/>
      <c r="B58" s="379" t="s">
        <v>3788</v>
      </c>
      <c r="C58" s="379" cm="1">
        <f t="array" ref="C58:C58">B58</f>
      </c>
      <c r="D58" s="379">
        <v>30</v>
      </c>
      <c r="E58" s="379"/>
      <c r="F58" s="379"/>
      <c r="G58" s="408">
        <f t="shared" si="2"/>
      </c>
      <c r="H58" s="384">
        <v>900</v>
      </c>
      <c r="I58" s="384">
        <v>3</v>
      </c>
      <c r="J58" s="409">
        <v>5</v>
      </c>
      <c r="L58" s="379"/>
      <c r="M58" s="410"/>
      <c r="N58" s="379"/>
      <c r="O58" s="379"/>
      <c r="P58" s="379"/>
      <c r="Q58" s="379"/>
      <c r="R58" s="379"/>
      <c r="S58" s="379"/>
      <c r="T58" s="379"/>
    </row>
    <row r="59">
      <c r="A59" s="379"/>
      <c r="B59" s="379" t="s">
        <v>3788</v>
      </c>
      <c r="C59" s="379" cm="1">
        <f t="array" ref="C59:C59">B59</f>
      </c>
      <c r="D59" s="379">
        <v>130</v>
      </c>
      <c r="E59" s="379"/>
      <c r="F59" s="379"/>
      <c r="G59" s="408">
        <f t="shared" si="2"/>
      </c>
      <c r="H59" s="384">
        <v>3120</v>
      </c>
      <c r="I59" s="384">
        <v>1</v>
      </c>
      <c r="J59" s="409">
        <v>4</v>
      </c>
      <c r="L59" s="379"/>
      <c r="M59" s="410"/>
      <c r="N59" s="379"/>
      <c r="O59" s="379"/>
      <c r="P59" s="379"/>
      <c r="Q59" s="379"/>
      <c r="R59" s="379"/>
      <c r="S59" s="379"/>
      <c r="T59" s="379"/>
    </row>
    <row r="60">
      <c r="A60" s="379"/>
      <c r="B60" s="379" t="s">
        <v>3809</v>
      </c>
      <c r="C60" s="379" cm="1">
        <f t="array" ref="C60:C60">B60</f>
      </c>
      <c r="D60" s="379">
        <v>1</v>
      </c>
      <c r="E60" s="379"/>
      <c r="F60" s="379"/>
      <c r="G60" s="408">
        <f t="shared" si="2"/>
      </c>
      <c r="H60" s="384">
        <v>3280</v>
      </c>
      <c r="I60" s="384">
        <v>3</v>
      </c>
      <c r="J60" s="409">
        <v>4</v>
      </c>
      <c r="L60" s="379"/>
      <c r="M60" s="410"/>
      <c r="N60" s="379"/>
      <c r="O60" s="379"/>
      <c r="P60" s="379"/>
      <c r="Q60" s="379"/>
      <c r="R60" s="379"/>
      <c r="S60" s="379"/>
      <c r="T60" s="379"/>
    </row>
    <row r="61">
      <c r="A61" s="379"/>
      <c r="B61" s="379" t="s">
        <v>3784</v>
      </c>
      <c r="C61" s="379" cm="1">
        <f t="array" ref="C61:C61">B61</f>
      </c>
      <c r="D61" s="379">
        <v>10</v>
      </c>
      <c r="E61" s="379"/>
      <c r="F61" s="379"/>
      <c r="G61" s="408">
        <f t="shared" si="2"/>
      </c>
      <c r="H61" s="384">
        <v>840</v>
      </c>
      <c r="I61" s="384">
        <v>3</v>
      </c>
      <c r="J61" s="409">
        <v>3</v>
      </c>
      <c r="L61" s="379"/>
      <c r="M61" s="410"/>
      <c r="N61" s="379"/>
      <c r="O61" s="379"/>
      <c r="P61" s="379"/>
      <c r="Q61" s="379"/>
      <c r="R61" s="379"/>
      <c r="S61" s="379"/>
      <c r="T61" s="379"/>
    </row>
    <row r="62">
      <c r="A62" s="379"/>
      <c r="B62" s="379" t="s">
        <v>3784</v>
      </c>
      <c r="C62" s="379" cm="1">
        <f t="array" ref="C62:C62">B62</f>
      </c>
      <c r="D62" s="379">
        <v>40</v>
      </c>
      <c r="E62" s="379"/>
      <c r="F62" s="379"/>
      <c r="G62" s="408">
        <f t="shared" si="2"/>
      </c>
      <c r="H62" s="384">
        <v>4480</v>
      </c>
      <c r="I62" s="384">
        <v>3</v>
      </c>
      <c r="J62" s="409">
        <v>4</v>
      </c>
      <c r="L62" s="379"/>
      <c r="M62" s="410"/>
      <c r="N62" s="379"/>
      <c r="O62" s="379"/>
      <c r="P62" s="379"/>
      <c r="Q62" s="379"/>
      <c r="R62" s="379"/>
      <c r="S62" s="379"/>
      <c r="T62" s="379"/>
    </row>
    <row r="63">
      <c r="A63" s="379"/>
      <c r="B63" s="393" t="s">
        <v>3810</v>
      </c>
      <c r="C63" s="393" cm="1">
        <f t="array" ref="C63:C63">B63</f>
      </c>
      <c r="D63" s="393">
        <v>1</v>
      </c>
      <c r="E63" s="393"/>
      <c r="F63" s="393"/>
      <c r="G63" s="411">
        <f t="shared" si="2"/>
      </c>
      <c r="H63" s="394">
        <v>1380</v>
      </c>
      <c r="I63" s="394">
        <v>1</v>
      </c>
      <c r="J63" s="412">
        <v>1</v>
      </c>
      <c r="L63" s="379"/>
      <c r="M63" s="410"/>
      <c r="N63" s="379"/>
      <c r="O63" s="379"/>
      <c r="P63" s="379"/>
      <c r="Q63" s="379"/>
      <c r="R63" s="379"/>
      <c r="S63" s="379"/>
      <c r="T63" s="379"/>
    </row>
    <row r="64">
      <c r="A64" s="379"/>
      <c r="B64" s="393" t="s">
        <v>3811</v>
      </c>
      <c r="C64" s="393" cm="1">
        <f t="array" ref="C64:C64">B64</f>
      </c>
      <c r="D64" s="393">
        <v>1</v>
      </c>
      <c r="E64" s="393"/>
      <c r="F64" s="393"/>
      <c r="G64" s="411">
        <f t="shared" si="2"/>
      </c>
      <c r="H64" s="394">
        <v>6480</v>
      </c>
      <c r="I64" s="394">
        <v>1</v>
      </c>
      <c r="J64" s="412">
        <v>1</v>
      </c>
      <c r="L64" s="379"/>
      <c r="M64" s="410"/>
      <c r="N64" s="379"/>
      <c r="O64" s="379"/>
      <c r="P64" s="379"/>
      <c r="Q64" s="379"/>
      <c r="R64" s="379"/>
      <c r="S64" s="379"/>
      <c r="T64" s="379"/>
    </row>
    <row r="65">
      <c r="A65" s="379"/>
      <c r="B65" s="379" t="s">
        <v>3789</v>
      </c>
      <c r="C65" s="379" cm="1">
        <f t="array" ref="C65:C65">B65</f>
      </c>
      <c r="D65" s="379">
        <v>10000</v>
      </c>
      <c r="E65" s="379"/>
      <c r="F65" s="379"/>
      <c r="G65" s="408">
        <f t="shared" si="2"/>
      </c>
      <c r="H65" s="384">
        <v>1320</v>
      </c>
      <c r="I65" s="384">
        <v>6</v>
      </c>
      <c r="J65" s="409">
        <v>4</v>
      </c>
      <c r="L65" s="379"/>
      <c r="M65" s="410"/>
      <c r="N65" s="379"/>
      <c r="O65" s="379"/>
      <c r="P65" s="379"/>
      <c r="Q65" s="379"/>
      <c r="R65" s="379"/>
      <c r="S65" s="379"/>
      <c r="T65" s="379"/>
    </row>
    <row r="66">
      <c r="A66" s="379"/>
      <c r="B66" s="390" t="s">
        <v>3790</v>
      </c>
      <c r="C66" s="390" cm="1">
        <f t="array" ref="C66:C66">B66</f>
      </c>
      <c r="D66" s="390">
        <v>10</v>
      </c>
      <c r="E66" s="390"/>
      <c r="F66" s="390"/>
      <c r="G66" s="407">
        <f t="shared" si="2"/>
      </c>
      <c r="H66" s="392">
        <v>450</v>
      </c>
      <c r="I66" s="392">
        <v>3</v>
      </c>
      <c r="J66" s="392">
        <v>3</v>
      </c>
      <c r="K66" s="388" t="s">
        <v>3791</v>
      </c>
      <c r="L66" s="388" t="s">
        <v>3792</v>
      </c>
      <c r="M66" s="379"/>
      <c r="N66" s="379"/>
      <c r="O66" s="379"/>
      <c r="P66" s="379"/>
      <c r="Q66" s="379"/>
      <c r="R66" s="379"/>
      <c r="S66" s="379"/>
      <c r="T66" s="379"/>
    </row>
    <row r="67">
      <c r="A67" s="379"/>
      <c r="B67" s="390" t="s">
        <v>3790</v>
      </c>
      <c r="C67" s="390" cm="1">
        <f t="array" ref="C67:C67">B67</f>
      </c>
      <c r="D67" s="390">
        <v>20</v>
      </c>
      <c r="E67" s="390"/>
      <c r="F67" s="390"/>
      <c r="G67" s="407">
        <f t="shared" si="2"/>
      </c>
      <c r="H67" s="392">
        <v>1200</v>
      </c>
      <c r="I67" s="392">
        <v>2</v>
      </c>
      <c r="J67" s="392">
        <v>4</v>
      </c>
      <c r="K67" s="388" t="s">
        <v>3791</v>
      </c>
      <c r="L67" s="388" t="s">
        <v>3792</v>
      </c>
      <c r="M67" s="379"/>
      <c r="N67" s="379"/>
      <c r="O67" s="379"/>
      <c r="P67" s="379"/>
      <c r="Q67" s="379"/>
      <c r="R67" s="379"/>
      <c r="S67" s="379"/>
      <c r="T67" s="379"/>
    </row>
    <row r="68">
      <c r="A68" s="379"/>
      <c r="B68" s="406" t="s">
        <v>3803</v>
      </c>
      <c r="C68" s="403" cm="1">
        <f t="array" ref="C68:C68">B68</f>
      </c>
      <c r="D68" s="406">
        <v>1000</v>
      </c>
      <c r="E68" s="391" cm="1">
        <f t="array" ref="E68:E68">B68</f>
      </c>
      <c r="F68" s="390">
        <f>E68*D68</f>
      </c>
      <c r="G68" s="406">
        <f>H68/J68*10</f>
      </c>
      <c r="H68" s="406">
        <v>400</v>
      </c>
      <c r="I68" s="406">
        <v>5</v>
      </c>
      <c r="J68" s="406">
        <v>4</v>
      </c>
      <c r="K68" s="388" t="s">
        <v>3791</v>
      </c>
      <c r="L68" s="388" t="s">
        <v>3792</v>
      </c>
      <c r="M68" s="379"/>
      <c r="N68" s="379"/>
      <c r="O68" s="379"/>
      <c r="P68" s="379"/>
      <c r="Q68" s="379"/>
      <c r="R68" s="379"/>
      <c r="S68" s="379"/>
      <c r="T68" s="379"/>
    </row>
    <row r="69">
      <c r="A69" s="379"/>
      <c r="B69" s="406" t="s">
        <v>3812</v>
      </c>
      <c r="C69" s="403" cm="1">
        <f t="array" ref="C69:C69">B69</f>
      </c>
      <c r="D69" s="406">
        <v>4800</v>
      </c>
      <c r="E69" s="406">
        <v>1</v>
      </c>
      <c r="F69" s="406">
        <v>4800</v>
      </c>
      <c r="G69" s="406">
        <v>4800</v>
      </c>
      <c r="H69" s="406">
        <v>2400</v>
      </c>
      <c r="I69" s="406">
        <v>3</v>
      </c>
      <c r="J69" s="406">
        <v>5</v>
      </c>
      <c r="K69" s="388"/>
      <c r="L69" s="388" t="s">
        <v>3792</v>
      </c>
      <c r="M69" s="379"/>
      <c r="N69" s="379"/>
      <c r="O69" s="379"/>
      <c r="P69" s="379"/>
      <c r="Q69" s="379"/>
      <c r="R69" s="379"/>
      <c r="S69" s="379"/>
      <c r="T69" s="379"/>
    </row>
    <row r="70">
      <c r="A70" s="379"/>
      <c r="B70" s="379"/>
      <c r="C70" s="379"/>
      <c r="D70" s="379"/>
      <c r="E70" s="379"/>
      <c r="F70" s="379"/>
      <c r="G70" s="379"/>
      <c r="H70" s="379"/>
      <c r="I70" s="379"/>
      <c r="J70" s="379"/>
      <c r="K70" s="379"/>
      <c r="L70" s="379"/>
      <c r="M70" s="379"/>
      <c r="N70" s="379"/>
      <c r="O70" s="379"/>
      <c r="P70" s="379"/>
      <c r="Q70" s="379"/>
      <c r="R70" s="379"/>
      <c r="S70" s="379"/>
      <c r="T70" s="379"/>
    </row>
    <row r="71">
      <c r="A71" s="379"/>
      <c r="B71" s="379"/>
      <c r="C71" s="379"/>
      <c r="D71" s="379"/>
      <c r="E71" s="379"/>
      <c r="F71" s="379"/>
      <c r="G71" s="379"/>
      <c r="H71" s="379"/>
      <c r="I71" s="379"/>
      <c r="J71" s="379"/>
      <c r="K71" s="379"/>
      <c r="L71" s="379"/>
      <c r="M71" s="379"/>
      <c r="N71" s="379"/>
      <c r="O71" s="379"/>
      <c r="P71" s="379"/>
      <c r="Q71" s="379"/>
      <c r="R71" s="379"/>
      <c r="S71" s="379"/>
      <c r="T71" s="379"/>
    </row>
    <row r="72">
      <c r="A72" s="379"/>
      <c r="B72" s="379"/>
      <c r="C72" s="379"/>
      <c r="D72" s="379"/>
      <c r="E72" s="379"/>
      <c r="F72" s="379"/>
      <c r="G72" s="379"/>
      <c r="H72" s="379"/>
      <c r="I72" s="379"/>
      <c r="J72" s="379"/>
      <c r="K72" s="379"/>
      <c r="L72" s="379"/>
      <c r="M72" s="379"/>
      <c r="N72" s="379"/>
      <c r="O72" s="379"/>
      <c r="P72" s="379"/>
      <c r="Q72" s="379"/>
      <c r="R72" s="379"/>
      <c r="S72" s="379"/>
      <c r="T72" s="379"/>
    </row>
    <row r="73">
      <c r="A73" s="379"/>
      <c r="B73" s="379"/>
      <c r="C73" s="379"/>
      <c r="D73" s="379"/>
      <c r="E73" s="379"/>
      <c r="F73" s="379"/>
      <c r="G73" s="379"/>
      <c r="H73" s="379"/>
      <c r="I73" s="379"/>
      <c r="J73" s="379"/>
      <c r="K73" s="379"/>
      <c r="L73" s="379"/>
      <c r="M73" s="379"/>
      <c r="N73" s="379"/>
      <c r="O73" s="379"/>
      <c r="P73" s="379"/>
      <c r="Q73" s="379"/>
      <c r="R73" s="379"/>
      <c r="S73" s="379"/>
      <c r="T73" s="379"/>
    </row>
    <row r="74">
      <c r="A74" s="379"/>
      <c r="B74" s="379"/>
      <c r="C74" s="379"/>
      <c r="D74" s="379"/>
      <c r="E74" s="379"/>
      <c r="F74" s="379"/>
      <c r="G74" s="379"/>
      <c r="H74" s="379"/>
      <c r="I74" s="379"/>
      <c r="J74" s="379"/>
      <c r="K74" s="379"/>
      <c r="L74" s="379"/>
      <c r="M74" s="379"/>
      <c r="N74" s="379"/>
      <c r="O74" s="379"/>
      <c r="P74" s="379"/>
      <c r="Q74" s="379"/>
      <c r="R74" s="379"/>
      <c r="S74" s="379"/>
      <c r="T74" s="379"/>
    </row>
    <row r="75">
      <c r="A75" s="379"/>
      <c r="B75" s="379"/>
      <c r="C75" s="379"/>
      <c r="D75" s="379"/>
      <c r="E75" s="379"/>
      <c r="F75" s="379"/>
      <c r="G75" s="379"/>
      <c r="H75" s="379"/>
      <c r="I75" s="379"/>
      <c r="J75" s="379"/>
      <c r="K75" s="379"/>
      <c r="L75" s="379"/>
      <c r="M75" s="379"/>
      <c r="N75" s="379"/>
      <c r="O75" s="379"/>
      <c r="P75" s="379"/>
      <c r="Q75" s="379"/>
      <c r="R75" s="379"/>
      <c r="S75" s="379"/>
      <c r="T75" s="379"/>
    </row>
    <row r="76">
      <c r="A76" s="379"/>
      <c r="B76" s="379"/>
      <c r="C76" s="379"/>
      <c r="D76" s="379"/>
      <c r="E76" s="379"/>
      <c r="F76" s="379"/>
      <c r="G76" s="379"/>
      <c r="H76" s="379"/>
      <c r="I76" s="379"/>
      <c r="J76" s="379"/>
      <c r="K76" s="379"/>
      <c r="L76" s="379"/>
      <c r="M76" s="379"/>
      <c r="N76" s="379"/>
      <c r="O76" s="379"/>
      <c r="P76" s="379"/>
      <c r="Q76" s="379"/>
      <c r="R76" s="379"/>
      <c r="S76" s="379"/>
      <c r="T76" s="379"/>
    </row>
    <row r="77">
      <c r="A77" s="379"/>
      <c r="B77" s="379"/>
      <c r="C77" s="379"/>
      <c r="D77" s="379"/>
      <c r="E77" s="379"/>
      <c r="F77" s="379"/>
      <c r="G77" s="379"/>
      <c r="H77" s="379"/>
      <c r="I77" s="379"/>
      <c r="J77" s="379"/>
      <c r="K77" s="379"/>
      <c r="L77" s="379"/>
      <c r="M77" s="379"/>
      <c r="N77" s="379"/>
      <c r="O77" s="379"/>
      <c r="P77" s="379"/>
      <c r="Q77" s="379"/>
      <c r="R77" s="379"/>
      <c r="S77" s="379"/>
      <c r="T77" s="379"/>
    </row>
    <row r="78">
      <c r="A78" s="379"/>
      <c r="B78" s="379"/>
      <c r="C78" s="379"/>
      <c r="D78" s="379"/>
      <c r="E78" s="379"/>
      <c r="F78" s="379"/>
      <c r="G78" s="379"/>
      <c r="H78" s="379"/>
      <c r="I78" s="379"/>
      <c r="J78" s="379"/>
      <c r="K78" s="379"/>
      <c r="L78" s="379"/>
      <c r="M78" s="379"/>
      <c r="N78" s="379"/>
      <c r="O78" s="379"/>
      <c r="P78" s="379"/>
      <c r="Q78" s="379"/>
      <c r="R78" s="379"/>
      <c r="S78" s="379"/>
      <c r="T78" s="379"/>
    </row>
    <row r="79">
      <c r="A79" s="379"/>
      <c r="B79" s="379"/>
      <c r="C79" s="379"/>
      <c r="D79" s="379"/>
      <c r="E79" s="379"/>
      <c r="F79" s="379"/>
      <c r="G79" s="379"/>
      <c r="H79" s="379"/>
      <c r="I79" s="379"/>
      <c r="J79" s="379"/>
      <c r="K79" s="379"/>
      <c r="L79" s="379"/>
      <c r="M79" s="379"/>
      <c r="N79" s="379"/>
      <c r="O79" s="379"/>
      <c r="P79" s="379"/>
      <c r="Q79" s="379"/>
      <c r="R79" s="379"/>
      <c r="S79" s="379"/>
      <c r="T79" s="379"/>
    </row>
    <row r="80">
      <c r="A80" s="379"/>
      <c r="B80" s="379"/>
      <c r="C80" s="379"/>
      <c r="D80" s="379"/>
      <c r="E80" s="379"/>
      <c r="F80" s="379"/>
      <c r="G80" s="379"/>
      <c r="H80" s="379"/>
      <c r="I80" s="379"/>
      <c r="J80" s="379"/>
      <c r="K80" s="379"/>
      <c r="L80" s="379"/>
      <c r="M80" s="379"/>
      <c r="N80" s="379"/>
      <c r="O80" s="379"/>
      <c r="P80" s="379"/>
      <c r="Q80" s="379"/>
      <c r="R80" s="379"/>
      <c r="S80" s="379"/>
      <c r="T80" s="379"/>
    </row>
    <row r="81">
      <c r="A81" s="379"/>
      <c r="B81" s="379"/>
      <c r="C81" s="379"/>
      <c r="D81" s="379"/>
      <c r="E81" s="379"/>
      <c r="F81" s="379"/>
      <c r="G81" s="379"/>
      <c r="H81" s="379"/>
      <c r="I81" s="379"/>
      <c r="J81" s="379"/>
      <c r="K81" s="379"/>
      <c r="L81" s="379"/>
      <c r="M81" s="379"/>
      <c r="N81" s="379"/>
      <c r="O81" s="379"/>
      <c r="P81" s="379"/>
      <c r="Q81" s="379"/>
      <c r="R81" s="379"/>
      <c r="S81" s="379"/>
      <c r="T81" s="379"/>
    </row>
    <row r="82">
      <c r="A82" s="379"/>
      <c r="B82" s="379"/>
      <c r="C82" s="379"/>
      <c r="D82" s="379"/>
      <c r="E82" s="379"/>
      <c r="F82" s="379"/>
      <c r="G82" s="379"/>
      <c r="H82" s="379"/>
      <c r="I82" s="379"/>
      <c r="J82" s="379"/>
      <c r="K82" s="379"/>
      <c r="L82" s="379"/>
      <c r="M82" s="379"/>
      <c r="N82" s="379"/>
      <c r="O82" s="379"/>
      <c r="P82" s="379"/>
      <c r="Q82" s="379"/>
      <c r="R82" s="379"/>
      <c r="S82" s="379"/>
      <c r="T82" s="379"/>
    </row>
    <row r="83">
      <c r="A83" s="379"/>
      <c r="B83" s="379"/>
      <c r="C83" s="379"/>
      <c r="D83" s="379"/>
      <c r="E83" s="379"/>
      <c r="F83" s="379"/>
      <c r="G83" s="379"/>
      <c r="H83" s="379"/>
      <c r="I83" s="379"/>
      <c r="J83" s="379"/>
      <c r="K83" s="379"/>
      <c r="L83" s="379"/>
      <c r="M83" s="379"/>
      <c r="N83" s="379"/>
      <c r="O83" s="379"/>
      <c r="P83" s="379"/>
      <c r="Q83" s="379"/>
      <c r="R83" s="379"/>
      <c r="S83" s="379"/>
      <c r="T83" s="379"/>
    </row>
    <row r="84">
      <c r="A84" s="379"/>
      <c r="B84" s="379"/>
      <c r="C84" s="379"/>
      <c r="D84" s="379"/>
      <c r="E84" s="379"/>
      <c r="F84" s="379"/>
      <c r="G84" s="379"/>
      <c r="H84" s="379"/>
      <c r="I84" s="379"/>
      <c r="J84" s="379"/>
      <c r="K84" s="379"/>
      <c r="L84" s="379"/>
      <c r="M84" s="379"/>
      <c r="N84" s="379"/>
      <c r="O84" s="379"/>
      <c r="P84" s="379"/>
      <c r="Q84" s="379"/>
      <c r="R84" s="379"/>
      <c r="S84" s="379"/>
      <c r="T84" s="379"/>
    </row>
    <row r="85">
      <c r="A85" s="379"/>
      <c r="B85" s="379"/>
      <c r="C85" s="379"/>
      <c r="D85" s="379"/>
      <c r="E85" s="379"/>
      <c r="F85" s="379"/>
      <c r="G85" s="379"/>
      <c r="H85" s="379"/>
      <c r="I85" s="379"/>
      <c r="J85" s="379"/>
      <c r="K85" s="379"/>
      <c r="L85" s="379"/>
      <c r="M85" s="379"/>
      <c r="N85" s="379"/>
      <c r="O85" s="379"/>
      <c r="P85" s="379"/>
      <c r="Q85" s="379"/>
      <c r="R85" s="379"/>
      <c r="S85" s="379"/>
      <c r="T85" s="379"/>
    </row>
    <row r="86">
      <c r="A86" s="379"/>
      <c r="B86" s="379"/>
      <c r="C86" s="379"/>
      <c r="D86" s="379"/>
      <c r="E86" s="379"/>
      <c r="F86" s="379"/>
      <c r="G86" s="379"/>
      <c r="H86" s="379"/>
      <c r="I86" s="379"/>
      <c r="J86" s="379"/>
      <c r="K86" s="379"/>
      <c r="L86" s="379"/>
      <c r="M86" s="379"/>
      <c r="N86" s="379"/>
      <c r="O86" s="379"/>
      <c r="P86" s="379"/>
      <c r="Q86" s="379"/>
      <c r="R86" s="379"/>
      <c r="S86" s="379"/>
      <c r="T86" s="379"/>
    </row>
    <row r="87">
      <c r="A87" s="379"/>
      <c r="B87" s="379"/>
      <c r="C87" s="379"/>
      <c r="D87" s="379"/>
      <c r="E87" s="379"/>
      <c r="F87" s="379"/>
      <c r="G87" s="379"/>
      <c r="H87" s="379"/>
      <c r="I87" s="379"/>
      <c r="J87" s="379"/>
      <c r="K87" s="379"/>
      <c r="L87" s="379"/>
      <c r="M87" s="379"/>
      <c r="N87" s="379"/>
      <c r="O87" s="379"/>
      <c r="P87" s="379"/>
      <c r="Q87" s="379"/>
      <c r="R87" s="379"/>
      <c r="S87" s="379"/>
      <c r="T87" s="379"/>
    </row>
    <row r="88">
      <c r="A88" s="379"/>
      <c r="B88" s="379"/>
      <c r="C88" s="379"/>
      <c r="D88" s="379"/>
      <c r="E88" s="379"/>
      <c r="F88" s="379"/>
      <c r="G88" s="379"/>
      <c r="H88" s="379"/>
      <c r="I88" s="379"/>
      <c r="J88" s="379"/>
      <c r="K88" s="379"/>
      <c r="L88" s="379"/>
      <c r="M88" s="379"/>
      <c r="N88" s="379"/>
      <c r="O88" s="379"/>
      <c r="P88" s="379"/>
      <c r="Q88" s="379"/>
      <c r="R88" s="379"/>
      <c r="S88" s="379"/>
      <c r="T88" s="379"/>
    </row>
    <row r="89">
      <c r="A89" s="379"/>
      <c r="B89" s="379"/>
      <c r="C89" s="379"/>
      <c r="D89" s="379"/>
      <c r="E89" s="379"/>
      <c r="F89" s="379"/>
      <c r="G89" s="379"/>
      <c r="H89" s="379"/>
      <c r="I89" s="379"/>
      <c r="J89" s="379"/>
      <c r="K89" s="379"/>
      <c r="L89" s="379"/>
      <c r="M89" s="379"/>
      <c r="N89" s="379"/>
      <c r="O89" s="379"/>
      <c r="P89" s="379"/>
      <c r="Q89" s="379"/>
      <c r="R89" s="379"/>
      <c r="S89" s="379"/>
      <c r="T89" s="379"/>
    </row>
    <row r="90">
      <c r="A90" s="379"/>
      <c r="B90" s="379"/>
      <c r="C90" s="379"/>
      <c r="D90" s="379"/>
      <c r="E90" s="379"/>
      <c r="F90" s="379"/>
      <c r="G90" s="379"/>
      <c r="H90" s="379"/>
      <c r="I90" s="379"/>
      <c r="J90" s="379"/>
      <c r="K90" s="379"/>
      <c r="L90" s="379"/>
      <c r="M90" s="379"/>
      <c r="N90" s="379"/>
      <c r="O90" s="379"/>
      <c r="P90" s="379"/>
      <c r="Q90" s="379"/>
      <c r="R90" s="379"/>
      <c r="S90" s="379"/>
      <c r="T90" s="379"/>
    </row>
    <row r="91">
      <c r="A91" s="379"/>
      <c r="B91" s="379"/>
      <c r="C91" s="379"/>
      <c r="D91" s="379"/>
      <c r="E91" s="379"/>
      <c r="F91" s="379"/>
      <c r="G91" s="379"/>
      <c r="H91" s="379"/>
      <c r="I91" s="379"/>
      <c r="J91" s="379"/>
      <c r="K91" s="379"/>
      <c r="L91" s="379"/>
      <c r="M91" s="379"/>
      <c r="N91" s="379"/>
      <c r="O91" s="379"/>
      <c r="P91" s="379"/>
      <c r="Q91" s="379"/>
      <c r="R91" s="379"/>
      <c r="S91" s="379"/>
      <c r="T91" s="379"/>
    </row>
    <row r="92">
      <c r="A92" s="379"/>
      <c r="B92" s="379"/>
      <c r="C92" s="379"/>
      <c r="D92" s="379"/>
      <c r="E92" s="379"/>
      <c r="F92" s="379"/>
      <c r="G92" s="379"/>
      <c r="H92" s="379"/>
      <c r="I92" s="379"/>
      <c r="J92" s="379"/>
      <c r="K92" s="379"/>
      <c r="L92" s="379"/>
      <c r="M92" s="379"/>
      <c r="N92" s="379"/>
      <c r="O92" s="379"/>
      <c r="P92" s="379"/>
      <c r="Q92" s="379"/>
      <c r="R92" s="379"/>
      <c r="S92" s="379"/>
      <c r="T92" s="379"/>
    </row>
    <row r="93">
      <c r="A93" s="379"/>
      <c r="B93" s="379"/>
      <c r="C93" s="379"/>
      <c r="D93" s="379"/>
      <c r="E93" s="379"/>
      <c r="F93" s="379"/>
      <c r="G93" s="379"/>
      <c r="H93" s="379"/>
      <c r="I93" s="379"/>
      <c r="J93" s="379"/>
      <c r="K93" s="379"/>
      <c r="L93" s="379"/>
      <c r="M93" s="379"/>
      <c r="N93" s="379"/>
      <c r="O93" s="379"/>
      <c r="P93" s="379"/>
      <c r="Q93" s="379"/>
      <c r="R93" s="379"/>
      <c r="S93" s="379"/>
      <c r="T93" s="379"/>
    </row>
    <row r="94">
      <c r="A94" s="379"/>
      <c r="B94" s="379"/>
      <c r="C94" s="379"/>
      <c r="D94" s="379"/>
      <c r="E94" s="379"/>
      <c r="F94" s="379"/>
      <c r="G94" s="379"/>
      <c r="H94" s="379"/>
      <c r="I94" s="379"/>
      <c r="J94" s="379"/>
      <c r="K94" s="379"/>
      <c r="L94" s="379"/>
      <c r="M94" s="379"/>
      <c r="N94" s="379"/>
      <c r="O94" s="379"/>
      <c r="P94" s="379"/>
      <c r="Q94" s="379"/>
      <c r="R94" s="379"/>
      <c r="S94" s="379"/>
      <c r="T94" s="379"/>
    </row>
    <row r="95">
      <c r="A95" s="379"/>
      <c r="B95" s="379"/>
      <c r="C95" s="379"/>
      <c r="D95" s="379"/>
      <c r="E95" s="379"/>
      <c r="F95" s="379"/>
      <c r="G95" s="379"/>
      <c r="H95" s="379"/>
      <c r="I95" s="379"/>
      <c r="J95" s="379"/>
      <c r="K95" s="379"/>
      <c r="L95" s="379"/>
      <c r="M95" s="379"/>
      <c r="N95" s="379"/>
      <c r="O95" s="379"/>
      <c r="P95" s="379"/>
      <c r="Q95" s="379"/>
      <c r="R95" s="379"/>
      <c r="S95" s="379"/>
      <c r="T95" s="379"/>
    </row>
    <row r="96">
      <c r="A96" s="379"/>
      <c r="B96" s="379"/>
      <c r="C96" s="379"/>
      <c r="D96" s="379"/>
      <c r="E96" s="379"/>
      <c r="F96" s="379"/>
      <c r="G96" s="379"/>
      <c r="H96" s="379"/>
      <c r="I96" s="379"/>
      <c r="J96" s="379"/>
      <c r="K96" s="379"/>
      <c r="L96" s="379"/>
      <c r="M96" s="379"/>
      <c r="N96" s="379"/>
      <c r="O96" s="379"/>
      <c r="P96" s="379"/>
      <c r="Q96" s="379"/>
      <c r="R96" s="379"/>
      <c r="S96" s="379"/>
      <c r="T96" s="379"/>
    </row>
    <row r="97">
      <c r="A97" s="379"/>
      <c r="B97" s="379"/>
      <c r="C97" s="379"/>
      <c r="D97" s="379"/>
      <c r="E97" s="379"/>
      <c r="F97" s="379"/>
      <c r="G97" s="379"/>
      <c r="H97" s="379"/>
      <c r="I97" s="379"/>
      <c r="J97" s="379"/>
      <c r="K97" s="379"/>
      <c r="L97" s="379"/>
      <c r="M97" s="379"/>
      <c r="N97" s="379"/>
      <c r="O97" s="379"/>
      <c r="P97" s="379"/>
      <c r="Q97" s="379"/>
      <c r="R97" s="379"/>
      <c r="S97" s="379"/>
      <c r="T97" s="379"/>
    </row>
    <row r="98">
      <c r="A98" s="379"/>
      <c r="B98" s="379"/>
      <c r="C98" s="379"/>
      <c r="D98" s="379"/>
      <c r="E98" s="379"/>
      <c r="F98" s="379"/>
      <c r="G98" s="379"/>
      <c r="H98" s="379"/>
      <c r="I98" s="379"/>
      <c r="J98" s="379"/>
      <c r="K98" s="379"/>
      <c r="L98" s="379"/>
      <c r="M98" s="379"/>
      <c r="N98" s="379"/>
      <c r="O98" s="379"/>
      <c r="P98" s="379"/>
      <c r="Q98" s="379"/>
      <c r="R98" s="379"/>
      <c r="S98" s="379"/>
      <c r="T98" s="379"/>
    </row>
    <row r="99">
      <c r="A99" s="379"/>
      <c r="B99" s="379"/>
      <c r="C99" s="379"/>
      <c r="D99" s="379"/>
      <c r="E99" s="379"/>
      <c r="F99" s="379"/>
      <c r="G99" s="379"/>
      <c r="H99" s="379"/>
      <c r="I99" s="379"/>
      <c r="J99" s="379"/>
      <c r="K99" s="379"/>
      <c r="L99" s="379"/>
      <c r="M99" s="379"/>
      <c r="N99" s="379"/>
      <c r="O99" s="379"/>
      <c r="P99" s="379"/>
      <c r="Q99" s="379"/>
      <c r="R99" s="379"/>
      <c r="S99" s="379"/>
      <c r="T99" s="379"/>
    </row>
    <row r="100">
      <c r="A100" s="379"/>
      <c r="B100" s="379"/>
      <c r="C100" s="379"/>
      <c r="D100" s="379"/>
      <c r="E100" s="379"/>
      <c r="F100" s="379"/>
      <c r="G100" s="379"/>
      <c r="H100" s="379"/>
      <c r="I100" s="379"/>
      <c r="J100" s="379"/>
      <c r="K100" s="379"/>
      <c r="L100" s="379"/>
      <c r="M100" s="379"/>
      <c r="N100" s="379"/>
      <c r="O100" s="379"/>
      <c r="P100" s="379"/>
      <c r="Q100" s="379"/>
      <c r="R100" s="379"/>
      <c r="S100" s="379"/>
      <c r="T100" s="379"/>
    </row>
    <row r="101">
      <c r="A101" s="379"/>
      <c r="B101" s="379"/>
      <c r="C101" s="379"/>
      <c r="D101" s="379"/>
      <c r="E101" s="379"/>
      <c r="F101" s="379"/>
      <c r="G101" s="379"/>
      <c r="H101" s="379"/>
      <c r="I101" s="379"/>
      <c r="J101" s="379"/>
      <c r="K101" s="379"/>
      <c r="L101" s="379"/>
      <c r="M101" s="379"/>
      <c r="N101" s="379"/>
      <c r="O101" s="379"/>
      <c r="P101" s="379"/>
      <c r="Q101" s="379"/>
      <c r="R101" s="379"/>
      <c r="S101" s="379"/>
      <c r="T101" s="379"/>
    </row>
    <row r="102">
      <c r="A102" s="379"/>
      <c r="B102" s="379"/>
      <c r="C102" s="379"/>
      <c r="D102" s="379"/>
      <c r="E102" s="379"/>
      <c r="F102" s="379"/>
      <c r="G102" s="379"/>
      <c r="H102" s="379"/>
      <c r="I102" s="379"/>
      <c r="J102" s="379"/>
      <c r="K102" s="379"/>
      <c r="L102" s="379"/>
      <c r="M102" s="379"/>
      <c r="N102" s="379"/>
      <c r="O102" s="379"/>
      <c r="P102" s="379"/>
      <c r="Q102" s="379"/>
      <c r="R102" s="379"/>
      <c r="S102" s="379"/>
      <c r="T102" s="379"/>
    </row>
    <row r="103">
      <c r="A103" s="379"/>
      <c r="B103" s="379"/>
      <c r="C103" s="379"/>
      <c r="D103" s="379"/>
      <c r="E103" s="379"/>
      <c r="F103" s="379"/>
      <c r="G103" s="379"/>
      <c r="H103" s="379"/>
      <c r="I103" s="379"/>
      <c r="J103" s="379"/>
      <c r="K103" s="379"/>
      <c r="L103" s="379"/>
      <c r="M103" s="379"/>
      <c r="N103" s="379"/>
      <c r="O103" s="379"/>
      <c r="P103" s="379"/>
      <c r="Q103" s="379"/>
      <c r="R103" s="379"/>
      <c r="S103" s="379"/>
      <c r="T103" s="379"/>
    </row>
    <row r="104">
      <c r="A104" s="379"/>
      <c r="B104" s="379"/>
      <c r="C104" s="379"/>
      <c r="D104" s="379"/>
      <c r="E104" s="379"/>
      <c r="F104" s="379"/>
      <c r="G104" s="379"/>
      <c r="H104" s="379"/>
      <c r="I104" s="379"/>
      <c r="J104" s="379"/>
      <c r="K104" s="379"/>
      <c r="L104" s="379"/>
      <c r="M104" s="379"/>
      <c r="N104" s="379"/>
      <c r="O104" s="379"/>
      <c r="P104" s="379"/>
      <c r="Q104" s="379"/>
      <c r="R104" s="379"/>
      <c r="S104" s="379"/>
      <c r="T104" s="379"/>
    </row>
    <row r="105">
      <c r="A105" s="379"/>
      <c r="B105" s="379"/>
      <c r="C105" s="379"/>
      <c r="D105" s="379"/>
      <c r="E105" s="379"/>
      <c r="F105" s="379"/>
      <c r="G105" s="379"/>
      <c r="H105" s="379"/>
      <c r="I105" s="379"/>
      <c r="J105" s="379"/>
      <c r="K105" s="379"/>
      <c r="L105" s="379"/>
      <c r="M105" s="379"/>
      <c r="N105" s="379"/>
      <c r="O105" s="379"/>
      <c r="P105" s="379"/>
      <c r="Q105" s="379"/>
      <c r="R105" s="379"/>
      <c r="S105" s="379"/>
      <c r="T105" s="379"/>
    </row>
    <row r="106">
      <c r="A106" s="379"/>
      <c r="B106" s="379"/>
      <c r="C106" s="379"/>
      <c r="D106" s="379"/>
      <c r="E106" s="379"/>
      <c r="F106" s="379"/>
      <c r="G106" s="379"/>
      <c r="H106" s="379"/>
      <c r="I106" s="379"/>
      <c r="J106" s="379"/>
      <c r="K106" s="379"/>
      <c r="L106" s="379"/>
      <c r="M106" s="379"/>
      <c r="N106" s="379"/>
      <c r="O106" s="379"/>
      <c r="P106" s="379"/>
      <c r="Q106" s="379"/>
      <c r="R106" s="379"/>
      <c r="S106" s="379"/>
      <c r="T106" s="379"/>
    </row>
    <row r="107">
      <c r="A107" s="379"/>
      <c r="B107" s="379"/>
      <c r="C107" s="379"/>
      <c r="D107" s="379"/>
      <c r="E107" s="379"/>
      <c r="F107" s="379"/>
      <c r="G107" s="379"/>
      <c r="H107" s="379"/>
      <c r="I107" s="379"/>
      <c r="J107" s="379"/>
      <c r="K107" s="379"/>
      <c r="L107" s="379"/>
      <c r="M107" s="379"/>
      <c r="N107" s="379"/>
      <c r="O107" s="379"/>
      <c r="P107" s="379"/>
      <c r="Q107" s="379"/>
      <c r="R107" s="379"/>
      <c r="S107" s="379"/>
      <c r="T107" s="379"/>
    </row>
    <row r="108">
      <c r="A108" s="379"/>
      <c r="B108" s="379"/>
      <c r="C108" s="379"/>
      <c r="D108" s="379"/>
      <c r="E108" s="379"/>
      <c r="F108" s="379"/>
      <c r="G108" s="379"/>
      <c r="H108" s="379"/>
      <c r="I108" s="379"/>
      <c r="J108" s="379"/>
      <c r="K108" s="379"/>
      <c r="L108" s="379"/>
      <c r="M108" s="379"/>
      <c r="N108" s="379"/>
      <c r="O108" s="379"/>
      <c r="P108" s="379"/>
      <c r="Q108" s="379"/>
      <c r="R108" s="379"/>
      <c r="S108" s="379"/>
      <c r="T108" s="379"/>
    </row>
    <row r="109">
      <c r="A109" s="379"/>
      <c r="B109" s="379"/>
      <c r="C109" s="379"/>
      <c r="D109" s="379"/>
      <c r="E109" s="379"/>
      <c r="F109" s="379"/>
      <c r="G109" s="379"/>
      <c r="H109" s="379"/>
      <c r="I109" s="379"/>
      <c r="J109" s="379"/>
      <c r="K109" s="379"/>
      <c r="L109" s="379"/>
      <c r="M109" s="379"/>
      <c r="N109" s="379"/>
      <c r="O109" s="379"/>
      <c r="P109" s="379"/>
      <c r="Q109" s="379"/>
      <c r="R109" s="379"/>
      <c r="S109" s="379"/>
      <c r="T109" s="379"/>
    </row>
    <row r="110">
      <c r="A110" s="379"/>
      <c r="B110" s="379"/>
      <c r="C110" s="379"/>
      <c r="D110" s="379"/>
      <c r="E110" s="379"/>
      <c r="F110" s="379"/>
      <c r="G110" s="379"/>
      <c r="H110" s="379"/>
      <c r="I110" s="379"/>
      <c r="J110" s="379"/>
      <c r="K110" s="379"/>
      <c r="L110" s="379"/>
      <c r="M110" s="379"/>
      <c r="N110" s="379"/>
      <c r="O110" s="379"/>
      <c r="P110" s="379"/>
      <c r="Q110" s="379"/>
      <c r="R110" s="379"/>
      <c r="S110" s="379"/>
      <c r="T110" s="379"/>
    </row>
    <row r="111">
      <c r="A111" s="379"/>
      <c r="B111" s="379"/>
      <c r="C111" s="379"/>
      <c r="D111" s="379"/>
      <c r="E111" s="379"/>
      <c r="F111" s="379"/>
      <c r="G111" s="379"/>
      <c r="H111" s="379"/>
      <c r="I111" s="379"/>
      <c r="J111" s="379"/>
      <c r="K111" s="379"/>
      <c r="L111" s="379"/>
      <c r="M111" s="379"/>
      <c r="N111" s="379"/>
      <c r="O111" s="379"/>
      <c r="P111" s="379"/>
      <c r="Q111" s="379"/>
      <c r="R111" s="379"/>
      <c r="S111" s="379"/>
      <c r="T111" s="379"/>
    </row>
    <row r="112">
      <c r="A112" s="379"/>
      <c r="B112" s="379"/>
      <c r="C112" s="379"/>
      <c r="D112" s="379"/>
      <c r="E112" s="379"/>
      <c r="F112" s="379"/>
      <c r="G112" s="379"/>
      <c r="H112" s="379"/>
      <c r="I112" s="379"/>
      <c r="J112" s="379"/>
      <c r="K112" s="379"/>
      <c r="L112" s="379"/>
      <c r="M112" s="379"/>
      <c r="N112" s="379"/>
      <c r="O112" s="379"/>
      <c r="P112" s="379"/>
      <c r="Q112" s="379"/>
      <c r="R112" s="379"/>
      <c r="S112" s="379"/>
      <c r="T112" s="379"/>
    </row>
    <row r="113">
      <c r="A113" s="379"/>
      <c r="B113" s="379"/>
      <c r="C113" s="379"/>
      <c r="D113" s="379"/>
      <c r="E113" s="379"/>
      <c r="F113" s="379"/>
      <c r="G113" s="379"/>
      <c r="H113" s="379"/>
      <c r="I113" s="379"/>
      <c r="J113" s="379"/>
      <c r="K113" s="379"/>
      <c r="L113" s="379"/>
      <c r="M113" s="379"/>
      <c r="N113" s="379"/>
      <c r="O113" s="379"/>
      <c r="P113" s="379"/>
      <c r="Q113" s="379"/>
      <c r="R113" s="379"/>
      <c r="S113" s="379"/>
      <c r="T113" s="379"/>
    </row>
    <row r="114">
      <c r="A114" s="379"/>
      <c r="B114" s="379"/>
      <c r="C114" s="379"/>
      <c r="D114" s="379"/>
      <c r="E114" s="379"/>
      <c r="F114" s="379"/>
      <c r="G114" s="379"/>
      <c r="H114" s="379"/>
      <c r="I114" s="379"/>
      <c r="J114" s="379"/>
      <c r="K114" s="379"/>
      <c r="L114" s="379"/>
      <c r="M114" s="379"/>
      <c r="N114" s="379"/>
      <c r="O114" s="379"/>
      <c r="P114" s="379"/>
      <c r="Q114" s="379"/>
      <c r="R114" s="379"/>
      <c r="S114" s="379"/>
      <c r="T114" s="379"/>
    </row>
    <row r="115">
      <c r="A115" s="379"/>
      <c r="B115" s="379"/>
      <c r="C115" s="379"/>
      <c r="D115" s="379"/>
      <c r="E115" s="379"/>
      <c r="F115" s="379"/>
      <c r="G115" s="379"/>
      <c r="H115" s="379"/>
      <c r="I115" s="379"/>
      <c r="J115" s="379"/>
      <c r="K115" s="379"/>
      <c r="L115" s="379"/>
      <c r="M115" s="379"/>
      <c r="N115" s="379"/>
      <c r="O115" s="379"/>
      <c r="P115" s="379"/>
      <c r="Q115" s="379"/>
      <c r="R115" s="379"/>
      <c r="S115" s="379"/>
      <c r="T115" s="379"/>
    </row>
    <row r="116">
      <c r="A116" s="379"/>
      <c r="B116" s="379"/>
      <c r="C116" s="379"/>
      <c r="D116" s="379"/>
      <c r="E116" s="379"/>
      <c r="F116" s="379"/>
      <c r="G116" s="379"/>
      <c r="H116" s="379"/>
      <c r="I116" s="379"/>
      <c r="J116" s="379"/>
      <c r="K116" s="379"/>
      <c r="L116" s="379"/>
      <c r="M116" s="379"/>
      <c r="N116" s="379"/>
      <c r="O116" s="379"/>
      <c r="P116" s="379"/>
      <c r="Q116" s="379"/>
      <c r="R116" s="379"/>
      <c r="S116" s="379"/>
      <c r="T116" s="379"/>
    </row>
    <row r="117">
      <c r="A117" s="379"/>
      <c r="B117" s="379"/>
      <c r="C117" s="379"/>
      <c r="D117" s="379"/>
      <c r="E117" s="379"/>
      <c r="F117" s="379"/>
      <c r="G117" s="379"/>
      <c r="H117" s="379"/>
      <c r="I117" s="379"/>
      <c r="J117" s="379"/>
      <c r="K117" s="379"/>
      <c r="L117" s="379"/>
      <c r="M117" s="379"/>
      <c r="N117" s="379"/>
      <c r="O117" s="379"/>
      <c r="P117" s="379"/>
      <c r="Q117" s="379"/>
      <c r="R117" s="379"/>
      <c r="S117" s="379"/>
      <c r="T117" s="379"/>
    </row>
    <row r="118">
      <c r="A118" s="379"/>
      <c r="B118" s="379"/>
      <c r="C118" s="379"/>
      <c r="D118" s="379"/>
      <c r="E118" s="379"/>
      <c r="F118" s="379"/>
      <c r="G118" s="379"/>
      <c r="H118" s="379"/>
      <c r="I118" s="379"/>
      <c r="J118" s="379"/>
      <c r="K118" s="379"/>
      <c r="L118" s="379"/>
      <c r="M118" s="379"/>
      <c r="N118" s="379"/>
      <c r="O118" s="379"/>
      <c r="P118" s="379"/>
      <c r="Q118" s="379"/>
      <c r="R118" s="379"/>
      <c r="S118" s="379"/>
      <c r="T118" s="379"/>
    </row>
    <row r="119">
      <c r="A119" s="379"/>
      <c r="B119" s="379"/>
      <c r="C119" s="379"/>
      <c r="D119" s="379"/>
      <c r="E119" s="379"/>
      <c r="F119" s="379"/>
      <c r="G119" s="379"/>
      <c r="H119" s="379"/>
      <c r="I119" s="379"/>
      <c r="J119" s="379"/>
      <c r="K119" s="379"/>
      <c r="L119" s="379"/>
      <c r="M119" s="379"/>
      <c r="N119" s="379"/>
      <c r="O119" s="379"/>
      <c r="P119" s="379"/>
      <c r="Q119" s="379"/>
      <c r="R119" s="379"/>
      <c r="S119" s="379"/>
      <c r="T119" s="379"/>
    </row>
    <row r="120">
      <c r="A120" s="379"/>
      <c r="B120" s="379"/>
      <c r="C120" s="379"/>
      <c r="D120" s="379"/>
      <c r="E120" s="379"/>
      <c r="F120" s="379"/>
      <c r="G120" s="379"/>
      <c r="H120" s="379"/>
      <c r="I120" s="379"/>
      <c r="J120" s="379"/>
      <c r="K120" s="379"/>
      <c r="L120" s="379"/>
      <c r="M120" s="379"/>
      <c r="N120" s="379"/>
      <c r="O120" s="379"/>
      <c r="P120" s="379"/>
      <c r="Q120" s="379"/>
      <c r="R120" s="379"/>
      <c r="S120" s="379"/>
      <c r="T120" s="379"/>
    </row>
    <row r="121">
      <c r="A121" s="379"/>
      <c r="B121" s="379"/>
      <c r="C121" s="379"/>
      <c r="D121" s="379"/>
      <c r="E121" s="379"/>
      <c r="F121" s="379"/>
      <c r="G121" s="379"/>
      <c r="H121" s="379"/>
      <c r="I121" s="379"/>
      <c r="J121" s="379"/>
      <c r="K121" s="379"/>
      <c r="L121" s="379"/>
      <c r="M121" s="379"/>
      <c r="N121" s="379"/>
      <c r="O121" s="379"/>
      <c r="P121" s="379"/>
      <c r="Q121" s="379"/>
      <c r="R121" s="379"/>
      <c r="S121" s="379"/>
      <c r="T121" s="379"/>
    </row>
    <row r="122">
      <c r="A122" s="379"/>
      <c r="B122" s="379"/>
      <c r="C122" s="379"/>
      <c r="D122" s="379"/>
      <c r="E122" s="379"/>
      <c r="F122" s="379"/>
      <c r="G122" s="379"/>
      <c r="H122" s="379"/>
      <c r="I122" s="379"/>
      <c r="J122" s="379"/>
      <c r="K122" s="379"/>
      <c r="L122" s="379"/>
      <c r="M122" s="379"/>
      <c r="N122" s="379"/>
      <c r="O122" s="379"/>
      <c r="P122" s="379"/>
      <c r="Q122" s="379"/>
      <c r="R122" s="379"/>
      <c r="S122" s="379"/>
      <c r="T122" s="379"/>
    </row>
    <row r="123">
      <c r="A123" s="379"/>
      <c r="B123" s="379"/>
      <c r="C123" s="379"/>
      <c r="D123" s="379"/>
      <c r="E123" s="379"/>
      <c r="F123" s="379"/>
      <c r="G123" s="379"/>
      <c r="H123" s="379"/>
      <c r="I123" s="379"/>
      <c r="J123" s="379"/>
      <c r="K123" s="379"/>
      <c r="L123" s="379"/>
      <c r="M123" s="379"/>
      <c r="N123" s="379"/>
      <c r="O123" s="379"/>
      <c r="P123" s="379"/>
      <c r="Q123" s="379"/>
      <c r="R123" s="379"/>
      <c r="S123" s="379"/>
      <c r="T123" s="379"/>
    </row>
    <row r="124">
      <c r="A124" s="379"/>
      <c r="B124" s="379"/>
      <c r="C124" s="379"/>
      <c r="D124" s="379"/>
      <c r="E124" s="379"/>
      <c r="F124" s="379"/>
      <c r="G124" s="379"/>
      <c r="H124" s="379"/>
      <c r="I124" s="379"/>
      <c r="J124" s="379"/>
      <c r="K124" s="379"/>
      <c r="L124" s="379"/>
      <c r="M124" s="379"/>
      <c r="N124" s="379"/>
      <c r="O124" s="379"/>
      <c r="P124" s="379"/>
      <c r="Q124" s="379"/>
      <c r="R124" s="379"/>
      <c r="S124" s="379"/>
      <c r="T124" s="379"/>
    </row>
    <row r="125">
      <c r="A125" s="379"/>
      <c r="B125" s="379"/>
      <c r="C125" s="379"/>
      <c r="D125" s="379"/>
      <c r="E125" s="379"/>
      <c r="F125" s="379"/>
      <c r="G125" s="379"/>
      <c r="H125" s="379"/>
      <c r="I125" s="379"/>
      <c r="J125" s="379"/>
      <c r="K125" s="379"/>
      <c r="L125" s="379"/>
      <c r="M125" s="379"/>
      <c r="N125" s="379"/>
      <c r="O125" s="379"/>
      <c r="P125" s="379"/>
      <c r="Q125" s="379"/>
      <c r="R125" s="379"/>
      <c r="S125" s="379"/>
      <c r="T125" s="379"/>
    </row>
    <row r="126">
      <c r="A126" s="379"/>
      <c r="B126" s="379"/>
      <c r="C126" s="379"/>
      <c r="D126" s="379"/>
      <c r="E126" s="379"/>
      <c r="F126" s="379"/>
      <c r="G126" s="379"/>
      <c r="H126" s="379"/>
      <c r="I126" s="379"/>
      <c r="J126" s="379"/>
      <c r="K126" s="379"/>
      <c r="L126" s="379"/>
      <c r="M126" s="379"/>
      <c r="N126" s="379"/>
      <c r="O126" s="379"/>
      <c r="P126" s="379"/>
      <c r="Q126" s="379"/>
      <c r="R126" s="379"/>
      <c r="S126" s="379"/>
      <c r="T126" s="379"/>
    </row>
    <row r="127">
      <c r="A127" s="379"/>
      <c r="B127" s="379"/>
      <c r="C127" s="379"/>
      <c r="D127" s="379"/>
      <c r="E127" s="379"/>
      <c r="F127" s="379"/>
      <c r="G127" s="379"/>
      <c r="H127" s="379"/>
      <c r="I127" s="379"/>
      <c r="J127" s="379"/>
      <c r="K127" s="379"/>
      <c r="L127" s="379"/>
      <c r="M127" s="379"/>
      <c r="N127" s="379"/>
      <c r="O127" s="379"/>
      <c r="P127" s="379"/>
      <c r="Q127" s="379"/>
      <c r="R127" s="379"/>
      <c r="S127" s="379"/>
      <c r="T127" s="379"/>
    </row>
    <row r="128">
      <c r="A128" s="379"/>
      <c r="B128" s="379"/>
      <c r="C128" s="379"/>
      <c r="D128" s="379"/>
      <c r="E128" s="379"/>
      <c r="F128" s="379"/>
      <c r="G128" s="379"/>
      <c r="H128" s="379"/>
      <c r="I128" s="379"/>
      <c r="J128" s="379"/>
      <c r="K128" s="379"/>
      <c r="L128" s="379"/>
      <c r="M128" s="379"/>
      <c r="N128" s="379"/>
      <c r="O128" s="379"/>
      <c r="P128" s="379"/>
      <c r="Q128" s="379"/>
      <c r="R128" s="379"/>
      <c r="S128" s="379"/>
      <c r="T128" s="379"/>
    </row>
    <row r="129">
      <c r="A129" s="379"/>
      <c r="B129" s="379"/>
      <c r="C129" s="379"/>
      <c r="D129" s="379"/>
      <c r="E129" s="379"/>
      <c r="F129" s="379"/>
      <c r="G129" s="379"/>
      <c r="H129" s="379"/>
      <c r="I129" s="379"/>
      <c r="J129" s="379"/>
      <c r="K129" s="379"/>
      <c r="L129" s="379"/>
      <c r="M129" s="379"/>
      <c r="N129" s="379"/>
      <c r="O129" s="379"/>
      <c r="P129" s="379"/>
      <c r="Q129" s="379"/>
      <c r="R129" s="379"/>
      <c r="S129" s="379"/>
      <c r="T129" s="379"/>
    </row>
    <row r="130">
      <c r="A130" s="379"/>
      <c r="B130" s="379"/>
      <c r="C130" s="379"/>
      <c r="D130" s="379"/>
      <c r="E130" s="379"/>
      <c r="F130" s="379"/>
      <c r="G130" s="379"/>
      <c r="H130" s="379"/>
      <c r="I130" s="379"/>
      <c r="J130" s="379"/>
      <c r="K130" s="379"/>
      <c r="L130" s="379"/>
      <c r="M130" s="379"/>
      <c r="N130" s="379"/>
      <c r="O130" s="379"/>
      <c r="P130" s="379"/>
      <c r="Q130" s="379"/>
      <c r="R130" s="379"/>
      <c r="S130" s="379"/>
      <c r="T130" s="379"/>
    </row>
    <row r="131">
      <c r="A131" s="379"/>
      <c r="B131" s="379"/>
      <c r="C131" s="379"/>
      <c r="D131" s="379"/>
      <c r="E131" s="379"/>
      <c r="F131" s="379"/>
      <c r="G131" s="379"/>
      <c r="H131" s="379"/>
      <c r="I131" s="379"/>
      <c r="J131" s="379"/>
      <c r="K131" s="379"/>
      <c r="L131" s="379"/>
      <c r="M131" s="379"/>
      <c r="N131" s="379"/>
      <c r="O131" s="379"/>
      <c r="P131" s="379"/>
      <c r="Q131" s="379"/>
      <c r="R131" s="379"/>
      <c r="S131" s="379"/>
      <c r="T131" s="379"/>
    </row>
    <row r="132">
      <c r="A132" s="379"/>
      <c r="B132" s="379"/>
      <c r="C132" s="379"/>
      <c r="D132" s="379"/>
      <c r="E132" s="379"/>
      <c r="F132" s="379"/>
      <c r="G132" s="379"/>
      <c r="H132" s="379"/>
      <c r="I132" s="379"/>
      <c r="J132" s="379"/>
      <c r="K132" s="379"/>
      <c r="L132" s="379"/>
      <c r="M132" s="379"/>
      <c r="N132" s="379"/>
      <c r="O132" s="379"/>
      <c r="P132" s="379"/>
      <c r="Q132" s="379"/>
      <c r="R132" s="379"/>
      <c r="S132" s="379"/>
      <c r="T132" s="379"/>
    </row>
    <row r="133">
      <c r="A133" s="379"/>
      <c r="B133" s="379"/>
      <c r="C133" s="379"/>
      <c r="D133" s="379"/>
      <c r="E133" s="379"/>
      <c r="F133" s="379"/>
      <c r="G133" s="379"/>
      <c r="H133" s="379"/>
      <c r="I133" s="379"/>
      <c r="J133" s="379"/>
      <c r="K133" s="379"/>
      <c r="L133" s="379"/>
      <c r="M133" s="379"/>
      <c r="N133" s="379"/>
      <c r="O133" s="379"/>
      <c r="P133" s="379"/>
      <c r="Q133" s="379"/>
      <c r="R133" s="379"/>
      <c r="S133" s="379"/>
      <c r="T133" s="379"/>
    </row>
    <row r="134">
      <c r="A134" s="379"/>
      <c r="B134" s="379"/>
      <c r="C134" s="379"/>
      <c r="D134" s="379"/>
      <c r="E134" s="379"/>
      <c r="F134" s="379"/>
      <c r="G134" s="379"/>
      <c r="H134" s="379"/>
      <c r="I134" s="379"/>
      <c r="J134" s="379"/>
      <c r="K134" s="379"/>
      <c r="L134" s="379"/>
      <c r="M134" s="379"/>
      <c r="N134" s="379"/>
      <c r="O134" s="379"/>
      <c r="P134" s="379"/>
      <c r="Q134" s="379"/>
      <c r="R134" s="379"/>
      <c r="S134" s="379"/>
      <c r="T134" s="379"/>
    </row>
    <row r="135">
      <c r="A135" s="379"/>
      <c r="B135" s="379"/>
      <c r="C135" s="379"/>
      <c r="D135" s="379"/>
      <c r="E135" s="379"/>
      <c r="F135" s="379"/>
      <c r="G135" s="379"/>
      <c r="H135" s="379"/>
      <c r="I135" s="379"/>
      <c r="J135" s="379"/>
      <c r="K135" s="379"/>
      <c r="L135" s="379"/>
      <c r="M135" s="379"/>
      <c r="N135" s="379"/>
      <c r="O135" s="379"/>
      <c r="P135" s="379"/>
      <c r="Q135" s="379"/>
      <c r="R135" s="379"/>
      <c r="S135" s="379"/>
      <c r="T135" s="379"/>
    </row>
    <row r="136">
      <c r="A136" s="379"/>
      <c r="B136" s="379"/>
      <c r="C136" s="379"/>
      <c r="D136" s="379"/>
      <c r="E136" s="379"/>
      <c r="F136" s="379"/>
      <c r="G136" s="379"/>
      <c r="H136" s="379"/>
      <c r="I136" s="379"/>
      <c r="J136" s="379"/>
      <c r="K136" s="379"/>
      <c r="L136" s="379"/>
      <c r="M136" s="379"/>
      <c r="N136" s="379"/>
      <c r="O136" s="379"/>
      <c r="P136" s="379"/>
      <c r="Q136" s="379"/>
      <c r="R136" s="379"/>
      <c r="S136" s="379"/>
      <c r="T136" s="379"/>
    </row>
    <row r="137">
      <c r="A137" s="379"/>
      <c r="B137" s="379"/>
      <c r="C137" s="379"/>
      <c r="D137" s="379"/>
      <c r="E137" s="379"/>
      <c r="F137" s="379"/>
      <c r="G137" s="379"/>
      <c r="H137" s="379"/>
      <c r="I137" s="379"/>
      <c r="J137" s="379"/>
      <c r="K137" s="379"/>
      <c r="L137" s="379"/>
      <c r="M137" s="379"/>
      <c r="N137" s="379"/>
      <c r="O137" s="379"/>
      <c r="P137" s="379"/>
      <c r="Q137" s="379"/>
      <c r="R137" s="379"/>
      <c r="S137" s="379"/>
      <c r="T137" s="379"/>
    </row>
    <row r="138">
      <c r="A138" s="379"/>
      <c r="B138" s="379"/>
      <c r="C138" s="379"/>
      <c r="D138" s="379"/>
      <c r="E138" s="379"/>
      <c r="F138" s="379"/>
      <c r="G138" s="379"/>
      <c r="H138" s="379"/>
      <c r="I138" s="379"/>
      <c r="J138" s="379"/>
      <c r="K138" s="379"/>
      <c r="L138" s="379"/>
      <c r="M138" s="379"/>
      <c r="N138" s="379"/>
      <c r="O138" s="379"/>
      <c r="P138" s="379"/>
      <c r="Q138" s="379"/>
      <c r="R138" s="379"/>
      <c r="S138" s="379"/>
      <c r="T138" s="379"/>
    </row>
    <row r="139">
      <c r="A139" s="379"/>
      <c r="B139" s="379"/>
      <c r="C139" s="379"/>
      <c r="D139" s="379"/>
      <c r="E139" s="379"/>
      <c r="F139" s="379"/>
      <c r="G139" s="379"/>
      <c r="H139" s="379"/>
      <c r="I139" s="379"/>
      <c r="J139" s="379"/>
      <c r="K139" s="379"/>
      <c r="L139" s="379"/>
      <c r="M139" s="379"/>
      <c r="N139" s="379"/>
      <c r="O139" s="379"/>
      <c r="P139" s="379"/>
      <c r="Q139" s="379"/>
      <c r="R139" s="379"/>
      <c r="S139" s="379"/>
      <c r="T139" s="379"/>
    </row>
    <row r="140">
      <c r="A140" s="379"/>
      <c r="B140" s="379"/>
      <c r="C140" s="379"/>
      <c r="D140" s="379"/>
      <c r="E140" s="379"/>
      <c r="F140" s="379"/>
      <c r="G140" s="379"/>
      <c r="H140" s="379"/>
      <c r="I140" s="379"/>
      <c r="J140" s="379"/>
      <c r="K140" s="379"/>
      <c r="L140" s="379"/>
      <c r="M140" s="379"/>
      <c r="N140" s="379"/>
      <c r="O140" s="379"/>
      <c r="P140" s="379"/>
      <c r="Q140" s="379"/>
      <c r="R140" s="379"/>
      <c r="S140" s="379"/>
      <c r="T140" s="379"/>
    </row>
    <row r="141">
      <c r="A141" s="379"/>
      <c r="B141" s="379"/>
      <c r="C141" s="379"/>
      <c r="D141" s="379"/>
      <c r="E141" s="379"/>
      <c r="F141" s="379"/>
      <c r="G141" s="379"/>
      <c r="H141" s="379"/>
      <c r="I141" s="379"/>
      <c r="J141" s="379"/>
      <c r="K141" s="379"/>
      <c r="L141" s="379"/>
      <c r="M141" s="379"/>
      <c r="N141" s="379"/>
      <c r="O141" s="379"/>
      <c r="P141" s="379"/>
      <c r="Q141" s="379"/>
      <c r="R141" s="379"/>
      <c r="S141" s="379"/>
      <c r="T141" s="379"/>
    </row>
    <row r="142">
      <c r="A142" s="379"/>
      <c r="B142" s="379"/>
      <c r="C142" s="379"/>
      <c r="D142" s="379"/>
      <c r="E142" s="379"/>
      <c r="F142" s="379"/>
      <c r="G142" s="379"/>
      <c r="H142" s="379"/>
      <c r="I142" s="379"/>
      <c r="J142" s="379"/>
      <c r="K142" s="379"/>
      <c r="L142" s="379"/>
      <c r="M142" s="379"/>
      <c r="N142" s="379"/>
      <c r="O142" s="379"/>
      <c r="P142" s="379"/>
      <c r="Q142" s="379"/>
      <c r="R142" s="379"/>
      <c r="S142" s="379"/>
      <c r="T142" s="379"/>
    </row>
    <row r="143">
      <c r="A143" s="379"/>
      <c r="B143" s="379"/>
      <c r="C143" s="379"/>
      <c r="D143" s="379"/>
      <c r="E143" s="379"/>
      <c r="F143" s="379"/>
      <c r="G143" s="379"/>
      <c r="H143" s="379"/>
      <c r="I143" s="379"/>
      <c r="J143" s="379"/>
      <c r="K143" s="379"/>
      <c r="L143" s="379"/>
      <c r="M143" s="379"/>
      <c r="N143" s="379"/>
      <c r="O143" s="379"/>
      <c r="P143" s="379"/>
      <c r="Q143" s="379"/>
      <c r="R143" s="379"/>
      <c r="S143" s="379"/>
      <c r="T143" s="379"/>
    </row>
    <row r="144">
      <c r="A144" s="379"/>
      <c r="B144" s="379"/>
      <c r="C144" s="379"/>
      <c r="D144" s="379"/>
      <c r="E144" s="379"/>
      <c r="F144" s="379"/>
      <c r="G144" s="379"/>
      <c r="H144" s="379"/>
      <c r="I144" s="379"/>
      <c r="J144" s="379"/>
      <c r="K144" s="379"/>
      <c r="L144" s="379"/>
      <c r="M144" s="379"/>
      <c r="N144" s="379"/>
      <c r="O144" s="379"/>
      <c r="P144" s="379"/>
      <c r="Q144" s="379"/>
      <c r="R144" s="379"/>
      <c r="S144" s="379"/>
      <c r="T144" s="379"/>
    </row>
    <row r="145">
      <c r="A145" s="379"/>
      <c r="B145" s="379"/>
      <c r="C145" s="379"/>
      <c r="D145" s="379"/>
      <c r="E145" s="379"/>
      <c r="F145" s="379"/>
      <c r="G145" s="379"/>
      <c r="H145" s="379"/>
      <c r="I145" s="379"/>
      <c r="J145" s="379"/>
      <c r="K145" s="379"/>
      <c r="L145" s="379"/>
      <c r="M145" s="379"/>
      <c r="N145" s="379"/>
      <c r="O145" s="379"/>
      <c r="P145" s="379"/>
      <c r="Q145" s="379"/>
      <c r="R145" s="379"/>
      <c r="S145" s="379"/>
      <c r="T145" s="379"/>
    </row>
    <row r="146">
      <c r="A146" s="379"/>
      <c r="B146" s="379"/>
      <c r="C146" s="379"/>
      <c r="D146" s="379"/>
      <c r="E146" s="379"/>
      <c r="F146" s="379"/>
      <c r="G146" s="379"/>
      <c r="H146" s="379"/>
      <c r="I146" s="379"/>
      <c r="J146" s="379"/>
      <c r="K146" s="379"/>
      <c r="L146" s="379"/>
      <c r="M146" s="379"/>
      <c r="N146" s="379"/>
      <c r="O146" s="379"/>
      <c r="P146" s="379"/>
      <c r="Q146" s="379"/>
      <c r="R146" s="379"/>
      <c r="S146" s="379"/>
      <c r="T146" s="379"/>
    </row>
    <row r="147">
      <c r="A147" s="379"/>
      <c r="B147" s="379"/>
      <c r="C147" s="379"/>
      <c r="D147" s="379"/>
      <c r="E147" s="379"/>
      <c r="F147" s="379"/>
      <c r="G147" s="379"/>
      <c r="H147" s="379"/>
      <c r="I147" s="379"/>
      <c r="J147" s="379"/>
      <c r="K147" s="379"/>
      <c r="L147" s="379"/>
      <c r="M147" s="379"/>
      <c r="N147" s="379"/>
      <c r="O147" s="379"/>
      <c r="P147" s="379"/>
      <c r="Q147" s="379"/>
      <c r="R147" s="379"/>
      <c r="S147" s="379"/>
      <c r="T147" s="379"/>
    </row>
    <row r="148">
      <c r="A148" s="379"/>
      <c r="B148" s="379"/>
      <c r="C148" s="379"/>
      <c r="D148" s="379"/>
      <c r="E148" s="379"/>
      <c r="F148" s="379"/>
      <c r="G148" s="379"/>
      <c r="H148" s="379"/>
      <c r="I148" s="379"/>
      <c r="J148" s="379"/>
      <c r="K148" s="379"/>
      <c r="L148" s="379"/>
      <c r="M148" s="379"/>
      <c r="N148" s="379"/>
      <c r="O148" s="379"/>
      <c r="P148" s="379"/>
      <c r="Q148" s="379"/>
      <c r="R148" s="379"/>
      <c r="S148" s="379"/>
      <c r="T148" s="379"/>
    </row>
    <row r="149">
      <c r="A149" s="379"/>
      <c r="B149" s="379"/>
      <c r="C149" s="379"/>
      <c r="D149" s="379"/>
      <c r="E149" s="379"/>
      <c r="F149" s="379"/>
      <c r="G149" s="379"/>
      <c r="H149" s="379"/>
      <c r="I149" s="379"/>
      <c r="J149" s="379"/>
      <c r="K149" s="379"/>
      <c r="L149" s="379"/>
      <c r="M149" s="379"/>
      <c r="N149" s="379"/>
      <c r="O149" s="379"/>
      <c r="P149" s="379"/>
      <c r="Q149" s="379"/>
      <c r="R149" s="379"/>
      <c r="S149" s="379"/>
      <c r="T149" s="379"/>
    </row>
    <row r="150">
      <c r="A150" s="379"/>
      <c r="B150" s="379"/>
      <c r="C150" s="379"/>
      <c r="D150" s="379"/>
      <c r="E150" s="379"/>
      <c r="F150" s="379"/>
      <c r="G150" s="379"/>
      <c r="H150" s="379"/>
      <c r="I150" s="379"/>
      <c r="J150" s="379"/>
      <c r="K150" s="379"/>
      <c r="L150" s="379"/>
      <c r="M150" s="379"/>
      <c r="N150" s="379"/>
      <c r="O150" s="379"/>
      <c r="P150" s="379"/>
      <c r="Q150" s="379"/>
      <c r="R150" s="379"/>
      <c r="S150" s="379"/>
      <c r="T150" s="379"/>
    </row>
    <row r="151">
      <c r="A151" s="379"/>
      <c r="B151" s="379"/>
      <c r="C151" s="379"/>
      <c r="D151" s="379"/>
      <c r="E151" s="379"/>
      <c r="F151" s="379"/>
      <c r="G151" s="379"/>
      <c r="H151" s="379"/>
      <c r="I151" s="379"/>
      <c r="J151" s="379"/>
      <c r="K151" s="379"/>
      <c r="L151" s="379"/>
      <c r="M151" s="379"/>
      <c r="N151" s="379"/>
      <c r="O151" s="379"/>
      <c r="P151" s="379"/>
      <c r="Q151" s="379"/>
      <c r="R151" s="379"/>
      <c r="S151" s="379"/>
      <c r="T151" s="379"/>
    </row>
    <row r="152">
      <c r="A152" s="379"/>
      <c r="B152" s="379"/>
      <c r="C152" s="379"/>
      <c r="D152" s="379"/>
      <c r="E152" s="379"/>
      <c r="F152" s="379"/>
      <c r="G152" s="379"/>
      <c r="H152" s="379"/>
      <c r="I152" s="379"/>
      <c r="J152" s="379"/>
      <c r="K152" s="379"/>
      <c r="L152" s="379"/>
      <c r="M152" s="379"/>
      <c r="N152" s="379"/>
      <c r="O152" s="379"/>
      <c r="P152" s="379"/>
      <c r="Q152" s="379"/>
      <c r="R152" s="379"/>
      <c r="S152" s="379"/>
      <c r="T152" s="379"/>
    </row>
    <row r="153">
      <c r="A153" s="379"/>
      <c r="B153" s="379"/>
      <c r="C153" s="379"/>
      <c r="D153" s="379"/>
      <c r="E153" s="379"/>
      <c r="F153" s="379"/>
      <c r="G153" s="379"/>
      <c r="H153" s="379"/>
      <c r="I153" s="379"/>
      <c r="J153" s="379"/>
      <c r="K153" s="379"/>
      <c r="L153" s="379"/>
      <c r="M153" s="379"/>
      <c r="N153" s="379"/>
      <c r="O153" s="379"/>
      <c r="P153" s="379"/>
      <c r="Q153" s="379"/>
      <c r="R153" s="379"/>
      <c r="S153" s="379"/>
      <c r="T153" s="379"/>
    </row>
    <row r="154">
      <c r="A154" s="379"/>
      <c r="B154" s="379"/>
      <c r="C154" s="379"/>
      <c r="D154" s="379"/>
      <c r="E154" s="379"/>
      <c r="F154" s="379"/>
      <c r="G154" s="379"/>
      <c r="H154" s="379"/>
      <c r="I154" s="379"/>
      <c r="J154" s="379"/>
      <c r="K154" s="379"/>
      <c r="L154" s="379"/>
      <c r="M154" s="379"/>
      <c r="N154" s="379"/>
      <c r="O154" s="379"/>
      <c r="P154" s="379"/>
      <c r="Q154" s="379"/>
      <c r="R154" s="379"/>
      <c r="S154" s="379"/>
      <c r="T154" s="379"/>
    </row>
    <row r="155">
      <c r="A155" s="379"/>
      <c r="B155" s="379"/>
      <c r="C155" s="379"/>
      <c r="D155" s="379"/>
      <c r="E155" s="379"/>
      <c r="F155" s="379"/>
      <c r="G155" s="379"/>
      <c r="H155" s="379"/>
      <c r="I155" s="379"/>
      <c r="J155" s="379"/>
      <c r="K155" s="379"/>
      <c r="L155" s="379"/>
      <c r="M155" s="379"/>
      <c r="N155" s="379"/>
      <c r="O155" s="379"/>
      <c r="P155" s="379"/>
      <c r="Q155" s="379"/>
      <c r="R155" s="379"/>
      <c r="S155" s="379"/>
      <c r="T155" s="379"/>
    </row>
    <row r="156">
      <c r="A156" s="379"/>
      <c r="B156" s="379"/>
      <c r="C156" s="379"/>
      <c r="D156" s="379"/>
      <c r="E156" s="379"/>
      <c r="F156" s="379"/>
      <c r="G156" s="379"/>
      <c r="H156" s="379"/>
      <c r="I156" s="379"/>
      <c r="J156" s="379"/>
      <c r="K156" s="379"/>
      <c r="L156" s="379"/>
      <c r="M156" s="379"/>
      <c r="N156" s="379"/>
      <c r="O156" s="379"/>
      <c r="P156" s="379"/>
      <c r="Q156" s="379"/>
      <c r="R156" s="379"/>
      <c r="S156" s="379"/>
      <c r="T156" s="379"/>
    </row>
    <row r="157">
      <c r="A157" s="379"/>
      <c r="B157" s="379"/>
      <c r="C157" s="379"/>
      <c r="D157" s="379"/>
      <c r="E157" s="379"/>
      <c r="F157" s="379"/>
      <c r="G157" s="379"/>
      <c r="H157" s="379"/>
      <c r="I157" s="379"/>
      <c r="J157" s="379"/>
      <c r="K157" s="379"/>
      <c r="L157" s="379"/>
      <c r="M157" s="379"/>
      <c r="N157" s="379"/>
      <c r="O157" s="379"/>
      <c r="P157" s="379"/>
      <c r="Q157" s="379"/>
      <c r="R157" s="379"/>
      <c r="S157" s="379"/>
      <c r="T157" s="379"/>
    </row>
    <row r="158">
      <c r="A158" s="379"/>
      <c r="B158" s="379"/>
      <c r="C158" s="379"/>
      <c r="D158" s="379"/>
      <c r="E158" s="379"/>
      <c r="F158" s="379"/>
      <c r="G158" s="379"/>
      <c r="H158" s="379"/>
      <c r="I158" s="379"/>
      <c r="J158" s="379"/>
      <c r="K158" s="379"/>
      <c r="L158" s="379"/>
      <c r="M158" s="379"/>
      <c r="N158" s="379"/>
      <c r="O158" s="379"/>
      <c r="P158" s="379"/>
      <c r="Q158" s="379"/>
      <c r="R158" s="379"/>
      <c r="S158" s="379"/>
      <c r="T158" s="379"/>
    </row>
    <row r="159">
      <c r="A159" s="379"/>
      <c r="B159" s="379"/>
      <c r="C159" s="379"/>
      <c r="D159" s="379"/>
      <c r="E159" s="379"/>
      <c r="F159" s="379"/>
      <c r="G159" s="379"/>
      <c r="H159" s="379"/>
      <c r="I159" s="379"/>
      <c r="J159" s="379"/>
      <c r="K159" s="379"/>
      <c r="L159" s="379"/>
      <c r="M159" s="379"/>
      <c r="N159" s="379"/>
      <c r="O159" s="379"/>
      <c r="P159" s="379"/>
      <c r="Q159" s="379"/>
      <c r="R159" s="379"/>
      <c r="S159" s="379"/>
      <c r="T159" s="379"/>
    </row>
    <row r="160">
      <c r="A160" s="379"/>
      <c r="B160" s="379"/>
      <c r="C160" s="379"/>
      <c r="D160" s="379"/>
      <c r="E160" s="379"/>
      <c r="F160" s="379"/>
      <c r="G160" s="379"/>
      <c r="H160" s="379"/>
      <c r="I160" s="379"/>
      <c r="J160" s="379"/>
      <c r="K160" s="379"/>
      <c r="L160" s="379"/>
      <c r="M160" s="379"/>
      <c r="N160" s="379"/>
      <c r="O160" s="379"/>
      <c r="P160" s="379"/>
      <c r="Q160" s="379"/>
      <c r="R160" s="379"/>
      <c r="S160" s="379"/>
      <c r="T160" s="379"/>
    </row>
    <row r="161">
      <c r="A161" s="379"/>
      <c r="B161" s="379"/>
      <c r="C161" s="379"/>
      <c r="D161" s="379"/>
      <c r="E161" s="379"/>
      <c r="F161" s="379"/>
      <c r="G161" s="379"/>
      <c r="H161" s="379"/>
      <c r="I161" s="379"/>
      <c r="J161" s="379"/>
      <c r="K161" s="379"/>
      <c r="L161" s="379"/>
      <c r="M161" s="379"/>
      <c r="N161" s="379"/>
      <c r="O161" s="379"/>
      <c r="P161" s="379"/>
      <c r="Q161" s="379"/>
      <c r="R161" s="379"/>
      <c r="S161" s="379"/>
      <c r="T161" s="379"/>
    </row>
    <row r="162">
      <c r="A162" s="379"/>
      <c r="B162" s="379"/>
      <c r="C162" s="379"/>
      <c r="D162" s="379"/>
      <c r="E162" s="379"/>
      <c r="F162" s="379"/>
      <c r="G162" s="379"/>
      <c r="H162" s="379"/>
      <c r="I162" s="379"/>
      <c r="J162" s="379"/>
      <c r="K162" s="379"/>
      <c r="L162" s="379"/>
      <c r="M162" s="379"/>
      <c r="N162" s="379"/>
      <c r="O162" s="379"/>
      <c r="P162" s="379"/>
      <c r="Q162" s="379"/>
      <c r="R162" s="379"/>
      <c r="S162" s="379"/>
      <c r="T162" s="379"/>
    </row>
    <row r="163">
      <c r="A163" s="379"/>
      <c r="B163" s="379"/>
      <c r="C163" s="379"/>
      <c r="D163" s="379"/>
      <c r="E163" s="379"/>
      <c r="F163" s="379"/>
      <c r="G163" s="379"/>
      <c r="H163" s="379"/>
      <c r="I163" s="379"/>
      <c r="J163" s="379"/>
      <c r="K163" s="379"/>
      <c r="L163" s="379"/>
      <c r="M163" s="379"/>
      <c r="N163" s="379"/>
      <c r="O163" s="379"/>
      <c r="P163" s="379"/>
      <c r="Q163" s="379"/>
      <c r="R163" s="379"/>
      <c r="S163" s="379"/>
      <c r="T163" s="379"/>
    </row>
    <row r="164">
      <c r="A164" s="379"/>
      <c r="B164" s="379"/>
      <c r="C164" s="379"/>
      <c r="D164" s="379"/>
      <c r="E164" s="379"/>
      <c r="F164" s="379"/>
      <c r="G164" s="379"/>
      <c r="H164" s="379"/>
      <c r="I164" s="379"/>
      <c r="J164" s="379"/>
      <c r="K164" s="379"/>
      <c r="L164" s="379"/>
      <c r="M164" s="379"/>
      <c r="N164" s="379"/>
      <c r="O164" s="379"/>
      <c r="P164" s="379"/>
      <c r="Q164" s="379"/>
      <c r="R164" s="379"/>
      <c r="S164" s="379"/>
      <c r="T164" s="379"/>
    </row>
    <row r="165">
      <c r="A165" s="379"/>
      <c r="B165" s="379"/>
      <c r="C165" s="379"/>
      <c r="D165" s="379"/>
      <c r="E165" s="379"/>
      <c r="F165" s="379"/>
      <c r="G165" s="379"/>
      <c r="H165" s="379"/>
      <c r="I165" s="379"/>
      <c r="J165" s="379"/>
      <c r="K165" s="379"/>
      <c r="L165" s="379"/>
      <c r="M165" s="379"/>
      <c r="N165" s="379"/>
      <c r="O165" s="379"/>
      <c r="P165" s="379"/>
      <c r="Q165" s="379"/>
      <c r="R165" s="379"/>
      <c r="S165" s="379"/>
      <c r="T165" s="379"/>
    </row>
    <row r="166">
      <c r="A166" s="379"/>
      <c r="B166" s="379"/>
      <c r="C166" s="379"/>
      <c r="D166" s="379"/>
      <c r="E166" s="379"/>
      <c r="F166" s="379"/>
      <c r="G166" s="379"/>
      <c r="H166" s="379"/>
      <c r="I166" s="379"/>
      <c r="J166" s="379"/>
      <c r="K166" s="379"/>
      <c r="L166" s="379"/>
      <c r="M166" s="379"/>
      <c r="N166" s="379"/>
      <c r="O166" s="379"/>
      <c r="P166" s="379"/>
      <c r="Q166" s="379"/>
      <c r="R166" s="379"/>
      <c r="S166" s="379"/>
      <c r="T166" s="379"/>
    </row>
    <row r="167">
      <c r="A167" s="379"/>
      <c r="B167" s="379"/>
      <c r="C167" s="379"/>
      <c r="D167" s="379"/>
      <c r="E167" s="379"/>
      <c r="F167" s="379"/>
      <c r="G167" s="379"/>
      <c r="H167" s="379"/>
      <c r="I167" s="379"/>
      <c r="J167" s="379"/>
      <c r="K167" s="379"/>
      <c r="L167" s="379"/>
      <c r="M167" s="379"/>
      <c r="N167" s="379"/>
      <c r="O167" s="379"/>
      <c r="P167" s="379"/>
      <c r="Q167" s="379"/>
      <c r="R167" s="379"/>
      <c r="S167" s="379"/>
      <c r="T167" s="379"/>
    </row>
    <row r="168">
      <c r="A168" s="379"/>
      <c r="B168" s="379"/>
      <c r="C168" s="379"/>
      <c r="D168" s="379"/>
      <c r="E168" s="379"/>
      <c r="F168" s="379"/>
      <c r="G168" s="379"/>
      <c r="H168" s="379"/>
      <c r="I168" s="379"/>
      <c r="J168" s="379"/>
      <c r="K168" s="379"/>
      <c r="L168" s="379"/>
      <c r="M168" s="379"/>
      <c r="N168" s="379"/>
      <c r="O168" s="379"/>
      <c r="P168" s="379"/>
      <c r="Q168" s="379"/>
      <c r="R168" s="379"/>
      <c r="S168" s="379"/>
      <c r="T168" s="379"/>
    </row>
    <row r="169">
      <c r="A169" s="379"/>
      <c r="B169" s="379"/>
      <c r="C169" s="379"/>
      <c r="D169" s="379"/>
      <c r="E169" s="379"/>
      <c r="F169" s="379"/>
      <c r="G169" s="379"/>
      <c r="H169" s="379"/>
      <c r="I169" s="379"/>
      <c r="J169" s="379"/>
      <c r="K169" s="379"/>
      <c r="L169" s="379"/>
      <c r="M169" s="379"/>
      <c r="N169" s="379"/>
      <c r="O169" s="379"/>
      <c r="P169" s="379"/>
      <c r="Q169" s="379"/>
      <c r="R169" s="379"/>
      <c r="S169" s="379"/>
      <c r="T169" s="379"/>
    </row>
    <row r="170">
      <c r="A170" s="379"/>
      <c r="B170" s="379"/>
      <c r="C170" s="379"/>
      <c r="D170" s="379"/>
      <c r="E170" s="379"/>
      <c r="F170" s="379"/>
      <c r="G170" s="379"/>
      <c r="H170" s="379"/>
      <c r="I170" s="379"/>
      <c r="J170" s="379"/>
      <c r="K170" s="379"/>
      <c r="L170" s="379"/>
      <c r="M170" s="379"/>
      <c r="N170" s="379"/>
      <c r="O170" s="379"/>
      <c r="P170" s="379"/>
      <c r="Q170" s="379"/>
      <c r="R170" s="379"/>
      <c r="S170" s="379"/>
      <c r="T170" s="379"/>
    </row>
    <row r="171">
      <c r="A171" s="379"/>
      <c r="B171" s="379"/>
      <c r="C171" s="379"/>
      <c r="D171" s="379"/>
      <c r="E171" s="379"/>
      <c r="F171" s="379"/>
      <c r="G171" s="379"/>
      <c r="H171" s="379"/>
      <c r="I171" s="379"/>
      <c r="J171" s="379"/>
      <c r="K171" s="379"/>
      <c r="L171" s="379"/>
      <c r="M171" s="379"/>
      <c r="N171" s="379"/>
      <c r="O171" s="379"/>
      <c r="P171" s="379"/>
      <c r="Q171" s="379"/>
      <c r="R171" s="379"/>
      <c r="S171" s="379"/>
      <c r="T171" s="379"/>
    </row>
    <row r="172">
      <c r="A172" s="379"/>
      <c r="B172" s="379"/>
      <c r="C172" s="379"/>
      <c r="D172" s="379"/>
      <c r="E172" s="379"/>
      <c r="F172" s="379"/>
      <c r="G172" s="379"/>
      <c r="H172" s="379"/>
      <c r="I172" s="379"/>
      <c r="J172" s="379"/>
      <c r="K172" s="379"/>
      <c r="L172" s="379"/>
      <c r="M172" s="379"/>
      <c r="N172" s="379"/>
      <c r="O172" s="379"/>
      <c r="P172" s="379"/>
      <c r="Q172" s="379"/>
      <c r="R172" s="379"/>
      <c r="S172" s="379"/>
      <c r="T172" s="379"/>
    </row>
    <row r="173">
      <c r="A173" s="379"/>
      <c r="B173" s="379"/>
      <c r="C173" s="379"/>
      <c r="D173" s="379"/>
      <c r="E173" s="379"/>
      <c r="F173" s="379"/>
      <c r="G173" s="379"/>
      <c r="H173" s="379"/>
      <c r="I173" s="379"/>
      <c r="J173" s="379"/>
      <c r="K173" s="379"/>
      <c r="L173" s="379"/>
      <c r="M173" s="379"/>
      <c r="N173" s="379"/>
      <c r="O173" s="379"/>
      <c r="P173" s="379"/>
      <c r="Q173" s="379"/>
      <c r="R173" s="379"/>
      <c r="S173" s="379"/>
      <c r="T173" s="379"/>
    </row>
    <row r="174">
      <c r="A174" s="379"/>
      <c r="B174" s="379"/>
      <c r="C174" s="379"/>
      <c r="D174" s="379"/>
      <c r="E174" s="379"/>
      <c r="F174" s="379"/>
      <c r="G174" s="379"/>
      <c r="H174" s="379"/>
      <c r="I174" s="379"/>
      <c r="J174" s="379"/>
      <c r="K174" s="379"/>
      <c r="L174" s="379"/>
      <c r="M174" s="379"/>
      <c r="N174" s="379"/>
      <c r="O174" s="379"/>
      <c r="P174" s="379"/>
      <c r="Q174" s="379"/>
      <c r="R174" s="379"/>
      <c r="S174" s="379"/>
      <c r="T174" s="379"/>
    </row>
    <row r="175">
      <c r="A175" s="379"/>
      <c r="B175" s="379"/>
      <c r="C175" s="379"/>
      <c r="D175" s="379"/>
      <c r="E175" s="379"/>
      <c r="F175" s="379"/>
      <c r="G175" s="379"/>
      <c r="H175" s="379"/>
      <c r="I175" s="379"/>
      <c r="J175" s="379"/>
      <c r="K175" s="379"/>
      <c r="L175" s="379"/>
      <c r="M175" s="379"/>
      <c r="N175" s="379"/>
      <c r="O175" s="379"/>
      <c r="P175" s="379"/>
      <c r="Q175" s="379"/>
      <c r="R175" s="379"/>
      <c r="S175" s="379"/>
      <c r="T175" s="379"/>
    </row>
    <row r="176">
      <c r="A176" s="379"/>
      <c r="B176" s="379"/>
      <c r="C176" s="379"/>
      <c r="D176" s="379"/>
      <c r="E176" s="379"/>
      <c r="F176" s="379"/>
      <c r="G176" s="379"/>
      <c r="H176" s="379"/>
      <c r="I176" s="379"/>
      <c r="J176" s="379"/>
      <c r="K176" s="379"/>
      <c r="L176" s="379"/>
      <c r="M176" s="379"/>
      <c r="N176" s="379"/>
      <c r="O176" s="379"/>
      <c r="P176" s="379"/>
      <c r="Q176" s="379"/>
      <c r="R176" s="379"/>
      <c r="S176" s="379"/>
      <c r="T176" s="379"/>
    </row>
    <row r="177">
      <c r="A177" s="379"/>
      <c r="B177" s="379"/>
      <c r="C177" s="379"/>
      <c r="D177" s="379"/>
      <c r="E177" s="379"/>
      <c r="F177" s="379"/>
      <c r="G177" s="379"/>
      <c r="H177" s="379"/>
      <c r="I177" s="379"/>
      <c r="J177" s="379"/>
      <c r="K177" s="379"/>
      <c r="L177" s="379"/>
      <c r="M177" s="379"/>
      <c r="N177" s="379"/>
      <c r="O177" s="379"/>
      <c r="P177" s="379"/>
      <c r="Q177" s="379"/>
      <c r="R177" s="379"/>
      <c r="S177" s="379"/>
      <c r="T177" s="379"/>
    </row>
    <row r="178">
      <c r="A178" s="379"/>
      <c r="B178" s="379"/>
      <c r="C178" s="379"/>
      <c r="D178" s="379"/>
      <c r="E178" s="379"/>
      <c r="F178" s="379"/>
      <c r="G178" s="379"/>
      <c r="H178" s="379"/>
      <c r="I178" s="379"/>
      <c r="J178" s="379"/>
      <c r="K178" s="379"/>
      <c r="L178" s="379"/>
      <c r="M178" s="379"/>
      <c r="N178" s="379"/>
      <c r="O178" s="379"/>
      <c r="P178" s="379"/>
      <c r="Q178" s="379"/>
      <c r="R178" s="379"/>
      <c r="S178" s="379"/>
      <c r="T178" s="379"/>
    </row>
    <row r="179">
      <c r="A179" s="379"/>
      <c r="B179" s="379"/>
      <c r="C179" s="379"/>
      <c r="D179" s="379"/>
      <c r="E179" s="379"/>
      <c r="F179" s="379"/>
      <c r="G179" s="379"/>
      <c r="H179" s="379"/>
      <c r="I179" s="379"/>
      <c r="J179" s="379"/>
      <c r="K179" s="379"/>
      <c r="L179" s="379"/>
      <c r="M179" s="379"/>
      <c r="N179" s="379"/>
      <c r="O179" s="379"/>
      <c r="P179" s="379"/>
      <c r="Q179" s="379"/>
      <c r="R179" s="379"/>
      <c r="S179" s="379"/>
      <c r="T179" s="379"/>
    </row>
    <row r="180">
      <c r="A180" s="379"/>
      <c r="B180" s="379"/>
      <c r="C180" s="379"/>
      <c r="D180" s="379"/>
      <c r="E180" s="379"/>
      <c r="F180" s="379"/>
      <c r="G180" s="379"/>
      <c r="H180" s="379"/>
      <c r="I180" s="379"/>
      <c r="J180" s="379"/>
      <c r="K180" s="379"/>
      <c r="L180" s="379"/>
      <c r="M180" s="379"/>
      <c r="N180" s="379"/>
      <c r="O180" s="379"/>
      <c r="P180" s="379"/>
      <c r="Q180" s="379"/>
      <c r="R180" s="379"/>
      <c r="S180" s="379"/>
      <c r="T180" s="379"/>
    </row>
    <row r="181">
      <c r="A181" s="379"/>
      <c r="B181" s="379"/>
      <c r="C181" s="379"/>
      <c r="D181" s="379"/>
      <c r="E181" s="379"/>
      <c r="F181" s="379"/>
      <c r="G181" s="379"/>
      <c r="H181" s="379"/>
      <c r="I181" s="379"/>
      <c r="J181" s="379"/>
      <c r="K181" s="379"/>
      <c r="L181" s="379"/>
      <c r="M181" s="379"/>
      <c r="N181" s="379"/>
      <c r="O181" s="379"/>
      <c r="P181" s="379"/>
      <c r="Q181" s="379"/>
      <c r="R181" s="379"/>
      <c r="S181" s="379"/>
      <c r="T181" s="379"/>
    </row>
    <row r="182">
      <c r="A182" s="379"/>
      <c r="B182" s="379"/>
      <c r="C182" s="379"/>
      <c r="D182" s="379"/>
      <c r="E182" s="379"/>
      <c r="F182" s="379"/>
      <c r="G182" s="379"/>
      <c r="H182" s="379"/>
      <c r="I182" s="379"/>
      <c r="J182" s="379"/>
      <c r="K182" s="379"/>
      <c r="L182" s="379"/>
      <c r="M182" s="379"/>
      <c r="N182" s="379"/>
      <c r="O182" s="379"/>
      <c r="P182" s="379"/>
      <c r="Q182" s="379"/>
      <c r="R182" s="379"/>
      <c r="S182" s="379"/>
      <c r="T182" s="379"/>
    </row>
    <row r="183">
      <c r="A183" s="379"/>
      <c r="B183" s="379"/>
      <c r="C183" s="379"/>
      <c r="D183" s="379"/>
      <c r="E183" s="379"/>
      <c r="F183" s="379"/>
      <c r="G183" s="379"/>
      <c r="H183" s="379"/>
      <c r="I183" s="379"/>
      <c r="J183" s="379"/>
      <c r="K183" s="379"/>
      <c r="L183" s="379"/>
      <c r="M183" s="379"/>
      <c r="N183" s="379"/>
      <c r="O183" s="379"/>
      <c r="P183" s="379"/>
      <c r="Q183" s="379"/>
      <c r="R183" s="379"/>
      <c r="S183" s="379"/>
      <c r="T183" s="379"/>
    </row>
    <row r="184">
      <c r="A184" s="379"/>
      <c r="B184" s="379"/>
      <c r="C184" s="379"/>
      <c r="D184" s="379"/>
      <c r="E184" s="379"/>
      <c r="F184" s="379"/>
      <c r="G184" s="379"/>
      <c r="H184" s="379"/>
      <c r="I184" s="379"/>
      <c r="J184" s="379"/>
      <c r="K184" s="379"/>
      <c r="L184" s="379"/>
      <c r="M184" s="379"/>
      <c r="N184" s="379"/>
      <c r="O184" s="379"/>
      <c r="P184" s="379"/>
      <c r="Q184" s="379"/>
      <c r="R184" s="379"/>
      <c r="S184" s="379"/>
      <c r="T184" s="379"/>
    </row>
    <row r="185">
      <c r="A185" s="379"/>
      <c r="B185" s="379"/>
      <c r="C185" s="379"/>
      <c r="D185" s="379"/>
      <c r="E185" s="379"/>
      <c r="F185" s="379"/>
      <c r="G185" s="379"/>
      <c r="H185" s="379"/>
      <c r="I185" s="379"/>
      <c r="J185" s="379"/>
      <c r="K185" s="379"/>
      <c r="L185" s="379"/>
      <c r="M185" s="379"/>
      <c r="N185" s="379"/>
      <c r="O185" s="379"/>
      <c r="P185" s="379"/>
      <c r="Q185" s="379"/>
      <c r="R185" s="379"/>
      <c r="S185" s="379"/>
      <c r="T185" s="379"/>
    </row>
    <row r="186">
      <c r="A186" s="379"/>
      <c r="B186" s="379"/>
      <c r="C186" s="379"/>
      <c r="D186" s="379"/>
      <c r="E186" s="379"/>
      <c r="F186" s="379"/>
      <c r="G186" s="379"/>
      <c r="H186" s="379"/>
      <c r="I186" s="379"/>
      <c r="J186" s="379"/>
      <c r="K186" s="379"/>
      <c r="L186" s="379"/>
      <c r="M186" s="379"/>
      <c r="N186" s="379"/>
      <c r="O186" s="379"/>
      <c r="P186" s="379"/>
      <c r="Q186" s="379"/>
      <c r="R186" s="379"/>
      <c r="S186" s="379"/>
      <c r="T186" s="379"/>
    </row>
    <row r="187">
      <c r="A187" s="379"/>
      <c r="B187" s="379"/>
      <c r="C187" s="379"/>
      <c r="D187" s="379"/>
      <c r="E187" s="379"/>
      <c r="F187" s="379"/>
      <c r="G187" s="379"/>
      <c r="H187" s="379"/>
      <c r="I187" s="379"/>
      <c r="J187" s="379"/>
      <c r="K187" s="379"/>
      <c r="L187" s="379"/>
      <c r="M187" s="379"/>
      <c r="N187" s="379"/>
      <c r="O187" s="379"/>
      <c r="P187" s="379"/>
      <c r="Q187" s="379"/>
      <c r="R187" s="379"/>
      <c r="S187" s="379"/>
      <c r="T187" s="379"/>
    </row>
    <row r="188">
      <c r="A188" s="379"/>
      <c r="B188" s="379"/>
      <c r="C188" s="379"/>
      <c r="D188" s="379"/>
      <c r="E188" s="379"/>
      <c r="F188" s="379"/>
      <c r="G188" s="379"/>
      <c r="H188" s="379"/>
      <c r="I188" s="379"/>
      <c r="J188" s="379"/>
      <c r="K188" s="379"/>
      <c r="L188" s="379"/>
      <c r="M188" s="379"/>
      <c r="N188" s="379"/>
      <c r="O188" s="379"/>
      <c r="P188" s="379"/>
      <c r="Q188" s="379"/>
      <c r="R188" s="379"/>
      <c r="S188" s="379"/>
      <c r="T188" s="379"/>
    </row>
    <row r="189">
      <c r="A189" s="379"/>
      <c r="B189" s="379"/>
      <c r="C189" s="379"/>
      <c r="D189" s="379"/>
      <c r="E189" s="379"/>
      <c r="F189" s="379"/>
      <c r="G189" s="379"/>
      <c r="H189" s="379"/>
      <c r="I189" s="379"/>
      <c r="J189" s="379"/>
      <c r="K189" s="379"/>
      <c r="L189" s="379"/>
      <c r="M189" s="379"/>
      <c r="N189" s="379"/>
      <c r="O189" s="379"/>
      <c r="P189" s="379"/>
      <c r="Q189" s="379"/>
      <c r="R189" s="379"/>
      <c r="S189" s="379"/>
      <c r="T189" s="379"/>
    </row>
    <row r="190">
      <c r="A190" s="379"/>
      <c r="B190" s="379"/>
      <c r="C190" s="379"/>
      <c r="D190" s="379"/>
      <c r="E190" s="379"/>
      <c r="F190" s="379"/>
      <c r="G190" s="379"/>
      <c r="H190" s="379"/>
      <c r="I190" s="379"/>
      <c r="J190" s="379"/>
      <c r="K190" s="379"/>
      <c r="L190" s="379"/>
      <c r="M190" s="379"/>
      <c r="N190" s="379"/>
      <c r="O190" s="379"/>
      <c r="P190" s="379"/>
      <c r="Q190" s="379"/>
      <c r="R190" s="379"/>
      <c r="S190" s="379"/>
      <c r="T190" s="379"/>
    </row>
    <row r="191">
      <c r="A191" s="379"/>
      <c r="B191" s="379"/>
      <c r="C191" s="379"/>
      <c r="D191" s="379"/>
      <c r="E191" s="379"/>
      <c r="F191" s="379"/>
      <c r="G191" s="379"/>
      <c r="H191" s="379"/>
      <c r="I191" s="379"/>
      <c r="J191" s="379"/>
      <c r="K191" s="379"/>
      <c r="L191" s="379"/>
      <c r="M191" s="379"/>
      <c r="N191" s="379"/>
      <c r="O191" s="379"/>
      <c r="P191" s="379"/>
      <c r="Q191" s="379"/>
      <c r="R191" s="379"/>
      <c r="S191" s="379"/>
      <c r="T191" s="379"/>
    </row>
    <row r="192">
      <c r="A192" s="379"/>
      <c r="B192" s="379"/>
      <c r="C192" s="379"/>
      <c r="D192" s="379"/>
      <c r="E192" s="379"/>
      <c r="F192" s="379"/>
      <c r="G192" s="379"/>
      <c r="H192" s="379"/>
      <c r="I192" s="379"/>
      <c r="J192" s="379"/>
      <c r="K192" s="379"/>
      <c r="L192" s="379"/>
      <c r="M192" s="379"/>
      <c r="N192" s="379"/>
      <c r="O192" s="379"/>
      <c r="P192" s="379"/>
      <c r="Q192" s="379"/>
      <c r="R192" s="379"/>
      <c r="S192" s="379"/>
      <c r="T192" s="379"/>
    </row>
    <row r="193">
      <c r="A193" s="379"/>
      <c r="B193" s="379"/>
      <c r="C193" s="379"/>
      <c r="D193" s="379"/>
      <c r="E193" s="379"/>
      <c r="F193" s="379"/>
      <c r="G193" s="379"/>
      <c r="H193" s="379"/>
      <c r="I193" s="379"/>
      <c r="J193" s="379"/>
      <c r="K193" s="379"/>
      <c r="L193" s="379"/>
      <c r="M193" s="379"/>
      <c r="N193" s="379"/>
      <c r="O193" s="379"/>
      <c r="P193" s="379"/>
      <c r="Q193" s="379"/>
      <c r="R193" s="379"/>
      <c r="S193" s="379"/>
      <c r="T193" s="379"/>
    </row>
    <row r="194">
      <c r="A194" s="379"/>
      <c r="B194" s="379"/>
      <c r="C194" s="379"/>
      <c r="D194" s="379"/>
      <c r="E194" s="379"/>
      <c r="F194" s="379"/>
      <c r="G194" s="379"/>
      <c r="H194" s="379"/>
      <c r="I194" s="379"/>
      <c r="J194" s="379"/>
      <c r="K194" s="379"/>
      <c r="L194" s="379"/>
      <c r="M194" s="379"/>
      <c r="N194" s="379"/>
      <c r="O194" s="379"/>
      <c r="P194" s="379"/>
      <c r="Q194" s="379"/>
      <c r="R194" s="379"/>
      <c r="S194" s="379"/>
      <c r="T194" s="379"/>
    </row>
    <row r="195">
      <c r="A195" s="379"/>
      <c r="B195" s="379"/>
      <c r="C195" s="379"/>
      <c r="D195" s="379"/>
      <c r="E195" s="379"/>
      <c r="F195" s="379"/>
      <c r="G195" s="379"/>
      <c r="H195" s="379"/>
      <c r="I195" s="379"/>
      <c r="J195" s="379"/>
      <c r="K195" s="379"/>
      <c r="L195" s="379"/>
      <c r="M195" s="379"/>
      <c r="N195" s="379"/>
      <c r="O195" s="379"/>
      <c r="P195" s="379"/>
      <c r="Q195" s="379"/>
      <c r="R195" s="379"/>
      <c r="S195" s="379"/>
      <c r="T195" s="379"/>
    </row>
    <row r="196">
      <c r="A196" s="379"/>
      <c r="B196" s="379"/>
      <c r="C196" s="379"/>
      <c r="D196" s="379"/>
      <c r="E196" s="379"/>
      <c r="F196" s="379"/>
      <c r="G196" s="379"/>
      <c r="H196" s="379"/>
      <c r="I196" s="379"/>
      <c r="J196" s="379"/>
      <c r="K196" s="379"/>
      <c r="L196" s="379"/>
      <c r="M196" s="379"/>
      <c r="N196" s="379"/>
      <c r="O196" s="379"/>
      <c r="P196" s="379"/>
      <c r="Q196" s="379"/>
      <c r="R196" s="379"/>
      <c r="S196" s="379"/>
      <c r="T196" s="379"/>
    </row>
  </sheetData>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1" min="1" style="0" width="15.267605633802816"/>
    <col collapsed="false" customWidth="true" hidden="false" max="3" min="3" style="0" width="10.647887323943662"/>
    <col collapsed="false" customWidth="true" hidden="false" max="5" min="5" style="0" width="29.802816901408452"/>
    <col collapsed="false" customWidth="true" hidden="false" max="7" min="7" style="0" width="15.267605633802816"/>
    <col collapsed="false" customWidth="true" hidden="false" max="9" min="9" style="0" width="10.647887323943662"/>
    <col collapsed="false" customWidth="true" hidden="false" max="11" min="11" style="0" width="10.647887323943662"/>
    <col collapsed="false" customWidth="true" hidden="false" max="2" min="2" style="0" width="13.352112676056338"/>
    <col collapsed="false" customWidth="true" hidden="false" max="4" min="4" style="0" width="10.647887323943662"/>
    <col collapsed="false" customWidth="true" hidden="false" max="6" min="6" style="0" width="10.647887323943662"/>
    <col collapsed="false" customWidth="true" hidden="false" max="8" min="8" style="0" width="10.647887323943662"/>
    <col collapsed="false" customWidth="true" hidden="false" max="10" min="10" style="0" width="10.647887323943662"/>
  </cols>
  <sheetData>
    <row r="1">
      <c r="A1" s="413" t="s">
        <v>3813</v>
      </c>
      <c r="B1" s="413" t="s">
        <v>3814</v>
      </c>
      <c r="C1" s="414" t="s">
        <v>3815</v>
      </c>
      <c r="D1" s="415" t="s">
        <v>3816</v>
      </c>
      <c r="E1" s="415" t="s">
        <v>3817</v>
      </c>
      <c r="F1" s="415" t="s">
        <v>3818</v>
      </c>
      <c r="G1" s="415" t="s">
        <v>3819</v>
      </c>
      <c r="H1" s="415" t="s">
        <v>3820</v>
      </c>
      <c r="I1" s="413" t="s">
        <v>3821</v>
      </c>
      <c r="J1" s="415" t="s">
        <v>3822</v>
      </c>
      <c r="K1" s="415" t="s">
        <v>3823</v>
      </c>
      <c r="L1" s="415" t="s">
        <v>3824</v>
      </c>
      <c r="M1" s="416" t="s">
        <v>3825</v>
      </c>
    </row>
    <row r="2">
      <c r="A2" s="413" t="s">
        <v>3826</v>
      </c>
      <c r="B2" s="413" t="s">
        <v>3827</v>
      </c>
      <c r="C2" s="417" t="s">
        <v>3828</v>
      </c>
      <c r="D2" s="413" t="s">
        <v>3829</v>
      </c>
      <c r="E2" s="413" t="s">
        <v>3830</v>
      </c>
      <c r="F2" s="413" t="s">
        <v>3831</v>
      </c>
      <c r="G2" s="413" t="s">
        <v>3832</v>
      </c>
      <c r="H2" s="413" t="s">
        <v>3833</v>
      </c>
      <c r="I2" s="413" t="s">
        <v>3834</v>
      </c>
      <c r="J2" s="413" t="s">
        <v>3835</v>
      </c>
      <c r="K2" s="413" t="s">
        <v>3836</v>
      </c>
      <c r="L2" s="413" t="s">
        <v>3837</v>
      </c>
      <c r="M2" s="418" t="s">
        <v>3838</v>
      </c>
    </row>
    <row r="3">
      <c r="A3" s="419"/>
      <c r="B3" s="419"/>
      <c r="C3" s="420" t="s">
        <v>3839</v>
      </c>
      <c r="D3" s="419"/>
      <c r="E3" s="419"/>
      <c r="F3" s="419"/>
      <c r="G3" s="419"/>
      <c r="H3" s="419"/>
      <c r="I3" s="419"/>
      <c r="J3" s="419"/>
      <c r="K3" s="419"/>
      <c r="L3" s="421"/>
      <c r="M3" s="421"/>
    </row>
    <row r="4">
      <c r="A4" s="422">
        <v>4</v>
      </c>
      <c r="B4" s="423">
        <v>1</v>
      </c>
      <c r="C4" s="423">
        <v>100</v>
      </c>
      <c r="D4" s="423"/>
      <c r="E4" s="423"/>
      <c r="F4" s="422"/>
      <c r="G4" s="422">
        <v>1</v>
      </c>
      <c r="H4" s="423" t="s">
        <v>3840</v>
      </c>
      <c r="I4" s="424" t="s">
        <v>3841</v>
      </c>
      <c r="J4" s="424" t="s">
        <v>3842</v>
      </c>
      <c r="K4" s="423">
        <v>1</v>
      </c>
      <c r="L4" s="422">
        <v>2</v>
      </c>
      <c r="M4" s="425"/>
    </row>
    <row r="5">
      <c r="A5" s="422">
        <v>4</v>
      </c>
      <c r="B5" s="423">
        <v>2</v>
      </c>
      <c r="C5" s="423">
        <v>601</v>
      </c>
      <c r="D5" s="423"/>
      <c r="E5" s="423"/>
      <c r="F5" s="422"/>
      <c r="G5" s="422">
        <v>1</v>
      </c>
      <c r="H5" s="423" t="s">
        <v>3843</v>
      </c>
      <c r="I5" s="424" t="s">
        <v>3844</v>
      </c>
      <c r="J5" s="424" t="s">
        <v>3845</v>
      </c>
      <c r="K5" s="423">
        <v>1</v>
      </c>
      <c r="L5" s="422">
        <v>2</v>
      </c>
      <c r="M5" s="425"/>
    </row>
    <row r="6">
      <c r="A6" s="422">
        <v>4</v>
      </c>
      <c r="B6" s="423">
        <v>3</v>
      </c>
      <c r="C6" s="423">
        <v>765</v>
      </c>
      <c r="D6" s="423"/>
      <c r="E6" s="426" t="s">
        <v>3846</v>
      </c>
      <c r="F6" s="422"/>
      <c r="G6" s="422">
        <v>1</v>
      </c>
      <c r="H6" s="423" t="s">
        <v>3847</v>
      </c>
      <c r="I6" s="424" t="s">
        <v>3848</v>
      </c>
      <c r="J6" s="424" t="s">
        <v>3849</v>
      </c>
      <c r="K6" s="423">
        <v>2</v>
      </c>
      <c r="L6" s="422">
        <v>2</v>
      </c>
      <c r="M6" s="425"/>
    </row>
    <row r="7">
      <c r="A7" s="422">
        <v>4</v>
      </c>
      <c r="B7" s="423">
        <v>4</v>
      </c>
      <c r="C7" s="423">
        <v>766</v>
      </c>
      <c r="D7" s="423"/>
      <c r="E7" s="426" t="s">
        <v>3850</v>
      </c>
      <c r="F7" s="422"/>
      <c r="G7" s="422">
        <v>1</v>
      </c>
      <c r="H7" s="423" t="s">
        <v>3847</v>
      </c>
      <c r="I7" s="424" t="s">
        <v>3851</v>
      </c>
      <c r="J7" s="424" t="s">
        <v>3852</v>
      </c>
      <c r="K7" s="423">
        <v>2</v>
      </c>
      <c r="L7" s="422">
        <v>2</v>
      </c>
      <c r="M7" s="425"/>
    </row>
    <row r="8">
      <c r="A8" s="422">
        <v>4</v>
      </c>
      <c r="B8" s="423">
        <v>5</v>
      </c>
      <c r="C8" s="423">
        <v>800</v>
      </c>
      <c r="D8" s="423"/>
      <c r="E8" s="423"/>
      <c r="F8" s="422"/>
      <c r="G8" s="422">
        <v>1</v>
      </c>
      <c r="H8" s="427" t="s">
        <v>3853</v>
      </c>
      <c r="I8" s="428" t="s">
        <v>3854</v>
      </c>
      <c r="J8" s="424" t="s">
        <v>3855</v>
      </c>
      <c r="K8" s="423">
        <v>2</v>
      </c>
      <c r="L8" s="422">
        <v>2</v>
      </c>
      <c r="M8" s="425"/>
    </row>
    <row r="9">
      <c r="A9" s="422">
        <v>4</v>
      </c>
      <c r="B9" s="423">
        <v>6</v>
      </c>
      <c r="C9" s="423">
        <v>1300</v>
      </c>
      <c r="D9" s="423"/>
      <c r="E9" s="423"/>
      <c r="F9" s="422"/>
      <c r="G9" s="422">
        <v>1</v>
      </c>
      <c r="H9" s="423" t="s">
        <v>3856</v>
      </c>
      <c r="I9" s="428" t="s">
        <v>3857</v>
      </c>
      <c r="J9" s="424" t="s">
        <v>3852</v>
      </c>
      <c r="K9" s="423">
        <v>1</v>
      </c>
      <c r="L9" s="422">
        <v>2</v>
      </c>
      <c r="M9" s="425"/>
    </row>
    <row r="10">
      <c r="A10" s="422">
        <v>4</v>
      </c>
      <c r="B10" s="423">
        <v>7</v>
      </c>
      <c r="C10" s="423">
        <v>900</v>
      </c>
      <c r="D10" s="423"/>
      <c r="E10" s="423"/>
      <c r="F10" s="422"/>
      <c r="G10" s="422">
        <v>1</v>
      </c>
      <c r="H10" s="423" t="s">
        <v>3858</v>
      </c>
      <c r="I10" s="428" t="s">
        <v>3859</v>
      </c>
      <c r="J10" s="424" t="s">
        <v>3860</v>
      </c>
      <c r="K10" s="423">
        <v>1</v>
      </c>
      <c r="L10" s="422">
        <v>2</v>
      </c>
      <c r="M10" s="425"/>
    </row>
    <row r="11">
      <c r="A11" s="422">
        <v>4</v>
      </c>
      <c r="B11" s="423">
        <v>8</v>
      </c>
      <c r="C11" s="423">
        <v>500</v>
      </c>
      <c r="D11" s="423"/>
      <c r="E11" s="426" t="s">
        <v>3861</v>
      </c>
      <c r="F11" s="422"/>
      <c r="G11" s="422">
        <v>1</v>
      </c>
      <c r="H11" s="423" t="s">
        <v>3862</v>
      </c>
      <c r="I11" s="428" t="s">
        <v>3863</v>
      </c>
      <c r="J11" s="424" t="s">
        <v>3864</v>
      </c>
      <c r="K11" s="423">
        <v>2</v>
      </c>
      <c r="L11" s="422">
        <v>2</v>
      </c>
      <c r="M11" s="425"/>
    </row>
    <row r="12">
      <c r="A12" s="422">
        <v>4</v>
      </c>
      <c r="B12" s="423">
        <v>9</v>
      </c>
      <c r="C12" s="423">
        <v>600</v>
      </c>
      <c r="D12" s="423"/>
      <c r="E12" s="423"/>
      <c r="F12" s="422"/>
      <c r="G12" s="422">
        <v>1</v>
      </c>
      <c r="H12" s="423" t="s">
        <v>3865</v>
      </c>
      <c r="I12" s="428" t="s">
        <v>3866</v>
      </c>
      <c r="J12" s="424" t="s">
        <v>3867</v>
      </c>
      <c r="K12" s="423">
        <v>5</v>
      </c>
      <c r="L12" s="422">
        <v>0</v>
      </c>
      <c r="M12" s="425"/>
    </row>
    <row r="13">
      <c r="A13" s="429">
        <v>4</v>
      </c>
      <c r="B13" s="430">
        <v>10</v>
      </c>
      <c r="C13" s="430">
        <v>700</v>
      </c>
      <c r="D13" s="431"/>
      <c r="E13" s="423"/>
      <c r="F13" s="429"/>
      <c r="G13" s="429">
        <v>1</v>
      </c>
      <c r="H13" s="430" t="s">
        <v>3868</v>
      </c>
      <c r="I13" s="432" t="s">
        <v>3869</v>
      </c>
      <c r="J13" s="433" t="s">
        <v>3870</v>
      </c>
      <c r="K13" s="430">
        <v>1</v>
      </c>
      <c r="L13" s="422">
        <v>2</v>
      </c>
      <c r="M13" s="425"/>
    </row>
    <row r="14">
      <c r="A14" s="422">
        <v>4</v>
      </c>
      <c r="B14" s="423">
        <v>11</v>
      </c>
      <c r="C14" s="423">
        <v>200</v>
      </c>
      <c r="D14" s="423"/>
      <c r="E14" s="423"/>
      <c r="F14" s="422"/>
      <c r="G14" s="422">
        <v>1</v>
      </c>
      <c r="H14" s="423" t="s">
        <v>3871</v>
      </c>
      <c r="I14" s="428" t="s">
        <v>3872</v>
      </c>
      <c r="J14" s="434" t="s">
        <v>3873</v>
      </c>
      <c r="K14" s="423">
        <v>5</v>
      </c>
      <c r="L14" s="422">
        <v>0</v>
      </c>
      <c r="M14" s="425"/>
    </row>
    <row r="15">
      <c r="A15" s="422">
        <v>4</v>
      </c>
      <c r="B15" s="423">
        <v>12</v>
      </c>
      <c r="C15" s="423">
        <v>300</v>
      </c>
      <c r="D15" s="423"/>
      <c r="E15" s="423"/>
      <c r="F15" s="422"/>
      <c r="G15" s="422">
        <v>1</v>
      </c>
      <c r="H15" s="423" t="s">
        <v>3874</v>
      </c>
      <c r="I15" s="428" t="s">
        <v>3875</v>
      </c>
      <c r="J15" s="434" t="s">
        <v>3876</v>
      </c>
      <c r="K15" s="423">
        <v>5</v>
      </c>
      <c r="L15" s="422">
        <v>0</v>
      </c>
      <c r="M15" s="425"/>
    </row>
    <row r="16">
      <c r="A16" s="422">
        <v>4</v>
      </c>
      <c r="B16" s="423">
        <v>13</v>
      </c>
      <c r="C16" s="423">
        <v>400</v>
      </c>
      <c r="D16" s="423"/>
      <c r="E16" s="426" t="s">
        <v>3861</v>
      </c>
      <c r="F16" s="422"/>
      <c r="G16" s="422">
        <v>1</v>
      </c>
      <c r="H16" s="427" t="s">
        <v>3877</v>
      </c>
      <c r="I16" s="428" t="s">
        <v>3878</v>
      </c>
      <c r="J16" s="424" t="s">
        <v>3879</v>
      </c>
      <c r="K16" s="423">
        <v>2</v>
      </c>
      <c r="L16" s="422">
        <v>3</v>
      </c>
      <c r="M16" s="425"/>
    </row>
    <row r="17">
      <c r="A17" s="422">
        <v>4</v>
      </c>
      <c r="B17" s="423">
        <v>14</v>
      </c>
      <c r="C17" s="423">
        <v>301</v>
      </c>
      <c r="D17" s="423"/>
      <c r="E17" s="423"/>
      <c r="F17" s="422"/>
      <c r="G17" s="422">
        <v>1</v>
      </c>
      <c r="H17" s="423" t="s">
        <v>3874</v>
      </c>
      <c r="I17" s="428" t="s">
        <v>3875</v>
      </c>
      <c r="J17" s="435" t="s">
        <v>3876</v>
      </c>
      <c r="K17" s="423">
        <v>5</v>
      </c>
      <c r="L17" s="425"/>
      <c r="M17" s="422" t="s">
        <v>3880</v>
      </c>
    </row>
    <row r="18">
      <c r="A18" s="436">
        <v>4</v>
      </c>
      <c r="B18" s="426">
        <v>15</v>
      </c>
      <c r="C18" s="426">
        <v>1100</v>
      </c>
      <c r="D18" s="426"/>
      <c r="E18" s="426" t="s">
        <v>3881</v>
      </c>
      <c r="F18" s="426"/>
      <c r="G18" s="436">
        <v>1</v>
      </c>
      <c r="H18" s="426" t="s">
        <v>3882</v>
      </c>
      <c r="I18" s="437" t="s">
        <v>3883</v>
      </c>
      <c r="J18" s="438" t="s">
        <v>3884</v>
      </c>
      <c r="K18" s="426">
        <v>2</v>
      </c>
      <c r="L18" s="436">
        <v>2</v>
      </c>
      <c r="M18" s="436"/>
    </row>
    <row r="19">
      <c r="A19" s="436">
        <v>4</v>
      </c>
      <c r="B19" s="426">
        <v>16</v>
      </c>
      <c r="C19" s="426">
        <v>1200</v>
      </c>
      <c r="D19" s="426"/>
      <c r="E19" s="426" t="s">
        <v>3881</v>
      </c>
      <c r="F19" s="426"/>
      <c r="G19" s="436">
        <v>1</v>
      </c>
      <c r="H19" s="426" t="s">
        <v>3885</v>
      </c>
      <c r="I19" s="437" t="s">
        <v>3886</v>
      </c>
      <c r="J19" s="438" t="s">
        <v>3884</v>
      </c>
      <c r="K19" s="426">
        <v>5</v>
      </c>
      <c r="L19" s="436">
        <v>2</v>
      </c>
      <c r="M19" s="436"/>
    </row>
    <row r="20">
      <c r="A20" s="422">
        <v>4</v>
      </c>
      <c r="B20" s="423">
        <v>17</v>
      </c>
      <c r="C20" s="423">
        <v>401</v>
      </c>
      <c r="D20" s="439"/>
      <c r="E20" s="440" t="s">
        <v>3850</v>
      </c>
      <c r="F20" s="439"/>
      <c r="G20" s="422">
        <v>1</v>
      </c>
      <c r="H20" s="423" t="s">
        <v>3887</v>
      </c>
      <c r="I20" s="428" t="s">
        <v>3888</v>
      </c>
      <c r="J20" s="424" t="s">
        <v>3889</v>
      </c>
      <c r="K20" s="423">
        <v>1</v>
      </c>
      <c r="L20" s="441">
        <v>3</v>
      </c>
      <c r="M20" s="439"/>
    </row>
    <row r="21">
      <c r="A21" s="422">
        <v>4</v>
      </c>
      <c r="B21" s="423">
        <v>18</v>
      </c>
      <c r="C21" s="423">
        <v>601</v>
      </c>
      <c r="D21" s="439"/>
      <c r="E21" s="426" t="s">
        <v>3850</v>
      </c>
      <c r="F21" s="439"/>
      <c r="G21" s="422">
        <v>1</v>
      </c>
      <c r="H21" s="423" t="s">
        <v>3890</v>
      </c>
      <c r="I21" s="428" t="s">
        <v>3891</v>
      </c>
      <c r="J21" s="424" t="s">
        <v>3864</v>
      </c>
      <c r="K21" s="423">
        <v>1</v>
      </c>
      <c r="L21" s="441">
        <v>2</v>
      </c>
      <c r="M21" s="439"/>
    </row>
    <row r="22">
      <c r="A22" s="422"/>
      <c r="B22" s="422"/>
      <c r="C22" s="422"/>
      <c r="D22" s="422"/>
      <c r="E22" s="422"/>
      <c r="F22" s="422"/>
      <c r="G22" s="422"/>
      <c r="H22" s="422"/>
      <c r="I22" s="422"/>
      <c r="J22" s="422"/>
      <c r="K22" s="422"/>
      <c r="L22" s="425"/>
      <c r="M22" s="425"/>
    </row>
    <row r="23"/>
    <row r="24"/>
    <row r="25">
      <c r="H25" s="439"/>
    </row>
    <row r="26">
      <c r="H26" s="439"/>
    </row>
  </sheetData>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14" min="14" style="0" width="18.422535211267604"/>
    <col collapsed="false" customWidth="true" hidden="false" max="19" min="19" style="0" width="8.056338028169014"/>
    <col collapsed="false" customWidth="true" hidden="false" max="7" min="7" style="0" width="16.95774647887324"/>
    <col collapsed="false" customWidth="true" hidden="false" max="10" min="10" style="0" width="15.492957746478874"/>
    <col collapsed="false" customWidth="true" hidden="false" max="8" min="8" style="0" width="15.492957746478874"/>
    <col collapsed="false" customWidth="true" hidden="false" max="11" min="11" style="0" width="15.492957746478874"/>
    <col collapsed="false" customWidth="true" hidden="false" max="15" min="15" style="0" width="18.429084734456257"/>
    <col collapsed="false" customWidth="true" hidden="false" max="3" min="3" style="0" width="34.19718309859155"/>
    <col collapsed="false" customWidth="true" hidden="false" max="4" min="4" style="0" width="15.492957746478874"/>
    <col collapsed="false" customWidth="true" hidden="false" max="12" min="12" style="0" width="15.492957746478874"/>
    <col collapsed="false" customWidth="true" hidden="false" max="16" min="16" style="0" width="18.429084734456257"/>
    <col collapsed="false" customWidth="true" hidden="false" max="17" min="17" style="0" width="8.056338028169014"/>
    <col collapsed="false" customWidth="true" hidden="false" max="1" min="1" style="0" width="7.042253521126761"/>
    <col collapsed="false" customWidth="true" hidden="false" max="5" min="5" style="0" width="15.492957746478874"/>
    <col collapsed="false" customWidth="true" hidden="false" max="9" min="9" style="0" width="15.492957746478874"/>
    <col collapsed="false" customWidth="true" hidden="false" max="13" min="13" style="0" width="11.211267605633802"/>
    <col collapsed="false" customWidth="true" hidden="false" max="18" min="18" style="0" width="8.056338028169014"/>
    <col collapsed="false" customWidth="true" hidden="false" max="2" min="2" style="0" width="8.507042253521126"/>
    <col collapsed="false" customWidth="true" hidden="false" max="6" min="6" style="0" width="16.95774647887324"/>
  </cols>
  <sheetData>
    <row r="1">
      <c r="A1" s="442" t="s">
        <v>3892</v>
      </c>
      <c r="B1" s="442"/>
      <c r="C1" s="443" t="s">
        <v>3893</v>
      </c>
      <c r="D1" s="444"/>
      <c r="E1" s="444"/>
      <c r="F1" s="444"/>
      <c r="G1" s="444"/>
      <c r="H1" s="444"/>
      <c r="I1" s="444"/>
      <c r="J1" s="444"/>
      <c r="K1" s="444"/>
      <c r="L1" s="444"/>
      <c r="M1" s="445"/>
      <c r="N1" s="445"/>
      <c r="O1" s="445"/>
      <c r="P1" s="445"/>
      <c r="Q1" s="445"/>
      <c r="R1" s="445"/>
      <c r="S1" s="445"/>
    </row>
    <row r="2">
      <c r="A2" s="444"/>
      <c r="B2" s="444"/>
      <c r="C2" s="444"/>
      <c r="D2" s="444"/>
      <c r="E2" s="444"/>
      <c r="F2" s="444"/>
      <c r="G2" s="444"/>
      <c r="H2" s="444"/>
      <c r="I2" s="444"/>
      <c r="J2" s="444"/>
      <c r="K2" s="444"/>
      <c r="L2" s="444"/>
      <c r="M2" s="445"/>
      <c r="N2" s="445"/>
      <c r="O2" s="445"/>
      <c r="P2" s="445"/>
      <c r="Q2" s="445"/>
      <c r="R2" s="445"/>
      <c r="S2" s="445"/>
    </row>
    <row r="3">
      <c r="A3" s="444"/>
      <c r="B3" s="446" t="s">
        <v>3894</v>
      </c>
      <c r="C3" s="446" t="s">
        <v>3895</v>
      </c>
      <c r="D3" s="446" t="s">
        <v>3896</v>
      </c>
      <c r="E3" s="446" t="s">
        <v>3897</v>
      </c>
      <c r="F3" s="446" t="s">
        <v>3895</v>
      </c>
      <c r="G3" s="446" t="s">
        <v>3896</v>
      </c>
      <c r="H3" s="446" t="s">
        <v>3897</v>
      </c>
      <c r="I3" s="446" t="s">
        <v>3895</v>
      </c>
      <c r="J3" s="446" t="s">
        <v>3896</v>
      </c>
      <c r="K3" s="446" t="s">
        <v>3897</v>
      </c>
      <c r="L3" s="446" t="s">
        <v>3898</v>
      </c>
      <c r="M3" s="447" t="s">
        <v>3899</v>
      </c>
      <c r="N3" s="445"/>
      <c r="O3" s="445"/>
      <c r="P3" s="445"/>
      <c r="Q3" s="445"/>
      <c r="R3" s="445"/>
      <c r="S3" s="445"/>
    </row>
    <row r="4">
      <c r="A4" s="444"/>
      <c r="B4" s="448" t="s">
        <v>3900</v>
      </c>
      <c r="C4" s="449" t="s">
        <v>3901</v>
      </c>
      <c r="D4" s="448">
        <v>1</v>
      </c>
      <c r="E4" s="450" cm="1">
        <f t="array" ref="E4:E4">C4</f>
      </c>
      <c r="F4" s="451" t="s">
        <v>3902</v>
      </c>
      <c r="G4" s="450">
        <v>1</v>
      </c>
      <c r="H4" s="450">
        <v>1024</v>
      </c>
      <c r="I4" s="448" t="s">
        <v>3903</v>
      </c>
      <c r="J4" s="448">
        <v>300</v>
      </c>
      <c r="K4" s="448">
        <v>600</v>
      </c>
      <c r="L4" s="448">
        <f t="shared" ref="L4:L7" si="0">K4+H4+E4</f>
      </c>
      <c r="M4" s="452">
        <v>5800012</v>
      </c>
      <c r="N4" s="447"/>
      <c r="O4" s="447"/>
      <c r="P4" s="445"/>
      <c r="Q4" s="445"/>
      <c r="R4" s="445"/>
      <c r="S4" s="445"/>
    </row>
    <row r="5">
      <c r="A5" s="444"/>
      <c r="B5" s="448" t="s">
        <v>3904</v>
      </c>
      <c r="C5" s="449" t="s">
        <v>3905</v>
      </c>
      <c r="D5" s="448">
        <v>1</v>
      </c>
      <c r="E5" s="450" cm="1">
        <f t="array" ref="E5:E5">C5</f>
      </c>
      <c r="F5" s="451" t="s">
        <v>3906</v>
      </c>
      <c r="G5" s="450">
        <v>1</v>
      </c>
      <c r="H5" s="450">
        <v>1024</v>
      </c>
      <c r="I5" s="448" t="s">
        <v>3903</v>
      </c>
      <c r="J5" s="448">
        <v>500</v>
      </c>
      <c r="K5" s="448">
        <v>1000</v>
      </c>
      <c r="L5" s="448">
        <f t="shared" si="0"/>
      </c>
      <c r="M5" s="452">
        <v>5800012</v>
      </c>
      <c r="N5" s="447"/>
      <c r="O5" s="447"/>
      <c r="P5" s="445"/>
      <c r="Q5" s="445"/>
      <c r="R5" s="445"/>
      <c r="S5" s="445"/>
    </row>
    <row r="6">
      <c r="A6" s="444"/>
      <c r="B6" s="448" t="s">
        <v>3907</v>
      </c>
      <c r="C6" s="449" t="s">
        <v>3905</v>
      </c>
      <c r="D6" s="448">
        <v>2</v>
      </c>
      <c r="E6" s="450" cm="1">
        <f t="array" ref="E6:E6">C6</f>
      </c>
      <c r="F6" s="453" t="s">
        <v>3906</v>
      </c>
      <c r="G6" s="450">
        <v>1</v>
      </c>
      <c r="H6" s="450">
        <v>1024</v>
      </c>
      <c r="I6" s="448" t="s">
        <v>3903</v>
      </c>
      <c r="J6" s="448">
        <v>800</v>
      </c>
      <c r="K6" s="448">
        <v>1600</v>
      </c>
      <c r="L6" s="448">
        <f t="shared" si="0"/>
      </c>
      <c r="M6" s="452">
        <v>5800012</v>
      </c>
      <c r="N6" s="447"/>
      <c r="O6" s="447" t="s">
        <v>3908</v>
      </c>
      <c r="P6" s="445"/>
      <c r="Q6" s="445"/>
      <c r="R6" s="445"/>
      <c r="S6" s="445"/>
    </row>
    <row r="7">
      <c r="A7" s="444"/>
      <c r="B7" s="448" t="s">
        <v>3909</v>
      </c>
      <c r="C7" s="449" t="s">
        <v>3910</v>
      </c>
      <c r="D7" s="448">
        <v>1</v>
      </c>
      <c r="E7" s="450" cm="1">
        <f t="array" ref="E7:E7">C7</f>
      </c>
      <c r="F7" s="451" t="s">
        <v>3911</v>
      </c>
      <c r="G7" s="450">
        <v>1</v>
      </c>
      <c r="H7" s="450">
        <v>4000</v>
      </c>
      <c r="I7" s="448" t="s">
        <v>3903</v>
      </c>
      <c r="J7" s="448">
        <v>1000</v>
      </c>
      <c r="K7" s="448">
        <v>2000</v>
      </c>
      <c r="L7" s="448">
        <f t="shared" si="0"/>
      </c>
      <c r="M7" s="452">
        <v>5600082</v>
      </c>
      <c r="N7" s="447" t="s">
        <v>3912</v>
      </c>
      <c r="O7" s="447" t="s">
        <v>3913</v>
      </c>
      <c r="P7" s="445"/>
      <c r="Q7" s="445"/>
      <c r="R7" s="445"/>
      <c r="S7" s="445"/>
    </row>
    <row r="8">
      <c r="A8" s="444"/>
      <c r="B8" s="444"/>
      <c r="C8" s="444"/>
      <c r="D8" s="444"/>
      <c r="E8" s="444"/>
      <c r="F8" s="444"/>
      <c r="G8" s="444"/>
      <c r="H8" s="444"/>
      <c r="I8" s="444"/>
      <c r="J8" s="444"/>
      <c r="K8" s="444"/>
      <c r="L8" s="444"/>
      <c r="M8" s="448" t="s">
        <v>3914</v>
      </c>
      <c r="N8" s="445"/>
      <c r="O8" s="445"/>
      <c r="P8" s="445"/>
      <c r="Q8" s="445"/>
      <c r="R8" s="445"/>
      <c r="S8" s="445"/>
    </row>
    <row r="9">
      <c r="A9" s="444"/>
      <c r="B9" s="445"/>
      <c r="C9" s="445"/>
      <c r="D9" s="445"/>
      <c r="E9" s="445"/>
      <c r="F9" s="445"/>
      <c r="G9" s="445"/>
      <c r="H9" s="445"/>
      <c r="I9" s="445"/>
      <c r="J9" s="445"/>
      <c r="K9" s="445"/>
      <c r="L9" s="445"/>
      <c r="M9" s="448" t="s">
        <v>3914</v>
      </c>
      <c r="N9" s="445"/>
      <c r="O9" s="445"/>
      <c r="P9" s="445"/>
      <c r="Q9" s="445"/>
      <c r="R9" s="445"/>
      <c r="S9" s="445"/>
    </row>
    <row r="10">
      <c r="A10" s="444"/>
      <c r="B10" s="454" t="s">
        <v>3915</v>
      </c>
      <c r="C10" s="444"/>
      <c r="D10" s="455"/>
      <c r="E10" s="444"/>
      <c r="F10" s="444"/>
      <c r="G10" s="444"/>
      <c r="H10" s="444"/>
      <c r="I10" s="444"/>
      <c r="J10" s="444"/>
      <c r="K10" s="444"/>
      <c r="L10" s="444"/>
      <c r="M10" s="448" t="s">
        <v>3914</v>
      </c>
      <c r="N10" s="445"/>
      <c r="O10" s="445"/>
      <c r="P10" s="445"/>
      <c r="Q10" s="445"/>
      <c r="R10" s="445"/>
      <c r="S10" s="445"/>
    </row>
    <row r="11">
      <c r="A11" s="444"/>
      <c r="B11" s="444"/>
      <c r="C11" s="444"/>
      <c r="D11" s="444"/>
      <c r="E11" s="444"/>
      <c r="F11" s="444"/>
      <c r="G11" s="444"/>
      <c r="H11" s="444"/>
      <c r="I11" s="444"/>
      <c r="J11" s="444"/>
      <c r="K11" s="444"/>
      <c r="L11" s="444"/>
      <c r="M11" s="448" t="s">
        <v>3914</v>
      </c>
      <c r="N11" s="445"/>
      <c r="O11" s="445"/>
      <c r="P11" s="445"/>
      <c r="Q11" s="445"/>
      <c r="R11" s="445"/>
      <c r="S11" s="445"/>
    </row>
    <row r="12">
      <c r="A12" s="444" t="s">
        <v>3916</v>
      </c>
      <c r="B12" s="446" t="s">
        <v>3915</v>
      </c>
      <c r="C12" s="446" t="s">
        <v>3895</v>
      </c>
      <c r="D12" s="446" t="s">
        <v>3896</v>
      </c>
      <c r="E12" s="446" t="s">
        <v>3897</v>
      </c>
      <c r="F12" s="446" t="s">
        <v>3895</v>
      </c>
      <c r="G12" s="446" t="s">
        <v>3896</v>
      </c>
      <c r="H12" s="446" t="s">
        <v>3897</v>
      </c>
      <c r="I12" s="446" t="s">
        <v>3898</v>
      </c>
      <c r="J12" s="446" t="s">
        <v>3917</v>
      </c>
      <c r="K12" s="444"/>
      <c r="L12" s="444"/>
      <c r="M12" s="445"/>
      <c r="N12" s="445"/>
      <c r="O12" s="445"/>
      <c r="P12" s="445"/>
      <c r="Q12" s="445"/>
      <c r="R12" s="445"/>
      <c r="S12" s="445"/>
    </row>
    <row r="13">
      <c r="A13" s="444"/>
      <c r="B13" s="448">
        <v>60</v>
      </c>
      <c r="C13" s="456" t="s">
        <v>3918</v>
      </c>
      <c r="D13" s="456">
        <v>5</v>
      </c>
      <c r="E13" s="448">
        <v>150</v>
      </c>
      <c r="F13" s="456" t="s">
        <v>3919</v>
      </c>
      <c r="G13" s="456">
        <v>30</v>
      </c>
      <c r="H13" s="448">
        <v>30</v>
      </c>
      <c r="I13" s="448">
        <v>180</v>
      </c>
      <c r="J13" s="457">
        <v>0.1</v>
      </c>
      <c r="K13" s="444"/>
      <c r="L13" s="444"/>
      <c r="M13" s="445"/>
      <c r="N13" s="445"/>
      <c r="O13" s="445"/>
      <c r="P13" s="445"/>
      <c r="Q13" s="445"/>
      <c r="R13" s="445"/>
      <c r="S13" s="445"/>
    </row>
    <row r="14">
      <c r="A14" s="444"/>
      <c r="B14" s="448">
        <v>120</v>
      </c>
      <c r="C14" s="456" t="s">
        <v>3918</v>
      </c>
      <c r="D14" s="456">
        <v>5</v>
      </c>
      <c r="E14" s="448">
        <v>150</v>
      </c>
      <c r="F14" s="456" t="s">
        <v>3919</v>
      </c>
      <c r="G14" s="456">
        <v>30</v>
      </c>
      <c r="H14" s="448">
        <v>30</v>
      </c>
      <c r="I14" s="448">
        <v>180</v>
      </c>
      <c r="J14" s="457">
        <v>0.1</v>
      </c>
      <c r="K14" s="444"/>
      <c r="L14" s="444"/>
      <c r="M14" s="445"/>
      <c r="N14" s="445"/>
      <c r="O14" s="445"/>
      <c r="P14" s="445"/>
      <c r="Q14" s="445"/>
      <c r="R14" s="445"/>
      <c r="S14" s="445"/>
    </row>
    <row r="15">
      <c r="A15" s="444"/>
      <c r="B15" s="448">
        <v>200</v>
      </c>
      <c r="C15" s="456" t="s">
        <v>3918</v>
      </c>
      <c r="D15" s="456">
        <v>5</v>
      </c>
      <c r="E15" s="448">
        <v>150</v>
      </c>
      <c r="F15" s="456" t="s">
        <v>3919</v>
      </c>
      <c r="G15" s="456">
        <v>30</v>
      </c>
      <c r="H15" s="448">
        <v>30</v>
      </c>
      <c r="I15" s="448">
        <v>180</v>
      </c>
      <c r="J15" s="457">
        <v>0.08</v>
      </c>
      <c r="K15" s="444"/>
      <c r="L15" s="444"/>
      <c r="M15" s="445"/>
      <c r="N15" s="445"/>
      <c r="O15" s="445"/>
      <c r="P15" s="445"/>
      <c r="Q15" s="445"/>
      <c r="R15" s="445"/>
      <c r="S15" s="445"/>
    </row>
    <row r="16">
      <c r="A16" s="444"/>
      <c r="B16" s="448">
        <v>300</v>
      </c>
      <c r="C16" s="456" t="s">
        <v>3918</v>
      </c>
      <c r="D16" s="456">
        <v>10</v>
      </c>
      <c r="E16" s="448">
        <v>300</v>
      </c>
      <c r="F16" s="456" t="s">
        <v>3919</v>
      </c>
      <c r="G16" s="456">
        <v>50</v>
      </c>
      <c r="H16" s="448">
        <v>50</v>
      </c>
      <c r="I16" s="448">
        <v>350</v>
      </c>
      <c r="J16" s="457">
        <v>0.12</v>
      </c>
      <c r="K16" s="444"/>
      <c r="L16" s="444"/>
      <c r="M16" s="445"/>
      <c r="N16" s="445"/>
      <c r="O16" s="445"/>
      <c r="P16" s="445"/>
      <c r="Q16" s="445"/>
      <c r="R16" s="445"/>
      <c r="S16" s="445"/>
    </row>
    <row r="17">
      <c r="A17" s="444"/>
      <c r="B17" s="448">
        <v>420</v>
      </c>
      <c r="C17" s="456" t="s">
        <v>3918</v>
      </c>
      <c r="D17" s="456">
        <v>10</v>
      </c>
      <c r="E17" s="448">
        <v>300</v>
      </c>
      <c r="F17" s="456" t="s">
        <v>3919</v>
      </c>
      <c r="G17" s="456">
        <v>50</v>
      </c>
      <c r="H17" s="448">
        <v>50</v>
      </c>
      <c r="I17" s="448">
        <v>350</v>
      </c>
      <c r="J17" s="457">
        <v>0.1</v>
      </c>
      <c r="K17" s="444"/>
      <c r="L17" s="444"/>
      <c r="M17" s="445"/>
      <c r="N17" s="445"/>
      <c r="O17" s="445"/>
      <c r="P17" s="445"/>
      <c r="Q17" s="445"/>
      <c r="R17" s="445"/>
      <c r="S17" s="445"/>
    </row>
    <row r="18">
      <c r="A18" s="444"/>
      <c r="B18" s="448">
        <v>600</v>
      </c>
      <c r="C18" s="456" t="s">
        <v>3918</v>
      </c>
      <c r="D18" s="456">
        <v>10</v>
      </c>
      <c r="E18" s="448">
        <v>300</v>
      </c>
      <c r="F18" s="456" t="s">
        <v>3919</v>
      </c>
      <c r="G18" s="456">
        <v>50</v>
      </c>
      <c r="H18" s="448">
        <v>50</v>
      </c>
      <c r="I18" s="448">
        <v>350</v>
      </c>
      <c r="J18" s="457">
        <v>0.06</v>
      </c>
      <c r="K18" s="444"/>
      <c r="L18" s="444"/>
      <c r="M18" s="445"/>
      <c r="N18" s="445"/>
      <c r="O18" s="445"/>
      <c r="P18" s="445"/>
      <c r="Q18" s="445"/>
      <c r="R18" s="445"/>
      <c r="S18" s="445"/>
    </row>
    <row r="19">
      <c r="A19" s="444"/>
      <c r="B19" s="444"/>
      <c r="C19" s="444"/>
      <c r="D19" s="444">
        <v>45</v>
      </c>
      <c r="E19" s="444"/>
      <c r="F19" s="444"/>
      <c r="G19" s="444">
        <v>240</v>
      </c>
      <c r="H19" s="444"/>
      <c r="I19" s="444">
        <f>SUM(I13:I18)</f>
      </c>
      <c r="J19" s="458">
        <v>0.0883</v>
      </c>
      <c r="K19" s="444"/>
      <c r="L19" s="444"/>
      <c r="M19" s="445"/>
      <c r="N19" s="445"/>
      <c r="O19" s="445"/>
      <c r="P19" s="445"/>
      <c r="Q19" s="445"/>
      <c r="R19" s="445"/>
      <c r="S19" s="445"/>
    </row>
    <row r="20">
      <c r="A20" s="444"/>
      <c r="B20" s="445"/>
      <c r="C20" s="445"/>
      <c r="D20" s="445"/>
      <c r="E20" s="445"/>
      <c r="F20" s="445"/>
      <c r="G20" s="445"/>
      <c r="H20" s="445"/>
      <c r="I20" s="445"/>
      <c r="J20" s="445"/>
      <c r="K20" s="444"/>
      <c r="L20" s="444"/>
      <c r="M20" s="445"/>
      <c r="N20" s="445"/>
      <c r="O20" s="445"/>
      <c r="P20" s="445"/>
      <c r="Q20" s="445"/>
      <c r="R20" s="445"/>
      <c r="S20" s="445"/>
    </row>
    <row r="21">
      <c r="A21" s="444" t="s">
        <v>3920</v>
      </c>
      <c r="B21" s="446" t="s">
        <v>3915</v>
      </c>
      <c r="C21" s="446" t="s">
        <v>3895</v>
      </c>
      <c r="D21" s="446" t="s">
        <v>3896</v>
      </c>
      <c r="E21" s="446" t="s">
        <v>3897</v>
      </c>
      <c r="F21" s="446" t="s">
        <v>3895</v>
      </c>
      <c r="G21" s="446" t="s">
        <v>3896</v>
      </c>
      <c r="H21" s="446" t="s">
        <v>3897</v>
      </c>
      <c r="I21" s="446" t="s">
        <v>3898</v>
      </c>
      <c r="J21" s="446" t="s">
        <v>3917</v>
      </c>
      <c r="K21" s="444"/>
      <c r="L21" s="444"/>
      <c r="M21" s="445"/>
      <c r="N21" s="445"/>
      <c r="O21" s="445"/>
      <c r="P21" s="445"/>
      <c r="Q21" s="445"/>
      <c r="R21" s="445"/>
      <c r="S21" s="445"/>
    </row>
    <row r="22">
      <c r="A22" s="444"/>
      <c r="B22" s="448">
        <v>60</v>
      </c>
      <c r="C22" s="456" t="s">
        <v>3918</v>
      </c>
      <c r="D22" s="456">
        <v>5</v>
      </c>
      <c r="E22" s="448">
        <v>150</v>
      </c>
      <c r="F22" s="456" t="s">
        <v>3919</v>
      </c>
      <c r="G22" s="456">
        <v>50</v>
      </c>
      <c r="H22" s="448">
        <v>50</v>
      </c>
      <c r="I22" s="448">
        <v>200</v>
      </c>
      <c r="J22" s="457">
        <v>0.11</v>
      </c>
      <c r="K22" s="444"/>
      <c r="L22" s="444"/>
      <c r="M22" s="445"/>
      <c r="N22" s="445"/>
      <c r="O22" s="445"/>
      <c r="P22" s="445"/>
      <c r="Q22" s="445"/>
      <c r="R22" s="445"/>
      <c r="S22" s="445"/>
    </row>
    <row r="23">
      <c r="A23" s="444"/>
      <c r="B23" s="448">
        <v>120</v>
      </c>
      <c r="C23" s="456" t="s">
        <v>3918</v>
      </c>
      <c r="D23" s="456">
        <v>5</v>
      </c>
      <c r="E23" s="448">
        <v>150</v>
      </c>
      <c r="F23" s="456" t="s">
        <v>3919</v>
      </c>
      <c r="G23" s="456">
        <v>50</v>
      </c>
      <c r="H23" s="448">
        <v>50</v>
      </c>
      <c r="I23" s="448">
        <v>200</v>
      </c>
      <c r="J23" s="457">
        <v>0.11</v>
      </c>
      <c r="K23" s="444"/>
      <c r="L23" s="444"/>
      <c r="M23" s="445"/>
      <c r="N23" s="445"/>
      <c r="O23" s="445"/>
      <c r="P23" s="445"/>
      <c r="Q23" s="445"/>
      <c r="R23" s="445"/>
      <c r="S23" s="445"/>
    </row>
    <row r="24">
      <c r="A24" s="444"/>
      <c r="B24" s="448">
        <v>200</v>
      </c>
      <c r="C24" s="456" t="s">
        <v>3918</v>
      </c>
      <c r="D24" s="456">
        <v>5</v>
      </c>
      <c r="E24" s="448">
        <v>150</v>
      </c>
      <c r="F24" s="456" t="s">
        <v>3919</v>
      </c>
      <c r="G24" s="456">
        <v>50</v>
      </c>
      <c r="H24" s="448">
        <v>50</v>
      </c>
      <c r="I24" s="448">
        <v>200</v>
      </c>
      <c r="J24" s="457">
        <v>0.08</v>
      </c>
      <c r="K24" s="444"/>
      <c r="L24" s="444"/>
      <c r="M24" s="445"/>
      <c r="N24" s="445"/>
      <c r="O24" s="445"/>
      <c r="P24" s="445"/>
      <c r="Q24" s="445"/>
      <c r="R24" s="445"/>
      <c r="S24" s="445"/>
    </row>
    <row r="25">
      <c r="A25" s="444"/>
      <c r="B25" s="448">
        <v>300</v>
      </c>
      <c r="C25" s="456" t="s">
        <v>3918</v>
      </c>
      <c r="D25" s="456">
        <v>10</v>
      </c>
      <c r="E25" s="448">
        <v>300</v>
      </c>
      <c r="F25" s="456" t="s">
        <v>3919</v>
      </c>
      <c r="G25" s="456">
        <v>80</v>
      </c>
      <c r="H25" s="448">
        <v>80</v>
      </c>
      <c r="I25" s="448">
        <v>380</v>
      </c>
      <c r="J25" s="457">
        <v>0.13</v>
      </c>
      <c r="K25" s="444"/>
      <c r="L25" s="444"/>
      <c r="M25" s="445"/>
      <c r="N25" s="445"/>
      <c r="O25" s="445"/>
      <c r="P25" s="445"/>
      <c r="Q25" s="445"/>
      <c r="R25" s="445"/>
      <c r="S25" s="445"/>
    </row>
    <row r="26">
      <c r="A26" s="444"/>
      <c r="B26" s="459">
        <v>420</v>
      </c>
      <c r="C26" s="460" t="s">
        <v>3918</v>
      </c>
      <c r="D26" s="460">
        <v>10</v>
      </c>
      <c r="E26" s="459">
        <v>300</v>
      </c>
      <c r="F26" s="460" t="s">
        <v>3919</v>
      </c>
      <c r="G26" s="460">
        <v>80</v>
      </c>
      <c r="H26" s="459">
        <v>80</v>
      </c>
      <c r="I26" s="459">
        <v>380</v>
      </c>
      <c r="J26" s="461">
        <v>0.11</v>
      </c>
      <c r="K26" s="444"/>
      <c r="L26" s="444"/>
      <c r="M26" s="445"/>
      <c r="N26" s="445"/>
      <c r="O26" s="445"/>
      <c r="P26" s="445"/>
      <c r="Q26" s="445"/>
      <c r="R26" s="445"/>
      <c r="S26" s="445"/>
    </row>
    <row r="27">
      <c r="A27" s="444"/>
      <c r="B27" s="459">
        <v>600</v>
      </c>
      <c r="C27" s="460" t="s">
        <v>3918</v>
      </c>
      <c r="D27" s="460">
        <v>10</v>
      </c>
      <c r="E27" s="459">
        <v>300</v>
      </c>
      <c r="F27" s="460" t="s">
        <v>3919</v>
      </c>
      <c r="G27" s="460">
        <v>80</v>
      </c>
      <c r="H27" s="459">
        <v>80</v>
      </c>
      <c r="I27" s="459">
        <v>380</v>
      </c>
      <c r="J27" s="461">
        <v>0.07</v>
      </c>
      <c r="K27" s="444"/>
      <c r="L27" s="444"/>
      <c r="M27" s="445"/>
      <c r="N27" s="445"/>
      <c r="O27" s="445"/>
      <c r="P27" s="445"/>
      <c r="Q27" s="445"/>
      <c r="R27" s="445"/>
      <c r="S27" s="445"/>
    </row>
    <row r="28">
      <c r="A28" s="444"/>
      <c r="B28" s="443"/>
      <c r="C28" s="444"/>
      <c r="D28" s="444"/>
      <c r="E28" s="444"/>
      <c r="F28" s="444"/>
      <c r="G28" s="444"/>
      <c r="H28" s="444"/>
      <c r="I28" s="444"/>
      <c r="J28" s="458"/>
      <c r="K28" s="444"/>
      <c r="L28" s="444"/>
      <c r="M28" s="445"/>
      <c r="N28" s="445"/>
      <c r="O28" s="445"/>
      <c r="P28" s="445"/>
      <c r="Q28" s="445"/>
      <c r="R28" s="445"/>
      <c r="S28" s="445"/>
    </row>
    <row r="29">
      <c r="A29" s="444"/>
      <c r="B29" s="445"/>
      <c r="C29" s="445"/>
      <c r="D29" s="445"/>
      <c r="E29" s="445"/>
      <c r="F29" s="445"/>
      <c r="G29" s="445"/>
      <c r="H29" s="445"/>
      <c r="I29" s="445"/>
      <c r="J29" s="445"/>
      <c r="K29" s="444"/>
      <c r="L29" s="444"/>
      <c r="M29" s="445"/>
      <c r="N29" s="445"/>
      <c r="O29" s="445"/>
      <c r="P29" s="445"/>
      <c r="Q29" s="445"/>
      <c r="R29" s="445"/>
      <c r="S29" s="445"/>
    </row>
    <row r="30">
      <c r="A30" s="444" t="s">
        <v>3921</v>
      </c>
      <c r="B30" s="446" t="s">
        <v>3915</v>
      </c>
      <c r="C30" s="446" t="s">
        <v>3895</v>
      </c>
      <c r="D30" s="446" t="s">
        <v>3896</v>
      </c>
      <c r="E30" s="446" t="s">
        <v>3897</v>
      </c>
      <c r="F30" s="446" t="s">
        <v>3895</v>
      </c>
      <c r="G30" s="446" t="s">
        <v>3896</v>
      </c>
      <c r="H30" s="446" t="s">
        <v>3897</v>
      </c>
      <c r="I30" s="446" t="s">
        <v>3898</v>
      </c>
      <c r="J30" s="446" t="s">
        <v>3917</v>
      </c>
      <c r="K30" s="444"/>
      <c r="L30" s="444"/>
      <c r="M30" s="445"/>
      <c r="N30" s="445"/>
      <c r="O30" s="445"/>
      <c r="P30" s="445"/>
      <c r="Q30" s="445"/>
      <c r="R30" s="445"/>
      <c r="S30" s="445"/>
    </row>
    <row r="31">
      <c r="A31" s="444"/>
      <c r="B31" s="448">
        <v>80</v>
      </c>
      <c r="C31" s="456" t="s">
        <v>3918</v>
      </c>
      <c r="D31" s="456">
        <v>5</v>
      </c>
      <c r="E31" s="448">
        <v>150</v>
      </c>
      <c r="F31" s="456" t="s">
        <v>3919</v>
      </c>
      <c r="G31" s="456">
        <v>80</v>
      </c>
      <c r="H31" s="448">
        <v>80</v>
      </c>
      <c r="I31" s="448">
        <v>230</v>
      </c>
      <c r="J31" s="457">
        <v>0.1</v>
      </c>
      <c r="K31" s="444"/>
      <c r="L31" s="444"/>
      <c r="M31" s="445"/>
      <c r="N31" s="445"/>
      <c r="O31" s="445"/>
      <c r="P31" s="445"/>
      <c r="Q31" s="445"/>
      <c r="R31" s="445"/>
      <c r="S31" s="445"/>
    </row>
    <row r="32">
      <c r="A32" s="444"/>
      <c r="B32" s="448">
        <v>160</v>
      </c>
      <c r="C32" s="456" t="s">
        <v>3918</v>
      </c>
      <c r="D32" s="456">
        <v>5</v>
      </c>
      <c r="E32" s="448">
        <v>150</v>
      </c>
      <c r="F32" s="456" t="s">
        <v>3919</v>
      </c>
      <c r="G32" s="456">
        <v>80</v>
      </c>
      <c r="H32" s="448">
        <v>80</v>
      </c>
      <c r="I32" s="448">
        <v>230</v>
      </c>
      <c r="J32" s="457">
        <v>0.1</v>
      </c>
      <c r="K32" s="444"/>
      <c r="L32" s="444"/>
      <c r="M32" s="445"/>
      <c r="N32" s="445"/>
      <c r="O32" s="445"/>
      <c r="P32" s="445"/>
      <c r="Q32" s="445"/>
      <c r="R32" s="445"/>
      <c r="S32" s="445"/>
    </row>
    <row r="33">
      <c r="A33" s="444"/>
      <c r="B33" s="448">
        <v>260</v>
      </c>
      <c r="C33" s="456" t="s">
        <v>3918</v>
      </c>
      <c r="D33" s="456">
        <v>5</v>
      </c>
      <c r="E33" s="448">
        <v>150</v>
      </c>
      <c r="F33" s="456" t="s">
        <v>3919</v>
      </c>
      <c r="G33" s="456">
        <v>80</v>
      </c>
      <c r="H33" s="448">
        <v>80</v>
      </c>
      <c r="I33" s="448">
        <v>230</v>
      </c>
      <c r="J33" s="457">
        <v>0.08</v>
      </c>
      <c r="K33" s="444"/>
      <c r="L33" s="444"/>
      <c r="M33" s="445"/>
      <c r="N33" s="445"/>
      <c r="O33" s="445"/>
      <c r="P33" s="445"/>
      <c r="Q33" s="445"/>
      <c r="R33" s="445"/>
      <c r="S33" s="445"/>
    </row>
    <row r="34">
      <c r="A34" s="444"/>
      <c r="B34" s="448">
        <v>400</v>
      </c>
      <c r="C34" s="456" t="s">
        <v>3918</v>
      </c>
      <c r="D34" s="456">
        <v>10</v>
      </c>
      <c r="E34" s="448">
        <v>300</v>
      </c>
      <c r="F34" s="456" t="s">
        <v>3919</v>
      </c>
      <c r="G34" s="456">
        <v>100</v>
      </c>
      <c r="H34" s="448">
        <v>100</v>
      </c>
      <c r="I34" s="448">
        <v>400</v>
      </c>
      <c r="J34" s="457">
        <v>0.1</v>
      </c>
      <c r="K34" s="444"/>
      <c r="L34" s="444"/>
      <c r="M34" s="445"/>
      <c r="N34" s="445"/>
      <c r="O34" s="445"/>
      <c r="P34" s="445"/>
      <c r="Q34" s="445"/>
      <c r="R34" s="445"/>
      <c r="S34" s="445"/>
    </row>
    <row r="35">
      <c r="A35" s="444"/>
      <c r="B35" s="448">
        <v>580</v>
      </c>
      <c r="C35" s="456" t="s">
        <v>3918</v>
      </c>
      <c r="D35" s="456">
        <v>10</v>
      </c>
      <c r="E35" s="448">
        <v>300</v>
      </c>
      <c r="F35" s="456" t="s">
        <v>3919</v>
      </c>
      <c r="G35" s="456">
        <v>100</v>
      </c>
      <c r="H35" s="448">
        <v>100</v>
      </c>
      <c r="I35" s="448">
        <v>400</v>
      </c>
      <c r="J35" s="457">
        <v>0.07</v>
      </c>
      <c r="K35" s="444"/>
      <c r="L35" s="444"/>
      <c r="M35" s="445"/>
      <c r="N35" s="445"/>
      <c r="O35" s="445"/>
      <c r="P35" s="445"/>
      <c r="Q35" s="445"/>
      <c r="R35" s="445"/>
      <c r="S35" s="445"/>
    </row>
    <row r="36">
      <c r="A36" s="444"/>
      <c r="B36" s="448">
        <v>800</v>
      </c>
      <c r="C36" s="456" t="s">
        <v>3918</v>
      </c>
      <c r="D36" s="456">
        <v>10</v>
      </c>
      <c r="E36" s="448">
        <v>300</v>
      </c>
      <c r="F36" s="456" t="s">
        <v>3919</v>
      </c>
      <c r="G36" s="456">
        <v>100</v>
      </c>
      <c r="H36" s="448">
        <v>100</v>
      </c>
      <c r="I36" s="448">
        <v>400</v>
      </c>
      <c r="J36" s="457">
        <v>0.06</v>
      </c>
      <c r="K36" s="444"/>
      <c r="L36" s="444"/>
      <c r="M36" s="445"/>
      <c r="N36" s="445"/>
      <c r="O36" s="445"/>
      <c r="P36" s="445"/>
      <c r="Q36" s="445"/>
      <c r="R36" s="445"/>
      <c r="S36" s="445"/>
    </row>
    <row r="37">
      <c r="A37" s="444"/>
      <c r="B37" s="444"/>
      <c r="C37" s="444"/>
      <c r="D37" s="444">
        <v>45</v>
      </c>
      <c r="E37" s="444"/>
      <c r="F37" s="444"/>
      <c r="G37" s="444">
        <v>540</v>
      </c>
      <c r="H37" s="444"/>
      <c r="I37" s="444">
        <f>SUM(I31:I36)</f>
      </c>
      <c r="J37" s="458">
        <v>0.0788</v>
      </c>
      <c r="K37" s="444"/>
      <c r="L37" s="444"/>
      <c r="M37" s="445"/>
      <c r="N37" s="445"/>
      <c r="O37" s="445"/>
      <c r="P37" s="445"/>
      <c r="Q37" s="445"/>
      <c r="R37" s="445"/>
      <c r="S37" s="445"/>
    </row>
    <row r="38">
      <c r="A38" s="444"/>
      <c r="B38" s="445"/>
      <c r="C38" s="445"/>
      <c r="D38" s="445"/>
      <c r="E38" s="445"/>
      <c r="F38" s="445"/>
      <c r="G38" s="445"/>
      <c r="H38" s="445"/>
      <c r="I38" s="445"/>
      <c r="J38" s="445"/>
      <c r="K38" s="444"/>
      <c r="L38" s="444"/>
      <c r="M38" s="445"/>
      <c r="N38" s="445"/>
      <c r="O38" s="445"/>
      <c r="P38" s="445"/>
      <c r="Q38" s="445"/>
      <c r="R38" s="445"/>
      <c r="S38" s="445"/>
    </row>
    <row r="39">
      <c r="A39" s="444" t="s">
        <v>3922</v>
      </c>
      <c r="B39" s="446" t="s">
        <v>3915</v>
      </c>
      <c r="C39" s="446" t="s">
        <v>3895</v>
      </c>
      <c r="D39" s="446" t="s">
        <v>3896</v>
      </c>
      <c r="E39" s="446" t="s">
        <v>3897</v>
      </c>
      <c r="F39" s="446" t="s">
        <v>3895</v>
      </c>
      <c r="G39" s="446" t="s">
        <v>3896</v>
      </c>
      <c r="H39" s="446" t="s">
        <v>3897</v>
      </c>
      <c r="I39" s="446" t="s">
        <v>3898</v>
      </c>
      <c r="J39" s="446" t="s">
        <v>3917</v>
      </c>
      <c r="K39" s="444"/>
      <c r="L39" s="444"/>
      <c r="M39" s="445"/>
      <c r="N39" s="445"/>
      <c r="O39" s="445"/>
      <c r="P39" s="445"/>
      <c r="Q39" s="445"/>
      <c r="R39" s="445"/>
      <c r="S39" s="445"/>
    </row>
    <row r="40">
      <c r="A40" s="444"/>
      <c r="B40" s="448">
        <v>120</v>
      </c>
      <c r="C40" s="456" t="s">
        <v>3918</v>
      </c>
      <c r="D40" s="456">
        <v>5</v>
      </c>
      <c r="E40" s="448">
        <v>150</v>
      </c>
      <c r="F40" s="456" t="s">
        <v>3919</v>
      </c>
      <c r="G40" s="456">
        <v>100</v>
      </c>
      <c r="H40" s="448">
        <v>100</v>
      </c>
      <c r="I40" s="448">
        <v>250</v>
      </c>
      <c r="J40" s="457">
        <v>0.08</v>
      </c>
      <c r="K40" s="444"/>
      <c r="L40" s="444"/>
      <c r="M40" s="445"/>
      <c r="N40" s="445"/>
      <c r="O40" s="445"/>
      <c r="P40" s="445"/>
      <c r="Q40" s="445"/>
      <c r="R40" s="445"/>
      <c r="S40" s="445"/>
    </row>
    <row r="41">
      <c r="A41" s="444"/>
      <c r="B41" s="448">
        <v>240</v>
      </c>
      <c r="C41" s="456" t="s">
        <v>3918</v>
      </c>
      <c r="D41" s="456">
        <v>5</v>
      </c>
      <c r="E41" s="448">
        <v>150</v>
      </c>
      <c r="F41" s="456" t="s">
        <v>3919</v>
      </c>
      <c r="G41" s="456">
        <v>100</v>
      </c>
      <c r="H41" s="448">
        <v>100</v>
      </c>
      <c r="I41" s="448">
        <v>250</v>
      </c>
      <c r="J41" s="457">
        <v>0.08</v>
      </c>
      <c r="K41" s="444"/>
      <c r="L41" s="444"/>
      <c r="M41" s="445"/>
      <c r="N41" s="445"/>
      <c r="O41" s="445"/>
      <c r="P41" s="445"/>
      <c r="Q41" s="445"/>
      <c r="R41" s="445"/>
      <c r="S41" s="445"/>
    </row>
    <row r="42">
      <c r="A42" s="444"/>
      <c r="B42" s="448">
        <v>400</v>
      </c>
      <c r="C42" s="456" t="s">
        <v>3918</v>
      </c>
      <c r="D42" s="456">
        <v>5</v>
      </c>
      <c r="E42" s="448">
        <v>150</v>
      </c>
      <c r="F42" s="456" t="s">
        <v>3919</v>
      </c>
      <c r="G42" s="456">
        <v>100</v>
      </c>
      <c r="H42" s="448">
        <v>100</v>
      </c>
      <c r="I42" s="448">
        <v>250</v>
      </c>
      <c r="J42" s="457">
        <v>0.07</v>
      </c>
      <c r="K42" s="444"/>
      <c r="L42" s="444"/>
      <c r="M42" s="445"/>
      <c r="N42" s="445"/>
      <c r="O42" s="445"/>
      <c r="P42" s="445"/>
      <c r="Q42" s="445"/>
      <c r="R42" s="445"/>
      <c r="S42" s="445"/>
    </row>
    <row r="43">
      <c r="A43" s="444"/>
      <c r="B43" s="448">
        <v>600</v>
      </c>
      <c r="C43" s="456" t="s">
        <v>3918</v>
      </c>
      <c r="D43" s="456">
        <v>10</v>
      </c>
      <c r="E43" s="448">
        <v>300</v>
      </c>
      <c r="F43" s="456" t="s">
        <v>3919</v>
      </c>
      <c r="G43" s="456">
        <v>120</v>
      </c>
      <c r="H43" s="448">
        <v>120</v>
      </c>
      <c r="I43" s="448">
        <v>420</v>
      </c>
      <c r="J43" s="457">
        <v>0.08</v>
      </c>
      <c r="K43" s="444"/>
      <c r="L43" s="444"/>
      <c r="M43" s="445"/>
      <c r="N43" s="445"/>
      <c r="O43" s="445"/>
      <c r="P43" s="445"/>
      <c r="Q43" s="445"/>
      <c r="R43" s="445"/>
      <c r="S43" s="445"/>
    </row>
    <row r="44">
      <c r="A44" s="444"/>
      <c r="B44" s="448">
        <v>800</v>
      </c>
      <c r="C44" s="456" t="s">
        <v>3918</v>
      </c>
      <c r="D44" s="456">
        <v>10</v>
      </c>
      <c r="E44" s="448">
        <v>300</v>
      </c>
      <c r="F44" s="456" t="s">
        <v>3919</v>
      </c>
      <c r="G44" s="456">
        <v>120</v>
      </c>
      <c r="H44" s="448">
        <v>120</v>
      </c>
      <c r="I44" s="448">
        <v>420</v>
      </c>
      <c r="J44" s="457">
        <v>0.06</v>
      </c>
      <c r="K44" s="445"/>
      <c r="L44" s="444"/>
      <c r="M44" s="445"/>
      <c r="N44" s="445"/>
      <c r="O44" s="445"/>
      <c r="P44" s="445"/>
      <c r="Q44" s="445"/>
      <c r="R44" s="445"/>
      <c r="S44" s="445"/>
    </row>
    <row r="45">
      <c r="A45" s="444"/>
      <c r="B45" s="448">
        <v>1200</v>
      </c>
      <c r="C45" s="456" t="s">
        <v>3918</v>
      </c>
      <c r="D45" s="456">
        <v>10</v>
      </c>
      <c r="E45" s="448">
        <v>300</v>
      </c>
      <c r="F45" s="456" t="s">
        <v>3919</v>
      </c>
      <c r="G45" s="456">
        <v>120</v>
      </c>
      <c r="H45" s="448">
        <v>120</v>
      </c>
      <c r="I45" s="448">
        <v>420</v>
      </c>
      <c r="J45" s="457">
        <v>0.05</v>
      </c>
      <c r="K45" s="445"/>
      <c r="L45" s="444"/>
      <c r="M45" s="445"/>
      <c r="N45" s="445"/>
      <c r="O45" s="445"/>
      <c r="P45" s="445"/>
      <c r="Q45" s="445"/>
      <c r="R45" s="445"/>
      <c r="S45" s="445"/>
    </row>
    <row r="46">
      <c r="A46" s="444"/>
      <c r="B46" s="445"/>
      <c r="C46" s="445"/>
      <c r="D46" s="444">
        <v>45</v>
      </c>
      <c r="E46" s="444"/>
      <c r="F46" s="444"/>
      <c r="G46" s="444">
        <v>660</v>
      </c>
      <c r="H46" s="444"/>
      <c r="I46" s="444">
        <f>SUM(I40:I45)</f>
      </c>
      <c r="J46" s="458">
        <v>0.067</v>
      </c>
      <c r="K46" s="445"/>
      <c r="L46" s="444"/>
      <c r="M46" s="445"/>
      <c r="N46" s="445"/>
      <c r="O46" s="445"/>
      <c r="P46" s="445"/>
      <c r="Q46" s="445"/>
      <c r="R46" s="445"/>
      <c r="S46" s="445"/>
    </row>
    <row r="47">
      <c r="A47" s="445"/>
      <c r="B47" s="445"/>
      <c r="C47" s="445"/>
      <c r="D47" s="445"/>
      <c r="E47" s="445"/>
      <c r="F47" s="445"/>
      <c r="G47" s="445"/>
      <c r="H47" s="445"/>
      <c r="I47" s="445"/>
      <c r="J47" s="445"/>
      <c r="K47" s="445"/>
      <c r="L47" s="445"/>
      <c r="M47" s="445"/>
      <c r="N47" s="445"/>
      <c r="O47" s="445"/>
      <c r="P47" s="445"/>
      <c r="Q47" s="445"/>
      <c r="R47" s="445"/>
      <c r="S47" s="445"/>
    </row>
    <row r="48">
      <c r="A48" s="445"/>
      <c r="B48" s="445"/>
      <c r="C48" s="445"/>
      <c r="D48" s="445"/>
      <c r="E48" s="445"/>
      <c r="F48" s="445"/>
      <c r="G48" s="445"/>
      <c r="H48" s="445"/>
      <c r="I48" s="445"/>
      <c r="J48" s="445"/>
      <c r="K48" s="445"/>
      <c r="L48" s="445"/>
      <c r="M48" s="445"/>
      <c r="N48" s="445"/>
      <c r="O48" s="445"/>
      <c r="P48" s="445"/>
      <c r="Q48" s="445"/>
      <c r="R48" s="445"/>
      <c r="S48" s="445"/>
    </row>
    <row r="49">
      <c r="A49" s="445"/>
      <c r="B49" s="445"/>
      <c r="C49" s="445"/>
      <c r="D49" s="445"/>
      <c r="E49" s="445"/>
      <c r="F49" s="445"/>
      <c r="G49" s="445"/>
      <c r="H49" s="445"/>
      <c r="I49" s="445"/>
      <c r="J49" s="445"/>
      <c r="K49" s="445"/>
      <c r="L49" s="445"/>
      <c r="M49" s="445"/>
      <c r="N49" s="445"/>
      <c r="O49" s="445"/>
      <c r="P49" s="445"/>
      <c r="Q49" s="445"/>
      <c r="R49" s="445"/>
      <c r="S49" s="445"/>
    </row>
    <row r="50">
      <c r="A50" s="445"/>
      <c r="B50" s="445"/>
      <c r="C50" s="445"/>
      <c r="D50" s="445"/>
      <c r="E50" s="445"/>
      <c r="F50" s="445"/>
      <c r="G50" s="445"/>
      <c r="H50" s="445"/>
      <c r="I50" s="445"/>
      <c r="J50" s="445"/>
      <c r="K50" s="445"/>
      <c r="L50" s="445"/>
      <c r="M50" s="445"/>
      <c r="N50" s="445"/>
      <c r="O50" s="445"/>
      <c r="P50" s="445"/>
      <c r="Q50" s="445"/>
      <c r="R50" s="445"/>
      <c r="S50" s="445"/>
    </row>
    <row r="51">
      <c r="A51" s="445"/>
      <c r="B51" s="445"/>
      <c r="C51" s="445"/>
      <c r="D51" s="445"/>
      <c r="E51" s="445"/>
      <c r="F51" s="445"/>
      <c r="G51" s="445"/>
      <c r="H51" s="445"/>
      <c r="I51" s="445"/>
      <c r="J51" s="445"/>
      <c r="K51" s="445"/>
      <c r="L51" s="445"/>
      <c r="M51" s="445"/>
      <c r="N51" s="445"/>
      <c r="O51" s="445"/>
      <c r="P51" s="445"/>
      <c r="Q51" s="445"/>
      <c r="R51" s="445"/>
      <c r="S51" s="445"/>
    </row>
    <row r="52">
      <c r="A52" s="445"/>
      <c r="B52" s="445"/>
      <c r="C52" s="445"/>
      <c r="D52" s="445"/>
      <c r="E52" s="445"/>
      <c r="F52" s="445"/>
      <c r="G52" s="445"/>
      <c r="H52" s="445"/>
      <c r="I52" s="445"/>
      <c r="J52" s="445"/>
      <c r="K52" s="445"/>
      <c r="L52" s="445"/>
      <c r="M52" s="445"/>
      <c r="N52" s="445"/>
      <c r="O52" s="445"/>
      <c r="P52" s="445"/>
      <c r="Q52" s="445"/>
      <c r="R52" s="445"/>
      <c r="S52" s="445"/>
    </row>
    <row r="53">
      <c r="A53" s="445"/>
      <c r="B53" s="445"/>
      <c r="C53" s="445"/>
      <c r="D53" s="445"/>
      <c r="E53" s="445"/>
      <c r="F53" s="445"/>
      <c r="G53" s="445"/>
      <c r="H53" s="445"/>
      <c r="I53" s="445"/>
      <c r="J53" s="445"/>
      <c r="K53" s="445"/>
      <c r="L53" s="445"/>
      <c r="M53" s="445"/>
      <c r="N53" s="445"/>
      <c r="O53" s="445"/>
      <c r="P53" s="445"/>
      <c r="Q53" s="445"/>
      <c r="R53" s="445"/>
      <c r="S53" s="445"/>
    </row>
    <row r="54">
      <c r="A54" s="445"/>
      <c r="B54" s="445"/>
      <c r="C54" s="445"/>
      <c r="D54" s="445"/>
      <c r="E54" s="445"/>
      <c r="F54" s="445"/>
      <c r="G54" s="445"/>
      <c r="H54" s="445"/>
      <c r="I54" s="445"/>
      <c r="J54" s="445"/>
      <c r="K54" s="445"/>
      <c r="L54" s="445"/>
      <c r="M54" s="445"/>
      <c r="N54" s="445"/>
      <c r="O54" s="445"/>
      <c r="P54" s="445"/>
      <c r="Q54" s="445"/>
      <c r="R54" s="445"/>
      <c r="S54" s="445"/>
    </row>
    <row r="55">
      <c r="A55" s="445"/>
      <c r="B55" s="445"/>
      <c r="C55" s="445"/>
      <c r="D55" s="445"/>
      <c r="E55" s="445"/>
      <c r="F55" s="445"/>
      <c r="G55" s="445"/>
      <c r="H55" s="445"/>
      <c r="I55" s="445"/>
      <c r="J55" s="445"/>
      <c r="K55" s="445"/>
      <c r="L55" s="445"/>
      <c r="M55" s="445"/>
      <c r="N55" s="445"/>
      <c r="O55" s="445"/>
      <c r="P55" s="445"/>
      <c r="Q55" s="445"/>
      <c r="R55" s="445"/>
      <c r="S55" s="445"/>
    </row>
    <row r="56">
      <c r="A56" s="445"/>
      <c r="B56" s="445"/>
      <c r="C56" s="445"/>
      <c r="D56" s="445"/>
      <c r="E56" s="445"/>
      <c r="F56" s="445"/>
      <c r="G56" s="445"/>
      <c r="H56" s="445"/>
      <c r="I56" s="445"/>
      <c r="J56" s="445"/>
      <c r="K56" s="445"/>
      <c r="L56" s="445"/>
      <c r="M56" s="445"/>
      <c r="N56" s="445"/>
      <c r="O56" s="445"/>
      <c r="P56" s="445"/>
      <c r="Q56" s="445"/>
      <c r="R56" s="445"/>
      <c r="S56" s="445"/>
    </row>
    <row r="57">
      <c r="A57" s="445"/>
      <c r="B57" s="445"/>
      <c r="C57" s="445"/>
      <c r="D57" s="445"/>
      <c r="E57" s="445"/>
      <c r="F57" s="445"/>
      <c r="G57" s="445"/>
      <c r="H57" s="445"/>
      <c r="I57" s="445"/>
      <c r="J57" s="445"/>
      <c r="K57" s="445"/>
      <c r="L57" s="445"/>
      <c r="M57" s="445"/>
      <c r="N57" s="445"/>
      <c r="O57" s="445"/>
      <c r="P57" s="445"/>
      <c r="Q57" s="445"/>
      <c r="R57" s="445"/>
      <c r="S57" s="445"/>
    </row>
    <row r="58">
      <c r="A58" s="445"/>
      <c r="B58" s="445"/>
      <c r="C58" s="445"/>
      <c r="D58" s="445"/>
      <c r="E58" s="445"/>
      <c r="F58" s="445"/>
      <c r="G58" s="445"/>
      <c r="H58" s="445"/>
      <c r="I58" s="445"/>
      <c r="J58" s="445"/>
      <c r="K58" s="445"/>
      <c r="L58" s="445"/>
      <c r="M58" s="445"/>
      <c r="N58" s="445"/>
      <c r="O58" s="445"/>
      <c r="P58" s="445"/>
      <c r="Q58" s="445"/>
      <c r="R58" s="445"/>
      <c r="S58" s="445"/>
    </row>
    <row r="59">
      <c r="A59" s="445"/>
      <c r="B59" s="445"/>
      <c r="C59" s="445"/>
      <c r="D59" s="445"/>
      <c r="E59" s="445"/>
      <c r="F59" s="445"/>
      <c r="G59" s="445"/>
      <c r="H59" s="445"/>
      <c r="I59" s="445"/>
      <c r="J59" s="445"/>
      <c r="K59" s="445"/>
      <c r="L59" s="445"/>
      <c r="M59" s="445"/>
      <c r="N59" s="445"/>
      <c r="O59" s="445"/>
      <c r="P59" s="445"/>
      <c r="Q59" s="445"/>
      <c r="R59" s="445"/>
      <c r="S59" s="445"/>
    </row>
    <row r="60">
      <c r="A60" s="445"/>
      <c r="B60" s="445"/>
      <c r="C60" s="445"/>
      <c r="D60" s="445"/>
      <c r="E60" s="445"/>
      <c r="F60" s="445"/>
      <c r="G60" s="445"/>
      <c r="H60" s="445"/>
      <c r="I60" s="445"/>
      <c r="J60" s="445"/>
      <c r="K60" s="445"/>
      <c r="L60" s="445"/>
      <c r="M60" s="445"/>
      <c r="N60" s="445"/>
      <c r="O60" s="445"/>
      <c r="P60" s="445"/>
      <c r="Q60" s="445"/>
      <c r="R60" s="445"/>
      <c r="S60" s="445"/>
    </row>
    <row r="61">
      <c r="A61" s="445"/>
      <c r="B61" s="445"/>
      <c r="C61" s="445"/>
      <c r="D61" s="445"/>
      <c r="E61" s="445"/>
      <c r="F61" s="445"/>
      <c r="G61" s="445"/>
      <c r="H61" s="445"/>
      <c r="I61" s="445"/>
      <c r="J61" s="445"/>
      <c r="K61" s="445"/>
      <c r="L61" s="445"/>
      <c r="M61" s="445"/>
      <c r="N61" s="445"/>
      <c r="O61" s="445"/>
      <c r="P61" s="445"/>
      <c r="Q61" s="445"/>
      <c r="R61" s="445"/>
      <c r="S61" s="445"/>
    </row>
    <row r="62">
      <c r="A62" s="445"/>
      <c r="B62" s="445"/>
      <c r="C62" s="445"/>
      <c r="D62" s="445"/>
      <c r="E62" s="445"/>
      <c r="F62" s="445"/>
      <c r="G62" s="445"/>
      <c r="H62" s="445"/>
      <c r="I62" s="445"/>
      <c r="J62" s="445"/>
      <c r="K62" s="445"/>
      <c r="L62" s="445"/>
      <c r="M62" s="445"/>
      <c r="N62" s="445"/>
      <c r="O62" s="445"/>
      <c r="P62" s="445"/>
      <c r="Q62" s="445"/>
      <c r="R62" s="445"/>
      <c r="S62" s="445"/>
    </row>
    <row r="63">
      <c r="A63" s="445"/>
      <c r="B63" s="445"/>
      <c r="C63" s="445"/>
      <c r="D63" s="445"/>
      <c r="E63" s="445"/>
      <c r="F63" s="445"/>
      <c r="G63" s="445"/>
      <c r="H63" s="445"/>
      <c r="I63" s="445"/>
      <c r="J63" s="445"/>
      <c r="K63" s="445"/>
      <c r="L63" s="445"/>
      <c r="M63" s="445"/>
      <c r="N63" s="445"/>
      <c r="O63" s="445"/>
      <c r="P63" s="445"/>
      <c r="Q63" s="445"/>
      <c r="R63" s="445"/>
      <c r="S63" s="445"/>
    </row>
    <row r="64">
      <c r="A64" s="445"/>
      <c r="B64" s="445"/>
      <c r="C64" s="445"/>
      <c r="D64" s="445"/>
      <c r="E64" s="445"/>
      <c r="F64" s="445"/>
      <c r="G64" s="445"/>
      <c r="H64" s="445"/>
      <c r="I64" s="445"/>
      <c r="J64" s="445"/>
      <c r="K64" s="445"/>
      <c r="L64" s="445"/>
      <c r="M64" s="445"/>
      <c r="N64" s="445"/>
      <c r="O64" s="445"/>
      <c r="P64" s="445"/>
      <c r="Q64" s="445"/>
      <c r="R64" s="445"/>
      <c r="S64" s="445"/>
    </row>
    <row r="65">
      <c r="A65" s="445"/>
      <c r="B65" s="445"/>
      <c r="C65" s="445"/>
      <c r="D65" s="445"/>
      <c r="E65" s="445"/>
      <c r="F65" s="445"/>
      <c r="G65" s="445"/>
      <c r="H65" s="445"/>
      <c r="I65" s="445"/>
      <c r="J65" s="445"/>
      <c r="K65" s="445"/>
      <c r="L65" s="445"/>
      <c r="M65" s="445"/>
      <c r="N65" s="445"/>
      <c r="O65" s="445"/>
      <c r="P65" s="445"/>
      <c r="Q65" s="445"/>
      <c r="R65" s="445"/>
      <c r="S65" s="445"/>
    </row>
    <row r="66">
      <c r="A66" s="445"/>
      <c r="B66" s="445"/>
      <c r="C66" s="445"/>
      <c r="D66" s="445"/>
      <c r="E66" s="445"/>
      <c r="F66" s="445"/>
      <c r="G66" s="445"/>
      <c r="H66" s="445"/>
      <c r="I66" s="445"/>
      <c r="J66" s="445"/>
      <c r="K66" s="445"/>
      <c r="L66" s="445"/>
      <c r="M66" s="445"/>
      <c r="N66" s="445"/>
      <c r="O66" s="445"/>
      <c r="P66" s="445"/>
      <c r="Q66" s="445"/>
      <c r="R66" s="445"/>
      <c r="S66" s="445"/>
    </row>
    <row r="67">
      <c r="A67" s="445"/>
      <c r="B67" s="445"/>
      <c r="C67" s="445"/>
      <c r="D67" s="445"/>
      <c r="E67" s="445"/>
      <c r="F67" s="445"/>
      <c r="G67" s="445"/>
      <c r="H67" s="445"/>
      <c r="I67" s="445"/>
      <c r="J67" s="445"/>
      <c r="K67" s="445"/>
      <c r="L67" s="445"/>
      <c r="M67" s="445"/>
      <c r="N67" s="445"/>
      <c r="O67" s="445"/>
      <c r="P67" s="445"/>
      <c r="Q67" s="445"/>
      <c r="R67" s="445"/>
      <c r="S67" s="445"/>
    </row>
    <row r="68">
      <c r="A68" s="445"/>
      <c r="B68" s="445"/>
      <c r="C68" s="445"/>
      <c r="D68" s="445"/>
      <c r="E68" s="445"/>
      <c r="F68" s="445"/>
      <c r="G68" s="445"/>
      <c r="H68" s="445"/>
      <c r="I68" s="445"/>
      <c r="J68" s="445"/>
      <c r="K68" s="445"/>
      <c r="L68" s="445"/>
      <c r="M68" s="445"/>
      <c r="N68" s="445"/>
      <c r="O68" s="445"/>
      <c r="P68" s="445"/>
      <c r="Q68" s="445"/>
      <c r="R68" s="445"/>
      <c r="S68" s="445"/>
    </row>
    <row r="69">
      <c r="A69" s="445"/>
      <c r="B69" s="445"/>
      <c r="C69" s="445"/>
      <c r="D69" s="445"/>
      <c r="E69" s="445"/>
      <c r="F69" s="445"/>
      <c r="G69" s="445"/>
      <c r="H69" s="445"/>
      <c r="I69" s="445"/>
      <c r="J69" s="445"/>
      <c r="K69" s="445"/>
      <c r="L69" s="445"/>
      <c r="M69" s="445"/>
      <c r="N69" s="445"/>
      <c r="O69" s="445"/>
      <c r="P69" s="445"/>
      <c r="Q69" s="445"/>
      <c r="R69" s="445"/>
      <c r="S69" s="445"/>
    </row>
    <row r="70">
      <c r="A70" s="445"/>
      <c r="B70" s="445"/>
      <c r="C70" s="445"/>
      <c r="D70" s="445"/>
      <c r="E70" s="445"/>
      <c r="F70" s="445"/>
      <c r="G70" s="445"/>
      <c r="H70" s="445"/>
      <c r="I70" s="445"/>
      <c r="J70" s="445"/>
      <c r="K70" s="445"/>
      <c r="L70" s="445"/>
      <c r="M70" s="445"/>
      <c r="N70" s="445"/>
      <c r="O70" s="445"/>
      <c r="P70" s="445"/>
      <c r="Q70" s="445"/>
      <c r="R70" s="445"/>
      <c r="S70" s="445"/>
    </row>
    <row r="71">
      <c r="A71" s="445"/>
      <c r="B71" s="445"/>
      <c r="C71" s="445"/>
      <c r="D71" s="445"/>
      <c r="E71" s="445"/>
      <c r="F71" s="445"/>
      <c r="G71" s="445"/>
      <c r="H71" s="445"/>
      <c r="I71" s="445"/>
      <c r="J71" s="445"/>
      <c r="K71" s="445"/>
      <c r="L71" s="445"/>
      <c r="M71" s="445"/>
      <c r="N71" s="445"/>
      <c r="O71" s="445"/>
      <c r="P71" s="445"/>
      <c r="Q71" s="445"/>
      <c r="R71" s="445"/>
      <c r="S71" s="445"/>
    </row>
    <row r="72">
      <c r="A72" s="445"/>
      <c r="B72" s="445"/>
      <c r="C72" s="445"/>
      <c r="D72" s="445"/>
      <c r="E72" s="445"/>
      <c r="F72" s="445"/>
      <c r="G72" s="445"/>
      <c r="H72" s="445"/>
      <c r="I72" s="445"/>
      <c r="J72" s="445"/>
      <c r="K72" s="445"/>
      <c r="L72" s="445"/>
      <c r="M72" s="445"/>
      <c r="N72" s="445"/>
      <c r="O72" s="445"/>
      <c r="P72" s="445"/>
      <c r="Q72" s="445"/>
      <c r="R72" s="445"/>
      <c r="S72" s="445"/>
    </row>
    <row r="73">
      <c r="A73" s="445"/>
      <c r="B73" s="445"/>
      <c r="C73" s="445"/>
      <c r="D73" s="445"/>
      <c r="E73" s="445"/>
      <c r="F73" s="445"/>
      <c r="G73" s="445"/>
      <c r="H73" s="445"/>
      <c r="I73" s="445"/>
      <c r="J73" s="445"/>
      <c r="K73" s="445"/>
      <c r="L73" s="445"/>
      <c r="M73" s="445"/>
      <c r="N73" s="445"/>
      <c r="O73" s="445"/>
      <c r="P73" s="445"/>
      <c r="Q73" s="445"/>
      <c r="R73" s="445"/>
      <c r="S73" s="445"/>
    </row>
    <row r="74">
      <c r="A74" s="445"/>
      <c r="B74" s="445"/>
      <c r="C74" s="445"/>
      <c r="D74" s="445"/>
      <c r="E74" s="445"/>
      <c r="F74" s="445"/>
      <c r="G74" s="445"/>
      <c r="H74" s="445"/>
      <c r="I74" s="445"/>
      <c r="J74" s="445"/>
      <c r="K74" s="445"/>
      <c r="L74" s="445"/>
      <c r="M74" s="445"/>
      <c r="N74" s="445"/>
      <c r="O74" s="445"/>
      <c r="P74" s="445"/>
      <c r="Q74" s="445"/>
      <c r="R74" s="445"/>
      <c r="S74" s="445"/>
    </row>
    <row r="75">
      <c r="A75" s="445"/>
      <c r="B75" s="445"/>
      <c r="C75" s="445"/>
      <c r="D75" s="445"/>
      <c r="E75" s="445"/>
      <c r="F75" s="445"/>
      <c r="G75" s="445"/>
      <c r="H75" s="445"/>
      <c r="I75" s="445"/>
      <c r="J75" s="445"/>
      <c r="K75" s="445"/>
      <c r="L75" s="445"/>
      <c r="M75" s="445"/>
      <c r="N75" s="445"/>
      <c r="O75" s="445"/>
      <c r="P75" s="445"/>
      <c r="Q75" s="445"/>
      <c r="R75" s="445"/>
      <c r="S75" s="445"/>
    </row>
    <row r="76">
      <c r="A76" s="445"/>
      <c r="B76" s="445"/>
      <c r="C76" s="445"/>
      <c r="D76" s="445"/>
      <c r="E76" s="445"/>
      <c r="F76" s="445"/>
      <c r="G76" s="445"/>
      <c r="H76" s="445"/>
      <c r="I76" s="445"/>
      <c r="J76" s="445"/>
      <c r="K76" s="445"/>
      <c r="L76" s="445"/>
      <c r="M76" s="445"/>
      <c r="N76" s="445"/>
      <c r="O76" s="445"/>
      <c r="P76" s="445"/>
      <c r="Q76" s="445"/>
      <c r="R76" s="445"/>
      <c r="S76" s="445"/>
    </row>
    <row r="77">
      <c r="A77" s="445"/>
      <c r="B77" s="445"/>
      <c r="C77" s="445"/>
      <c r="D77" s="445"/>
      <c r="E77" s="445"/>
      <c r="F77" s="445"/>
      <c r="G77" s="445"/>
      <c r="H77" s="445"/>
      <c r="I77" s="445"/>
      <c r="J77" s="445"/>
      <c r="K77" s="445"/>
      <c r="L77" s="445"/>
      <c r="M77" s="445"/>
      <c r="N77" s="445"/>
      <c r="O77" s="445"/>
      <c r="P77" s="445"/>
      <c r="Q77" s="445"/>
      <c r="R77" s="445"/>
      <c r="S77" s="445"/>
    </row>
    <row r="78">
      <c r="A78" s="445"/>
      <c r="B78" s="445"/>
      <c r="C78" s="445"/>
      <c r="D78" s="445"/>
      <c r="E78" s="445"/>
      <c r="F78" s="445"/>
      <c r="G78" s="445"/>
      <c r="H78" s="445"/>
      <c r="I78" s="445"/>
      <c r="J78" s="445"/>
      <c r="K78" s="445"/>
      <c r="L78" s="445"/>
      <c r="M78" s="445"/>
      <c r="N78" s="445"/>
      <c r="O78" s="445"/>
      <c r="P78" s="445"/>
      <c r="Q78" s="445"/>
      <c r="R78" s="445"/>
      <c r="S78" s="445"/>
    </row>
    <row r="79">
      <c r="A79" s="445"/>
      <c r="B79" s="445"/>
      <c r="C79" s="445"/>
      <c r="D79" s="445"/>
      <c r="E79" s="445"/>
      <c r="F79" s="445"/>
      <c r="G79" s="445"/>
      <c r="H79" s="445"/>
      <c r="I79" s="445"/>
      <c r="J79" s="445"/>
      <c r="K79" s="445"/>
      <c r="L79" s="445"/>
      <c r="M79" s="445"/>
      <c r="N79" s="445"/>
      <c r="O79" s="445"/>
      <c r="P79" s="445"/>
      <c r="Q79" s="445"/>
      <c r="R79" s="445"/>
      <c r="S79" s="445"/>
    </row>
    <row r="80">
      <c r="A80" s="445"/>
      <c r="B80" s="445"/>
      <c r="C80" s="445"/>
      <c r="D80" s="445"/>
      <c r="E80" s="445"/>
      <c r="F80" s="445"/>
      <c r="G80" s="445"/>
      <c r="H80" s="445"/>
      <c r="I80" s="445"/>
      <c r="J80" s="445"/>
      <c r="K80" s="445"/>
      <c r="L80" s="445"/>
      <c r="M80" s="445"/>
      <c r="N80" s="445"/>
      <c r="O80" s="445"/>
      <c r="P80" s="445"/>
      <c r="Q80" s="445"/>
      <c r="R80" s="445"/>
      <c r="S80" s="445"/>
    </row>
    <row r="81">
      <c r="A81" s="445"/>
      <c r="B81" s="445"/>
      <c r="C81" s="445"/>
      <c r="D81" s="445"/>
      <c r="E81" s="445"/>
      <c r="F81" s="445"/>
      <c r="G81" s="445"/>
      <c r="H81" s="445"/>
      <c r="I81" s="445"/>
      <c r="J81" s="445"/>
      <c r="K81" s="445"/>
      <c r="L81" s="445"/>
      <c r="M81" s="445"/>
      <c r="N81" s="445"/>
      <c r="O81" s="445"/>
      <c r="P81" s="445"/>
      <c r="Q81" s="445"/>
      <c r="R81" s="445"/>
      <c r="S81" s="445"/>
    </row>
    <row r="82">
      <c r="A82" s="445"/>
      <c r="B82" s="445"/>
      <c r="C82" s="445"/>
      <c r="D82" s="445"/>
      <c r="E82" s="445"/>
      <c r="F82" s="445"/>
      <c r="G82" s="445"/>
      <c r="H82" s="445"/>
      <c r="I82" s="445"/>
      <c r="J82" s="445"/>
      <c r="K82" s="445"/>
      <c r="L82" s="445"/>
      <c r="M82" s="445"/>
      <c r="N82" s="445"/>
      <c r="O82" s="445"/>
      <c r="P82" s="445"/>
      <c r="Q82" s="445"/>
      <c r="R82" s="445"/>
      <c r="S82" s="445"/>
    </row>
    <row r="83">
      <c r="A83" s="445"/>
      <c r="B83" s="445"/>
      <c r="C83" s="445"/>
      <c r="D83" s="445"/>
      <c r="E83" s="445"/>
      <c r="F83" s="445"/>
      <c r="G83" s="445"/>
      <c r="H83" s="445"/>
      <c r="I83" s="445"/>
      <c r="J83" s="445"/>
      <c r="K83" s="445"/>
      <c r="L83" s="445"/>
      <c r="M83" s="445"/>
      <c r="N83" s="445"/>
      <c r="O83" s="445"/>
      <c r="P83" s="445"/>
      <c r="Q83" s="445"/>
      <c r="R83" s="445"/>
      <c r="S83" s="445"/>
    </row>
    <row r="84">
      <c r="A84" s="445"/>
      <c r="B84" s="445"/>
      <c r="C84" s="445"/>
      <c r="D84" s="445"/>
      <c r="E84" s="445"/>
      <c r="F84" s="445"/>
      <c r="G84" s="445"/>
      <c r="H84" s="445"/>
      <c r="I84" s="445"/>
      <c r="J84" s="445"/>
      <c r="K84" s="445"/>
      <c r="L84" s="445"/>
      <c r="M84" s="445"/>
      <c r="N84" s="445"/>
      <c r="O84" s="445"/>
      <c r="P84" s="445"/>
      <c r="Q84" s="445"/>
      <c r="R84" s="445"/>
      <c r="S84" s="445"/>
    </row>
    <row r="85">
      <c r="A85" s="445"/>
      <c r="B85" s="445"/>
      <c r="C85" s="445"/>
      <c r="D85" s="445"/>
      <c r="E85" s="445"/>
      <c r="F85" s="445"/>
      <c r="G85" s="445"/>
      <c r="H85" s="445"/>
      <c r="I85" s="445"/>
      <c r="J85" s="445"/>
      <c r="K85" s="445"/>
      <c r="L85" s="445"/>
      <c r="M85" s="445"/>
      <c r="N85" s="445"/>
      <c r="O85" s="445"/>
      <c r="P85" s="445"/>
      <c r="Q85" s="445"/>
      <c r="R85" s="445"/>
      <c r="S85" s="445"/>
    </row>
    <row r="86">
      <c r="A86" s="445"/>
      <c r="B86" s="445"/>
      <c r="C86" s="445"/>
      <c r="D86" s="445"/>
      <c r="E86" s="445"/>
      <c r="F86" s="445"/>
      <c r="G86" s="445"/>
      <c r="H86" s="445"/>
      <c r="I86" s="445"/>
      <c r="J86" s="445"/>
      <c r="K86" s="445"/>
      <c r="L86" s="445"/>
      <c r="M86" s="445"/>
      <c r="N86" s="445"/>
      <c r="O86" s="445"/>
      <c r="P86" s="445"/>
      <c r="Q86" s="445"/>
      <c r="R86" s="445"/>
      <c r="S86" s="445"/>
    </row>
    <row r="87">
      <c r="A87" s="445"/>
      <c r="B87" s="445"/>
      <c r="C87" s="445"/>
      <c r="D87" s="445"/>
      <c r="E87" s="445"/>
      <c r="F87" s="445"/>
      <c r="G87" s="445"/>
      <c r="H87" s="445"/>
      <c r="I87" s="445"/>
      <c r="J87" s="445"/>
      <c r="K87" s="445"/>
      <c r="L87" s="445"/>
      <c r="M87" s="445"/>
      <c r="N87" s="445"/>
      <c r="O87" s="445"/>
      <c r="P87" s="445"/>
      <c r="Q87" s="445"/>
      <c r="R87" s="445"/>
      <c r="S87" s="445"/>
    </row>
    <row r="88">
      <c r="A88" s="445"/>
      <c r="B88" s="445"/>
      <c r="C88" s="445"/>
      <c r="D88" s="445"/>
      <c r="E88" s="445"/>
      <c r="F88" s="445"/>
      <c r="G88" s="445"/>
      <c r="H88" s="445"/>
      <c r="I88" s="445"/>
      <c r="J88" s="445"/>
      <c r="K88" s="445"/>
      <c r="L88" s="445"/>
      <c r="M88" s="445"/>
      <c r="N88" s="445"/>
      <c r="O88" s="445"/>
      <c r="P88" s="445"/>
      <c r="Q88" s="445"/>
      <c r="R88" s="445"/>
      <c r="S88" s="445"/>
    </row>
    <row r="89">
      <c r="A89" s="445"/>
      <c r="B89" s="445"/>
      <c r="C89" s="445"/>
      <c r="D89" s="445"/>
      <c r="E89" s="445"/>
      <c r="F89" s="445"/>
      <c r="G89" s="445"/>
      <c r="H89" s="445"/>
      <c r="I89" s="445"/>
      <c r="J89" s="445"/>
      <c r="K89" s="445"/>
      <c r="L89" s="445"/>
      <c r="M89" s="445"/>
      <c r="N89" s="445"/>
      <c r="O89" s="445"/>
      <c r="P89" s="445"/>
      <c r="Q89" s="445"/>
      <c r="R89" s="445"/>
      <c r="S89" s="445"/>
    </row>
    <row r="90">
      <c r="A90" s="445"/>
      <c r="B90" s="445"/>
      <c r="C90" s="445"/>
      <c r="D90" s="445"/>
      <c r="E90" s="445"/>
      <c r="F90" s="445"/>
      <c r="G90" s="445"/>
      <c r="H90" s="445"/>
      <c r="I90" s="445"/>
      <c r="J90" s="445"/>
      <c r="K90" s="445"/>
      <c r="L90" s="445"/>
      <c r="M90" s="445"/>
      <c r="N90" s="445"/>
      <c r="O90" s="445"/>
      <c r="P90" s="445"/>
      <c r="Q90" s="445"/>
      <c r="R90" s="445"/>
      <c r="S90" s="445"/>
    </row>
    <row r="91">
      <c r="A91" s="445"/>
      <c r="B91" s="445"/>
      <c r="C91" s="445"/>
      <c r="D91" s="445"/>
      <c r="E91" s="445"/>
      <c r="F91" s="445"/>
      <c r="G91" s="445"/>
      <c r="H91" s="445"/>
      <c r="I91" s="445"/>
      <c r="J91" s="445"/>
      <c r="K91" s="445"/>
      <c r="L91" s="445"/>
      <c r="M91" s="445"/>
      <c r="N91" s="445"/>
      <c r="O91" s="445"/>
      <c r="P91" s="445"/>
      <c r="Q91" s="445"/>
      <c r="R91" s="445"/>
      <c r="S91" s="445"/>
    </row>
    <row r="92">
      <c r="A92" s="445"/>
      <c r="B92" s="445"/>
      <c r="C92" s="445"/>
      <c r="D92" s="445"/>
      <c r="E92" s="445"/>
      <c r="F92" s="445"/>
      <c r="G92" s="445"/>
      <c r="H92" s="445"/>
      <c r="I92" s="445"/>
      <c r="J92" s="445"/>
      <c r="K92" s="445"/>
      <c r="L92" s="445"/>
      <c r="M92" s="445"/>
      <c r="N92" s="445"/>
      <c r="O92" s="445"/>
      <c r="P92" s="445"/>
      <c r="Q92" s="445"/>
      <c r="R92" s="445"/>
      <c r="S92" s="445"/>
    </row>
    <row r="93">
      <c r="A93" s="445"/>
      <c r="B93" s="445"/>
      <c r="C93" s="445"/>
      <c r="D93" s="445"/>
      <c r="E93" s="445"/>
      <c r="F93" s="445"/>
      <c r="G93" s="445"/>
      <c r="H93" s="445"/>
      <c r="I93" s="445"/>
      <c r="J93" s="445"/>
      <c r="K93" s="445"/>
      <c r="L93" s="445"/>
      <c r="M93" s="445"/>
      <c r="N93" s="445"/>
      <c r="O93" s="445"/>
      <c r="P93" s="445"/>
      <c r="Q93" s="445"/>
      <c r="R93" s="445"/>
      <c r="S93" s="445"/>
    </row>
    <row r="94">
      <c r="A94" s="445"/>
      <c r="B94" s="445"/>
      <c r="C94" s="445"/>
      <c r="D94" s="445"/>
      <c r="E94" s="445"/>
      <c r="F94" s="445"/>
      <c r="G94" s="445"/>
      <c r="H94" s="445"/>
      <c r="I94" s="445"/>
      <c r="J94" s="445"/>
      <c r="K94" s="445"/>
      <c r="L94" s="445"/>
      <c r="M94" s="445"/>
      <c r="N94" s="445"/>
      <c r="O94" s="445"/>
      <c r="P94" s="445"/>
      <c r="Q94" s="445"/>
      <c r="R94" s="445"/>
      <c r="S94" s="445"/>
    </row>
    <row r="95">
      <c r="A95" s="445"/>
      <c r="B95" s="445"/>
      <c r="C95" s="445"/>
      <c r="D95" s="445"/>
      <c r="E95" s="445"/>
      <c r="F95" s="445"/>
      <c r="G95" s="445"/>
      <c r="H95" s="445"/>
      <c r="I95" s="445"/>
      <c r="J95" s="445"/>
      <c r="K95" s="445"/>
      <c r="L95" s="445"/>
      <c r="M95" s="445"/>
      <c r="N95" s="445"/>
      <c r="O95" s="445"/>
      <c r="P95" s="445"/>
      <c r="Q95" s="445"/>
      <c r="R95" s="445"/>
      <c r="S95" s="445"/>
    </row>
    <row r="96">
      <c r="A96" s="445"/>
      <c r="B96" s="445"/>
      <c r="C96" s="445"/>
      <c r="D96" s="445"/>
      <c r="E96" s="445"/>
      <c r="F96" s="445"/>
      <c r="G96" s="445"/>
      <c r="H96" s="445"/>
      <c r="I96" s="445"/>
      <c r="J96" s="445"/>
      <c r="K96" s="445"/>
      <c r="L96" s="445"/>
      <c r="M96" s="445"/>
      <c r="N96" s="445"/>
      <c r="O96" s="445"/>
      <c r="P96" s="445"/>
      <c r="Q96" s="445"/>
      <c r="R96" s="445"/>
      <c r="S96" s="445"/>
    </row>
    <row r="97">
      <c r="A97" s="445"/>
      <c r="B97" s="445"/>
      <c r="C97" s="445"/>
      <c r="D97" s="445"/>
      <c r="E97" s="445"/>
      <c r="F97" s="445"/>
      <c r="G97" s="445"/>
      <c r="H97" s="445"/>
      <c r="I97" s="445"/>
      <c r="J97" s="445"/>
      <c r="K97" s="445"/>
      <c r="L97" s="445"/>
      <c r="M97" s="445"/>
      <c r="N97" s="445"/>
      <c r="O97" s="445"/>
      <c r="P97" s="445"/>
      <c r="Q97" s="445"/>
      <c r="R97" s="445"/>
      <c r="S97" s="445"/>
    </row>
    <row r="98">
      <c r="A98" s="445"/>
      <c r="B98" s="445"/>
      <c r="C98" s="445"/>
      <c r="D98" s="445"/>
      <c r="E98" s="445"/>
      <c r="F98" s="445"/>
      <c r="G98" s="445"/>
      <c r="H98" s="445"/>
      <c r="I98" s="445"/>
      <c r="J98" s="445"/>
      <c r="K98" s="445"/>
      <c r="L98" s="445"/>
      <c r="M98" s="445"/>
      <c r="N98" s="445"/>
      <c r="O98" s="445"/>
      <c r="P98" s="445"/>
      <c r="Q98" s="445"/>
      <c r="R98" s="445"/>
      <c r="S98" s="445"/>
    </row>
    <row r="99">
      <c r="A99" s="445"/>
      <c r="B99" s="445"/>
      <c r="C99" s="445"/>
      <c r="D99" s="445"/>
      <c r="E99" s="445"/>
      <c r="F99" s="445"/>
      <c r="G99" s="445"/>
      <c r="H99" s="445"/>
      <c r="I99" s="445"/>
      <c r="J99" s="445"/>
      <c r="K99" s="445"/>
      <c r="L99" s="445"/>
      <c r="M99" s="445"/>
      <c r="N99" s="445"/>
      <c r="O99" s="445"/>
      <c r="P99" s="445"/>
      <c r="Q99" s="445"/>
      <c r="R99" s="445"/>
      <c r="S99" s="445"/>
    </row>
    <row r="100">
      <c r="A100" s="445"/>
      <c r="B100" s="445"/>
      <c r="C100" s="445"/>
      <c r="D100" s="445"/>
      <c r="E100" s="445"/>
      <c r="F100" s="445"/>
      <c r="G100" s="445"/>
      <c r="H100" s="445"/>
      <c r="I100" s="445"/>
      <c r="J100" s="445"/>
      <c r="K100" s="445"/>
      <c r="L100" s="445"/>
      <c r="M100" s="445"/>
      <c r="N100" s="445"/>
      <c r="O100" s="445"/>
      <c r="P100" s="445"/>
      <c r="Q100" s="445"/>
      <c r="R100" s="445"/>
      <c r="S100" s="445"/>
    </row>
    <row r="101">
      <c r="A101" s="445"/>
      <c r="B101" s="445"/>
      <c r="C101" s="445"/>
      <c r="D101" s="445"/>
      <c r="E101" s="445"/>
      <c r="F101" s="445"/>
      <c r="G101" s="445"/>
      <c r="H101" s="445"/>
      <c r="I101" s="445"/>
      <c r="J101" s="445"/>
      <c r="K101" s="445"/>
      <c r="L101" s="445"/>
      <c r="M101" s="445"/>
      <c r="N101" s="445"/>
      <c r="O101" s="445"/>
      <c r="P101" s="445"/>
      <c r="Q101" s="445"/>
      <c r="R101" s="445"/>
      <c r="S101" s="445"/>
    </row>
    <row r="102">
      <c r="A102" s="445"/>
      <c r="B102" s="445"/>
      <c r="C102" s="445"/>
      <c r="D102" s="445"/>
      <c r="E102" s="445"/>
      <c r="F102" s="445"/>
      <c r="G102" s="445"/>
      <c r="H102" s="445"/>
      <c r="I102" s="445"/>
      <c r="J102" s="445"/>
      <c r="K102" s="445"/>
      <c r="L102" s="445"/>
      <c r="M102" s="445"/>
      <c r="N102" s="445"/>
      <c r="O102" s="445"/>
      <c r="P102" s="445"/>
      <c r="Q102" s="445"/>
      <c r="R102" s="445"/>
      <c r="S102" s="445"/>
    </row>
    <row r="103">
      <c r="A103" s="445"/>
      <c r="B103" s="445"/>
      <c r="C103" s="445"/>
      <c r="D103" s="445"/>
      <c r="E103" s="445"/>
      <c r="F103" s="445"/>
      <c r="G103" s="445"/>
      <c r="H103" s="445"/>
      <c r="I103" s="445"/>
      <c r="J103" s="445"/>
      <c r="K103" s="445"/>
      <c r="L103" s="445"/>
      <c r="M103" s="445"/>
      <c r="N103" s="445"/>
      <c r="O103" s="445"/>
      <c r="P103" s="445"/>
      <c r="Q103" s="445"/>
      <c r="R103" s="445"/>
      <c r="S103" s="445"/>
    </row>
    <row r="104">
      <c r="A104" s="445"/>
      <c r="B104" s="445"/>
      <c r="C104" s="445"/>
      <c r="D104" s="445"/>
      <c r="E104" s="445"/>
      <c r="F104" s="445"/>
      <c r="G104" s="445"/>
      <c r="H104" s="445"/>
      <c r="I104" s="445"/>
      <c r="J104" s="445"/>
      <c r="K104" s="445"/>
      <c r="L104" s="445"/>
      <c r="M104" s="445"/>
      <c r="N104" s="445"/>
      <c r="O104" s="445"/>
      <c r="P104" s="445"/>
      <c r="Q104" s="445"/>
      <c r="R104" s="445"/>
      <c r="S104" s="445"/>
    </row>
    <row r="105">
      <c r="A105" s="445"/>
      <c r="B105" s="445"/>
      <c r="C105" s="445"/>
      <c r="D105" s="445"/>
      <c r="E105" s="445"/>
      <c r="F105" s="445"/>
      <c r="G105" s="445"/>
      <c r="H105" s="445"/>
      <c r="I105" s="445"/>
      <c r="J105" s="445"/>
      <c r="K105" s="445"/>
      <c r="L105" s="445"/>
      <c r="M105" s="445"/>
      <c r="N105" s="445"/>
      <c r="O105" s="445"/>
      <c r="P105" s="445"/>
      <c r="Q105" s="445"/>
      <c r="R105" s="445"/>
      <c r="S105" s="445"/>
    </row>
    <row r="106">
      <c r="A106" s="445"/>
      <c r="B106" s="445"/>
      <c r="C106" s="445"/>
      <c r="D106" s="445"/>
      <c r="E106" s="445"/>
      <c r="F106" s="445"/>
      <c r="G106" s="445"/>
      <c r="H106" s="445"/>
      <c r="I106" s="445"/>
      <c r="J106" s="445"/>
      <c r="K106" s="445"/>
      <c r="L106" s="445"/>
      <c r="M106" s="445"/>
      <c r="N106" s="445"/>
      <c r="O106" s="445"/>
      <c r="P106" s="445"/>
      <c r="Q106" s="445"/>
      <c r="R106" s="445"/>
      <c r="S106" s="445"/>
    </row>
    <row r="107">
      <c r="A107" s="445"/>
      <c r="B107" s="445"/>
      <c r="C107" s="445"/>
      <c r="D107" s="445"/>
      <c r="E107" s="445"/>
      <c r="F107" s="445"/>
      <c r="G107" s="445"/>
      <c r="H107" s="445"/>
      <c r="I107" s="445"/>
      <c r="J107" s="445"/>
      <c r="K107" s="445"/>
      <c r="L107" s="445"/>
      <c r="M107" s="445"/>
      <c r="N107" s="445"/>
      <c r="O107" s="445"/>
      <c r="P107" s="445"/>
      <c r="Q107" s="445"/>
      <c r="R107" s="445"/>
      <c r="S107" s="445"/>
    </row>
    <row r="108">
      <c r="A108" s="445"/>
      <c r="B108" s="445"/>
      <c r="C108" s="445"/>
      <c r="D108" s="445"/>
      <c r="E108" s="445"/>
      <c r="F108" s="445"/>
      <c r="G108" s="445"/>
      <c r="H108" s="445"/>
      <c r="I108" s="445"/>
      <c r="J108" s="445"/>
      <c r="K108" s="445"/>
      <c r="L108" s="445"/>
      <c r="M108" s="445"/>
      <c r="N108" s="445"/>
      <c r="O108" s="445"/>
      <c r="P108" s="445"/>
      <c r="Q108" s="445"/>
      <c r="R108" s="445"/>
      <c r="S108" s="445"/>
    </row>
    <row r="109">
      <c r="A109" s="445"/>
      <c r="B109" s="445"/>
      <c r="C109" s="445"/>
      <c r="D109" s="445"/>
      <c r="E109" s="445"/>
      <c r="F109" s="445"/>
      <c r="G109" s="445"/>
      <c r="H109" s="445"/>
      <c r="I109" s="445"/>
      <c r="J109" s="445"/>
      <c r="K109" s="445"/>
      <c r="L109" s="445"/>
      <c r="M109" s="445"/>
      <c r="N109" s="445"/>
      <c r="O109" s="445"/>
      <c r="P109" s="445"/>
      <c r="Q109" s="445"/>
      <c r="R109" s="445"/>
      <c r="S109" s="445"/>
    </row>
    <row r="110">
      <c r="A110" s="445"/>
      <c r="B110" s="445"/>
      <c r="C110" s="445"/>
      <c r="D110" s="445"/>
      <c r="E110" s="445"/>
      <c r="F110" s="445"/>
      <c r="G110" s="445"/>
      <c r="H110" s="445"/>
      <c r="I110" s="445"/>
      <c r="J110" s="445"/>
      <c r="K110" s="445"/>
      <c r="L110" s="445"/>
      <c r="M110" s="445"/>
      <c r="N110" s="445"/>
      <c r="O110" s="445"/>
      <c r="P110" s="445"/>
      <c r="Q110" s="445"/>
      <c r="R110" s="445"/>
      <c r="S110" s="445"/>
    </row>
    <row r="111">
      <c r="A111" s="445"/>
      <c r="B111" s="445"/>
      <c r="C111" s="445"/>
      <c r="D111" s="445"/>
      <c r="E111" s="445"/>
      <c r="F111" s="445"/>
      <c r="G111" s="445"/>
      <c r="H111" s="445"/>
      <c r="I111" s="445"/>
      <c r="J111" s="445"/>
      <c r="K111" s="445"/>
      <c r="L111" s="445"/>
      <c r="M111" s="445"/>
      <c r="N111" s="445"/>
      <c r="O111" s="445"/>
      <c r="P111" s="445"/>
      <c r="Q111" s="445"/>
      <c r="R111" s="445"/>
      <c r="S111" s="445"/>
    </row>
    <row r="112">
      <c r="A112" s="445"/>
      <c r="B112" s="445"/>
      <c r="C112" s="445"/>
      <c r="D112" s="445"/>
      <c r="E112" s="445"/>
      <c r="F112" s="445"/>
      <c r="G112" s="445"/>
      <c r="H112" s="445"/>
      <c r="I112" s="445"/>
      <c r="J112" s="445"/>
      <c r="K112" s="445"/>
      <c r="L112" s="445"/>
      <c r="M112" s="445"/>
      <c r="N112" s="445"/>
      <c r="O112" s="445"/>
      <c r="P112" s="445"/>
      <c r="Q112" s="445"/>
      <c r="R112" s="445"/>
      <c r="S112" s="445"/>
    </row>
    <row r="113">
      <c r="A113" s="445"/>
      <c r="B113" s="445"/>
      <c r="C113" s="445"/>
      <c r="D113" s="445"/>
      <c r="E113" s="445"/>
      <c r="F113" s="445"/>
      <c r="G113" s="445"/>
      <c r="H113" s="445"/>
      <c r="I113" s="445"/>
      <c r="J113" s="445"/>
      <c r="K113" s="445"/>
      <c r="L113" s="445"/>
      <c r="M113" s="445"/>
      <c r="N113" s="445"/>
      <c r="O113" s="445"/>
      <c r="P113" s="445"/>
      <c r="Q113" s="445"/>
      <c r="R113" s="445"/>
      <c r="S113" s="445"/>
    </row>
    <row r="114">
      <c r="A114" s="445"/>
      <c r="B114" s="445"/>
      <c r="C114" s="445"/>
      <c r="D114" s="445"/>
      <c r="E114" s="445"/>
      <c r="F114" s="445"/>
      <c r="G114" s="445"/>
      <c r="H114" s="445"/>
      <c r="I114" s="445"/>
      <c r="J114" s="445"/>
      <c r="K114" s="445"/>
      <c r="L114" s="445"/>
      <c r="M114" s="445"/>
      <c r="N114" s="445"/>
      <c r="O114" s="445"/>
      <c r="P114" s="445"/>
      <c r="Q114" s="445"/>
      <c r="R114" s="445"/>
      <c r="S114" s="445"/>
    </row>
    <row r="115">
      <c r="A115" s="445"/>
      <c r="B115" s="445"/>
      <c r="C115" s="445"/>
      <c r="D115" s="445"/>
      <c r="E115" s="445"/>
      <c r="F115" s="445"/>
      <c r="G115" s="445"/>
      <c r="H115" s="445"/>
      <c r="I115" s="445"/>
      <c r="J115" s="445"/>
      <c r="K115" s="445"/>
      <c r="L115" s="445"/>
      <c r="M115" s="445"/>
      <c r="N115" s="445"/>
      <c r="O115" s="445"/>
      <c r="P115" s="445"/>
      <c r="Q115" s="445"/>
      <c r="R115" s="445"/>
      <c r="S115" s="445"/>
    </row>
    <row r="116">
      <c r="A116" s="445"/>
      <c r="B116" s="445"/>
      <c r="C116" s="445"/>
      <c r="D116" s="445"/>
      <c r="E116" s="445"/>
      <c r="F116" s="445"/>
      <c r="G116" s="445"/>
      <c r="H116" s="445"/>
      <c r="I116" s="445"/>
      <c r="J116" s="445"/>
      <c r="K116" s="445"/>
      <c r="L116" s="445"/>
      <c r="M116" s="445"/>
      <c r="N116" s="445"/>
      <c r="O116" s="445"/>
      <c r="P116" s="445"/>
      <c r="Q116" s="445"/>
      <c r="R116" s="445"/>
      <c r="S116" s="445"/>
    </row>
    <row r="117">
      <c r="A117" s="445"/>
      <c r="B117" s="445"/>
      <c r="C117" s="445"/>
      <c r="D117" s="445"/>
      <c r="E117" s="445"/>
      <c r="F117" s="445"/>
      <c r="G117" s="445"/>
      <c r="H117" s="445"/>
      <c r="I117" s="445"/>
      <c r="J117" s="445"/>
      <c r="K117" s="445"/>
      <c r="L117" s="445"/>
      <c r="M117" s="445"/>
      <c r="N117" s="445"/>
      <c r="O117" s="445"/>
      <c r="P117" s="445"/>
      <c r="Q117" s="445"/>
      <c r="R117" s="445"/>
      <c r="S117" s="445"/>
    </row>
    <row r="118">
      <c r="A118" s="445"/>
      <c r="B118" s="445"/>
      <c r="C118" s="445"/>
      <c r="D118" s="445"/>
      <c r="E118" s="445"/>
      <c r="F118" s="445"/>
      <c r="G118" s="445"/>
      <c r="H118" s="445"/>
      <c r="I118" s="445"/>
      <c r="J118" s="445"/>
      <c r="K118" s="445"/>
      <c r="L118" s="445"/>
      <c r="M118" s="445"/>
      <c r="N118" s="445"/>
      <c r="O118" s="445"/>
      <c r="P118" s="445"/>
      <c r="Q118" s="445"/>
      <c r="R118" s="445"/>
      <c r="S118" s="445"/>
    </row>
    <row r="119">
      <c r="A119" s="445"/>
      <c r="B119" s="445"/>
      <c r="C119" s="445"/>
      <c r="D119" s="445"/>
      <c r="E119" s="445"/>
      <c r="F119" s="445"/>
      <c r="G119" s="445"/>
      <c r="H119" s="445"/>
      <c r="I119" s="445"/>
      <c r="J119" s="445"/>
      <c r="K119" s="445"/>
      <c r="L119" s="445"/>
      <c r="M119" s="445"/>
      <c r="N119" s="445"/>
      <c r="O119" s="445"/>
      <c r="P119" s="445"/>
      <c r="Q119" s="445"/>
      <c r="R119" s="445"/>
      <c r="S119" s="445"/>
    </row>
    <row r="120">
      <c r="A120" s="445"/>
      <c r="B120" s="445"/>
      <c r="C120" s="445"/>
      <c r="D120" s="445"/>
      <c r="E120" s="445"/>
      <c r="F120" s="445"/>
      <c r="G120" s="445"/>
      <c r="H120" s="445"/>
      <c r="I120" s="445"/>
      <c r="J120" s="445"/>
      <c r="K120" s="445"/>
      <c r="L120" s="445"/>
      <c r="M120" s="445"/>
      <c r="N120" s="445"/>
      <c r="O120" s="445"/>
      <c r="P120" s="445"/>
      <c r="Q120" s="445"/>
      <c r="R120" s="445"/>
      <c r="S120" s="445"/>
    </row>
    <row r="121">
      <c r="A121" s="445"/>
      <c r="B121" s="445"/>
      <c r="C121" s="445"/>
      <c r="D121" s="445"/>
      <c r="E121" s="445"/>
      <c r="F121" s="445"/>
      <c r="G121" s="445"/>
      <c r="H121" s="445"/>
      <c r="I121" s="445"/>
      <c r="J121" s="445"/>
      <c r="K121" s="445"/>
      <c r="L121" s="445"/>
      <c r="M121" s="445"/>
      <c r="N121" s="445"/>
      <c r="O121" s="445"/>
      <c r="P121" s="445"/>
      <c r="Q121" s="445"/>
      <c r="R121" s="445"/>
      <c r="S121" s="445"/>
    </row>
    <row r="122">
      <c r="A122" s="445"/>
      <c r="B122" s="445"/>
      <c r="C122" s="445"/>
      <c r="D122" s="445"/>
      <c r="E122" s="445"/>
      <c r="F122" s="445"/>
      <c r="G122" s="445"/>
      <c r="H122" s="445"/>
      <c r="I122" s="445"/>
      <c r="J122" s="445"/>
      <c r="K122" s="445"/>
      <c r="L122" s="445"/>
      <c r="M122" s="445"/>
      <c r="N122" s="445"/>
      <c r="O122" s="445"/>
      <c r="P122" s="445"/>
      <c r="Q122" s="445"/>
      <c r="R122" s="445"/>
      <c r="S122" s="445"/>
    </row>
    <row r="123">
      <c r="A123" s="445"/>
      <c r="B123" s="445"/>
      <c r="C123" s="445"/>
      <c r="D123" s="445"/>
      <c r="E123" s="445"/>
      <c r="F123" s="445"/>
      <c r="G123" s="445"/>
      <c r="H123" s="445"/>
      <c r="I123" s="445"/>
      <c r="J123" s="445"/>
      <c r="K123" s="445"/>
      <c r="L123" s="445"/>
      <c r="M123" s="445"/>
      <c r="N123" s="445"/>
      <c r="O123" s="445"/>
      <c r="P123" s="445"/>
      <c r="Q123" s="445"/>
      <c r="R123" s="445"/>
      <c r="S123" s="445"/>
    </row>
    <row r="124">
      <c r="A124" s="445"/>
      <c r="B124" s="445"/>
      <c r="C124" s="445"/>
      <c r="D124" s="445"/>
      <c r="E124" s="445"/>
      <c r="F124" s="445"/>
      <c r="G124" s="445"/>
      <c r="H124" s="445"/>
      <c r="I124" s="445"/>
      <c r="J124" s="445"/>
      <c r="K124" s="445"/>
      <c r="L124" s="445"/>
      <c r="M124" s="445"/>
      <c r="N124" s="445"/>
      <c r="O124" s="445"/>
      <c r="P124" s="445"/>
      <c r="Q124" s="445"/>
      <c r="R124" s="445"/>
      <c r="S124" s="445"/>
    </row>
    <row r="125">
      <c r="A125" s="445"/>
      <c r="B125" s="445"/>
      <c r="C125" s="445"/>
      <c r="D125" s="445"/>
      <c r="E125" s="445"/>
      <c r="F125" s="445"/>
      <c r="G125" s="445"/>
      <c r="H125" s="445"/>
      <c r="I125" s="445"/>
      <c r="J125" s="445"/>
      <c r="K125" s="445"/>
      <c r="L125" s="445"/>
      <c r="M125" s="445"/>
      <c r="N125" s="445"/>
      <c r="O125" s="445"/>
      <c r="P125" s="445"/>
      <c r="Q125" s="445"/>
      <c r="R125" s="445"/>
      <c r="S125" s="445"/>
    </row>
    <row r="126">
      <c r="A126" s="445"/>
      <c r="B126" s="445"/>
      <c r="C126" s="445"/>
      <c r="D126" s="445"/>
      <c r="E126" s="445"/>
      <c r="F126" s="445"/>
      <c r="G126" s="445"/>
      <c r="H126" s="445"/>
      <c r="I126" s="445"/>
      <c r="J126" s="445"/>
      <c r="K126" s="445"/>
      <c r="L126" s="445"/>
      <c r="M126" s="445"/>
      <c r="N126" s="445"/>
      <c r="O126" s="445"/>
      <c r="P126" s="445"/>
      <c r="Q126" s="445"/>
      <c r="R126" s="445"/>
      <c r="S126" s="445"/>
    </row>
    <row r="127">
      <c r="A127" s="445"/>
      <c r="B127" s="445"/>
      <c r="C127" s="445"/>
      <c r="D127" s="445"/>
      <c r="E127" s="445"/>
      <c r="F127" s="445"/>
      <c r="G127" s="445"/>
      <c r="H127" s="445"/>
      <c r="I127" s="445"/>
      <c r="J127" s="445"/>
      <c r="K127" s="445"/>
      <c r="L127" s="445"/>
      <c r="M127" s="445"/>
      <c r="N127" s="445"/>
      <c r="O127" s="445"/>
      <c r="P127" s="445"/>
      <c r="Q127" s="445"/>
      <c r="R127" s="445"/>
      <c r="S127" s="445"/>
    </row>
    <row r="128">
      <c r="A128" s="445"/>
      <c r="B128" s="445"/>
      <c r="C128" s="445"/>
      <c r="D128" s="445"/>
      <c r="E128" s="445"/>
      <c r="F128" s="445"/>
      <c r="G128" s="445"/>
      <c r="H128" s="445"/>
      <c r="I128" s="445"/>
      <c r="J128" s="445"/>
      <c r="K128" s="445"/>
      <c r="L128" s="445"/>
      <c r="M128" s="445"/>
      <c r="N128" s="445"/>
      <c r="O128" s="445"/>
      <c r="P128" s="445"/>
      <c r="Q128" s="445"/>
      <c r="R128" s="445"/>
      <c r="S128" s="445"/>
    </row>
    <row r="129">
      <c r="A129" s="445"/>
      <c r="B129" s="445"/>
      <c r="C129" s="445"/>
      <c r="D129" s="445"/>
      <c r="E129" s="445"/>
      <c r="F129" s="445"/>
      <c r="G129" s="445"/>
      <c r="H129" s="445"/>
      <c r="I129" s="445"/>
      <c r="J129" s="445"/>
      <c r="K129" s="445"/>
      <c r="L129" s="445"/>
      <c r="M129" s="445"/>
      <c r="N129" s="445"/>
      <c r="O129" s="445"/>
      <c r="P129" s="445"/>
      <c r="Q129" s="445"/>
      <c r="R129" s="445"/>
      <c r="S129" s="445"/>
    </row>
    <row r="130">
      <c r="A130" s="445"/>
      <c r="B130" s="445"/>
      <c r="C130" s="445"/>
      <c r="D130" s="445"/>
      <c r="E130" s="445"/>
      <c r="F130" s="445"/>
      <c r="G130" s="445"/>
      <c r="H130" s="445"/>
      <c r="I130" s="445"/>
      <c r="J130" s="445"/>
      <c r="K130" s="445"/>
      <c r="L130" s="445"/>
      <c r="M130" s="445"/>
      <c r="N130" s="445"/>
      <c r="O130" s="445"/>
      <c r="P130" s="445"/>
      <c r="Q130" s="445"/>
      <c r="R130" s="445"/>
      <c r="S130" s="445"/>
    </row>
    <row r="131">
      <c r="A131" s="445"/>
      <c r="B131" s="445"/>
      <c r="C131" s="445"/>
      <c r="D131" s="445"/>
      <c r="E131" s="445"/>
      <c r="F131" s="445"/>
      <c r="G131" s="445"/>
      <c r="H131" s="445"/>
      <c r="I131" s="445"/>
      <c r="J131" s="445"/>
      <c r="K131" s="445"/>
      <c r="L131" s="445"/>
      <c r="M131" s="445"/>
      <c r="N131" s="445"/>
      <c r="O131" s="445"/>
      <c r="P131" s="445"/>
      <c r="Q131" s="445"/>
      <c r="R131" s="445"/>
      <c r="S131" s="445"/>
    </row>
    <row r="132">
      <c r="A132" s="445"/>
      <c r="B132" s="445"/>
      <c r="C132" s="445"/>
      <c r="D132" s="445"/>
      <c r="E132" s="445"/>
      <c r="F132" s="445"/>
      <c r="G132" s="445"/>
      <c r="H132" s="445"/>
      <c r="I132" s="445"/>
      <c r="J132" s="445"/>
      <c r="K132" s="445"/>
      <c r="L132" s="445"/>
      <c r="M132" s="445"/>
      <c r="N132" s="445"/>
      <c r="O132" s="445"/>
      <c r="P132" s="445"/>
      <c r="Q132" s="445"/>
      <c r="R132" s="445"/>
      <c r="S132" s="445"/>
    </row>
    <row r="133">
      <c r="A133" s="445"/>
      <c r="B133" s="445"/>
      <c r="C133" s="445"/>
      <c r="D133" s="445"/>
      <c r="E133" s="445"/>
      <c r="F133" s="445"/>
      <c r="G133" s="445"/>
      <c r="H133" s="445"/>
      <c r="I133" s="445"/>
      <c r="J133" s="445"/>
      <c r="K133" s="445"/>
      <c r="L133" s="445"/>
      <c r="M133" s="445"/>
      <c r="N133" s="445"/>
      <c r="O133" s="445"/>
      <c r="P133" s="445"/>
      <c r="Q133" s="445"/>
      <c r="R133" s="445"/>
      <c r="S133" s="445"/>
    </row>
    <row r="134">
      <c r="A134" s="445"/>
      <c r="B134" s="445"/>
      <c r="C134" s="445"/>
      <c r="D134" s="445"/>
      <c r="E134" s="445"/>
      <c r="F134" s="445"/>
      <c r="G134" s="445"/>
      <c r="H134" s="445"/>
      <c r="I134" s="445"/>
      <c r="J134" s="445"/>
      <c r="K134" s="445"/>
      <c r="L134" s="445"/>
      <c r="M134" s="445"/>
      <c r="N134" s="445"/>
      <c r="O134" s="445"/>
      <c r="P134" s="445"/>
      <c r="Q134" s="445"/>
      <c r="R134" s="445"/>
      <c r="S134" s="445"/>
    </row>
    <row r="135">
      <c r="A135" s="445"/>
      <c r="B135" s="445"/>
      <c r="C135" s="445"/>
      <c r="D135" s="445"/>
      <c r="E135" s="445"/>
      <c r="F135" s="445"/>
      <c r="G135" s="445"/>
      <c r="H135" s="445"/>
      <c r="I135" s="445"/>
      <c r="J135" s="445"/>
      <c r="K135" s="445"/>
      <c r="L135" s="445"/>
      <c r="M135" s="445"/>
      <c r="N135" s="445"/>
      <c r="O135" s="445"/>
      <c r="P135" s="445"/>
      <c r="Q135" s="445"/>
      <c r="R135" s="445"/>
      <c r="S135" s="445"/>
    </row>
    <row r="136">
      <c r="A136" s="445"/>
      <c r="B136" s="445"/>
      <c r="C136" s="445"/>
      <c r="D136" s="445"/>
      <c r="E136" s="445"/>
      <c r="F136" s="445"/>
      <c r="G136" s="445"/>
      <c r="H136" s="445"/>
      <c r="I136" s="445"/>
      <c r="J136" s="445"/>
      <c r="K136" s="445"/>
      <c r="L136" s="445"/>
      <c r="M136" s="445"/>
      <c r="N136" s="445"/>
      <c r="O136" s="445"/>
      <c r="P136" s="445"/>
      <c r="Q136" s="445"/>
      <c r="R136" s="445"/>
      <c r="S136" s="445"/>
    </row>
    <row r="137">
      <c r="A137" s="445"/>
      <c r="B137" s="445"/>
      <c r="C137" s="445"/>
      <c r="D137" s="445"/>
      <c r="E137" s="445"/>
      <c r="F137" s="445"/>
      <c r="G137" s="445"/>
      <c r="H137" s="445"/>
      <c r="I137" s="445"/>
      <c r="J137" s="445"/>
      <c r="K137" s="445"/>
      <c r="L137" s="445"/>
      <c r="M137" s="445"/>
      <c r="N137" s="445"/>
      <c r="O137" s="445"/>
      <c r="P137" s="445"/>
      <c r="Q137" s="445"/>
      <c r="R137" s="445"/>
      <c r="S137" s="445"/>
    </row>
    <row r="138">
      <c r="A138" s="445"/>
      <c r="B138" s="445"/>
      <c r="C138" s="445"/>
      <c r="D138" s="445"/>
      <c r="E138" s="445"/>
      <c r="F138" s="445"/>
      <c r="G138" s="445"/>
      <c r="H138" s="445"/>
      <c r="I138" s="445"/>
      <c r="J138" s="445"/>
      <c r="K138" s="445"/>
      <c r="L138" s="445"/>
      <c r="M138" s="445"/>
      <c r="N138" s="445"/>
      <c r="O138" s="445"/>
      <c r="P138" s="445"/>
      <c r="Q138" s="445"/>
      <c r="R138" s="445"/>
      <c r="S138" s="445"/>
    </row>
    <row r="139">
      <c r="A139" s="445"/>
      <c r="B139" s="445"/>
      <c r="C139" s="445"/>
      <c r="D139" s="445"/>
      <c r="E139" s="445"/>
      <c r="F139" s="445"/>
      <c r="G139" s="445"/>
      <c r="H139" s="445"/>
      <c r="I139" s="445"/>
      <c r="J139" s="445"/>
      <c r="K139" s="445"/>
      <c r="L139" s="445"/>
      <c r="M139" s="445"/>
      <c r="N139" s="445"/>
      <c r="O139" s="445"/>
      <c r="P139" s="445"/>
      <c r="Q139" s="445"/>
      <c r="R139" s="445"/>
      <c r="S139" s="445"/>
    </row>
    <row r="140">
      <c r="A140" s="445"/>
      <c r="B140" s="445"/>
      <c r="C140" s="445"/>
      <c r="D140" s="445"/>
      <c r="E140" s="445"/>
      <c r="F140" s="445"/>
      <c r="G140" s="445"/>
      <c r="H140" s="445"/>
      <c r="I140" s="445"/>
      <c r="J140" s="445"/>
      <c r="K140" s="445"/>
      <c r="L140" s="445"/>
      <c r="M140" s="445"/>
      <c r="N140" s="445"/>
      <c r="O140" s="445"/>
      <c r="P140" s="445"/>
      <c r="Q140" s="445"/>
      <c r="R140" s="445"/>
      <c r="S140" s="445"/>
    </row>
    <row r="141">
      <c r="A141" s="445"/>
      <c r="B141" s="445"/>
      <c r="C141" s="445"/>
      <c r="D141" s="445"/>
      <c r="E141" s="445"/>
      <c r="F141" s="445"/>
      <c r="G141" s="445"/>
      <c r="H141" s="445"/>
      <c r="I141" s="445"/>
      <c r="J141" s="445"/>
      <c r="K141" s="445"/>
      <c r="L141" s="445"/>
      <c r="M141" s="445"/>
      <c r="N141" s="445"/>
      <c r="O141" s="445"/>
      <c r="P141" s="445"/>
      <c r="Q141" s="445"/>
      <c r="R141" s="445"/>
      <c r="S141" s="445"/>
    </row>
    <row r="142">
      <c r="A142" s="445"/>
      <c r="B142" s="445"/>
      <c r="C142" s="445"/>
      <c r="D142" s="445"/>
      <c r="E142" s="445"/>
      <c r="F142" s="445"/>
      <c r="G142" s="445"/>
      <c r="H142" s="445"/>
      <c r="I142" s="445"/>
      <c r="J142" s="445"/>
      <c r="K142" s="445"/>
      <c r="L142" s="445"/>
      <c r="M142" s="445"/>
      <c r="N142" s="445"/>
      <c r="O142" s="445"/>
      <c r="P142" s="445"/>
      <c r="Q142" s="445"/>
      <c r="R142" s="445"/>
      <c r="S142" s="445"/>
    </row>
    <row r="143">
      <c r="A143" s="445"/>
      <c r="B143" s="445"/>
      <c r="C143" s="445"/>
      <c r="D143" s="445"/>
      <c r="E143" s="445"/>
      <c r="F143" s="445"/>
      <c r="G143" s="445"/>
      <c r="H143" s="445"/>
      <c r="I143" s="445"/>
      <c r="J143" s="445"/>
      <c r="K143" s="445"/>
      <c r="L143" s="445"/>
      <c r="M143" s="445"/>
      <c r="N143" s="445"/>
      <c r="O143" s="445"/>
      <c r="P143" s="445"/>
      <c r="Q143" s="445"/>
      <c r="R143" s="445"/>
      <c r="S143" s="445"/>
    </row>
    <row r="144">
      <c r="A144" s="445"/>
      <c r="B144" s="445"/>
      <c r="C144" s="445"/>
      <c r="D144" s="445"/>
      <c r="E144" s="445"/>
      <c r="F144" s="445"/>
      <c r="G144" s="445"/>
      <c r="H144" s="445"/>
      <c r="I144" s="445"/>
      <c r="J144" s="445"/>
      <c r="K144" s="445"/>
      <c r="L144" s="445"/>
      <c r="M144" s="445"/>
      <c r="N144" s="445"/>
      <c r="O144" s="445"/>
      <c r="P144" s="445"/>
      <c r="Q144" s="445"/>
      <c r="R144" s="445"/>
      <c r="S144" s="445"/>
    </row>
    <row r="145">
      <c r="A145" s="445"/>
      <c r="B145" s="445"/>
      <c r="C145" s="445"/>
      <c r="D145" s="445"/>
      <c r="E145" s="445"/>
      <c r="F145" s="445"/>
      <c r="G145" s="445"/>
      <c r="H145" s="445"/>
      <c r="I145" s="445"/>
      <c r="J145" s="445"/>
      <c r="K145" s="445"/>
      <c r="L145" s="445"/>
      <c r="M145" s="445"/>
      <c r="N145" s="445"/>
      <c r="O145" s="445"/>
      <c r="P145" s="445"/>
      <c r="Q145" s="445"/>
      <c r="R145" s="445"/>
      <c r="S145" s="445"/>
    </row>
    <row r="146">
      <c r="A146" s="445"/>
      <c r="B146" s="445"/>
      <c r="C146" s="445"/>
      <c r="D146" s="445"/>
      <c r="E146" s="445"/>
      <c r="F146" s="445"/>
      <c r="G146" s="445"/>
      <c r="H146" s="445"/>
      <c r="I146" s="445"/>
      <c r="J146" s="445"/>
      <c r="K146" s="445"/>
      <c r="L146" s="445"/>
      <c r="M146" s="445"/>
      <c r="N146" s="445"/>
      <c r="O146" s="445"/>
      <c r="P146" s="445"/>
      <c r="Q146" s="445"/>
      <c r="R146" s="445"/>
      <c r="S146" s="445"/>
    </row>
    <row r="147">
      <c r="A147" s="445"/>
      <c r="B147" s="445"/>
      <c r="C147" s="445"/>
      <c r="D147" s="445"/>
      <c r="E147" s="445"/>
      <c r="F147" s="445"/>
      <c r="G147" s="445"/>
      <c r="H147" s="445"/>
      <c r="I147" s="445"/>
      <c r="J147" s="445"/>
      <c r="K147" s="445"/>
      <c r="L147" s="445"/>
      <c r="M147" s="445"/>
      <c r="N147" s="445"/>
      <c r="O147" s="445"/>
      <c r="P147" s="445"/>
      <c r="Q147" s="445"/>
      <c r="R147" s="445"/>
      <c r="S147" s="445"/>
    </row>
    <row r="148">
      <c r="A148" s="445"/>
      <c r="B148" s="445"/>
      <c r="C148" s="445"/>
      <c r="D148" s="445"/>
      <c r="E148" s="445"/>
      <c r="F148" s="445"/>
      <c r="G148" s="445"/>
      <c r="H148" s="445"/>
      <c r="I148" s="445"/>
      <c r="J148" s="445"/>
      <c r="K148" s="445"/>
      <c r="L148" s="445"/>
      <c r="M148" s="445"/>
      <c r="N148" s="445"/>
      <c r="O148" s="445"/>
      <c r="P148" s="445"/>
      <c r="Q148" s="445"/>
      <c r="R148" s="445"/>
      <c r="S148" s="445"/>
    </row>
    <row r="149">
      <c r="A149" s="445"/>
      <c r="B149" s="445"/>
      <c r="C149" s="445"/>
      <c r="D149" s="445"/>
      <c r="E149" s="445"/>
      <c r="F149" s="445"/>
      <c r="G149" s="445"/>
      <c r="H149" s="445"/>
      <c r="I149" s="445"/>
      <c r="J149" s="445"/>
      <c r="K149" s="445"/>
      <c r="L149" s="445"/>
      <c r="M149" s="445"/>
      <c r="N149" s="445"/>
      <c r="O149" s="445"/>
      <c r="P149" s="445"/>
      <c r="Q149" s="445"/>
      <c r="R149" s="445"/>
      <c r="S149" s="445"/>
    </row>
    <row r="150">
      <c r="A150" s="445"/>
      <c r="B150" s="445"/>
      <c r="C150" s="445"/>
      <c r="D150" s="445"/>
      <c r="E150" s="445"/>
      <c r="F150" s="445"/>
      <c r="G150" s="445"/>
      <c r="H150" s="445"/>
      <c r="I150" s="445"/>
      <c r="J150" s="445"/>
      <c r="K150" s="445"/>
      <c r="L150" s="445"/>
      <c r="M150" s="445"/>
      <c r="N150" s="445"/>
      <c r="O150" s="445"/>
      <c r="P150" s="445"/>
      <c r="Q150" s="445"/>
      <c r="R150" s="445"/>
      <c r="S150" s="445"/>
    </row>
    <row r="151">
      <c r="A151" s="445"/>
      <c r="B151" s="445"/>
      <c r="C151" s="445"/>
      <c r="D151" s="445"/>
      <c r="E151" s="445"/>
      <c r="F151" s="445"/>
      <c r="G151" s="445"/>
      <c r="H151" s="445"/>
      <c r="I151" s="445"/>
      <c r="J151" s="445"/>
      <c r="K151" s="445"/>
      <c r="L151" s="445"/>
      <c r="M151" s="445"/>
      <c r="N151" s="445"/>
      <c r="O151" s="445"/>
      <c r="P151" s="445"/>
      <c r="Q151" s="445"/>
      <c r="R151" s="445"/>
      <c r="S151" s="445"/>
    </row>
    <row r="152">
      <c r="A152" s="445"/>
      <c r="B152" s="445"/>
      <c r="C152" s="445"/>
      <c r="D152" s="445"/>
      <c r="E152" s="445"/>
      <c r="F152" s="445"/>
      <c r="G152" s="445"/>
      <c r="H152" s="445"/>
      <c r="I152" s="445"/>
      <c r="J152" s="445"/>
      <c r="K152" s="445"/>
      <c r="L152" s="445"/>
      <c r="M152" s="445"/>
      <c r="N152" s="445"/>
      <c r="O152" s="445"/>
      <c r="P152" s="445"/>
      <c r="Q152" s="445"/>
      <c r="R152" s="445"/>
      <c r="S152" s="445"/>
    </row>
    <row r="153">
      <c r="A153" s="445"/>
      <c r="B153" s="445"/>
      <c r="C153" s="445"/>
      <c r="D153" s="445"/>
      <c r="E153" s="445"/>
      <c r="F153" s="445"/>
      <c r="G153" s="445"/>
      <c r="H153" s="445"/>
      <c r="I153" s="445"/>
      <c r="J153" s="445"/>
      <c r="K153" s="445"/>
      <c r="L153" s="445"/>
      <c r="M153" s="445"/>
      <c r="N153" s="445"/>
      <c r="O153" s="445"/>
      <c r="P153" s="445"/>
      <c r="Q153" s="445"/>
      <c r="R153" s="445"/>
      <c r="S153" s="445"/>
    </row>
    <row r="154">
      <c r="A154" s="445"/>
      <c r="B154" s="445"/>
      <c r="C154" s="445"/>
      <c r="D154" s="445"/>
      <c r="E154" s="445"/>
      <c r="F154" s="445"/>
      <c r="G154" s="445"/>
      <c r="H154" s="445"/>
      <c r="I154" s="445"/>
      <c r="J154" s="445"/>
      <c r="K154" s="445"/>
      <c r="L154" s="445"/>
      <c r="M154" s="445"/>
      <c r="N154" s="445"/>
      <c r="O154" s="445"/>
      <c r="P154" s="445"/>
      <c r="Q154" s="445"/>
      <c r="R154" s="445"/>
      <c r="S154" s="445"/>
    </row>
    <row r="155">
      <c r="A155" s="445"/>
      <c r="B155" s="445"/>
      <c r="C155" s="445"/>
      <c r="D155" s="445"/>
      <c r="E155" s="445"/>
      <c r="F155" s="445"/>
      <c r="G155" s="445"/>
      <c r="H155" s="445"/>
      <c r="I155" s="445"/>
      <c r="J155" s="445"/>
      <c r="K155" s="445"/>
      <c r="L155" s="445"/>
      <c r="M155" s="445"/>
      <c r="N155" s="445"/>
      <c r="O155" s="445"/>
      <c r="P155" s="445"/>
      <c r="Q155" s="445"/>
      <c r="R155" s="445"/>
      <c r="S155" s="445"/>
    </row>
    <row r="156">
      <c r="A156" s="445"/>
      <c r="B156" s="445"/>
      <c r="C156" s="445"/>
      <c r="D156" s="445"/>
      <c r="E156" s="445"/>
      <c r="F156" s="445"/>
      <c r="G156" s="445"/>
      <c r="H156" s="445"/>
      <c r="I156" s="445"/>
      <c r="J156" s="445"/>
      <c r="K156" s="445"/>
      <c r="L156" s="445"/>
      <c r="M156" s="445"/>
      <c r="N156" s="445"/>
      <c r="O156" s="445"/>
      <c r="P156" s="445"/>
      <c r="Q156" s="445"/>
      <c r="R156" s="445"/>
      <c r="S156" s="445"/>
    </row>
    <row r="157">
      <c r="A157" s="445"/>
      <c r="B157" s="445"/>
      <c r="C157" s="445"/>
      <c r="D157" s="445"/>
      <c r="E157" s="445"/>
      <c r="F157" s="445"/>
      <c r="G157" s="445"/>
      <c r="H157" s="445"/>
      <c r="I157" s="445"/>
      <c r="J157" s="445"/>
      <c r="K157" s="445"/>
      <c r="L157" s="445"/>
      <c r="M157" s="445"/>
      <c r="N157" s="445"/>
      <c r="O157" s="445"/>
      <c r="P157" s="445"/>
      <c r="Q157" s="445"/>
      <c r="R157" s="445"/>
      <c r="S157" s="445"/>
    </row>
    <row r="158">
      <c r="A158" s="445"/>
      <c r="B158" s="445"/>
      <c r="C158" s="445"/>
      <c r="D158" s="445"/>
      <c r="E158" s="445"/>
      <c r="F158" s="445"/>
      <c r="G158" s="445"/>
      <c r="H158" s="445"/>
      <c r="I158" s="445"/>
      <c r="J158" s="445"/>
      <c r="K158" s="445"/>
      <c r="L158" s="445"/>
      <c r="M158" s="445"/>
      <c r="N158" s="445"/>
      <c r="O158" s="445"/>
      <c r="P158" s="445"/>
      <c r="Q158" s="445"/>
      <c r="R158" s="445"/>
      <c r="S158" s="445"/>
    </row>
    <row r="159">
      <c r="A159" s="445"/>
      <c r="B159" s="445"/>
      <c r="C159" s="445"/>
      <c r="D159" s="445"/>
      <c r="E159" s="445"/>
      <c r="F159" s="445"/>
      <c r="G159" s="445"/>
      <c r="H159" s="445"/>
      <c r="I159" s="445"/>
      <c r="J159" s="445"/>
      <c r="K159" s="445"/>
      <c r="L159" s="445"/>
      <c r="M159" s="445"/>
      <c r="N159" s="445"/>
      <c r="O159" s="445"/>
      <c r="P159" s="445"/>
      <c r="Q159" s="445"/>
      <c r="R159" s="445"/>
      <c r="S159" s="445"/>
    </row>
    <row r="160">
      <c r="A160" s="445"/>
      <c r="B160" s="445"/>
      <c r="C160" s="445"/>
      <c r="D160" s="445"/>
      <c r="E160" s="445"/>
      <c r="F160" s="445"/>
      <c r="G160" s="445"/>
      <c r="H160" s="445"/>
      <c r="I160" s="445"/>
      <c r="J160" s="445"/>
      <c r="K160" s="445"/>
      <c r="L160" s="445"/>
      <c r="M160" s="445"/>
      <c r="N160" s="445"/>
      <c r="O160" s="445"/>
      <c r="P160" s="445"/>
      <c r="Q160" s="445"/>
      <c r="R160" s="445"/>
      <c r="S160" s="445"/>
    </row>
    <row r="161">
      <c r="A161" s="445"/>
      <c r="B161" s="445"/>
      <c r="C161" s="445"/>
      <c r="D161" s="445"/>
      <c r="E161" s="445"/>
      <c r="F161" s="445"/>
      <c r="G161" s="445"/>
      <c r="H161" s="445"/>
      <c r="I161" s="445"/>
      <c r="J161" s="445"/>
      <c r="K161" s="445"/>
      <c r="L161" s="445"/>
      <c r="M161" s="445"/>
      <c r="N161" s="445"/>
      <c r="O161" s="445"/>
      <c r="P161" s="445"/>
      <c r="Q161" s="445"/>
      <c r="R161" s="445"/>
      <c r="S161" s="445"/>
    </row>
    <row r="162">
      <c r="A162" s="445"/>
      <c r="B162" s="445"/>
      <c r="C162" s="445"/>
      <c r="D162" s="445"/>
      <c r="E162" s="445"/>
      <c r="F162" s="445"/>
      <c r="G162" s="445"/>
      <c r="H162" s="445"/>
      <c r="I162" s="445"/>
      <c r="J162" s="445"/>
      <c r="K162" s="445"/>
      <c r="L162" s="445"/>
      <c r="M162" s="445"/>
      <c r="N162" s="445"/>
      <c r="O162" s="445"/>
      <c r="P162" s="445"/>
      <c r="Q162" s="445"/>
      <c r="R162" s="445"/>
      <c r="S162" s="445"/>
    </row>
    <row r="163">
      <c r="A163" s="445"/>
      <c r="B163" s="445"/>
      <c r="C163" s="445"/>
      <c r="D163" s="445"/>
      <c r="E163" s="445"/>
      <c r="F163" s="445"/>
      <c r="G163" s="445"/>
      <c r="H163" s="445"/>
      <c r="I163" s="445"/>
      <c r="J163" s="445"/>
      <c r="K163" s="445"/>
      <c r="L163" s="445"/>
      <c r="M163" s="445"/>
      <c r="N163" s="445"/>
      <c r="O163" s="445"/>
      <c r="P163" s="445"/>
      <c r="Q163" s="445"/>
      <c r="R163" s="445"/>
      <c r="S163" s="445"/>
    </row>
    <row r="164">
      <c r="A164" s="445"/>
      <c r="B164" s="445"/>
      <c r="C164" s="445"/>
      <c r="D164" s="445"/>
      <c r="E164" s="445"/>
      <c r="F164" s="445"/>
      <c r="G164" s="445"/>
      <c r="H164" s="445"/>
      <c r="I164" s="445"/>
      <c r="J164" s="445"/>
      <c r="K164" s="445"/>
      <c r="L164" s="445"/>
      <c r="M164" s="445"/>
      <c r="N164" s="445"/>
      <c r="O164" s="445"/>
      <c r="P164" s="445"/>
      <c r="Q164" s="445"/>
      <c r="R164" s="445"/>
      <c r="S164" s="445"/>
    </row>
    <row r="165">
      <c r="A165" s="445"/>
      <c r="B165" s="445"/>
      <c r="C165" s="445"/>
      <c r="D165" s="445"/>
      <c r="E165" s="445"/>
      <c r="F165" s="445"/>
      <c r="G165" s="445"/>
      <c r="H165" s="445"/>
      <c r="I165" s="445"/>
      <c r="J165" s="445"/>
      <c r="K165" s="445"/>
      <c r="L165" s="445"/>
      <c r="M165" s="445"/>
      <c r="N165" s="445"/>
      <c r="O165" s="445"/>
      <c r="P165" s="445"/>
      <c r="Q165" s="445"/>
      <c r="R165" s="445"/>
      <c r="S165" s="445"/>
    </row>
    <row r="166">
      <c r="A166" s="445"/>
      <c r="B166" s="445"/>
      <c r="C166" s="445"/>
      <c r="D166" s="445"/>
      <c r="E166" s="445"/>
      <c r="F166" s="445"/>
      <c r="G166" s="445"/>
      <c r="H166" s="445"/>
      <c r="I166" s="445"/>
      <c r="J166" s="445"/>
      <c r="K166" s="445"/>
      <c r="L166" s="445"/>
      <c r="M166" s="445"/>
      <c r="N166" s="445"/>
      <c r="O166" s="445"/>
      <c r="P166" s="445"/>
      <c r="Q166" s="445"/>
      <c r="R166" s="445"/>
      <c r="S166" s="445"/>
    </row>
    <row r="167">
      <c r="A167" s="445"/>
      <c r="B167" s="445"/>
      <c r="C167" s="445"/>
      <c r="D167" s="445"/>
      <c r="E167" s="445"/>
      <c r="F167" s="445"/>
      <c r="G167" s="445"/>
      <c r="H167" s="445"/>
      <c r="I167" s="445"/>
      <c r="J167" s="445"/>
      <c r="K167" s="445"/>
      <c r="L167" s="445"/>
      <c r="M167" s="445"/>
      <c r="N167" s="445"/>
      <c r="O167" s="445"/>
      <c r="P167" s="445"/>
      <c r="Q167" s="445"/>
      <c r="R167" s="445"/>
      <c r="S167" s="445"/>
    </row>
    <row r="168">
      <c r="A168" s="445"/>
      <c r="B168" s="445"/>
      <c r="C168" s="445"/>
      <c r="D168" s="445"/>
      <c r="E168" s="445"/>
      <c r="F168" s="445"/>
      <c r="G168" s="445"/>
      <c r="H168" s="445"/>
      <c r="I168" s="445"/>
      <c r="J168" s="445"/>
      <c r="K168" s="445"/>
      <c r="L168" s="445"/>
      <c r="M168" s="445"/>
      <c r="N168" s="445"/>
      <c r="O168" s="445"/>
      <c r="P168" s="445"/>
      <c r="Q168" s="445"/>
      <c r="R168" s="445"/>
      <c r="S168" s="445"/>
    </row>
    <row r="169">
      <c r="A169" s="445"/>
      <c r="B169" s="445"/>
      <c r="C169" s="445"/>
      <c r="D169" s="445"/>
      <c r="E169" s="445"/>
      <c r="F169" s="445"/>
      <c r="G169" s="445"/>
      <c r="H169" s="445"/>
      <c r="I169" s="445"/>
      <c r="J169" s="445"/>
      <c r="K169" s="445"/>
      <c r="L169" s="445"/>
      <c r="M169" s="445"/>
      <c r="N169" s="445"/>
      <c r="O169" s="445"/>
      <c r="P169" s="445"/>
      <c r="Q169" s="445"/>
      <c r="R169" s="445"/>
      <c r="S169" s="445"/>
    </row>
    <row r="170">
      <c r="A170" s="445"/>
      <c r="B170" s="445"/>
      <c r="C170" s="445"/>
      <c r="D170" s="445"/>
      <c r="E170" s="445"/>
      <c r="F170" s="445"/>
      <c r="G170" s="445"/>
      <c r="H170" s="445"/>
      <c r="I170" s="445"/>
      <c r="J170" s="445"/>
      <c r="K170" s="445"/>
      <c r="L170" s="445"/>
      <c r="M170" s="445"/>
      <c r="N170" s="445"/>
      <c r="O170" s="445"/>
      <c r="P170" s="445"/>
      <c r="Q170" s="445"/>
      <c r="R170" s="445"/>
      <c r="S170" s="445"/>
    </row>
    <row r="171">
      <c r="A171" s="445"/>
      <c r="B171" s="445"/>
      <c r="C171" s="445"/>
      <c r="D171" s="445"/>
      <c r="E171" s="445"/>
      <c r="F171" s="445"/>
      <c r="G171" s="445"/>
      <c r="H171" s="445"/>
      <c r="I171" s="445"/>
      <c r="J171" s="445"/>
      <c r="K171" s="445"/>
      <c r="L171" s="445"/>
      <c r="M171" s="445"/>
      <c r="N171" s="445"/>
      <c r="O171" s="445"/>
      <c r="P171" s="445"/>
      <c r="Q171" s="445"/>
      <c r="R171" s="445"/>
      <c r="S171" s="445"/>
    </row>
    <row r="172">
      <c r="A172" s="445"/>
      <c r="B172" s="445"/>
      <c r="C172" s="445"/>
      <c r="D172" s="445"/>
      <c r="E172" s="445"/>
      <c r="F172" s="445"/>
      <c r="G172" s="445"/>
      <c r="H172" s="445"/>
      <c r="I172" s="445"/>
      <c r="J172" s="445"/>
      <c r="K172" s="445"/>
      <c r="L172" s="445"/>
      <c r="M172" s="445"/>
      <c r="N172" s="445"/>
      <c r="O172" s="445"/>
      <c r="P172" s="445"/>
      <c r="Q172" s="445"/>
      <c r="R172" s="445"/>
      <c r="S172" s="445"/>
    </row>
    <row r="173">
      <c r="A173" s="445"/>
      <c r="B173" s="445"/>
      <c r="C173" s="445"/>
      <c r="D173" s="445"/>
      <c r="E173" s="445"/>
      <c r="F173" s="445"/>
      <c r="G173" s="445"/>
      <c r="H173" s="445"/>
      <c r="I173" s="445"/>
      <c r="J173" s="445"/>
      <c r="K173" s="445"/>
      <c r="L173" s="445"/>
      <c r="M173" s="445"/>
      <c r="N173" s="445"/>
      <c r="O173" s="445"/>
      <c r="P173" s="445"/>
      <c r="Q173" s="445"/>
      <c r="R173" s="445"/>
      <c r="S173" s="445"/>
    </row>
    <row r="174">
      <c r="A174" s="445"/>
      <c r="B174" s="445"/>
      <c r="C174" s="445"/>
      <c r="D174" s="445"/>
      <c r="E174" s="445"/>
      <c r="F174" s="445"/>
      <c r="G174" s="445"/>
      <c r="H174" s="445"/>
      <c r="I174" s="445"/>
      <c r="J174" s="445"/>
      <c r="K174" s="445"/>
      <c r="L174" s="445"/>
      <c r="M174" s="445"/>
      <c r="N174" s="445"/>
      <c r="O174" s="445"/>
      <c r="P174" s="445"/>
      <c r="Q174" s="445"/>
      <c r="R174" s="445"/>
      <c r="S174" s="445"/>
    </row>
    <row r="175">
      <c r="A175" s="445"/>
      <c r="B175" s="445"/>
      <c r="C175" s="445"/>
      <c r="D175" s="445"/>
      <c r="E175" s="445"/>
      <c r="F175" s="445"/>
      <c r="G175" s="445"/>
      <c r="H175" s="445"/>
      <c r="I175" s="445"/>
      <c r="J175" s="445"/>
      <c r="K175" s="445"/>
      <c r="L175" s="445"/>
      <c r="M175" s="445"/>
      <c r="N175" s="445"/>
      <c r="O175" s="445"/>
      <c r="P175" s="445"/>
      <c r="Q175" s="445"/>
      <c r="R175" s="445"/>
      <c r="S175" s="445"/>
    </row>
    <row r="176">
      <c r="A176" s="445"/>
      <c r="B176" s="445"/>
      <c r="C176" s="445"/>
      <c r="D176" s="445"/>
      <c r="E176" s="445"/>
      <c r="F176" s="445"/>
      <c r="G176" s="445"/>
      <c r="H176" s="445"/>
      <c r="I176" s="445"/>
      <c r="J176" s="445"/>
      <c r="K176" s="445"/>
      <c r="L176" s="445"/>
      <c r="M176" s="445"/>
      <c r="N176" s="445"/>
      <c r="O176" s="445"/>
      <c r="P176" s="445"/>
      <c r="Q176" s="445"/>
      <c r="R176" s="445"/>
      <c r="S176" s="445"/>
    </row>
    <row r="177">
      <c r="A177" s="445"/>
      <c r="B177" s="445"/>
      <c r="C177" s="445"/>
      <c r="D177" s="445"/>
      <c r="E177" s="445"/>
      <c r="F177" s="445"/>
      <c r="G177" s="445"/>
      <c r="H177" s="445"/>
      <c r="I177" s="445"/>
      <c r="J177" s="445"/>
      <c r="K177" s="445"/>
      <c r="L177" s="445"/>
      <c r="M177" s="445"/>
      <c r="N177" s="445"/>
      <c r="O177" s="445"/>
      <c r="P177" s="445"/>
      <c r="Q177" s="445"/>
      <c r="R177" s="445"/>
      <c r="S177" s="445"/>
    </row>
    <row r="178">
      <c r="A178" s="445"/>
      <c r="B178" s="445"/>
      <c r="C178" s="445"/>
      <c r="D178" s="445"/>
      <c r="E178" s="445"/>
      <c r="F178" s="445"/>
      <c r="G178" s="445"/>
      <c r="H178" s="445"/>
      <c r="I178" s="445"/>
      <c r="J178" s="445"/>
      <c r="K178" s="445"/>
      <c r="L178" s="445"/>
      <c r="M178" s="445"/>
      <c r="N178" s="445"/>
      <c r="O178" s="445"/>
      <c r="P178" s="445"/>
      <c r="Q178" s="445"/>
      <c r="R178" s="445"/>
      <c r="S178" s="445"/>
    </row>
    <row r="179">
      <c r="A179" s="445"/>
      <c r="B179" s="445"/>
      <c r="C179" s="445"/>
      <c r="D179" s="445"/>
      <c r="E179" s="445"/>
      <c r="F179" s="445"/>
      <c r="G179" s="445"/>
      <c r="H179" s="445"/>
      <c r="I179" s="445"/>
      <c r="J179" s="445"/>
      <c r="K179" s="445"/>
      <c r="L179" s="445"/>
      <c r="M179" s="445"/>
      <c r="N179" s="445"/>
      <c r="O179" s="445"/>
      <c r="P179" s="445"/>
      <c r="Q179" s="445"/>
      <c r="R179" s="445"/>
      <c r="S179" s="445"/>
    </row>
    <row r="180">
      <c r="A180" s="445"/>
      <c r="B180" s="445"/>
      <c r="C180" s="445"/>
      <c r="D180" s="445"/>
      <c r="E180" s="445"/>
      <c r="F180" s="445"/>
      <c r="G180" s="445"/>
      <c r="H180" s="445"/>
      <c r="I180" s="445"/>
      <c r="J180" s="445"/>
      <c r="K180" s="445"/>
      <c r="L180" s="445"/>
      <c r="M180" s="445"/>
      <c r="N180" s="445"/>
      <c r="O180" s="445"/>
      <c r="P180" s="445"/>
      <c r="Q180" s="445"/>
      <c r="R180" s="445"/>
      <c r="S180" s="445"/>
    </row>
    <row r="181">
      <c r="A181" s="445"/>
      <c r="B181" s="445"/>
      <c r="C181" s="445"/>
      <c r="D181" s="445"/>
      <c r="E181" s="445"/>
      <c r="F181" s="445"/>
      <c r="G181" s="445"/>
      <c r="H181" s="445"/>
      <c r="I181" s="445"/>
      <c r="J181" s="445"/>
      <c r="K181" s="445"/>
      <c r="L181" s="445"/>
      <c r="M181" s="445"/>
      <c r="N181" s="445"/>
      <c r="O181" s="445"/>
      <c r="P181" s="445"/>
      <c r="Q181" s="445"/>
      <c r="R181" s="445"/>
      <c r="S181" s="445"/>
    </row>
    <row r="182">
      <c r="A182" s="445"/>
      <c r="B182" s="445"/>
      <c r="C182" s="445"/>
      <c r="D182" s="445"/>
      <c r="E182" s="445"/>
      <c r="F182" s="445"/>
      <c r="G182" s="445"/>
      <c r="H182" s="445"/>
      <c r="I182" s="445"/>
      <c r="J182" s="445"/>
      <c r="K182" s="445"/>
      <c r="L182" s="445"/>
      <c r="M182" s="445"/>
      <c r="N182" s="445"/>
      <c r="O182" s="445"/>
      <c r="P182" s="445"/>
      <c r="Q182" s="445"/>
      <c r="R182" s="445"/>
      <c r="S182" s="445"/>
    </row>
    <row r="183">
      <c r="A183" s="445"/>
      <c r="B183" s="445"/>
      <c r="C183" s="445"/>
      <c r="D183" s="445"/>
      <c r="E183" s="445"/>
      <c r="F183" s="445"/>
      <c r="G183" s="445"/>
      <c r="H183" s="445"/>
      <c r="I183" s="445"/>
      <c r="J183" s="445"/>
      <c r="K183" s="445"/>
      <c r="L183" s="445"/>
      <c r="M183" s="445"/>
      <c r="N183" s="445"/>
      <c r="O183" s="445"/>
      <c r="P183" s="445"/>
      <c r="Q183" s="445"/>
      <c r="R183" s="445"/>
      <c r="S183" s="445"/>
    </row>
    <row r="184">
      <c r="A184" s="445"/>
      <c r="B184" s="445"/>
      <c r="C184" s="445"/>
      <c r="D184" s="445"/>
      <c r="E184" s="445"/>
      <c r="F184" s="445"/>
      <c r="G184" s="445"/>
      <c r="H184" s="445"/>
      <c r="I184" s="445"/>
      <c r="J184" s="445"/>
      <c r="K184" s="445"/>
      <c r="L184" s="445"/>
      <c r="M184" s="445"/>
      <c r="N184" s="445"/>
      <c r="O184" s="445"/>
      <c r="P184" s="445"/>
      <c r="Q184" s="445"/>
      <c r="R184" s="445"/>
      <c r="S184" s="445"/>
    </row>
    <row r="185">
      <c r="A185" s="445"/>
      <c r="B185" s="445"/>
      <c r="C185" s="445"/>
      <c r="D185" s="445"/>
      <c r="E185" s="445"/>
      <c r="F185" s="445"/>
      <c r="G185" s="445"/>
      <c r="H185" s="445"/>
      <c r="I185" s="445"/>
      <c r="J185" s="445"/>
      <c r="K185" s="445"/>
      <c r="L185" s="445"/>
      <c r="M185" s="445"/>
      <c r="N185" s="445"/>
      <c r="O185" s="445"/>
      <c r="P185" s="445"/>
      <c r="Q185" s="445"/>
      <c r="R185" s="445"/>
      <c r="S185" s="445"/>
    </row>
    <row r="186">
      <c r="A186" s="445"/>
      <c r="B186" s="445"/>
      <c r="C186" s="445"/>
      <c r="D186" s="445"/>
      <c r="E186" s="445"/>
      <c r="F186" s="445"/>
      <c r="G186" s="445"/>
      <c r="H186" s="445"/>
      <c r="I186" s="445"/>
      <c r="J186" s="445"/>
      <c r="K186" s="445"/>
      <c r="L186" s="445"/>
      <c r="M186" s="445"/>
      <c r="N186" s="445"/>
      <c r="O186" s="445"/>
      <c r="P186" s="445"/>
      <c r="Q186" s="445"/>
      <c r="R186" s="445"/>
      <c r="S186" s="445"/>
    </row>
    <row r="187">
      <c r="A187" s="445"/>
      <c r="B187" s="445"/>
      <c r="C187" s="445"/>
      <c r="D187" s="445"/>
      <c r="E187" s="445"/>
      <c r="F187" s="445"/>
      <c r="G187" s="445"/>
      <c r="H187" s="445"/>
      <c r="I187" s="445"/>
      <c r="J187" s="445"/>
      <c r="K187" s="445"/>
      <c r="L187" s="445"/>
      <c r="M187" s="445"/>
      <c r="N187" s="445"/>
      <c r="O187" s="445"/>
      <c r="P187" s="445"/>
      <c r="Q187" s="445"/>
      <c r="R187" s="445"/>
      <c r="S187" s="445"/>
    </row>
    <row r="188">
      <c r="A188" s="445"/>
      <c r="B188" s="445"/>
      <c r="C188" s="445"/>
      <c r="D188" s="445"/>
      <c r="E188" s="445"/>
      <c r="F188" s="445"/>
      <c r="G188" s="445"/>
      <c r="H188" s="445"/>
      <c r="I188" s="445"/>
      <c r="J188" s="445"/>
      <c r="K188" s="445"/>
      <c r="L188" s="445"/>
      <c r="M188" s="445"/>
      <c r="N188" s="445"/>
      <c r="O188" s="445"/>
      <c r="P188" s="445"/>
      <c r="Q188" s="445"/>
      <c r="R188" s="445"/>
      <c r="S188" s="445"/>
    </row>
    <row r="189">
      <c r="A189" s="445"/>
      <c r="B189" s="445"/>
      <c r="C189" s="445"/>
      <c r="D189" s="445"/>
      <c r="E189" s="445"/>
      <c r="F189" s="445"/>
      <c r="G189" s="445"/>
      <c r="H189" s="445"/>
      <c r="I189" s="445"/>
      <c r="J189" s="445"/>
      <c r="K189" s="445"/>
      <c r="L189" s="445"/>
      <c r="M189" s="445"/>
      <c r="N189" s="445"/>
      <c r="O189" s="445"/>
      <c r="P189" s="445"/>
      <c r="Q189" s="445"/>
      <c r="R189" s="445"/>
      <c r="S189" s="445"/>
    </row>
    <row r="190">
      <c r="A190" s="445"/>
      <c r="B190" s="445"/>
      <c r="C190" s="445"/>
      <c r="D190" s="445"/>
      <c r="E190" s="445"/>
      <c r="F190" s="445"/>
      <c r="G190" s="445"/>
      <c r="H190" s="445"/>
      <c r="I190" s="445"/>
      <c r="J190" s="445"/>
      <c r="K190" s="445"/>
      <c r="L190" s="445"/>
      <c r="M190" s="445"/>
      <c r="N190" s="445"/>
      <c r="O190" s="445"/>
      <c r="P190" s="445"/>
      <c r="Q190" s="445"/>
      <c r="R190" s="445"/>
      <c r="S190" s="445"/>
    </row>
    <row r="191">
      <c r="A191" s="445"/>
      <c r="B191" s="445"/>
      <c r="C191" s="445"/>
      <c r="D191" s="445"/>
      <c r="E191" s="445"/>
      <c r="F191" s="445"/>
      <c r="G191" s="445"/>
      <c r="H191" s="445"/>
      <c r="I191" s="445"/>
      <c r="J191" s="445"/>
      <c r="K191" s="445"/>
      <c r="L191" s="445"/>
      <c r="M191" s="445"/>
      <c r="N191" s="445"/>
      <c r="O191" s="445"/>
      <c r="P191" s="445"/>
      <c r="Q191" s="445"/>
      <c r="R191" s="445"/>
      <c r="S191" s="445"/>
    </row>
    <row r="192">
      <c r="A192" s="445"/>
      <c r="B192" s="445"/>
      <c r="C192" s="445"/>
      <c r="D192" s="445"/>
      <c r="E192" s="445"/>
      <c r="F192" s="445"/>
      <c r="G192" s="445"/>
      <c r="H192" s="445"/>
      <c r="I192" s="445"/>
      <c r="J192" s="445"/>
      <c r="K192" s="445"/>
      <c r="L192" s="445"/>
      <c r="M192" s="445"/>
      <c r="N192" s="445"/>
      <c r="O192" s="445"/>
      <c r="P192" s="445"/>
      <c r="Q192" s="445"/>
      <c r="R192" s="445"/>
      <c r="S192" s="445"/>
    </row>
    <row r="193">
      <c r="A193" s="445"/>
      <c r="B193" s="445"/>
      <c r="C193" s="445"/>
      <c r="D193" s="445"/>
      <c r="E193" s="445"/>
      <c r="F193" s="445"/>
      <c r="G193" s="445"/>
      <c r="H193" s="445"/>
      <c r="I193" s="445"/>
      <c r="J193" s="445"/>
      <c r="K193" s="445"/>
      <c r="L193" s="445"/>
      <c r="M193" s="445"/>
      <c r="N193" s="445"/>
      <c r="O193" s="445"/>
      <c r="P193" s="445"/>
      <c r="Q193" s="445"/>
      <c r="R193" s="445"/>
      <c r="S193" s="445"/>
    </row>
    <row r="194">
      <c r="A194" s="445"/>
      <c r="B194" s="445"/>
      <c r="C194" s="445"/>
      <c r="D194" s="445"/>
      <c r="E194" s="445"/>
      <c r="F194" s="445"/>
      <c r="G194" s="445"/>
      <c r="H194" s="445"/>
      <c r="I194" s="445"/>
      <c r="J194" s="445"/>
      <c r="K194" s="445"/>
      <c r="L194" s="445"/>
      <c r="M194" s="445"/>
      <c r="N194" s="445"/>
      <c r="O194" s="445"/>
      <c r="P194" s="445"/>
      <c r="Q194" s="445"/>
      <c r="R194" s="445"/>
      <c r="S194" s="445"/>
    </row>
    <row r="195">
      <c r="A195" s="445"/>
      <c r="B195" s="445"/>
      <c r="C195" s="445"/>
      <c r="D195" s="445"/>
      <c r="E195" s="445"/>
      <c r="F195" s="445"/>
      <c r="G195" s="445"/>
      <c r="H195" s="445"/>
      <c r="I195" s="445"/>
      <c r="J195" s="445"/>
      <c r="K195" s="445"/>
      <c r="L195" s="445"/>
      <c r="M195" s="445"/>
      <c r="N195" s="445"/>
      <c r="O195" s="445"/>
      <c r="P195" s="445"/>
      <c r="Q195" s="445"/>
      <c r="R195" s="445"/>
      <c r="S195" s="445"/>
    </row>
    <row r="196">
      <c r="A196" s="445"/>
      <c r="B196" s="445"/>
      <c r="C196" s="445"/>
      <c r="D196" s="445"/>
      <c r="E196" s="445"/>
      <c r="F196" s="445"/>
      <c r="G196" s="445"/>
      <c r="H196" s="445"/>
      <c r="I196" s="445"/>
      <c r="J196" s="445"/>
      <c r="K196" s="445"/>
      <c r="L196" s="445"/>
      <c r="M196" s="445"/>
      <c r="N196" s="445"/>
      <c r="O196" s="445"/>
      <c r="P196" s="445"/>
      <c r="Q196" s="445"/>
      <c r="R196" s="445"/>
      <c r="S196" s="445"/>
    </row>
  </sheetData>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16" min="16" style="0" width="7.71830985915493"/>
    <col collapsed="false" customWidth="true" hidden="false" max="20" min="20" style="0" width="7.71830985915493"/>
    <col collapsed="false" customWidth="true" hidden="false" max="4" min="4" style="0" width="7.71830985915493"/>
    <col collapsed="false" customWidth="true" hidden="false" max="8" min="8" style="0" width="7.71830985915493"/>
    <col collapsed="false" customWidth="true" hidden="false" max="12" min="12" style="0" width="7.71830985915493"/>
    <col collapsed="false" customWidth="true" hidden="false" max="13" min="13" style="0" width="12.338028169014084"/>
    <col collapsed="false" customWidth="true" hidden="false" max="17" min="17" style="0" width="16.732394366197184"/>
    <col collapsed="false" customWidth="true" hidden="false" max="21" min="21" style="0" width="7.71830985915493"/>
    <col collapsed="false" customWidth="true" hidden="false" max="1" min="1" style="0" width="7.71830985915493"/>
    <col collapsed="false" customWidth="true" hidden="false" max="5" min="5" style="0" width="7.71830985915493"/>
    <col collapsed="false" customWidth="true" hidden="false" max="9" min="9" style="0" width="16.169014084507044"/>
    <col collapsed="false" customWidth="true" hidden="false" max="14" min="14" style="0" width="7.71830985915493"/>
    <col collapsed="false" customWidth="true" hidden="false" max="18" min="18" style="0" width="7.71830985915493"/>
    <col collapsed="false" customWidth="true" hidden="false" max="22" min="22" style="0" width="7.71830985915493"/>
    <col collapsed="false" customWidth="true" hidden="false" max="2" min="2" style="0" width="9.52112676056338"/>
    <col collapsed="false" customWidth="true" hidden="false" max="6" min="6" style="0" width="7.71830985915493"/>
    <col collapsed="false" customWidth="true" hidden="false" max="10" min="10" style="0" width="7.71830985915493"/>
    <col collapsed="false" customWidth="true" hidden="false" max="15" min="15" style="0" width="7.71830985915493"/>
    <col collapsed="false" customWidth="true" hidden="false" max="19" min="19" style="0" width="7.71830985915493"/>
    <col collapsed="false" customWidth="true" hidden="false" max="23" min="23" style="0" width="8.845070422535212"/>
    <col collapsed="false" customWidth="true" hidden="false" max="3" min="3" style="0" width="7.71830985915493"/>
    <col collapsed="false" customWidth="true" hidden="false" max="7" min="7" style="0" width="7.71830985915493"/>
    <col collapsed="false" customWidth="true" hidden="false" max="11" min="11" style="0" width="7.71830985915493"/>
  </cols>
  <sheetData>
    <row r="1">
      <c r="A1" s="462" t="s">
        <v>3923</v>
      </c>
      <c r="B1" s="463" t="s">
        <v>3924</v>
      </c>
      <c r="C1" s="462" t="s">
        <v>3925</v>
      </c>
      <c r="D1" s="463" t="s">
        <v>3926</v>
      </c>
      <c r="E1" s="462" t="s">
        <v>3927</v>
      </c>
      <c r="F1" s="464" t="s">
        <v>3928</v>
      </c>
      <c r="G1" s="465"/>
      <c r="H1" s="465"/>
      <c r="I1" s="465"/>
      <c r="J1" s="465"/>
      <c r="K1" s="465"/>
      <c r="L1" s="465"/>
      <c r="M1" s="465"/>
      <c r="N1" s="465"/>
      <c r="O1" s="465"/>
      <c r="P1" s="465"/>
      <c r="Q1" s="465"/>
      <c r="R1" s="465"/>
      <c r="S1" s="465"/>
      <c r="T1" s="465"/>
      <c r="U1" s="465"/>
      <c r="V1" s="465"/>
      <c r="W1" s="465"/>
    </row>
    <row r="2">
      <c r="A2" s="466"/>
      <c r="B2" s="467" t="s">
        <v>3929</v>
      </c>
      <c r="C2" s="466">
        <v>5</v>
      </c>
      <c r="D2" s="466">
        <v>4</v>
      </c>
      <c r="E2" s="467"/>
      <c r="F2" s="466" t="s">
        <v>3930</v>
      </c>
      <c r="G2" s="465"/>
      <c r="H2" s="465"/>
      <c r="I2" s="465"/>
      <c r="J2" s="465"/>
      <c r="K2" s="465"/>
      <c r="L2" s="465"/>
      <c r="M2" s="465"/>
      <c r="N2" s="465"/>
      <c r="O2" s="465"/>
      <c r="P2" s="465"/>
      <c r="Q2" s="465"/>
      <c r="R2" s="465"/>
      <c r="S2" s="465"/>
      <c r="T2" s="465"/>
      <c r="U2" s="465"/>
      <c r="V2" s="465"/>
      <c r="W2" s="465"/>
    </row>
    <row r="3">
      <c r="A3" s="467"/>
      <c r="B3" s="467"/>
      <c r="C3" s="467"/>
      <c r="D3" s="467"/>
      <c r="E3" s="467"/>
      <c r="F3" s="466" t="s">
        <v>3931</v>
      </c>
      <c r="G3" s="465"/>
      <c r="H3" s="465"/>
      <c r="I3" s="465"/>
      <c r="J3" s="465"/>
      <c r="K3" s="465"/>
      <c r="L3" s="465"/>
      <c r="M3" s="465"/>
      <c r="N3" s="465"/>
      <c r="O3" s="465"/>
      <c r="P3" s="465"/>
      <c r="Q3" s="465"/>
      <c r="R3" s="465"/>
      <c r="S3" s="465"/>
      <c r="T3" s="465"/>
      <c r="U3" s="465"/>
      <c r="V3" s="465"/>
      <c r="W3" s="465"/>
    </row>
    <row r="4">
      <c r="A4" s="466"/>
      <c r="B4" s="466"/>
      <c r="C4" s="466"/>
      <c r="D4" s="466"/>
      <c r="E4" s="466"/>
      <c r="F4" s="466" t="s">
        <v>3932</v>
      </c>
      <c r="G4" s="465"/>
      <c r="H4" s="465"/>
      <c r="I4" s="465"/>
      <c r="J4" s="465"/>
      <c r="K4" s="465"/>
      <c r="L4" s="465"/>
      <c r="M4" s="465"/>
      <c r="N4" s="465"/>
      <c r="O4" s="465"/>
      <c r="P4" s="465"/>
      <c r="Q4" s="465"/>
      <c r="R4" s="465"/>
      <c r="S4" s="465"/>
      <c r="T4" s="465"/>
      <c r="U4" s="465"/>
      <c r="V4" s="465"/>
      <c r="W4" s="465"/>
    </row>
    <row r="5">
      <c r="A5" s="465"/>
      <c r="B5" s="465"/>
      <c r="C5" s="465"/>
      <c r="D5" s="465"/>
      <c r="E5" s="465"/>
      <c r="F5" s="465"/>
      <c r="G5" s="465"/>
      <c r="H5" s="465"/>
      <c r="I5" s="465"/>
      <c r="J5" s="465"/>
      <c r="K5" s="465"/>
      <c r="L5" s="465"/>
      <c r="M5" s="465"/>
      <c r="N5" s="465"/>
      <c r="O5" s="465"/>
      <c r="P5" s="465"/>
      <c r="Q5" s="465"/>
      <c r="R5" s="465"/>
      <c r="S5" s="465"/>
      <c r="T5" s="465"/>
      <c r="U5" s="465"/>
      <c r="V5" s="465"/>
      <c r="W5" s="465"/>
    </row>
    <row r="6">
      <c r="A6" s="466" t="s">
        <v>3923</v>
      </c>
      <c r="B6" s="468" t="s">
        <v>3933</v>
      </c>
      <c r="C6" s="468"/>
      <c r="D6" s="468"/>
      <c r="E6" s="468"/>
      <c r="F6" s="469" t="s">
        <v>3934</v>
      </c>
      <c r="G6" s="469"/>
      <c r="H6" s="469"/>
      <c r="I6" s="469"/>
      <c r="J6" s="469"/>
      <c r="K6" s="469"/>
      <c r="L6" s="469"/>
      <c r="M6" s="469"/>
      <c r="N6" s="469"/>
      <c r="O6" s="469"/>
      <c r="P6" s="469"/>
      <c r="Q6" s="469"/>
      <c r="R6" s="469"/>
      <c r="S6" s="469"/>
      <c r="T6" s="469"/>
      <c r="U6" s="469"/>
      <c r="V6" s="469"/>
      <c r="W6" s="465"/>
    </row>
    <row r="7">
      <c r="A7" s="462" t="s">
        <v>3935</v>
      </c>
      <c r="B7" s="462" t="s">
        <v>3936</v>
      </c>
      <c r="C7" s="462" t="s">
        <v>3937</v>
      </c>
      <c r="D7" s="462" t="s">
        <v>3938</v>
      </c>
      <c r="E7" s="462" t="s">
        <v>3939</v>
      </c>
      <c r="F7" s="470" t="s">
        <v>3940</v>
      </c>
      <c r="G7" s="470" t="s">
        <v>3941</v>
      </c>
      <c r="H7" s="470" t="s">
        <v>3942</v>
      </c>
      <c r="I7" s="462" t="s">
        <v>3943</v>
      </c>
      <c r="J7" s="462" t="s">
        <v>3944</v>
      </c>
      <c r="K7" s="462" t="s">
        <v>3945</v>
      </c>
      <c r="L7" s="462" t="s">
        <v>3946</v>
      </c>
      <c r="M7" s="462" t="s">
        <v>3947</v>
      </c>
      <c r="N7" s="462" t="s">
        <v>3948</v>
      </c>
      <c r="O7" s="462" t="s">
        <v>3949</v>
      </c>
      <c r="P7" s="462" t="s">
        <v>3950</v>
      </c>
      <c r="Q7" s="462" t="s">
        <v>3951</v>
      </c>
      <c r="R7" s="462" t="s">
        <v>3952</v>
      </c>
      <c r="S7" s="462" t="s">
        <v>3953</v>
      </c>
      <c r="T7" s="462" t="s">
        <v>3954</v>
      </c>
      <c r="U7" s="462" t="s">
        <v>3939</v>
      </c>
      <c r="V7" s="462" t="s">
        <v>3955</v>
      </c>
      <c r="W7" s="465"/>
    </row>
    <row r="8">
      <c r="A8" s="466">
        <v>1</v>
      </c>
      <c r="B8" s="466" t="s">
        <v>3956</v>
      </c>
      <c r="C8" s="466" cm="1">
        <f t="array" ref="C8:C8">B8</f>
      </c>
      <c r="D8" s="466">
        <v>5</v>
      </c>
      <c r="E8" s="466">
        <f t="shared" ref="E8:E14" si="0">PRODUCT(C8:D8)</f>
      </c>
      <c r="F8" s="470" t="s">
        <v>3957</v>
      </c>
      <c r="G8" s="470">
        <v>688</v>
      </c>
      <c r="H8" s="471">
        <f t="shared" ref="H8:H14" si="5">G8/U8</f>
      </c>
      <c r="I8" s="466" t="s">
        <v>3958</v>
      </c>
      <c r="J8" s="466" cm="1">
        <f t="array" ref="J8:J8">I8</f>
      </c>
      <c r="K8" s="466">
        <v>50</v>
      </c>
      <c r="L8" s="466">
        <f t="shared" ref="L8:L11" si="1">PRODUCT(J8:K8)</f>
      </c>
      <c r="M8" s="466" t="s">
        <v>3956</v>
      </c>
      <c r="N8" s="466" cm="1">
        <f t="array" ref="N8:N8">M8</f>
      </c>
      <c r="O8" s="466">
        <v>50</v>
      </c>
      <c r="P8" s="466">
        <f t="shared" ref="P8:P14" si="3">PRODUCT(N8:O8)</f>
      </c>
      <c r="Q8" s="466"/>
      <c r="R8" s="466"/>
      <c r="S8" s="466"/>
      <c r="T8" s="466"/>
      <c r="U8" s="466">
        <f t="shared" ref="U8:U14" si="6">SUMIF($B$7:$T$7,"价值*",B8:T8)</f>
      </c>
      <c r="V8" s="472">
        <f t="shared" ref="V8:V14" si="7">U8/(G8)</f>
      </c>
      <c r="W8" s="473">
        <f t="shared" ref="W8:W14" si="8">G8/H8*10</f>
      </c>
    </row>
    <row r="9">
      <c r="A9" s="466">
        <v>5</v>
      </c>
      <c r="B9" s="466" t="s">
        <v>3956</v>
      </c>
      <c r="C9" s="466" cm="1">
        <f t="array" ref="C9:C9">B9</f>
      </c>
      <c r="D9" s="466">
        <v>10</v>
      </c>
      <c r="E9" s="466">
        <f t="shared" si="0"/>
      </c>
      <c r="F9" s="470" t="s">
        <v>3957</v>
      </c>
      <c r="G9" s="474">
        <v>1688</v>
      </c>
      <c r="H9" s="471">
        <f t="shared" si="5"/>
      </c>
      <c r="I9" s="475" t="s">
        <v>3959</v>
      </c>
      <c r="J9" s="466" cm="1">
        <f t="array" ref="J9:J9">I9</f>
      </c>
      <c r="K9" s="466">
        <v>1</v>
      </c>
      <c r="L9" s="466">
        <f t="shared" si="1"/>
      </c>
      <c r="M9" s="466" t="s">
        <v>3956</v>
      </c>
      <c r="N9" s="466" cm="1">
        <f t="array" ref="N9:N9">M9</f>
      </c>
      <c r="O9" s="466">
        <v>100</v>
      </c>
      <c r="P9" s="466">
        <f t="shared" si="3"/>
      </c>
      <c r="Q9" s="466" t="s">
        <v>3958</v>
      </c>
      <c r="R9" s="466" cm="1">
        <f t="array" ref="R9:R9">Q9</f>
      </c>
      <c r="S9" s="466">
        <v>100</v>
      </c>
      <c r="T9" s="466">
        <f t="shared" ref="T9:T13" si="4">PRODUCT(R9:S9)</f>
      </c>
      <c r="U9" s="466">
        <f t="shared" si="6"/>
      </c>
      <c r="V9" s="472">
        <f t="shared" si="7"/>
      </c>
      <c r="W9" s="473">
        <f t="shared" si="8"/>
      </c>
    </row>
    <row r="10">
      <c r="A10" s="466">
        <v>10</v>
      </c>
      <c r="B10" s="466" t="s">
        <v>3956</v>
      </c>
      <c r="C10" s="466" cm="1">
        <f t="array" ref="C10:C10">B10</f>
      </c>
      <c r="D10" s="466">
        <v>15</v>
      </c>
      <c r="E10" s="466">
        <f t="shared" si="0"/>
      </c>
      <c r="F10" s="470" t="s">
        <v>3957</v>
      </c>
      <c r="G10" s="476">
        <v>2388</v>
      </c>
      <c r="H10" s="471">
        <f t="shared" si="5"/>
      </c>
      <c r="I10" s="475" t="s">
        <v>3959</v>
      </c>
      <c r="J10" s="466" cm="1">
        <f t="array" ref="J10:J10">I10</f>
      </c>
      <c r="K10" s="466">
        <v>2</v>
      </c>
      <c r="L10" s="466">
        <f t="shared" si="1"/>
      </c>
      <c r="M10" s="466" t="s">
        <v>3956</v>
      </c>
      <c r="N10" s="466" cm="1">
        <f t="array" ref="N10:N10">M10</f>
      </c>
      <c r="O10" s="475">
        <v>150</v>
      </c>
      <c r="P10" s="466">
        <f t="shared" si="3"/>
      </c>
      <c r="Q10" s="477" t="s">
        <v>3960</v>
      </c>
      <c r="R10" s="476">
        <v>2000</v>
      </c>
      <c r="S10" s="475">
        <v>1</v>
      </c>
      <c r="T10" s="466">
        <f t="shared" si="4"/>
      </c>
      <c r="U10" s="466">
        <f t="shared" si="6"/>
      </c>
      <c r="V10" s="472">
        <f t="shared" si="7"/>
      </c>
      <c r="W10" s="473">
        <f t="shared" si="8"/>
      </c>
    </row>
    <row r="11">
      <c r="A11" s="466">
        <v>12</v>
      </c>
      <c r="B11" s="466" t="s">
        <v>3961</v>
      </c>
      <c r="C11" s="466" cm="1">
        <f t="array" ref="C11:C11">B11</f>
      </c>
      <c r="D11" s="466">
        <v>1</v>
      </c>
      <c r="E11" s="466">
        <f t="shared" si="0"/>
      </c>
      <c r="F11" s="470" t="s">
        <v>3957</v>
      </c>
      <c r="G11" s="476">
        <v>2688</v>
      </c>
      <c r="H11" s="471">
        <f t="shared" si="5"/>
      </c>
      <c r="I11" s="475" t="s">
        <v>3959</v>
      </c>
      <c r="J11" s="466" cm="1">
        <f t="array" ref="J11:J11">I11</f>
      </c>
      <c r="K11" s="475">
        <v>2</v>
      </c>
      <c r="L11" s="466">
        <f t="shared" si="1"/>
      </c>
      <c r="M11" s="466" t="s">
        <v>3962</v>
      </c>
      <c r="N11" s="466" cm="1">
        <f t="array" ref="N11:N11">M11</f>
      </c>
      <c r="O11" s="466">
        <v>5</v>
      </c>
      <c r="P11" s="466">
        <f t="shared" si="3"/>
      </c>
      <c r="Q11" s="477" t="s">
        <v>3963</v>
      </c>
      <c r="R11" s="476">
        <v>5000</v>
      </c>
      <c r="S11" s="466">
        <v>1</v>
      </c>
      <c r="T11" s="466">
        <f t="shared" si="4"/>
      </c>
      <c r="U11" s="466">
        <f t="shared" si="6"/>
      </c>
      <c r="V11" s="472">
        <f t="shared" si="7"/>
      </c>
      <c r="W11" s="473">
        <f t="shared" si="8"/>
      </c>
    </row>
    <row r="12">
      <c r="A12" s="466">
        <v>15</v>
      </c>
      <c r="B12" s="476" t="s">
        <v>3964</v>
      </c>
      <c r="C12" s="476">
        <v>4000</v>
      </c>
      <c r="D12" s="477">
        <v>1</v>
      </c>
      <c r="E12" s="477">
        <f t="shared" si="0"/>
      </c>
      <c r="F12" s="470" t="s">
        <v>3957</v>
      </c>
      <c r="G12" s="476">
        <v>3088</v>
      </c>
      <c r="H12" s="471">
        <f t="shared" si="5"/>
      </c>
      <c r="I12" s="476" t="s">
        <v>3965</v>
      </c>
      <c r="J12" s="475">
        <v>5000</v>
      </c>
      <c r="K12" s="476">
        <v>1</v>
      </c>
      <c r="L12" s="476">
        <v>5000</v>
      </c>
      <c r="M12" s="466" t="s">
        <v>3962</v>
      </c>
      <c r="N12" s="466" cm="1">
        <f t="array" ref="N12:N12">M12</f>
      </c>
      <c r="O12" s="466">
        <v>10</v>
      </c>
      <c r="P12" s="466">
        <f t="shared" si="3"/>
      </c>
      <c r="Q12" s="478" t="s">
        <v>3958</v>
      </c>
      <c r="R12" s="478" cm="1">
        <f t="array" ref="R12:R12">Q12</f>
      </c>
      <c r="S12" s="479">
        <v>300</v>
      </c>
      <c r="T12" s="466">
        <f t="shared" si="4"/>
      </c>
      <c r="U12" s="466">
        <f t="shared" si="6"/>
      </c>
      <c r="V12" s="472">
        <f t="shared" si="7"/>
      </c>
      <c r="W12" s="473">
        <f t="shared" si="8"/>
      </c>
    </row>
    <row r="13">
      <c r="A13" s="466">
        <v>17</v>
      </c>
      <c r="B13" s="466" t="s">
        <v>3962</v>
      </c>
      <c r="C13" s="466" cm="1">
        <f t="array" ref="C13:C13">B13</f>
      </c>
      <c r="D13" s="466">
        <v>2</v>
      </c>
      <c r="E13" s="466">
        <f t="shared" si="0"/>
      </c>
      <c r="F13" s="470" t="s">
        <v>3957</v>
      </c>
      <c r="G13" s="474">
        <v>3288</v>
      </c>
      <c r="H13" s="471">
        <f t="shared" si="5"/>
      </c>
      <c r="I13" s="466" t="s">
        <v>3966</v>
      </c>
      <c r="J13" s="466" cm="1">
        <f t="array" ref="J13:J13">I13</f>
      </c>
      <c r="K13" s="466">
        <v>50</v>
      </c>
      <c r="L13" s="466">
        <f t="shared" ref="L13:L14" si="2">PRODUCT(J13:K13)</f>
      </c>
      <c r="M13" s="480" t="s">
        <v>3962</v>
      </c>
      <c r="N13" s="480" cm="1">
        <f t="array" ref="N13:N13">M13</f>
      </c>
      <c r="O13" s="480">
        <v>20</v>
      </c>
      <c r="P13" s="480">
        <f t="shared" si="3"/>
      </c>
      <c r="Q13" s="466"/>
      <c r="R13" s="466"/>
      <c r="S13" s="466">
        <v>1</v>
      </c>
      <c r="T13" s="466">
        <f t="shared" si="4"/>
      </c>
      <c r="U13" s="466">
        <f t="shared" si="6"/>
      </c>
      <c r="V13" s="472">
        <f t="shared" si="7"/>
      </c>
      <c r="W13" s="473">
        <f t="shared" si="8"/>
      </c>
    </row>
    <row r="14">
      <c r="A14" s="466">
        <v>20</v>
      </c>
      <c r="B14" s="466" t="s">
        <v>3962</v>
      </c>
      <c r="C14" s="466" cm="1">
        <f t="array" ref="C14:C14">B14</f>
      </c>
      <c r="D14" s="466">
        <v>3</v>
      </c>
      <c r="E14" s="466">
        <f t="shared" si="0"/>
      </c>
      <c r="F14" s="470" t="s">
        <v>3957</v>
      </c>
      <c r="G14" s="474">
        <v>4388</v>
      </c>
      <c r="H14" s="471">
        <f t="shared" si="5"/>
      </c>
      <c r="I14" s="466" t="s">
        <v>3966</v>
      </c>
      <c r="J14" s="466" cm="1">
        <f t="array" ref="J14:J14">I14</f>
      </c>
      <c r="K14" s="466">
        <v>80</v>
      </c>
      <c r="L14" s="466">
        <f t="shared" si="2"/>
      </c>
      <c r="M14" s="480" t="s">
        <v>3962</v>
      </c>
      <c r="N14" s="480" cm="1">
        <f t="array" ref="N14:N14">M14</f>
      </c>
      <c r="O14" s="480">
        <v>30</v>
      </c>
      <c r="P14" s="480">
        <f t="shared" si="3"/>
      </c>
      <c r="Q14" s="466"/>
      <c r="R14" s="466"/>
      <c r="S14" s="466"/>
      <c r="T14" s="466"/>
      <c r="U14" s="466">
        <f t="shared" si="6"/>
      </c>
      <c r="V14" s="472">
        <f t="shared" si="7"/>
      </c>
      <c r="W14" s="473">
        <f t="shared" si="8"/>
      </c>
    </row>
    <row r="15">
      <c r="A15" s="465"/>
      <c r="B15" s="465"/>
      <c r="C15" s="465"/>
      <c r="D15" s="465"/>
      <c r="E15" s="465"/>
      <c r="F15" s="465"/>
      <c r="G15" s="465"/>
      <c r="H15" s="465"/>
      <c r="I15" s="465"/>
      <c r="J15" s="465"/>
      <c r="K15" s="465"/>
      <c r="L15" s="465"/>
      <c r="M15" s="465"/>
      <c r="N15" s="465"/>
      <c r="O15" s="465"/>
      <c r="P15" s="465"/>
      <c r="Q15" s="465"/>
      <c r="R15" s="465"/>
      <c r="S15" s="465"/>
      <c r="T15" s="465"/>
      <c r="U15" s="465"/>
      <c r="V15" s="465"/>
      <c r="W15" s="465"/>
    </row>
    <row r="16">
      <c r="A16" s="465"/>
      <c r="B16" s="465"/>
      <c r="C16" s="465"/>
      <c r="D16" s="465"/>
      <c r="E16" s="465"/>
      <c r="F16" s="465"/>
      <c r="G16" s="465"/>
      <c r="H16" s="465"/>
      <c r="I16" s="465"/>
      <c r="J16" s="465"/>
      <c r="K16" s="465"/>
      <c r="L16" s="465"/>
      <c r="M16" s="465"/>
      <c r="N16" s="465"/>
      <c r="O16" s="465"/>
      <c r="P16" s="465"/>
      <c r="Q16" s="465"/>
      <c r="R16" s="465"/>
      <c r="S16" s="465"/>
      <c r="T16" s="465"/>
      <c r="U16" s="465"/>
      <c r="V16" s="465"/>
      <c r="W16" s="465"/>
    </row>
    <row r="17">
      <c r="A17" s="465"/>
      <c r="B17" s="465"/>
      <c r="C17" s="465"/>
      <c r="D17" s="465"/>
      <c r="E17" s="465"/>
      <c r="F17" s="465"/>
      <c r="G17" s="465"/>
      <c r="H17" s="465"/>
      <c r="I17" s="465"/>
      <c r="J17" s="465"/>
      <c r="K17" s="465"/>
      <c r="L17" s="465"/>
      <c r="M17" s="465"/>
      <c r="N17" s="465"/>
      <c r="O17" s="465"/>
      <c r="P17" s="465"/>
      <c r="Q17" s="465"/>
      <c r="R17" s="465"/>
      <c r="S17" s="465"/>
      <c r="T17" s="465"/>
      <c r="U17" s="465"/>
      <c r="V17" s="465"/>
      <c r="W17" s="465"/>
    </row>
    <row r="18">
      <c r="A18" s="465"/>
      <c r="B18" s="465"/>
      <c r="C18" s="465"/>
      <c r="D18" s="465"/>
      <c r="E18" s="465"/>
      <c r="F18" s="465"/>
      <c r="G18" s="465"/>
      <c r="H18" s="465"/>
      <c r="I18" s="465"/>
      <c r="J18" s="465"/>
      <c r="K18" s="465"/>
      <c r="L18" s="481">
        <v>100144</v>
      </c>
      <c r="M18" s="465"/>
      <c r="N18" s="465"/>
      <c r="O18" s="465"/>
      <c r="P18" s="465"/>
      <c r="Q18" s="465"/>
      <c r="R18" s="465"/>
      <c r="S18" s="465"/>
      <c r="T18" s="465"/>
      <c r="U18" s="465"/>
      <c r="V18" s="465"/>
      <c r="W18" s="465"/>
    </row>
    <row r="19">
      <c r="A19" s="465"/>
      <c r="B19" s="465"/>
      <c r="C19" s="465"/>
      <c r="D19" s="465"/>
      <c r="E19" s="465"/>
      <c r="F19" s="465"/>
      <c r="G19" s="465"/>
      <c r="H19" s="465"/>
      <c r="I19" s="465"/>
      <c r="J19" s="465"/>
      <c r="K19" s="465"/>
      <c r="L19" s="465"/>
      <c r="M19" s="465"/>
      <c r="N19" s="465"/>
      <c r="O19" s="465"/>
      <c r="P19" s="465"/>
      <c r="Q19" s="465"/>
      <c r="R19" s="465"/>
      <c r="S19" s="465"/>
      <c r="T19" s="465"/>
      <c r="U19" s="465"/>
      <c r="V19" s="465"/>
      <c r="W19" s="465"/>
    </row>
    <row r="20">
      <c r="A20" s="465"/>
      <c r="B20" s="465"/>
      <c r="C20" s="465"/>
      <c r="D20" s="465"/>
      <c r="E20" s="465"/>
      <c r="F20" s="465"/>
      <c r="G20" s="465"/>
      <c r="H20" s="465"/>
      <c r="I20" s="465"/>
      <c r="J20" s="465"/>
      <c r="K20" s="465"/>
      <c r="L20" s="465"/>
      <c r="M20" s="465"/>
      <c r="N20" s="465"/>
      <c r="O20" s="465"/>
      <c r="P20" s="465"/>
      <c r="Q20" s="465"/>
      <c r="R20" s="465"/>
      <c r="S20" s="465"/>
      <c r="T20" s="465"/>
      <c r="U20" s="465"/>
      <c r="V20" s="465"/>
      <c r="W20" s="465"/>
    </row>
    <row r="21">
      <c r="A21" s="465"/>
      <c r="B21" s="465"/>
      <c r="C21" s="465"/>
      <c r="D21" s="465"/>
      <c r="E21" s="465"/>
      <c r="F21" s="465"/>
      <c r="G21" s="465"/>
      <c r="H21" s="465"/>
      <c r="I21" s="465"/>
      <c r="J21" s="465"/>
      <c r="K21" s="465"/>
      <c r="L21" s="465"/>
      <c r="M21" s="465"/>
      <c r="N21" s="465"/>
      <c r="O21" s="465"/>
      <c r="P21" s="465"/>
      <c r="Q21" s="465"/>
      <c r="R21" s="465"/>
      <c r="S21" s="465"/>
      <c r="T21" s="465"/>
      <c r="U21" s="465"/>
      <c r="V21" s="465"/>
      <c r="W21" s="465"/>
    </row>
    <row r="22">
      <c r="A22" s="465"/>
      <c r="B22" s="465"/>
      <c r="C22" s="465"/>
      <c r="D22" s="465"/>
      <c r="E22" s="465"/>
      <c r="F22" s="465"/>
      <c r="G22" s="465"/>
      <c r="H22" s="465"/>
      <c r="I22" s="465"/>
      <c r="J22" s="465"/>
      <c r="K22" s="465"/>
      <c r="L22" s="465"/>
      <c r="M22" s="465"/>
      <c r="N22" s="465"/>
      <c r="O22" s="465"/>
      <c r="P22" s="465"/>
      <c r="Q22" s="465"/>
      <c r="R22" s="465"/>
      <c r="S22" s="465"/>
      <c r="T22" s="465"/>
      <c r="U22" s="465"/>
      <c r="V22" s="465"/>
      <c r="W22" s="465"/>
    </row>
    <row r="23">
      <c r="A23" s="465"/>
      <c r="B23" s="465"/>
      <c r="C23" s="465"/>
      <c r="D23" s="465"/>
      <c r="E23" s="465"/>
      <c r="F23" s="465"/>
      <c r="G23" s="465"/>
      <c r="H23" s="465"/>
      <c r="I23" s="465"/>
      <c r="J23" s="465"/>
      <c r="K23" s="465"/>
      <c r="L23" s="465"/>
      <c r="M23" s="465"/>
      <c r="N23" s="465"/>
      <c r="O23" s="465"/>
      <c r="P23" s="465"/>
      <c r="Q23" s="465"/>
      <c r="R23" s="465"/>
      <c r="S23" s="465"/>
      <c r="T23" s="465"/>
      <c r="U23" s="465"/>
      <c r="V23" s="465"/>
      <c r="W23" s="465"/>
    </row>
    <row r="24">
      <c r="A24" s="465"/>
      <c r="B24" s="465"/>
      <c r="C24" s="465"/>
      <c r="D24" s="465"/>
      <c r="E24" s="465"/>
      <c r="F24" s="465"/>
      <c r="G24" s="465"/>
      <c r="H24" s="465"/>
      <c r="I24" s="465"/>
      <c r="J24" s="465"/>
      <c r="K24" s="465"/>
      <c r="L24" s="465"/>
      <c r="M24" s="465"/>
      <c r="N24" s="465"/>
      <c r="O24" s="465"/>
      <c r="P24" s="465"/>
      <c r="Q24" s="465"/>
      <c r="R24" s="465"/>
      <c r="S24" s="465"/>
      <c r="T24" s="465"/>
      <c r="U24" s="465"/>
      <c r="V24" s="465"/>
      <c r="W24" s="465"/>
    </row>
    <row r="25">
      <c r="A25" s="465"/>
      <c r="B25" s="465"/>
      <c r="C25" s="465"/>
      <c r="D25" s="465"/>
      <c r="E25" s="465"/>
      <c r="F25" s="465"/>
      <c r="G25" s="465"/>
      <c r="H25" s="465"/>
      <c r="I25" s="465"/>
      <c r="J25" s="465"/>
      <c r="K25" s="465"/>
      <c r="L25" s="465"/>
      <c r="M25" s="465"/>
      <c r="N25" s="465"/>
      <c r="O25" s="465"/>
      <c r="P25" s="465"/>
      <c r="Q25" s="465"/>
      <c r="R25" s="465"/>
      <c r="S25" s="465"/>
      <c r="T25" s="465"/>
      <c r="U25" s="465"/>
      <c r="V25" s="465"/>
      <c r="W25" s="465"/>
    </row>
    <row r="26">
      <c r="A26" s="465"/>
      <c r="B26" s="465"/>
      <c r="C26" s="465"/>
      <c r="D26" s="465"/>
      <c r="E26" s="465"/>
      <c r="F26" s="465"/>
      <c r="G26" s="465"/>
      <c r="H26" s="465"/>
      <c r="I26" s="465"/>
      <c r="J26" s="465"/>
      <c r="K26" s="465"/>
      <c r="L26" s="465"/>
      <c r="M26" s="465"/>
      <c r="N26" s="465"/>
      <c r="O26" s="465"/>
      <c r="P26" s="465"/>
      <c r="Q26" s="465"/>
      <c r="R26" s="465"/>
      <c r="S26" s="465"/>
      <c r="T26" s="465"/>
      <c r="U26" s="465"/>
      <c r="V26" s="465"/>
      <c r="W26" s="465"/>
    </row>
    <row r="27">
      <c r="A27" s="465"/>
      <c r="B27" s="465"/>
      <c r="C27" s="465"/>
      <c r="D27" s="465"/>
      <c r="E27" s="465"/>
      <c r="F27" s="465"/>
      <c r="G27" s="465"/>
      <c r="H27" s="465"/>
      <c r="I27" s="465"/>
      <c r="J27" s="465"/>
      <c r="K27" s="465"/>
      <c r="L27" s="465"/>
      <c r="M27" s="465"/>
      <c r="N27" s="465"/>
      <c r="O27" s="465"/>
      <c r="P27" s="465"/>
      <c r="Q27" s="465"/>
      <c r="R27" s="465"/>
      <c r="S27" s="465"/>
      <c r="T27" s="465"/>
      <c r="U27" s="465"/>
      <c r="V27" s="465"/>
      <c r="W27" s="465"/>
    </row>
    <row r="28">
      <c r="A28" s="465"/>
      <c r="B28" s="465"/>
      <c r="C28" s="465"/>
      <c r="D28" s="465"/>
      <c r="E28" s="465"/>
      <c r="F28" s="465"/>
      <c r="G28" s="465"/>
      <c r="H28" s="465"/>
      <c r="I28" s="465"/>
      <c r="J28" s="465"/>
      <c r="K28" s="465"/>
      <c r="L28" s="465"/>
      <c r="M28" s="465"/>
      <c r="N28" s="465"/>
      <c r="O28" s="465"/>
      <c r="P28" s="465"/>
      <c r="Q28" s="465"/>
      <c r="R28" s="465"/>
      <c r="S28" s="465"/>
      <c r="T28" s="465"/>
      <c r="U28" s="465"/>
      <c r="V28" s="465"/>
      <c r="W28" s="465"/>
    </row>
    <row r="29">
      <c r="A29" s="465"/>
      <c r="B29" s="465"/>
      <c r="C29" s="465"/>
      <c r="D29" s="465"/>
      <c r="E29" s="465"/>
      <c r="F29" s="465"/>
      <c r="G29" s="465"/>
      <c r="H29" s="465"/>
      <c r="I29" s="465"/>
      <c r="J29" s="465"/>
      <c r="K29" s="465"/>
      <c r="L29" s="465"/>
      <c r="M29" s="465"/>
      <c r="N29" s="465"/>
      <c r="O29" s="465"/>
      <c r="P29" s="465"/>
      <c r="Q29" s="465"/>
      <c r="R29" s="465"/>
      <c r="S29" s="465"/>
      <c r="T29" s="465"/>
      <c r="U29" s="465"/>
      <c r="V29" s="465"/>
      <c r="W29" s="465"/>
    </row>
    <row r="30">
      <c r="A30" s="465"/>
      <c r="B30" s="465"/>
      <c r="C30" s="465"/>
      <c r="D30" s="465"/>
      <c r="E30" s="465"/>
      <c r="F30" s="465"/>
      <c r="G30" s="465"/>
      <c r="H30" s="465"/>
      <c r="I30" s="465"/>
      <c r="J30" s="465"/>
      <c r="K30" s="465"/>
      <c r="L30" s="465"/>
      <c r="M30" s="465"/>
      <c r="N30" s="465"/>
      <c r="O30" s="465"/>
      <c r="P30" s="465"/>
      <c r="Q30" s="465"/>
      <c r="R30" s="465"/>
      <c r="S30" s="465"/>
      <c r="T30" s="465"/>
      <c r="U30" s="465"/>
      <c r="V30" s="465"/>
      <c r="W30" s="465"/>
    </row>
    <row r="31">
      <c r="A31" s="465"/>
      <c r="B31" s="465"/>
      <c r="C31" s="465"/>
      <c r="D31" s="465"/>
      <c r="E31" s="465"/>
      <c r="F31" s="465"/>
      <c r="G31" s="465"/>
      <c r="H31" s="465"/>
      <c r="I31" s="465"/>
      <c r="J31" s="465"/>
      <c r="K31" s="465"/>
      <c r="L31" s="465"/>
      <c r="M31" s="465"/>
      <c r="N31" s="465"/>
      <c r="O31" s="465"/>
      <c r="P31" s="465"/>
      <c r="Q31" s="465"/>
      <c r="R31" s="465"/>
      <c r="S31" s="465"/>
      <c r="T31" s="465"/>
      <c r="U31" s="465"/>
      <c r="V31" s="465"/>
      <c r="W31" s="465"/>
    </row>
    <row r="32">
      <c r="A32" s="465"/>
      <c r="B32" s="465"/>
      <c r="C32" s="465"/>
      <c r="D32" s="465"/>
      <c r="E32" s="465"/>
      <c r="F32" s="465"/>
      <c r="G32" s="465"/>
      <c r="H32" s="465"/>
      <c r="I32" s="465"/>
      <c r="J32" s="465"/>
      <c r="K32" s="465"/>
      <c r="L32" s="465"/>
      <c r="M32" s="465"/>
      <c r="N32" s="465"/>
      <c r="O32" s="465"/>
      <c r="P32" s="465"/>
      <c r="Q32" s="465"/>
      <c r="R32" s="465"/>
      <c r="S32" s="465"/>
      <c r="T32" s="465"/>
      <c r="U32" s="465"/>
      <c r="V32" s="465"/>
      <c r="W32" s="465"/>
    </row>
    <row r="33">
      <c r="A33" s="465"/>
      <c r="B33" s="465"/>
      <c r="C33" s="465"/>
      <c r="D33" s="465"/>
      <c r="E33" s="465"/>
      <c r="F33" s="465"/>
      <c r="G33" s="465"/>
      <c r="H33" s="465"/>
      <c r="I33" s="465"/>
      <c r="J33" s="465"/>
      <c r="K33" s="465"/>
      <c r="L33" s="465"/>
      <c r="M33" s="465"/>
      <c r="N33" s="465"/>
      <c r="O33" s="465"/>
      <c r="P33" s="465"/>
      <c r="Q33" s="465"/>
      <c r="R33" s="465"/>
      <c r="S33" s="465"/>
      <c r="T33" s="465"/>
      <c r="U33" s="465"/>
      <c r="V33" s="465"/>
      <c r="W33" s="465"/>
    </row>
    <row r="34">
      <c r="A34" s="465"/>
      <c r="B34" s="465"/>
      <c r="C34" s="465"/>
      <c r="D34" s="465"/>
      <c r="E34" s="465"/>
      <c r="F34" s="465"/>
      <c r="G34" s="465"/>
      <c r="H34" s="465"/>
      <c r="I34" s="465"/>
      <c r="J34" s="465"/>
      <c r="K34" s="465"/>
      <c r="L34" s="465"/>
      <c r="M34" s="465"/>
      <c r="N34" s="465"/>
      <c r="O34" s="465"/>
      <c r="P34" s="465"/>
      <c r="Q34" s="465"/>
      <c r="R34" s="465"/>
      <c r="S34" s="465"/>
      <c r="T34" s="465"/>
      <c r="U34" s="465"/>
      <c r="V34" s="465"/>
      <c r="W34" s="465"/>
    </row>
    <row r="35">
      <c r="A35" s="465"/>
      <c r="B35" s="465"/>
      <c r="C35" s="465"/>
      <c r="D35" s="465"/>
      <c r="E35" s="465"/>
      <c r="F35" s="465"/>
      <c r="G35" s="465"/>
      <c r="H35" s="465"/>
      <c r="I35" s="465"/>
      <c r="J35" s="465"/>
      <c r="K35" s="465"/>
      <c r="L35" s="465"/>
      <c r="M35" s="465"/>
      <c r="N35" s="465"/>
      <c r="O35" s="465"/>
      <c r="P35" s="465"/>
      <c r="Q35" s="465"/>
      <c r="R35" s="465"/>
      <c r="S35" s="465"/>
      <c r="T35" s="465"/>
      <c r="U35" s="465"/>
      <c r="V35" s="465"/>
      <c r="W35" s="465"/>
    </row>
    <row r="36">
      <c r="A36" s="465"/>
      <c r="B36" s="465"/>
      <c r="C36" s="465"/>
      <c r="D36" s="465"/>
      <c r="E36" s="465"/>
      <c r="F36" s="465"/>
      <c r="G36" s="465"/>
      <c r="H36" s="465"/>
      <c r="I36" s="465"/>
      <c r="J36" s="465"/>
      <c r="K36" s="465"/>
      <c r="L36" s="465"/>
      <c r="M36" s="465"/>
      <c r="N36" s="465"/>
      <c r="O36" s="465"/>
      <c r="P36" s="465"/>
      <c r="Q36" s="465"/>
      <c r="R36" s="465"/>
      <c r="S36" s="465"/>
      <c r="T36" s="465"/>
      <c r="U36" s="465"/>
      <c r="V36" s="465"/>
      <c r="W36" s="465"/>
    </row>
    <row r="37">
      <c r="A37" s="465"/>
      <c r="B37" s="465"/>
      <c r="C37" s="465"/>
      <c r="D37" s="465"/>
      <c r="E37" s="465"/>
      <c r="F37" s="465"/>
      <c r="G37" s="465"/>
      <c r="H37" s="465"/>
      <c r="I37" s="465"/>
      <c r="J37" s="465"/>
      <c r="K37" s="465"/>
      <c r="L37" s="465"/>
      <c r="M37" s="465"/>
      <c r="N37" s="465"/>
      <c r="O37" s="465"/>
      <c r="P37" s="465"/>
      <c r="Q37" s="465"/>
      <c r="R37" s="465"/>
      <c r="S37" s="465"/>
      <c r="T37" s="465"/>
      <c r="U37" s="465"/>
      <c r="V37" s="465"/>
      <c r="W37" s="465"/>
    </row>
    <row r="38">
      <c r="A38" s="465"/>
      <c r="B38" s="465"/>
      <c r="C38" s="465"/>
      <c r="D38" s="465"/>
      <c r="E38" s="465"/>
      <c r="F38" s="465"/>
      <c r="G38" s="465"/>
      <c r="H38" s="465"/>
      <c r="I38" s="465"/>
      <c r="J38" s="465"/>
      <c r="K38" s="465"/>
      <c r="L38" s="465"/>
      <c r="M38" s="465"/>
      <c r="N38" s="465"/>
      <c r="O38" s="465"/>
      <c r="P38" s="465"/>
      <c r="Q38" s="465"/>
      <c r="R38" s="465"/>
      <c r="S38" s="465"/>
      <c r="T38" s="465"/>
      <c r="U38" s="465"/>
      <c r="V38" s="465"/>
      <c r="W38" s="465"/>
    </row>
    <row r="39">
      <c r="A39" s="465"/>
      <c r="B39" s="465"/>
      <c r="C39" s="465"/>
      <c r="D39" s="465"/>
      <c r="E39" s="465"/>
      <c r="F39" s="465"/>
      <c r="G39" s="465"/>
      <c r="H39" s="465"/>
      <c r="I39" s="465"/>
      <c r="J39" s="465"/>
      <c r="K39" s="465"/>
      <c r="L39" s="465"/>
      <c r="M39" s="465"/>
      <c r="N39" s="465"/>
      <c r="O39" s="465"/>
      <c r="P39" s="465"/>
      <c r="Q39" s="465"/>
      <c r="R39" s="465"/>
      <c r="S39" s="465"/>
      <c r="T39" s="465"/>
      <c r="U39" s="465"/>
      <c r="V39" s="465"/>
      <c r="W39" s="465"/>
    </row>
    <row r="40">
      <c r="A40" s="465"/>
      <c r="B40" s="465"/>
      <c r="C40" s="465"/>
      <c r="D40" s="465"/>
      <c r="E40" s="465"/>
      <c r="F40" s="465"/>
      <c r="G40" s="465"/>
      <c r="H40" s="465"/>
      <c r="I40" s="465"/>
      <c r="J40" s="465"/>
      <c r="K40" s="465"/>
      <c r="L40" s="465"/>
      <c r="M40" s="465"/>
      <c r="N40" s="465"/>
      <c r="O40" s="465"/>
      <c r="P40" s="465"/>
      <c r="Q40" s="465"/>
      <c r="R40" s="465"/>
      <c r="S40" s="465"/>
      <c r="T40" s="465"/>
      <c r="U40" s="465"/>
      <c r="V40" s="465"/>
      <c r="W40" s="465"/>
    </row>
    <row r="41">
      <c r="A41" s="465"/>
      <c r="B41" s="465"/>
      <c r="C41" s="465"/>
      <c r="D41" s="465"/>
      <c r="E41" s="465"/>
      <c r="F41" s="465"/>
      <c r="G41" s="465"/>
      <c r="H41" s="465"/>
      <c r="I41" s="465"/>
      <c r="J41" s="465"/>
      <c r="K41" s="465"/>
      <c r="L41" s="465"/>
      <c r="M41" s="465"/>
      <c r="N41" s="465"/>
      <c r="O41" s="465"/>
      <c r="P41" s="465"/>
      <c r="Q41" s="465"/>
      <c r="R41" s="465"/>
      <c r="S41" s="465"/>
      <c r="T41" s="465"/>
      <c r="U41" s="465"/>
      <c r="V41" s="465"/>
      <c r="W41" s="465"/>
    </row>
    <row r="42">
      <c r="A42" s="465"/>
      <c r="B42" s="465"/>
      <c r="C42" s="465"/>
      <c r="D42" s="465"/>
      <c r="E42" s="465"/>
      <c r="F42" s="465"/>
      <c r="G42" s="465"/>
      <c r="H42" s="465"/>
      <c r="I42" s="465"/>
      <c r="J42" s="465"/>
      <c r="K42" s="465"/>
      <c r="L42" s="465"/>
      <c r="M42" s="465"/>
      <c r="N42" s="465"/>
      <c r="O42" s="465"/>
      <c r="P42" s="465"/>
      <c r="Q42" s="465"/>
      <c r="R42" s="465"/>
      <c r="S42" s="465"/>
      <c r="T42" s="465"/>
      <c r="U42" s="465"/>
      <c r="V42" s="465"/>
      <c r="W42" s="465"/>
    </row>
    <row r="43">
      <c r="A43" s="465"/>
      <c r="B43" s="465"/>
      <c r="C43" s="465"/>
      <c r="D43" s="465"/>
      <c r="E43" s="465"/>
      <c r="F43" s="465"/>
      <c r="G43" s="465"/>
      <c r="H43" s="465"/>
      <c r="I43" s="465"/>
      <c r="J43" s="465"/>
      <c r="K43" s="465"/>
      <c r="L43" s="465"/>
      <c r="M43" s="465"/>
      <c r="N43" s="465"/>
      <c r="O43" s="465"/>
      <c r="P43" s="465"/>
      <c r="Q43" s="465"/>
      <c r="R43" s="465"/>
      <c r="S43" s="465"/>
      <c r="T43" s="465"/>
      <c r="U43" s="465"/>
      <c r="V43" s="465"/>
      <c r="W43" s="465"/>
    </row>
    <row r="44">
      <c r="A44" s="465"/>
      <c r="B44" s="465"/>
      <c r="C44" s="465"/>
      <c r="D44" s="465"/>
      <c r="E44" s="465"/>
      <c r="F44" s="465"/>
      <c r="G44" s="465"/>
      <c r="H44" s="465"/>
      <c r="I44" s="465"/>
      <c r="J44" s="465"/>
      <c r="K44" s="465"/>
      <c r="L44" s="465"/>
      <c r="M44" s="465"/>
      <c r="N44" s="465"/>
      <c r="O44" s="465"/>
      <c r="P44" s="465"/>
      <c r="Q44" s="465"/>
      <c r="R44" s="465"/>
      <c r="S44" s="465"/>
      <c r="T44" s="465"/>
      <c r="U44" s="465"/>
      <c r="V44" s="465"/>
      <c r="W44" s="465"/>
    </row>
    <row r="45">
      <c r="A45" s="465"/>
      <c r="B45" s="465"/>
      <c r="C45" s="465"/>
      <c r="D45" s="465"/>
      <c r="E45" s="465"/>
      <c r="F45" s="465"/>
      <c r="G45" s="465"/>
      <c r="H45" s="465"/>
      <c r="I45" s="465"/>
      <c r="J45" s="465"/>
      <c r="K45" s="465"/>
      <c r="L45" s="465"/>
      <c r="M45" s="465"/>
      <c r="N45" s="465"/>
      <c r="O45" s="465"/>
      <c r="P45" s="465"/>
      <c r="Q45" s="465"/>
      <c r="R45" s="465"/>
      <c r="S45" s="465"/>
      <c r="T45" s="465"/>
      <c r="U45" s="465"/>
      <c r="V45" s="465"/>
      <c r="W45" s="465"/>
    </row>
    <row r="46">
      <c r="A46" s="465"/>
      <c r="B46" s="465"/>
      <c r="C46" s="465"/>
      <c r="D46" s="465"/>
      <c r="E46" s="465"/>
      <c r="F46" s="465"/>
      <c r="G46" s="465"/>
      <c r="H46" s="465"/>
      <c r="I46" s="465"/>
      <c r="J46" s="465"/>
      <c r="K46" s="465"/>
      <c r="L46" s="465"/>
      <c r="M46" s="465"/>
      <c r="N46" s="465"/>
      <c r="O46" s="465"/>
      <c r="P46" s="465"/>
      <c r="Q46" s="465"/>
      <c r="R46" s="465"/>
      <c r="S46" s="465"/>
      <c r="T46" s="465"/>
      <c r="U46" s="465"/>
      <c r="V46" s="465"/>
      <c r="W46" s="465"/>
    </row>
    <row r="47">
      <c r="A47" s="465"/>
      <c r="B47" s="465"/>
      <c r="C47" s="465"/>
      <c r="D47" s="465"/>
      <c r="E47" s="465"/>
      <c r="F47" s="465"/>
      <c r="G47" s="465"/>
      <c r="H47" s="465"/>
      <c r="I47" s="465"/>
      <c r="J47" s="465"/>
      <c r="K47" s="465"/>
      <c r="L47" s="465"/>
      <c r="M47" s="465"/>
      <c r="N47" s="465"/>
      <c r="O47" s="465"/>
      <c r="P47" s="465"/>
      <c r="Q47" s="465"/>
      <c r="R47" s="465"/>
      <c r="S47" s="465"/>
      <c r="T47" s="465"/>
      <c r="U47" s="465"/>
      <c r="V47" s="465"/>
      <c r="W47" s="465"/>
    </row>
    <row r="48">
      <c r="A48" s="465"/>
      <c r="B48" s="465"/>
      <c r="C48" s="465"/>
      <c r="D48" s="465"/>
      <c r="E48" s="465"/>
      <c r="F48" s="465"/>
      <c r="G48" s="465"/>
      <c r="H48" s="465"/>
      <c r="I48" s="465"/>
      <c r="J48" s="465"/>
      <c r="K48" s="465"/>
      <c r="L48" s="465"/>
      <c r="M48" s="465"/>
      <c r="N48" s="465"/>
      <c r="O48" s="465"/>
      <c r="P48" s="465"/>
      <c r="Q48" s="465"/>
      <c r="R48" s="465"/>
      <c r="S48" s="465"/>
      <c r="T48" s="465"/>
      <c r="U48" s="465"/>
      <c r="V48" s="465"/>
      <c r="W48" s="465"/>
    </row>
    <row r="49">
      <c r="A49" s="465"/>
      <c r="B49" s="465"/>
      <c r="C49" s="465"/>
      <c r="D49" s="465"/>
      <c r="E49" s="465"/>
      <c r="F49" s="465"/>
      <c r="G49" s="465"/>
      <c r="H49" s="465"/>
      <c r="I49" s="465"/>
      <c r="J49" s="465"/>
      <c r="K49" s="465"/>
      <c r="L49" s="465"/>
      <c r="M49" s="465"/>
      <c r="N49" s="465"/>
      <c r="O49" s="465"/>
      <c r="P49" s="465"/>
      <c r="Q49" s="465"/>
      <c r="R49" s="465"/>
      <c r="S49" s="465"/>
      <c r="T49" s="465"/>
      <c r="U49" s="465"/>
      <c r="V49" s="465"/>
      <c r="W49" s="465"/>
    </row>
    <row r="50">
      <c r="A50" s="465"/>
      <c r="B50" s="465"/>
      <c r="C50" s="465"/>
      <c r="D50" s="465"/>
      <c r="E50" s="465"/>
      <c r="F50" s="465"/>
      <c r="G50" s="465"/>
      <c r="H50" s="465"/>
      <c r="I50" s="465"/>
      <c r="J50" s="465"/>
      <c r="K50" s="465"/>
      <c r="L50" s="465"/>
      <c r="M50" s="465"/>
      <c r="N50" s="465"/>
      <c r="O50" s="465"/>
      <c r="P50" s="465"/>
      <c r="Q50" s="465"/>
      <c r="R50" s="465"/>
      <c r="S50" s="465"/>
      <c r="T50" s="465"/>
      <c r="U50" s="465"/>
      <c r="V50" s="465"/>
      <c r="W50" s="465"/>
    </row>
    <row r="51">
      <c r="A51" s="465"/>
      <c r="B51" s="465"/>
      <c r="C51" s="465"/>
      <c r="D51" s="465"/>
      <c r="E51" s="465"/>
      <c r="F51" s="465"/>
      <c r="G51" s="465"/>
      <c r="H51" s="465"/>
      <c r="I51" s="465"/>
      <c r="J51" s="465"/>
      <c r="K51" s="465"/>
      <c r="L51" s="465"/>
      <c r="M51" s="465"/>
      <c r="N51" s="465"/>
      <c r="O51" s="465"/>
      <c r="P51" s="465"/>
      <c r="Q51" s="465"/>
      <c r="R51" s="465"/>
      <c r="S51" s="465"/>
      <c r="T51" s="465"/>
      <c r="U51" s="465"/>
      <c r="V51" s="465"/>
      <c r="W51" s="465"/>
    </row>
    <row r="52">
      <c r="A52" s="465"/>
      <c r="B52" s="465"/>
      <c r="C52" s="465"/>
      <c r="D52" s="465"/>
      <c r="E52" s="465"/>
      <c r="F52" s="465"/>
      <c r="G52" s="465"/>
      <c r="H52" s="465"/>
      <c r="I52" s="465"/>
      <c r="J52" s="465"/>
      <c r="K52" s="465"/>
      <c r="L52" s="465"/>
      <c r="M52" s="465"/>
      <c r="N52" s="465"/>
      <c r="O52" s="465"/>
      <c r="P52" s="465"/>
      <c r="Q52" s="465"/>
      <c r="R52" s="465"/>
      <c r="S52" s="465"/>
      <c r="T52" s="465"/>
      <c r="U52" s="465"/>
      <c r="V52" s="465"/>
      <c r="W52" s="465"/>
    </row>
    <row r="53">
      <c r="A53" s="465"/>
      <c r="B53" s="465"/>
      <c r="C53" s="465"/>
      <c r="D53" s="465"/>
      <c r="E53" s="465"/>
      <c r="F53" s="465"/>
      <c r="G53" s="465"/>
      <c r="H53" s="465"/>
      <c r="I53" s="465"/>
      <c r="J53" s="465"/>
      <c r="K53" s="465"/>
      <c r="L53" s="465"/>
      <c r="M53" s="465"/>
      <c r="N53" s="465"/>
      <c r="O53" s="465"/>
      <c r="P53" s="465"/>
      <c r="Q53" s="465"/>
      <c r="R53" s="465"/>
      <c r="S53" s="465"/>
      <c r="T53" s="465"/>
      <c r="U53" s="465"/>
      <c r="V53" s="465"/>
      <c r="W53" s="465"/>
    </row>
    <row r="54">
      <c r="A54" s="465"/>
      <c r="B54" s="465"/>
      <c r="C54" s="465"/>
      <c r="D54" s="465"/>
      <c r="E54" s="465"/>
      <c r="F54" s="465"/>
      <c r="G54" s="465"/>
      <c r="H54" s="465"/>
      <c r="I54" s="465"/>
      <c r="J54" s="465"/>
      <c r="K54" s="465"/>
      <c r="L54" s="465"/>
      <c r="M54" s="465"/>
      <c r="N54" s="465"/>
      <c r="O54" s="465"/>
      <c r="P54" s="465"/>
      <c r="Q54" s="465"/>
      <c r="R54" s="465"/>
      <c r="S54" s="465"/>
      <c r="T54" s="465"/>
      <c r="U54" s="465"/>
      <c r="V54" s="465"/>
      <c r="W54" s="465"/>
    </row>
    <row r="55">
      <c r="A55" s="465"/>
      <c r="B55" s="465"/>
      <c r="C55" s="465"/>
      <c r="D55" s="465"/>
      <c r="E55" s="465"/>
      <c r="F55" s="465"/>
      <c r="G55" s="465"/>
      <c r="H55" s="465"/>
      <c r="I55" s="465"/>
      <c r="J55" s="465"/>
      <c r="K55" s="465"/>
      <c r="L55" s="465"/>
      <c r="M55" s="465"/>
      <c r="N55" s="465"/>
      <c r="O55" s="465"/>
      <c r="P55" s="465"/>
      <c r="Q55" s="465"/>
      <c r="R55" s="465"/>
      <c r="S55" s="465"/>
      <c r="T55" s="465"/>
      <c r="U55" s="465"/>
      <c r="V55" s="465"/>
      <c r="W55" s="465"/>
    </row>
    <row r="56">
      <c r="A56" s="465"/>
      <c r="B56" s="465"/>
      <c r="C56" s="465"/>
      <c r="D56" s="465"/>
      <c r="E56" s="465"/>
      <c r="F56" s="465"/>
      <c r="G56" s="465"/>
      <c r="H56" s="465"/>
      <c r="I56" s="465"/>
      <c r="J56" s="465"/>
      <c r="K56" s="465"/>
      <c r="L56" s="465"/>
      <c r="M56" s="465"/>
      <c r="N56" s="465"/>
      <c r="O56" s="465"/>
      <c r="P56" s="465"/>
      <c r="Q56" s="465"/>
      <c r="R56" s="465"/>
      <c r="S56" s="465"/>
      <c r="T56" s="465"/>
      <c r="U56" s="465"/>
      <c r="V56" s="465"/>
      <c r="W56" s="465"/>
    </row>
    <row r="57">
      <c r="A57" s="465"/>
      <c r="B57" s="465"/>
      <c r="C57" s="465"/>
      <c r="D57" s="465"/>
      <c r="E57" s="465"/>
      <c r="F57" s="465"/>
      <c r="G57" s="465"/>
      <c r="H57" s="465"/>
      <c r="I57" s="465"/>
      <c r="J57" s="465"/>
      <c r="K57" s="465"/>
      <c r="L57" s="465"/>
      <c r="M57" s="465"/>
      <c r="N57" s="465"/>
      <c r="O57" s="465"/>
      <c r="P57" s="465"/>
      <c r="Q57" s="465"/>
      <c r="R57" s="465"/>
      <c r="S57" s="465"/>
      <c r="T57" s="465"/>
      <c r="U57" s="465"/>
      <c r="V57" s="465"/>
      <c r="W57" s="465"/>
    </row>
    <row r="58">
      <c r="A58" s="465"/>
      <c r="B58" s="465"/>
      <c r="C58" s="465"/>
      <c r="D58" s="465"/>
      <c r="E58" s="465"/>
      <c r="F58" s="465"/>
      <c r="G58" s="465"/>
      <c r="H58" s="465"/>
      <c r="I58" s="465"/>
      <c r="J58" s="465"/>
      <c r="K58" s="465"/>
      <c r="L58" s="465"/>
      <c r="M58" s="465"/>
      <c r="N58" s="465"/>
      <c r="O58" s="465"/>
      <c r="P58" s="465"/>
      <c r="Q58" s="465"/>
      <c r="R58" s="465"/>
      <c r="S58" s="465"/>
      <c r="T58" s="465"/>
      <c r="U58" s="465"/>
      <c r="V58" s="465"/>
      <c r="W58" s="465"/>
    </row>
    <row r="59">
      <c r="A59" s="465"/>
      <c r="B59" s="465"/>
      <c r="C59" s="465"/>
      <c r="D59" s="465"/>
      <c r="E59" s="465"/>
      <c r="F59" s="465"/>
      <c r="G59" s="465"/>
      <c r="H59" s="465"/>
      <c r="I59" s="465"/>
      <c r="J59" s="465"/>
      <c r="K59" s="465"/>
      <c r="L59" s="465"/>
      <c r="M59" s="465"/>
      <c r="N59" s="465"/>
      <c r="O59" s="465"/>
      <c r="P59" s="465"/>
      <c r="Q59" s="465"/>
      <c r="R59" s="465"/>
      <c r="S59" s="465"/>
      <c r="T59" s="465"/>
      <c r="U59" s="465"/>
      <c r="V59" s="465"/>
      <c r="W59" s="465"/>
    </row>
    <row r="60">
      <c r="A60" s="465"/>
      <c r="B60" s="465"/>
      <c r="C60" s="465"/>
      <c r="D60" s="465"/>
      <c r="E60" s="465"/>
      <c r="F60" s="465"/>
      <c r="G60" s="465"/>
      <c r="H60" s="465"/>
      <c r="I60" s="465"/>
      <c r="J60" s="465"/>
      <c r="K60" s="465"/>
      <c r="L60" s="465"/>
      <c r="M60" s="465"/>
      <c r="N60" s="465"/>
      <c r="O60" s="465"/>
      <c r="P60" s="465"/>
      <c r="Q60" s="465"/>
      <c r="R60" s="465"/>
      <c r="S60" s="465"/>
      <c r="T60" s="465"/>
      <c r="U60" s="465"/>
      <c r="V60" s="465"/>
      <c r="W60" s="465"/>
    </row>
    <row r="61">
      <c r="A61" s="465"/>
      <c r="B61" s="465"/>
      <c r="C61" s="465"/>
      <c r="D61" s="465"/>
      <c r="E61" s="465"/>
      <c r="F61" s="465"/>
      <c r="G61" s="465"/>
      <c r="H61" s="465"/>
      <c r="I61" s="465"/>
      <c r="J61" s="465"/>
      <c r="K61" s="465"/>
      <c r="L61" s="465"/>
      <c r="M61" s="465"/>
      <c r="N61" s="465"/>
      <c r="O61" s="465"/>
      <c r="P61" s="465"/>
      <c r="Q61" s="465"/>
      <c r="R61" s="465"/>
      <c r="S61" s="465"/>
      <c r="T61" s="465"/>
      <c r="U61" s="465"/>
      <c r="V61" s="465"/>
      <c r="W61" s="465"/>
    </row>
    <row r="62">
      <c r="A62" s="465"/>
      <c r="B62" s="465"/>
      <c r="C62" s="465"/>
      <c r="D62" s="465"/>
      <c r="E62" s="465"/>
      <c r="F62" s="465"/>
      <c r="G62" s="465"/>
      <c r="H62" s="465"/>
      <c r="I62" s="465"/>
      <c r="J62" s="465"/>
      <c r="K62" s="465"/>
      <c r="L62" s="465"/>
      <c r="M62" s="465"/>
      <c r="N62" s="465"/>
      <c r="O62" s="465"/>
      <c r="P62" s="465"/>
      <c r="Q62" s="465"/>
      <c r="R62" s="465"/>
      <c r="S62" s="465"/>
      <c r="T62" s="465"/>
      <c r="U62" s="465"/>
      <c r="V62" s="465"/>
      <c r="W62" s="465"/>
    </row>
    <row r="63">
      <c r="A63" s="465"/>
      <c r="B63" s="465"/>
      <c r="C63" s="465"/>
      <c r="D63" s="465"/>
      <c r="E63" s="465"/>
      <c r="F63" s="465"/>
      <c r="G63" s="465"/>
      <c r="H63" s="465"/>
      <c r="I63" s="465"/>
      <c r="J63" s="465"/>
      <c r="K63" s="465"/>
      <c r="L63" s="465"/>
      <c r="M63" s="465"/>
      <c r="N63" s="465"/>
      <c r="O63" s="465"/>
      <c r="P63" s="465"/>
      <c r="Q63" s="465"/>
      <c r="R63" s="465"/>
      <c r="S63" s="465"/>
      <c r="T63" s="465"/>
      <c r="U63" s="465"/>
      <c r="V63" s="465"/>
      <c r="W63" s="465"/>
    </row>
    <row r="64">
      <c r="A64" s="465"/>
      <c r="B64" s="465"/>
      <c r="C64" s="465"/>
      <c r="D64" s="465"/>
      <c r="E64" s="465"/>
      <c r="F64" s="465"/>
      <c r="G64" s="465"/>
      <c r="H64" s="465"/>
      <c r="I64" s="465"/>
      <c r="J64" s="465"/>
      <c r="K64" s="465"/>
      <c r="L64" s="465"/>
      <c r="M64" s="465"/>
      <c r="N64" s="465"/>
      <c r="O64" s="465"/>
      <c r="P64" s="465"/>
      <c r="Q64" s="465"/>
      <c r="R64" s="465"/>
      <c r="S64" s="465"/>
      <c r="T64" s="465"/>
      <c r="U64" s="465"/>
      <c r="V64" s="465"/>
      <c r="W64" s="465"/>
    </row>
    <row r="65">
      <c r="A65" s="465"/>
      <c r="B65" s="465"/>
      <c r="C65" s="465"/>
      <c r="D65" s="465"/>
      <c r="E65" s="465"/>
      <c r="F65" s="465"/>
      <c r="G65" s="465"/>
      <c r="H65" s="465"/>
      <c r="I65" s="465"/>
      <c r="J65" s="465"/>
      <c r="K65" s="465"/>
      <c r="L65" s="465"/>
      <c r="M65" s="465"/>
      <c r="N65" s="465"/>
      <c r="O65" s="465"/>
      <c r="P65" s="465"/>
      <c r="Q65" s="465"/>
      <c r="R65" s="465"/>
      <c r="S65" s="465"/>
      <c r="T65" s="465"/>
      <c r="U65" s="465"/>
      <c r="V65" s="465"/>
      <c r="W65" s="465"/>
    </row>
    <row r="66">
      <c r="A66" s="465"/>
      <c r="B66" s="465"/>
      <c r="C66" s="465"/>
      <c r="D66" s="465"/>
      <c r="E66" s="465"/>
      <c r="F66" s="465"/>
      <c r="G66" s="465"/>
      <c r="H66" s="465"/>
      <c r="I66" s="465"/>
      <c r="J66" s="465"/>
      <c r="K66" s="465"/>
      <c r="L66" s="465"/>
      <c r="M66" s="465"/>
      <c r="N66" s="465"/>
      <c r="O66" s="465"/>
      <c r="P66" s="465"/>
      <c r="Q66" s="465"/>
      <c r="R66" s="465"/>
      <c r="S66" s="465"/>
      <c r="T66" s="465"/>
      <c r="U66" s="465"/>
      <c r="V66" s="465"/>
      <c r="W66" s="465"/>
    </row>
    <row r="67">
      <c r="A67" s="465"/>
      <c r="B67" s="465"/>
      <c r="C67" s="465"/>
      <c r="D67" s="465"/>
      <c r="E67" s="465"/>
      <c r="F67" s="465"/>
      <c r="G67" s="465"/>
      <c r="H67" s="465"/>
      <c r="I67" s="465"/>
      <c r="J67" s="465"/>
      <c r="K67" s="465"/>
      <c r="L67" s="465"/>
      <c r="M67" s="465"/>
      <c r="N67" s="465"/>
      <c r="O67" s="465"/>
      <c r="P67" s="465"/>
      <c r="Q67" s="465"/>
      <c r="R67" s="465"/>
      <c r="S67" s="465"/>
      <c r="T67" s="465"/>
      <c r="U67" s="465"/>
      <c r="V67" s="465"/>
      <c r="W67" s="465"/>
    </row>
    <row r="68">
      <c r="A68" s="465"/>
      <c r="B68" s="465"/>
      <c r="C68" s="465"/>
      <c r="D68" s="465"/>
      <c r="E68" s="465"/>
      <c r="F68" s="465"/>
      <c r="G68" s="465"/>
      <c r="H68" s="465"/>
      <c r="I68" s="465"/>
      <c r="J68" s="465"/>
      <c r="K68" s="465"/>
      <c r="L68" s="465"/>
      <c r="M68" s="465"/>
      <c r="N68" s="465"/>
      <c r="O68" s="465"/>
      <c r="P68" s="465"/>
      <c r="Q68" s="465"/>
      <c r="R68" s="465"/>
      <c r="S68" s="465"/>
      <c r="T68" s="465"/>
      <c r="U68" s="465"/>
      <c r="V68" s="465"/>
      <c r="W68" s="465"/>
    </row>
    <row r="69">
      <c r="A69" s="465"/>
      <c r="B69" s="465"/>
      <c r="C69" s="465"/>
      <c r="D69" s="465"/>
      <c r="E69" s="465"/>
      <c r="F69" s="465"/>
      <c r="G69" s="465"/>
      <c r="H69" s="465"/>
      <c r="I69" s="465"/>
      <c r="J69" s="465"/>
      <c r="K69" s="465"/>
      <c r="L69" s="465"/>
      <c r="M69" s="465"/>
      <c r="N69" s="465"/>
      <c r="O69" s="465"/>
      <c r="P69" s="465"/>
      <c r="Q69" s="465"/>
      <c r="R69" s="465"/>
      <c r="S69" s="465"/>
      <c r="T69" s="465"/>
      <c r="U69" s="465"/>
      <c r="V69" s="465"/>
      <c r="W69" s="465"/>
    </row>
    <row r="70">
      <c r="A70" s="465"/>
      <c r="B70" s="465"/>
      <c r="C70" s="465"/>
      <c r="D70" s="465"/>
      <c r="E70" s="465"/>
      <c r="F70" s="465"/>
      <c r="G70" s="465"/>
      <c r="H70" s="465"/>
      <c r="I70" s="465"/>
      <c r="J70" s="465"/>
      <c r="K70" s="465"/>
      <c r="L70" s="465"/>
      <c r="M70" s="465"/>
      <c r="N70" s="465"/>
      <c r="O70" s="465"/>
      <c r="P70" s="465"/>
      <c r="Q70" s="465"/>
      <c r="R70" s="465"/>
      <c r="S70" s="465"/>
      <c r="T70" s="465"/>
      <c r="U70" s="465"/>
      <c r="V70" s="465"/>
      <c r="W70" s="465"/>
    </row>
    <row r="71">
      <c r="A71" s="465"/>
      <c r="B71" s="465"/>
      <c r="C71" s="465"/>
      <c r="D71" s="465"/>
      <c r="E71" s="465"/>
      <c r="F71" s="465"/>
      <c r="G71" s="465"/>
      <c r="H71" s="465"/>
      <c r="I71" s="465"/>
      <c r="J71" s="465"/>
      <c r="K71" s="465"/>
      <c r="L71" s="465"/>
      <c r="M71" s="465"/>
      <c r="N71" s="465"/>
      <c r="O71" s="465"/>
      <c r="P71" s="465"/>
      <c r="Q71" s="465"/>
      <c r="R71" s="465"/>
      <c r="S71" s="465"/>
      <c r="T71" s="465"/>
      <c r="U71" s="465"/>
      <c r="V71" s="465"/>
      <c r="W71" s="465"/>
    </row>
    <row r="72">
      <c r="A72" s="465"/>
      <c r="B72" s="465"/>
      <c r="C72" s="465"/>
      <c r="D72" s="465"/>
      <c r="E72" s="465"/>
      <c r="F72" s="465"/>
      <c r="G72" s="465"/>
      <c r="H72" s="465"/>
      <c r="I72" s="465"/>
      <c r="J72" s="465"/>
      <c r="K72" s="465"/>
      <c r="L72" s="465"/>
      <c r="M72" s="465"/>
      <c r="N72" s="465"/>
      <c r="O72" s="465"/>
      <c r="P72" s="465"/>
      <c r="Q72" s="465"/>
      <c r="R72" s="465"/>
      <c r="S72" s="465"/>
      <c r="T72" s="465"/>
      <c r="U72" s="465"/>
      <c r="V72" s="465"/>
      <c r="W72" s="465"/>
    </row>
    <row r="73">
      <c r="A73" s="465"/>
      <c r="B73" s="465"/>
      <c r="C73" s="465"/>
      <c r="D73" s="465"/>
      <c r="E73" s="465"/>
      <c r="F73" s="465"/>
      <c r="G73" s="465"/>
      <c r="H73" s="465"/>
      <c r="I73" s="465"/>
      <c r="J73" s="465"/>
      <c r="K73" s="465"/>
      <c r="L73" s="465"/>
      <c r="M73" s="465"/>
      <c r="N73" s="465"/>
      <c r="O73" s="465"/>
      <c r="P73" s="465"/>
      <c r="Q73" s="465"/>
      <c r="R73" s="465"/>
      <c r="S73" s="465"/>
      <c r="T73" s="465"/>
      <c r="U73" s="465"/>
      <c r="V73" s="465"/>
      <c r="W73" s="465"/>
    </row>
    <row r="74">
      <c r="A74" s="465"/>
      <c r="B74" s="465"/>
      <c r="C74" s="465"/>
      <c r="D74" s="465"/>
      <c r="E74" s="465"/>
      <c r="F74" s="465"/>
      <c r="G74" s="465"/>
      <c r="H74" s="465"/>
      <c r="I74" s="465"/>
      <c r="J74" s="465"/>
      <c r="K74" s="465"/>
      <c r="L74" s="465"/>
      <c r="M74" s="465"/>
      <c r="N74" s="465"/>
      <c r="O74" s="465"/>
      <c r="P74" s="465"/>
      <c r="Q74" s="465"/>
      <c r="R74" s="465"/>
      <c r="S74" s="465"/>
      <c r="T74" s="465"/>
      <c r="U74" s="465"/>
      <c r="V74" s="465"/>
      <c r="W74" s="465"/>
    </row>
    <row r="75">
      <c r="A75" s="465"/>
      <c r="B75" s="465"/>
      <c r="C75" s="465"/>
      <c r="D75" s="465"/>
      <c r="E75" s="465"/>
      <c r="F75" s="465"/>
      <c r="G75" s="465"/>
      <c r="H75" s="465"/>
      <c r="I75" s="465"/>
      <c r="J75" s="465"/>
      <c r="K75" s="465"/>
      <c r="L75" s="465"/>
      <c r="M75" s="465"/>
      <c r="N75" s="465"/>
      <c r="O75" s="465"/>
      <c r="P75" s="465"/>
      <c r="Q75" s="465"/>
      <c r="R75" s="465"/>
      <c r="S75" s="465"/>
      <c r="T75" s="465"/>
      <c r="U75" s="465"/>
      <c r="V75" s="465"/>
      <c r="W75" s="465"/>
    </row>
    <row r="76">
      <c r="A76" s="465"/>
      <c r="B76" s="465"/>
      <c r="C76" s="465"/>
      <c r="D76" s="465"/>
      <c r="E76" s="465"/>
      <c r="F76" s="465"/>
      <c r="G76" s="465"/>
      <c r="H76" s="465"/>
      <c r="I76" s="465"/>
      <c r="J76" s="465"/>
      <c r="K76" s="465"/>
      <c r="L76" s="465"/>
      <c r="M76" s="465"/>
      <c r="N76" s="465"/>
      <c r="O76" s="465"/>
      <c r="P76" s="465"/>
      <c r="Q76" s="465"/>
      <c r="R76" s="465"/>
      <c r="S76" s="465"/>
      <c r="T76" s="465"/>
      <c r="U76" s="465"/>
      <c r="V76" s="465"/>
      <c r="W76" s="465"/>
    </row>
    <row r="77">
      <c r="A77" s="465"/>
      <c r="B77" s="465"/>
      <c r="C77" s="465"/>
      <c r="D77" s="465"/>
      <c r="E77" s="465"/>
      <c r="F77" s="465"/>
      <c r="G77" s="465"/>
      <c r="H77" s="465"/>
      <c r="I77" s="465"/>
      <c r="J77" s="465"/>
      <c r="K77" s="465"/>
      <c r="L77" s="465"/>
      <c r="M77" s="465"/>
      <c r="N77" s="465"/>
      <c r="O77" s="465"/>
      <c r="P77" s="465"/>
      <c r="Q77" s="465"/>
      <c r="R77" s="465"/>
      <c r="S77" s="465"/>
      <c r="T77" s="465"/>
      <c r="U77" s="465"/>
      <c r="V77" s="465"/>
      <c r="W77" s="465"/>
    </row>
    <row r="78">
      <c r="A78" s="465"/>
      <c r="B78" s="465"/>
      <c r="C78" s="465"/>
      <c r="D78" s="465"/>
      <c r="E78" s="465"/>
      <c r="F78" s="465"/>
      <c r="G78" s="465"/>
      <c r="H78" s="465"/>
      <c r="I78" s="465"/>
      <c r="J78" s="465"/>
      <c r="K78" s="465"/>
      <c r="L78" s="465"/>
      <c r="M78" s="465"/>
      <c r="N78" s="465"/>
      <c r="O78" s="465"/>
      <c r="P78" s="465"/>
      <c r="Q78" s="465"/>
      <c r="R78" s="465"/>
      <c r="S78" s="465"/>
      <c r="T78" s="465"/>
      <c r="U78" s="465"/>
      <c r="V78" s="465"/>
      <c r="W78" s="465"/>
    </row>
    <row r="79">
      <c r="A79" s="465"/>
      <c r="B79" s="465"/>
      <c r="C79" s="465"/>
      <c r="D79" s="465"/>
      <c r="E79" s="465"/>
      <c r="F79" s="465"/>
      <c r="G79" s="465"/>
      <c r="H79" s="465"/>
      <c r="I79" s="465"/>
      <c r="J79" s="465"/>
      <c r="K79" s="465"/>
      <c r="L79" s="465"/>
      <c r="M79" s="465"/>
      <c r="N79" s="465"/>
      <c r="O79" s="465"/>
      <c r="P79" s="465"/>
      <c r="Q79" s="465"/>
      <c r="R79" s="465"/>
      <c r="S79" s="465"/>
      <c r="T79" s="465"/>
      <c r="U79" s="465"/>
      <c r="V79" s="465"/>
      <c r="W79" s="465"/>
    </row>
    <row r="80">
      <c r="A80" s="465"/>
      <c r="B80" s="465"/>
      <c r="C80" s="465"/>
      <c r="D80" s="465"/>
      <c r="E80" s="465"/>
      <c r="F80" s="465"/>
      <c r="G80" s="465"/>
      <c r="H80" s="465"/>
      <c r="I80" s="465"/>
      <c r="J80" s="465"/>
      <c r="K80" s="465"/>
      <c r="L80" s="465"/>
      <c r="M80" s="465"/>
      <c r="N80" s="465"/>
      <c r="O80" s="465"/>
      <c r="P80" s="465"/>
      <c r="Q80" s="465"/>
      <c r="R80" s="465"/>
      <c r="S80" s="465"/>
      <c r="T80" s="465"/>
      <c r="U80" s="465"/>
      <c r="V80" s="465"/>
      <c r="W80" s="465"/>
    </row>
    <row r="81">
      <c r="A81" s="465"/>
      <c r="B81" s="465"/>
      <c r="C81" s="465"/>
      <c r="D81" s="465"/>
      <c r="E81" s="465"/>
      <c r="F81" s="465"/>
      <c r="G81" s="465"/>
      <c r="H81" s="465"/>
      <c r="I81" s="465"/>
      <c r="J81" s="465"/>
      <c r="K81" s="465"/>
      <c r="L81" s="465"/>
      <c r="M81" s="465"/>
      <c r="N81" s="465"/>
      <c r="O81" s="465"/>
      <c r="P81" s="465"/>
      <c r="Q81" s="465"/>
      <c r="R81" s="465"/>
      <c r="S81" s="465"/>
      <c r="T81" s="465"/>
      <c r="U81" s="465"/>
      <c r="V81" s="465"/>
      <c r="W81" s="465"/>
    </row>
    <row r="82">
      <c r="A82" s="465"/>
      <c r="B82" s="465"/>
      <c r="C82" s="465"/>
      <c r="D82" s="465"/>
      <c r="E82" s="465"/>
      <c r="F82" s="465"/>
      <c r="G82" s="465"/>
      <c r="H82" s="465"/>
      <c r="I82" s="465"/>
      <c r="J82" s="465"/>
      <c r="K82" s="465"/>
      <c r="L82" s="465"/>
      <c r="M82" s="465"/>
      <c r="N82" s="465"/>
      <c r="O82" s="465"/>
      <c r="P82" s="465"/>
      <c r="Q82" s="465"/>
      <c r="R82" s="465"/>
      <c r="S82" s="465"/>
      <c r="T82" s="465"/>
      <c r="U82" s="465"/>
      <c r="V82" s="465"/>
      <c r="W82" s="465"/>
    </row>
    <row r="83">
      <c r="A83" s="465"/>
      <c r="B83" s="465"/>
      <c r="C83" s="465"/>
      <c r="D83" s="465"/>
      <c r="E83" s="465"/>
      <c r="F83" s="465"/>
      <c r="G83" s="465"/>
      <c r="H83" s="465"/>
      <c r="I83" s="465"/>
      <c r="J83" s="465"/>
      <c r="K83" s="465"/>
      <c r="L83" s="465"/>
      <c r="M83" s="465"/>
      <c r="N83" s="465"/>
      <c r="O83" s="465"/>
      <c r="P83" s="465"/>
      <c r="Q83" s="465"/>
      <c r="R83" s="465"/>
      <c r="S83" s="465"/>
      <c r="T83" s="465"/>
      <c r="U83" s="465"/>
      <c r="V83" s="465"/>
      <c r="W83" s="465"/>
    </row>
    <row r="84">
      <c r="A84" s="465"/>
      <c r="B84" s="465"/>
      <c r="C84" s="465"/>
      <c r="D84" s="465"/>
      <c r="E84" s="465"/>
      <c r="F84" s="465"/>
      <c r="G84" s="465"/>
      <c r="H84" s="465"/>
      <c r="I84" s="465"/>
      <c r="J84" s="465"/>
      <c r="K84" s="465"/>
      <c r="L84" s="465"/>
      <c r="M84" s="465"/>
      <c r="N84" s="465"/>
      <c r="O84" s="465"/>
      <c r="P84" s="465"/>
      <c r="Q84" s="465"/>
      <c r="R84" s="465"/>
      <c r="S84" s="465"/>
      <c r="T84" s="465"/>
      <c r="U84" s="465"/>
      <c r="V84" s="465"/>
      <c r="W84" s="465"/>
    </row>
    <row r="85">
      <c r="A85" s="465"/>
      <c r="B85" s="465"/>
      <c r="C85" s="465"/>
      <c r="D85" s="465"/>
      <c r="E85" s="465"/>
      <c r="F85" s="465"/>
      <c r="G85" s="465"/>
      <c r="H85" s="465"/>
      <c r="I85" s="465"/>
      <c r="J85" s="465"/>
      <c r="K85" s="465"/>
      <c r="L85" s="465"/>
      <c r="M85" s="465"/>
      <c r="N85" s="465"/>
      <c r="O85" s="465"/>
      <c r="P85" s="465"/>
      <c r="Q85" s="465"/>
      <c r="R85" s="465"/>
      <c r="S85" s="465"/>
      <c r="T85" s="465"/>
      <c r="U85" s="465"/>
      <c r="V85" s="465"/>
      <c r="W85" s="465"/>
    </row>
    <row r="86">
      <c r="A86" s="465"/>
      <c r="B86" s="465"/>
      <c r="C86" s="465"/>
      <c r="D86" s="465"/>
      <c r="E86" s="465"/>
      <c r="F86" s="465"/>
      <c r="G86" s="465"/>
      <c r="H86" s="465"/>
      <c r="I86" s="465"/>
      <c r="J86" s="465"/>
      <c r="K86" s="465"/>
      <c r="L86" s="465"/>
      <c r="M86" s="465"/>
      <c r="N86" s="465"/>
      <c r="O86" s="465"/>
      <c r="P86" s="465"/>
      <c r="Q86" s="465"/>
      <c r="R86" s="465"/>
      <c r="S86" s="465"/>
      <c r="T86" s="465"/>
      <c r="U86" s="465"/>
      <c r="V86" s="465"/>
      <c r="W86" s="465"/>
    </row>
    <row r="87">
      <c r="A87" s="465"/>
      <c r="B87" s="465"/>
      <c r="C87" s="465"/>
      <c r="D87" s="465"/>
      <c r="E87" s="465"/>
      <c r="F87" s="465"/>
      <c r="G87" s="465"/>
      <c r="H87" s="465"/>
      <c r="I87" s="465"/>
      <c r="J87" s="465"/>
      <c r="K87" s="465"/>
      <c r="L87" s="465"/>
      <c r="M87" s="465"/>
      <c r="N87" s="465"/>
      <c r="O87" s="465"/>
      <c r="P87" s="465"/>
      <c r="Q87" s="465"/>
      <c r="R87" s="465"/>
      <c r="S87" s="465"/>
      <c r="T87" s="465"/>
      <c r="U87" s="465"/>
      <c r="V87" s="465"/>
      <c r="W87" s="465"/>
    </row>
    <row r="88">
      <c r="A88" s="465"/>
      <c r="B88" s="465"/>
      <c r="C88" s="465"/>
      <c r="D88" s="465"/>
      <c r="E88" s="465"/>
      <c r="F88" s="465"/>
      <c r="G88" s="465"/>
      <c r="H88" s="465"/>
      <c r="I88" s="465"/>
      <c r="J88" s="465"/>
      <c r="K88" s="465"/>
      <c r="L88" s="465"/>
      <c r="M88" s="465"/>
      <c r="N88" s="465"/>
      <c r="O88" s="465"/>
      <c r="P88" s="465"/>
      <c r="Q88" s="465"/>
      <c r="R88" s="465"/>
      <c r="S88" s="465"/>
      <c r="T88" s="465"/>
      <c r="U88" s="465"/>
      <c r="V88" s="465"/>
      <c r="W88" s="465"/>
    </row>
    <row r="89">
      <c r="A89" s="465"/>
      <c r="B89" s="465"/>
      <c r="C89" s="465"/>
      <c r="D89" s="465"/>
      <c r="E89" s="465"/>
      <c r="F89" s="465"/>
      <c r="G89" s="465"/>
      <c r="H89" s="465"/>
      <c r="I89" s="465"/>
      <c r="J89" s="465"/>
      <c r="K89" s="465"/>
      <c r="L89" s="465"/>
      <c r="M89" s="465"/>
      <c r="N89" s="465"/>
      <c r="O89" s="465"/>
      <c r="P89" s="465"/>
      <c r="Q89" s="465"/>
      <c r="R89" s="465"/>
      <c r="S89" s="465"/>
      <c r="T89" s="465"/>
      <c r="U89" s="465"/>
      <c r="V89" s="465"/>
      <c r="W89" s="465"/>
    </row>
    <row r="90">
      <c r="A90" s="465"/>
      <c r="B90" s="465"/>
      <c r="C90" s="465"/>
      <c r="D90" s="465"/>
      <c r="E90" s="465"/>
      <c r="F90" s="465"/>
      <c r="G90" s="465"/>
      <c r="H90" s="465"/>
      <c r="I90" s="465"/>
      <c r="J90" s="465"/>
      <c r="K90" s="465"/>
      <c r="L90" s="465"/>
      <c r="M90" s="465"/>
      <c r="N90" s="465"/>
      <c r="O90" s="465"/>
      <c r="P90" s="465"/>
      <c r="Q90" s="465"/>
      <c r="R90" s="465"/>
      <c r="S90" s="465"/>
      <c r="T90" s="465"/>
      <c r="U90" s="465"/>
      <c r="V90" s="465"/>
      <c r="W90" s="465"/>
    </row>
    <row r="91">
      <c r="A91" s="465"/>
      <c r="B91" s="465"/>
      <c r="C91" s="465"/>
      <c r="D91" s="465"/>
      <c r="E91" s="465"/>
      <c r="F91" s="465"/>
      <c r="G91" s="465"/>
      <c r="H91" s="465"/>
      <c r="I91" s="465"/>
      <c r="J91" s="465"/>
      <c r="K91" s="465"/>
      <c r="L91" s="465"/>
      <c r="M91" s="465"/>
      <c r="N91" s="465"/>
      <c r="O91" s="465"/>
      <c r="P91" s="465"/>
      <c r="Q91" s="465"/>
      <c r="R91" s="465"/>
      <c r="S91" s="465"/>
      <c r="T91" s="465"/>
      <c r="U91" s="465"/>
      <c r="V91" s="465"/>
      <c r="W91" s="465"/>
    </row>
    <row r="92">
      <c r="A92" s="465"/>
      <c r="B92" s="465"/>
      <c r="C92" s="465"/>
      <c r="D92" s="465"/>
      <c r="E92" s="465"/>
      <c r="F92" s="465"/>
      <c r="G92" s="465"/>
      <c r="H92" s="465"/>
      <c r="I92" s="465"/>
      <c r="J92" s="465"/>
      <c r="K92" s="465"/>
      <c r="L92" s="465"/>
      <c r="M92" s="465"/>
      <c r="N92" s="465"/>
      <c r="O92" s="465"/>
      <c r="P92" s="465"/>
      <c r="Q92" s="465"/>
      <c r="R92" s="465"/>
      <c r="S92" s="465"/>
      <c r="T92" s="465"/>
      <c r="U92" s="465"/>
      <c r="V92" s="465"/>
      <c r="W92" s="465"/>
    </row>
    <row r="93">
      <c r="A93" s="465"/>
      <c r="B93" s="465"/>
      <c r="C93" s="465"/>
      <c r="D93" s="465"/>
      <c r="E93" s="465"/>
      <c r="F93" s="465"/>
      <c r="G93" s="465"/>
      <c r="H93" s="465"/>
      <c r="I93" s="465"/>
      <c r="J93" s="465"/>
      <c r="K93" s="465"/>
      <c r="L93" s="465"/>
      <c r="M93" s="465"/>
      <c r="N93" s="465"/>
      <c r="O93" s="465"/>
      <c r="P93" s="465"/>
      <c r="Q93" s="465"/>
      <c r="R93" s="465"/>
      <c r="S93" s="465"/>
      <c r="T93" s="465"/>
      <c r="U93" s="465"/>
      <c r="V93" s="465"/>
      <c r="W93" s="465"/>
    </row>
    <row r="94">
      <c r="A94" s="465"/>
      <c r="B94" s="465"/>
      <c r="C94" s="465"/>
      <c r="D94" s="465"/>
      <c r="E94" s="465"/>
      <c r="F94" s="465"/>
      <c r="G94" s="465"/>
      <c r="H94" s="465"/>
      <c r="I94" s="465"/>
      <c r="J94" s="465"/>
      <c r="K94" s="465"/>
      <c r="L94" s="465"/>
      <c r="M94" s="465"/>
      <c r="N94" s="465"/>
      <c r="O94" s="465"/>
      <c r="P94" s="465"/>
      <c r="Q94" s="465"/>
      <c r="R94" s="465"/>
      <c r="S94" s="465"/>
      <c r="T94" s="465"/>
      <c r="U94" s="465"/>
      <c r="V94" s="465"/>
      <c r="W94" s="465"/>
    </row>
    <row r="95">
      <c r="A95" s="465"/>
      <c r="B95" s="465"/>
      <c r="C95" s="465"/>
      <c r="D95" s="465"/>
      <c r="E95" s="465"/>
      <c r="F95" s="465"/>
      <c r="G95" s="465"/>
      <c r="H95" s="465"/>
      <c r="I95" s="465"/>
      <c r="J95" s="465"/>
      <c r="K95" s="465"/>
      <c r="L95" s="465"/>
      <c r="M95" s="465"/>
      <c r="N95" s="465"/>
      <c r="O95" s="465"/>
      <c r="P95" s="465"/>
      <c r="Q95" s="465"/>
      <c r="R95" s="465"/>
      <c r="S95" s="465"/>
      <c r="T95" s="465"/>
      <c r="U95" s="465"/>
      <c r="V95" s="465"/>
      <c r="W95" s="465"/>
    </row>
    <row r="96">
      <c r="A96" s="465"/>
      <c r="B96" s="465"/>
      <c r="C96" s="465"/>
      <c r="D96" s="465"/>
      <c r="E96" s="465"/>
      <c r="F96" s="465"/>
      <c r="G96" s="465"/>
      <c r="H96" s="465"/>
      <c r="I96" s="465"/>
      <c r="J96" s="465"/>
      <c r="K96" s="465"/>
      <c r="L96" s="465"/>
      <c r="M96" s="465"/>
      <c r="N96" s="465"/>
      <c r="O96" s="465"/>
      <c r="P96" s="465"/>
      <c r="Q96" s="465"/>
      <c r="R96" s="465"/>
      <c r="S96" s="465"/>
      <c r="T96" s="465"/>
      <c r="U96" s="465"/>
      <c r="V96" s="465"/>
      <c r="W96" s="465"/>
    </row>
    <row r="97">
      <c r="A97" s="465"/>
      <c r="B97" s="465"/>
      <c r="C97" s="465"/>
      <c r="D97" s="465"/>
      <c r="E97" s="465"/>
      <c r="F97" s="465"/>
      <c r="G97" s="465"/>
      <c r="H97" s="465"/>
      <c r="I97" s="465"/>
      <c r="J97" s="465"/>
      <c r="K97" s="465"/>
      <c r="L97" s="465"/>
      <c r="M97" s="465"/>
      <c r="N97" s="465"/>
      <c r="O97" s="465"/>
      <c r="P97" s="465"/>
      <c r="Q97" s="465"/>
      <c r="R97" s="465"/>
      <c r="S97" s="465"/>
      <c r="T97" s="465"/>
      <c r="U97" s="465"/>
      <c r="V97" s="465"/>
      <c r="W97" s="465"/>
    </row>
    <row r="98">
      <c r="A98" s="465"/>
      <c r="B98" s="465"/>
      <c r="C98" s="465"/>
      <c r="D98" s="465"/>
      <c r="E98" s="465"/>
      <c r="F98" s="465"/>
      <c r="G98" s="465"/>
      <c r="H98" s="465"/>
      <c r="I98" s="465"/>
      <c r="J98" s="465"/>
      <c r="K98" s="465"/>
      <c r="L98" s="465"/>
      <c r="M98" s="465"/>
      <c r="N98" s="465"/>
      <c r="O98" s="465"/>
      <c r="P98" s="465"/>
      <c r="Q98" s="465"/>
      <c r="R98" s="465"/>
      <c r="S98" s="465"/>
      <c r="T98" s="465"/>
      <c r="U98" s="465"/>
      <c r="V98" s="465"/>
      <c r="W98" s="465"/>
    </row>
    <row r="99">
      <c r="A99" s="465"/>
      <c r="B99" s="465"/>
      <c r="C99" s="465"/>
      <c r="D99" s="465"/>
      <c r="E99" s="465"/>
      <c r="F99" s="465"/>
      <c r="G99" s="465"/>
      <c r="H99" s="465"/>
      <c r="I99" s="465"/>
      <c r="J99" s="465"/>
      <c r="K99" s="465"/>
      <c r="L99" s="465"/>
      <c r="M99" s="465"/>
      <c r="N99" s="465"/>
      <c r="O99" s="465"/>
      <c r="P99" s="465"/>
      <c r="Q99" s="465"/>
      <c r="R99" s="465"/>
      <c r="S99" s="465"/>
      <c r="T99" s="465"/>
      <c r="U99" s="465"/>
      <c r="V99" s="465"/>
      <c r="W99" s="465"/>
    </row>
    <row r="100">
      <c r="A100" s="465"/>
      <c r="B100" s="465"/>
      <c r="C100" s="465"/>
      <c r="D100" s="465"/>
      <c r="E100" s="465"/>
      <c r="F100" s="465"/>
      <c r="G100" s="465"/>
      <c r="H100" s="465"/>
      <c r="I100" s="465"/>
      <c r="J100" s="465"/>
      <c r="K100" s="465"/>
      <c r="L100" s="465"/>
      <c r="M100" s="465"/>
      <c r="N100" s="465"/>
      <c r="O100" s="465"/>
      <c r="P100" s="465"/>
      <c r="Q100" s="465"/>
      <c r="R100" s="465"/>
      <c r="S100" s="465"/>
      <c r="T100" s="465"/>
      <c r="U100" s="465"/>
      <c r="V100" s="465"/>
      <c r="W100" s="465"/>
    </row>
    <row r="101">
      <c r="A101" s="465"/>
      <c r="B101" s="465"/>
      <c r="C101" s="465"/>
      <c r="D101" s="465"/>
      <c r="E101" s="465"/>
      <c r="F101" s="465"/>
      <c r="G101" s="465"/>
      <c r="H101" s="465"/>
      <c r="I101" s="465"/>
      <c r="J101" s="465"/>
      <c r="K101" s="465"/>
      <c r="L101" s="465"/>
      <c r="M101" s="465"/>
      <c r="N101" s="465"/>
      <c r="O101" s="465"/>
      <c r="P101" s="465"/>
      <c r="Q101" s="465"/>
      <c r="R101" s="465"/>
      <c r="S101" s="465"/>
      <c r="T101" s="465"/>
      <c r="U101" s="465"/>
      <c r="V101" s="465"/>
      <c r="W101" s="465"/>
    </row>
    <row r="102">
      <c r="A102" s="465"/>
      <c r="B102" s="465"/>
      <c r="C102" s="465"/>
      <c r="D102" s="465"/>
      <c r="E102" s="465"/>
      <c r="F102" s="465"/>
      <c r="G102" s="465"/>
      <c r="H102" s="465"/>
      <c r="I102" s="465"/>
      <c r="J102" s="465"/>
      <c r="K102" s="465"/>
      <c r="L102" s="465"/>
      <c r="M102" s="465"/>
      <c r="N102" s="465"/>
      <c r="O102" s="465"/>
      <c r="P102" s="465"/>
      <c r="Q102" s="465"/>
      <c r="R102" s="465"/>
      <c r="S102" s="465"/>
      <c r="T102" s="465"/>
      <c r="U102" s="465"/>
      <c r="V102" s="465"/>
      <c r="W102" s="465"/>
    </row>
    <row r="103">
      <c r="A103" s="465"/>
      <c r="B103" s="465"/>
      <c r="C103" s="465"/>
      <c r="D103" s="465"/>
      <c r="E103" s="465"/>
      <c r="F103" s="465"/>
      <c r="G103" s="465"/>
      <c r="H103" s="465"/>
      <c r="I103" s="465"/>
      <c r="J103" s="465"/>
      <c r="K103" s="465"/>
      <c r="L103" s="465"/>
      <c r="M103" s="465"/>
      <c r="N103" s="465"/>
      <c r="O103" s="465"/>
      <c r="P103" s="465"/>
      <c r="Q103" s="465"/>
      <c r="R103" s="465"/>
      <c r="S103" s="465"/>
      <c r="T103" s="465"/>
      <c r="U103" s="465"/>
      <c r="V103" s="465"/>
      <c r="W103" s="465"/>
    </row>
    <row r="104">
      <c r="A104" s="465"/>
      <c r="B104" s="465"/>
      <c r="C104" s="465"/>
      <c r="D104" s="465"/>
      <c r="E104" s="465"/>
      <c r="F104" s="465"/>
      <c r="G104" s="465"/>
      <c r="H104" s="465"/>
      <c r="I104" s="465"/>
      <c r="J104" s="465"/>
      <c r="K104" s="465"/>
      <c r="L104" s="465"/>
      <c r="M104" s="465"/>
      <c r="N104" s="465"/>
      <c r="O104" s="465"/>
      <c r="P104" s="465"/>
      <c r="Q104" s="465"/>
      <c r="R104" s="465"/>
      <c r="S104" s="465"/>
      <c r="T104" s="465"/>
      <c r="U104" s="465"/>
      <c r="V104" s="465"/>
      <c r="W104" s="465"/>
    </row>
    <row r="105">
      <c r="A105" s="465"/>
      <c r="B105" s="465"/>
      <c r="C105" s="465"/>
      <c r="D105" s="465"/>
      <c r="E105" s="465"/>
      <c r="F105" s="465"/>
      <c r="G105" s="465"/>
      <c r="H105" s="465"/>
      <c r="I105" s="465"/>
      <c r="J105" s="465"/>
      <c r="K105" s="465"/>
      <c r="L105" s="465"/>
      <c r="M105" s="465"/>
      <c r="N105" s="465"/>
      <c r="O105" s="465"/>
      <c r="P105" s="465"/>
      <c r="Q105" s="465"/>
      <c r="R105" s="465"/>
      <c r="S105" s="465"/>
      <c r="T105" s="465"/>
      <c r="U105" s="465"/>
      <c r="V105" s="465"/>
      <c r="W105" s="465"/>
    </row>
    <row r="106">
      <c r="A106" s="465"/>
      <c r="B106" s="465"/>
      <c r="C106" s="465"/>
      <c r="D106" s="465"/>
      <c r="E106" s="465"/>
      <c r="F106" s="465"/>
      <c r="G106" s="465"/>
      <c r="H106" s="465"/>
      <c r="I106" s="465"/>
      <c r="J106" s="465"/>
      <c r="K106" s="465"/>
      <c r="L106" s="465"/>
      <c r="M106" s="465"/>
      <c r="N106" s="465"/>
      <c r="O106" s="465"/>
      <c r="P106" s="465"/>
      <c r="Q106" s="465"/>
      <c r="R106" s="465"/>
      <c r="S106" s="465"/>
      <c r="T106" s="465"/>
      <c r="U106" s="465"/>
      <c r="V106" s="465"/>
      <c r="W106" s="465"/>
    </row>
    <row r="107">
      <c r="A107" s="465"/>
      <c r="B107" s="465"/>
      <c r="C107" s="465"/>
      <c r="D107" s="465"/>
      <c r="E107" s="465"/>
      <c r="F107" s="465"/>
      <c r="G107" s="465"/>
      <c r="H107" s="465"/>
      <c r="I107" s="465"/>
      <c r="J107" s="465"/>
      <c r="K107" s="465"/>
      <c r="L107" s="465"/>
      <c r="M107" s="465"/>
      <c r="N107" s="465"/>
      <c r="O107" s="465"/>
      <c r="P107" s="465"/>
      <c r="Q107" s="465"/>
      <c r="R107" s="465"/>
      <c r="S107" s="465"/>
      <c r="T107" s="465"/>
      <c r="U107" s="465"/>
      <c r="V107" s="465"/>
      <c r="W107" s="465"/>
    </row>
    <row r="108">
      <c r="A108" s="465"/>
      <c r="B108" s="465"/>
      <c r="C108" s="465"/>
      <c r="D108" s="465"/>
      <c r="E108" s="465"/>
      <c r="F108" s="465"/>
      <c r="G108" s="465"/>
      <c r="H108" s="465"/>
      <c r="I108" s="465"/>
      <c r="J108" s="465"/>
      <c r="K108" s="465"/>
      <c r="L108" s="465"/>
      <c r="M108" s="465"/>
      <c r="N108" s="465"/>
      <c r="O108" s="465"/>
      <c r="P108" s="465"/>
      <c r="Q108" s="465"/>
      <c r="R108" s="465"/>
      <c r="S108" s="465"/>
      <c r="T108" s="465"/>
      <c r="U108" s="465"/>
      <c r="V108" s="465"/>
      <c r="W108" s="465"/>
    </row>
    <row r="109">
      <c r="A109" s="465"/>
      <c r="B109" s="465"/>
      <c r="C109" s="465"/>
      <c r="D109" s="465"/>
      <c r="E109" s="465"/>
      <c r="F109" s="465"/>
      <c r="G109" s="465"/>
      <c r="H109" s="465"/>
      <c r="I109" s="465"/>
      <c r="J109" s="465"/>
      <c r="K109" s="465"/>
      <c r="L109" s="465"/>
      <c r="M109" s="465"/>
      <c r="N109" s="465"/>
      <c r="O109" s="465"/>
      <c r="P109" s="465"/>
      <c r="Q109" s="465"/>
      <c r="R109" s="465"/>
      <c r="S109" s="465"/>
      <c r="T109" s="465"/>
      <c r="U109" s="465"/>
      <c r="V109" s="465"/>
      <c r="W109" s="465"/>
    </row>
    <row r="110">
      <c r="A110" s="465"/>
      <c r="B110" s="465"/>
      <c r="C110" s="465"/>
      <c r="D110" s="465"/>
      <c r="E110" s="465"/>
      <c r="F110" s="465"/>
      <c r="G110" s="465"/>
      <c r="H110" s="465"/>
      <c r="I110" s="465"/>
      <c r="J110" s="465"/>
      <c r="K110" s="465"/>
      <c r="L110" s="465"/>
      <c r="M110" s="465"/>
      <c r="N110" s="465"/>
      <c r="O110" s="465"/>
      <c r="P110" s="465"/>
      <c r="Q110" s="465"/>
      <c r="R110" s="465"/>
      <c r="S110" s="465"/>
      <c r="T110" s="465"/>
      <c r="U110" s="465"/>
      <c r="V110" s="465"/>
      <c r="W110" s="465"/>
    </row>
    <row r="111">
      <c r="A111" s="465"/>
      <c r="B111" s="465"/>
      <c r="C111" s="465"/>
      <c r="D111" s="465"/>
      <c r="E111" s="465"/>
      <c r="F111" s="465"/>
      <c r="G111" s="465"/>
      <c r="H111" s="465"/>
      <c r="I111" s="465"/>
      <c r="J111" s="465"/>
      <c r="K111" s="465"/>
      <c r="L111" s="465"/>
      <c r="M111" s="465"/>
      <c r="N111" s="465"/>
      <c r="O111" s="465"/>
      <c r="P111" s="465"/>
      <c r="Q111" s="465"/>
      <c r="R111" s="465"/>
      <c r="S111" s="465"/>
      <c r="T111" s="465"/>
      <c r="U111" s="465"/>
      <c r="V111" s="465"/>
      <c r="W111" s="465"/>
    </row>
    <row r="112">
      <c r="A112" s="465"/>
      <c r="B112" s="465"/>
      <c r="C112" s="465"/>
      <c r="D112" s="465"/>
      <c r="E112" s="465"/>
      <c r="F112" s="465"/>
      <c r="G112" s="465"/>
      <c r="H112" s="465"/>
      <c r="I112" s="465"/>
      <c r="J112" s="465"/>
      <c r="K112" s="465"/>
      <c r="L112" s="465"/>
      <c r="M112" s="465"/>
      <c r="N112" s="465"/>
      <c r="O112" s="465"/>
      <c r="P112" s="465"/>
      <c r="Q112" s="465"/>
      <c r="R112" s="465"/>
      <c r="S112" s="465"/>
      <c r="T112" s="465"/>
      <c r="U112" s="465"/>
      <c r="V112" s="465"/>
      <c r="W112" s="465"/>
    </row>
    <row r="113">
      <c r="A113" s="465"/>
      <c r="B113" s="465"/>
      <c r="C113" s="465"/>
      <c r="D113" s="465"/>
      <c r="E113" s="465"/>
      <c r="F113" s="465"/>
      <c r="G113" s="465"/>
      <c r="H113" s="465"/>
      <c r="I113" s="465"/>
      <c r="J113" s="465"/>
      <c r="K113" s="465"/>
      <c r="L113" s="465"/>
      <c r="M113" s="465"/>
      <c r="N113" s="465"/>
      <c r="O113" s="465"/>
      <c r="P113" s="465"/>
      <c r="Q113" s="465"/>
      <c r="R113" s="465"/>
      <c r="S113" s="465"/>
      <c r="T113" s="465"/>
      <c r="U113" s="465"/>
      <c r="V113" s="465"/>
      <c r="W113" s="465"/>
    </row>
    <row r="114">
      <c r="A114" s="465"/>
      <c r="B114" s="465"/>
      <c r="C114" s="465"/>
      <c r="D114" s="465"/>
      <c r="E114" s="465"/>
      <c r="F114" s="465"/>
      <c r="G114" s="465"/>
      <c r="H114" s="465"/>
      <c r="I114" s="465"/>
      <c r="J114" s="465"/>
      <c r="K114" s="465"/>
      <c r="L114" s="465"/>
      <c r="M114" s="465"/>
      <c r="N114" s="465"/>
      <c r="O114" s="465"/>
      <c r="P114" s="465"/>
      <c r="Q114" s="465"/>
      <c r="R114" s="465"/>
      <c r="S114" s="465"/>
      <c r="T114" s="465"/>
      <c r="U114" s="465"/>
      <c r="V114" s="465"/>
      <c r="W114" s="465"/>
    </row>
    <row r="115">
      <c r="A115" s="465"/>
      <c r="B115" s="465"/>
      <c r="C115" s="465"/>
      <c r="D115" s="465"/>
      <c r="E115" s="465"/>
      <c r="F115" s="465"/>
      <c r="G115" s="465"/>
      <c r="H115" s="465"/>
      <c r="I115" s="465"/>
      <c r="J115" s="465"/>
      <c r="K115" s="465"/>
      <c r="L115" s="465"/>
      <c r="M115" s="465"/>
      <c r="N115" s="465"/>
      <c r="O115" s="465"/>
      <c r="P115" s="465"/>
      <c r="Q115" s="465"/>
      <c r="R115" s="465"/>
      <c r="S115" s="465"/>
      <c r="T115" s="465"/>
      <c r="U115" s="465"/>
      <c r="V115" s="465"/>
      <c r="W115" s="465"/>
    </row>
    <row r="116">
      <c r="A116" s="465"/>
      <c r="B116" s="465"/>
      <c r="C116" s="465"/>
      <c r="D116" s="465"/>
      <c r="E116" s="465"/>
      <c r="F116" s="465"/>
      <c r="G116" s="465"/>
      <c r="H116" s="465"/>
      <c r="I116" s="465"/>
      <c r="J116" s="465"/>
      <c r="K116" s="465"/>
      <c r="L116" s="465"/>
      <c r="M116" s="465"/>
      <c r="N116" s="465"/>
      <c r="O116" s="465"/>
      <c r="P116" s="465"/>
      <c r="Q116" s="465"/>
      <c r="R116" s="465"/>
      <c r="S116" s="465"/>
      <c r="T116" s="465"/>
      <c r="U116" s="465"/>
      <c r="V116" s="465"/>
      <c r="W116" s="465"/>
    </row>
    <row r="117">
      <c r="A117" s="465"/>
      <c r="B117" s="465"/>
      <c r="C117" s="465"/>
      <c r="D117" s="465"/>
      <c r="E117" s="465"/>
      <c r="F117" s="465"/>
      <c r="G117" s="465"/>
      <c r="H117" s="465"/>
      <c r="I117" s="465"/>
      <c r="J117" s="465"/>
      <c r="K117" s="465"/>
      <c r="L117" s="465"/>
      <c r="M117" s="465"/>
      <c r="N117" s="465"/>
      <c r="O117" s="465"/>
      <c r="P117" s="465"/>
      <c r="Q117" s="465"/>
      <c r="R117" s="465"/>
      <c r="S117" s="465"/>
      <c r="T117" s="465"/>
      <c r="U117" s="465"/>
      <c r="V117" s="465"/>
      <c r="W117" s="465"/>
    </row>
    <row r="118">
      <c r="A118" s="465"/>
      <c r="B118" s="465"/>
      <c r="C118" s="465"/>
      <c r="D118" s="465"/>
      <c r="E118" s="465"/>
      <c r="F118" s="465"/>
      <c r="G118" s="465"/>
      <c r="H118" s="465"/>
      <c r="I118" s="465"/>
      <c r="J118" s="465"/>
      <c r="K118" s="465"/>
      <c r="L118" s="465"/>
      <c r="M118" s="465"/>
      <c r="N118" s="465"/>
      <c r="O118" s="465"/>
      <c r="P118" s="465"/>
      <c r="Q118" s="465"/>
      <c r="R118" s="465"/>
      <c r="S118" s="465"/>
      <c r="T118" s="465"/>
      <c r="U118" s="465"/>
      <c r="V118" s="465"/>
      <c r="W118" s="465"/>
    </row>
    <row r="119">
      <c r="A119" s="465"/>
      <c r="B119" s="465"/>
      <c r="C119" s="465"/>
      <c r="D119" s="465"/>
      <c r="E119" s="465"/>
      <c r="F119" s="465"/>
      <c r="G119" s="465"/>
      <c r="H119" s="465"/>
      <c r="I119" s="465"/>
      <c r="J119" s="465"/>
      <c r="K119" s="465"/>
      <c r="L119" s="465"/>
      <c r="M119" s="465"/>
      <c r="N119" s="465"/>
      <c r="O119" s="465"/>
      <c r="P119" s="465"/>
      <c r="Q119" s="465"/>
      <c r="R119" s="465"/>
      <c r="S119" s="465"/>
      <c r="T119" s="465"/>
      <c r="U119" s="465"/>
      <c r="V119" s="465"/>
      <c r="W119" s="465"/>
    </row>
    <row r="120">
      <c r="A120" s="465"/>
      <c r="B120" s="465"/>
      <c r="C120" s="465"/>
      <c r="D120" s="465"/>
      <c r="E120" s="465"/>
      <c r="F120" s="465"/>
      <c r="G120" s="465"/>
      <c r="H120" s="465"/>
      <c r="I120" s="465"/>
      <c r="J120" s="465"/>
      <c r="K120" s="465"/>
      <c r="L120" s="465"/>
      <c r="M120" s="465"/>
      <c r="N120" s="465"/>
      <c r="O120" s="465"/>
      <c r="P120" s="465"/>
      <c r="Q120" s="465"/>
      <c r="R120" s="465"/>
      <c r="S120" s="465"/>
      <c r="T120" s="465"/>
      <c r="U120" s="465"/>
      <c r="V120" s="465"/>
      <c r="W120" s="465"/>
    </row>
    <row r="121">
      <c r="A121" s="465"/>
      <c r="B121" s="465"/>
      <c r="C121" s="465"/>
      <c r="D121" s="465"/>
      <c r="E121" s="465"/>
      <c r="F121" s="465"/>
      <c r="G121" s="465"/>
      <c r="H121" s="465"/>
      <c r="I121" s="465"/>
      <c r="J121" s="465"/>
      <c r="K121" s="465"/>
      <c r="L121" s="465"/>
      <c r="M121" s="465"/>
      <c r="N121" s="465"/>
      <c r="O121" s="465"/>
      <c r="P121" s="465"/>
      <c r="Q121" s="465"/>
      <c r="R121" s="465"/>
      <c r="S121" s="465"/>
      <c r="T121" s="465"/>
      <c r="U121" s="465"/>
      <c r="V121" s="465"/>
      <c r="W121" s="465"/>
    </row>
    <row r="122">
      <c r="A122" s="465"/>
      <c r="B122" s="465"/>
      <c r="C122" s="465"/>
      <c r="D122" s="465"/>
      <c r="E122" s="465"/>
      <c r="F122" s="465"/>
      <c r="G122" s="465"/>
      <c r="H122" s="465"/>
      <c r="I122" s="465"/>
      <c r="J122" s="465"/>
      <c r="K122" s="465"/>
      <c r="L122" s="465"/>
      <c r="M122" s="465"/>
      <c r="N122" s="465"/>
      <c r="O122" s="465"/>
      <c r="P122" s="465"/>
      <c r="Q122" s="465"/>
      <c r="R122" s="465"/>
      <c r="S122" s="465"/>
      <c r="T122" s="465"/>
      <c r="U122" s="465"/>
      <c r="V122" s="465"/>
      <c r="W122" s="465"/>
    </row>
    <row r="123">
      <c r="A123" s="465"/>
      <c r="B123" s="465"/>
      <c r="C123" s="465"/>
      <c r="D123" s="465"/>
      <c r="E123" s="465"/>
      <c r="F123" s="465"/>
      <c r="G123" s="465"/>
      <c r="H123" s="465"/>
      <c r="I123" s="465"/>
      <c r="J123" s="465"/>
      <c r="K123" s="465"/>
      <c r="L123" s="465"/>
      <c r="M123" s="465"/>
      <c r="N123" s="465"/>
      <c r="O123" s="465"/>
      <c r="P123" s="465"/>
      <c r="Q123" s="465"/>
      <c r="R123" s="465"/>
      <c r="S123" s="465"/>
      <c r="T123" s="465"/>
      <c r="U123" s="465"/>
      <c r="V123" s="465"/>
      <c r="W123" s="465"/>
    </row>
    <row r="124">
      <c r="A124" s="465"/>
      <c r="B124" s="465"/>
      <c r="C124" s="465"/>
      <c r="D124" s="465"/>
      <c r="E124" s="465"/>
      <c r="F124" s="465"/>
      <c r="G124" s="465"/>
      <c r="H124" s="465"/>
      <c r="I124" s="465"/>
      <c r="J124" s="465"/>
      <c r="K124" s="465"/>
      <c r="L124" s="465"/>
      <c r="M124" s="465"/>
      <c r="N124" s="465"/>
      <c r="O124" s="465"/>
      <c r="P124" s="465"/>
      <c r="Q124" s="465"/>
      <c r="R124" s="465"/>
      <c r="S124" s="465"/>
      <c r="T124" s="465"/>
      <c r="U124" s="465"/>
      <c r="V124" s="465"/>
      <c r="W124" s="465"/>
    </row>
    <row r="125">
      <c r="A125" s="465"/>
      <c r="B125" s="465"/>
      <c r="C125" s="465"/>
      <c r="D125" s="465"/>
      <c r="E125" s="465"/>
      <c r="F125" s="465"/>
      <c r="G125" s="465"/>
      <c r="H125" s="465"/>
      <c r="I125" s="465"/>
      <c r="J125" s="465"/>
      <c r="K125" s="465"/>
      <c r="L125" s="465"/>
      <c r="M125" s="465"/>
      <c r="N125" s="465"/>
      <c r="O125" s="465"/>
      <c r="P125" s="465"/>
      <c r="Q125" s="465"/>
      <c r="R125" s="465"/>
      <c r="S125" s="465"/>
      <c r="T125" s="465"/>
      <c r="U125" s="465"/>
      <c r="V125" s="465"/>
      <c r="W125" s="465"/>
    </row>
    <row r="126">
      <c r="A126" s="465"/>
      <c r="B126" s="465"/>
      <c r="C126" s="465"/>
      <c r="D126" s="465"/>
      <c r="E126" s="465"/>
      <c r="F126" s="465"/>
      <c r="G126" s="465"/>
      <c r="H126" s="465"/>
      <c r="I126" s="465"/>
      <c r="J126" s="465"/>
      <c r="K126" s="465"/>
      <c r="L126" s="465"/>
      <c r="M126" s="465"/>
      <c r="N126" s="465"/>
      <c r="O126" s="465"/>
      <c r="P126" s="465"/>
      <c r="Q126" s="465"/>
      <c r="R126" s="465"/>
      <c r="S126" s="465"/>
      <c r="T126" s="465"/>
      <c r="U126" s="465"/>
      <c r="V126" s="465"/>
      <c r="W126" s="465"/>
    </row>
    <row r="127">
      <c r="A127" s="465"/>
      <c r="B127" s="465"/>
      <c r="C127" s="465"/>
      <c r="D127" s="465"/>
      <c r="E127" s="465"/>
      <c r="F127" s="465"/>
      <c r="G127" s="465"/>
      <c r="H127" s="465"/>
      <c r="I127" s="465"/>
      <c r="J127" s="465"/>
      <c r="K127" s="465"/>
      <c r="L127" s="465"/>
      <c r="M127" s="465"/>
      <c r="N127" s="465"/>
      <c r="O127" s="465"/>
      <c r="P127" s="465"/>
      <c r="Q127" s="465"/>
      <c r="R127" s="465"/>
      <c r="S127" s="465"/>
      <c r="T127" s="465"/>
      <c r="U127" s="465"/>
      <c r="V127" s="465"/>
      <c r="W127" s="465"/>
    </row>
    <row r="128">
      <c r="A128" s="465"/>
      <c r="B128" s="465"/>
      <c r="C128" s="465"/>
      <c r="D128" s="465"/>
      <c r="E128" s="465"/>
      <c r="F128" s="465"/>
      <c r="G128" s="465"/>
      <c r="H128" s="465"/>
      <c r="I128" s="465"/>
      <c r="J128" s="465"/>
      <c r="K128" s="465"/>
      <c r="L128" s="465"/>
      <c r="M128" s="465"/>
      <c r="N128" s="465"/>
      <c r="O128" s="465"/>
      <c r="P128" s="465"/>
      <c r="Q128" s="465"/>
      <c r="R128" s="465"/>
      <c r="S128" s="465"/>
      <c r="T128" s="465"/>
      <c r="U128" s="465"/>
      <c r="V128" s="465"/>
      <c r="W128" s="465"/>
    </row>
    <row r="129">
      <c r="A129" s="465"/>
      <c r="B129" s="465"/>
      <c r="C129" s="465"/>
      <c r="D129" s="465"/>
      <c r="E129" s="465"/>
      <c r="F129" s="465"/>
      <c r="G129" s="465"/>
      <c r="H129" s="465"/>
      <c r="I129" s="465"/>
      <c r="J129" s="465"/>
      <c r="K129" s="465"/>
      <c r="L129" s="465"/>
      <c r="M129" s="465"/>
      <c r="N129" s="465"/>
      <c r="O129" s="465"/>
      <c r="P129" s="465"/>
      <c r="Q129" s="465"/>
      <c r="R129" s="465"/>
      <c r="S129" s="465"/>
      <c r="T129" s="465"/>
      <c r="U129" s="465"/>
      <c r="V129" s="465"/>
      <c r="W129" s="465"/>
    </row>
    <row r="130">
      <c r="A130" s="465"/>
      <c r="B130" s="465"/>
      <c r="C130" s="465"/>
      <c r="D130" s="465"/>
      <c r="E130" s="465"/>
      <c r="F130" s="465"/>
      <c r="G130" s="465"/>
      <c r="H130" s="465"/>
      <c r="I130" s="465"/>
      <c r="J130" s="465"/>
      <c r="K130" s="465"/>
      <c r="L130" s="465"/>
      <c r="M130" s="465"/>
      <c r="N130" s="465"/>
      <c r="O130" s="465"/>
      <c r="P130" s="465"/>
      <c r="Q130" s="465"/>
      <c r="R130" s="465"/>
      <c r="S130" s="465"/>
      <c r="T130" s="465"/>
      <c r="U130" s="465"/>
      <c r="V130" s="465"/>
      <c r="W130" s="465"/>
    </row>
    <row r="131">
      <c r="A131" s="465"/>
      <c r="B131" s="465"/>
      <c r="C131" s="465"/>
      <c r="D131" s="465"/>
      <c r="E131" s="465"/>
      <c r="F131" s="465"/>
      <c r="G131" s="465"/>
      <c r="H131" s="465"/>
      <c r="I131" s="465"/>
      <c r="J131" s="465"/>
      <c r="K131" s="465"/>
      <c r="L131" s="465"/>
      <c r="M131" s="465"/>
      <c r="N131" s="465"/>
      <c r="O131" s="465"/>
      <c r="P131" s="465"/>
      <c r="Q131" s="465"/>
      <c r="R131" s="465"/>
      <c r="S131" s="465"/>
      <c r="T131" s="465"/>
      <c r="U131" s="465"/>
      <c r="V131" s="465"/>
      <c r="W131" s="465"/>
    </row>
    <row r="132">
      <c r="A132" s="465"/>
      <c r="B132" s="465"/>
      <c r="C132" s="465"/>
      <c r="D132" s="465"/>
      <c r="E132" s="465"/>
      <c r="F132" s="465"/>
      <c r="G132" s="465"/>
      <c r="H132" s="465"/>
      <c r="I132" s="465"/>
      <c r="J132" s="465"/>
      <c r="K132" s="465"/>
      <c r="L132" s="465"/>
      <c r="M132" s="465"/>
      <c r="N132" s="465"/>
      <c r="O132" s="465"/>
      <c r="P132" s="465"/>
      <c r="Q132" s="465"/>
      <c r="R132" s="465"/>
      <c r="S132" s="465"/>
      <c r="T132" s="465"/>
      <c r="U132" s="465"/>
      <c r="V132" s="465"/>
      <c r="W132" s="465"/>
    </row>
    <row r="133">
      <c r="A133" s="465"/>
      <c r="B133" s="465"/>
      <c r="C133" s="465"/>
      <c r="D133" s="465"/>
      <c r="E133" s="465"/>
      <c r="F133" s="465"/>
      <c r="G133" s="465"/>
      <c r="H133" s="465"/>
      <c r="I133" s="465"/>
      <c r="J133" s="465"/>
      <c r="K133" s="465"/>
      <c r="L133" s="465"/>
      <c r="M133" s="465"/>
      <c r="N133" s="465"/>
      <c r="O133" s="465"/>
      <c r="P133" s="465"/>
      <c r="Q133" s="465"/>
      <c r="R133" s="465"/>
      <c r="S133" s="465"/>
      <c r="T133" s="465"/>
      <c r="U133" s="465"/>
      <c r="V133" s="465"/>
      <c r="W133" s="465"/>
    </row>
    <row r="134">
      <c r="A134" s="465"/>
      <c r="B134" s="465"/>
      <c r="C134" s="465"/>
      <c r="D134" s="465"/>
      <c r="E134" s="465"/>
      <c r="F134" s="465"/>
      <c r="G134" s="465"/>
      <c r="H134" s="465"/>
      <c r="I134" s="465"/>
      <c r="J134" s="465"/>
      <c r="K134" s="465"/>
      <c r="L134" s="465"/>
      <c r="M134" s="465"/>
      <c r="N134" s="465"/>
      <c r="O134" s="465"/>
      <c r="P134" s="465"/>
      <c r="Q134" s="465"/>
      <c r="R134" s="465"/>
      <c r="S134" s="465"/>
      <c r="T134" s="465"/>
      <c r="U134" s="465"/>
      <c r="V134" s="465"/>
      <c r="W134" s="465"/>
    </row>
    <row r="135">
      <c r="A135" s="465"/>
      <c r="B135" s="465"/>
      <c r="C135" s="465"/>
      <c r="D135" s="465"/>
      <c r="E135" s="465"/>
      <c r="F135" s="465"/>
      <c r="G135" s="465"/>
      <c r="H135" s="465"/>
      <c r="I135" s="465"/>
      <c r="J135" s="465"/>
      <c r="K135" s="465"/>
      <c r="L135" s="465"/>
      <c r="M135" s="465"/>
      <c r="N135" s="465"/>
      <c r="O135" s="465"/>
      <c r="P135" s="465"/>
      <c r="Q135" s="465"/>
      <c r="R135" s="465"/>
      <c r="S135" s="465"/>
      <c r="T135" s="465"/>
      <c r="U135" s="465"/>
      <c r="V135" s="465"/>
      <c r="W135" s="465"/>
    </row>
    <row r="136">
      <c r="A136" s="465"/>
      <c r="B136" s="465"/>
      <c r="C136" s="465"/>
      <c r="D136" s="465"/>
      <c r="E136" s="465"/>
      <c r="F136" s="465"/>
      <c r="G136" s="465"/>
      <c r="H136" s="465"/>
      <c r="I136" s="465"/>
      <c r="J136" s="465"/>
      <c r="K136" s="465"/>
      <c r="L136" s="465"/>
      <c r="M136" s="465"/>
      <c r="N136" s="465"/>
      <c r="O136" s="465"/>
      <c r="P136" s="465"/>
      <c r="Q136" s="465"/>
      <c r="R136" s="465"/>
      <c r="S136" s="465"/>
      <c r="T136" s="465"/>
      <c r="U136" s="465"/>
      <c r="V136" s="465"/>
      <c r="W136" s="465"/>
    </row>
    <row r="137">
      <c r="A137" s="465"/>
      <c r="B137" s="465"/>
      <c r="C137" s="465"/>
      <c r="D137" s="465"/>
      <c r="E137" s="465"/>
      <c r="F137" s="465"/>
      <c r="G137" s="465"/>
      <c r="H137" s="465"/>
      <c r="I137" s="465"/>
      <c r="J137" s="465"/>
      <c r="K137" s="465"/>
      <c r="L137" s="465"/>
      <c r="M137" s="465"/>
      <c r="N137" s="465"/>
      <c r="O137" s="465"/>
      <c r="P137" s="465"/>
      <c r="Q137" s="465"/>
      <c r="R137" s="465"/>
      <c r="S137" s="465"/>
      <c r="T137" s="465"/>
      <c r="U137" s="465"/>
      <c r="V137" s="465"/>
      <c r="W137" s="465"/>
    </row>
    <row r="138">
      <c r="A138" s="465"/>
      <c r="B138" s="465"/>
      <c r="C138" s="465"/>
      <c r="D138" s="465"/>
      <c r="E138" s="465"/>
      <c r="F138" s="465"/>
      <c r="G138" s="465"/>
      <c r="H138" s="465"/>
      <c r="I138" s="465"/>
      <c r="J138" s="465"/>
      <c r="K138" s="465"/>
      <c r="L138" s="465"/>
      <c r="M138" s="465"/>
      <c r="N138" s="465"/>
      <c r="O138" s="465"/>
      <c r="P138" s="465"/>
      <c r="Q138" s="465"/>
      <c r="R138" s="465"/>
      <c r="S138" s="465"/>
      <c r="T138" s="465"/>
      <c r="U138" s="465"/>
      <c r="V138" s="465"/>
      <c r="W138" s="465"/>
    </row>
    <row r="139">
      <c r="A139" s="465"/>
      <c r="B139" s="465"/>
      <c r="C139" s="465"/>
      <c r="D139" s="465"/>
      <c r="E139" s="465"/>
      <c r="F139" s="465"/>
      <c r="G139" s="465"/>
      <c r="H139" s="465"/>
      <c r="I139" s="465"/>
      <c r="J139" s="465"/>
      <c r="K139" s="465"/>
      <c r="L139" s="465"/>
      <c r="M139" s="465"/>
      <c r="N139" s="465"/>
      <c r="O139" s="465"/>
      <c r="P139" s="465"/>
      <c r="Q139" s="465"/>
      <c r="R139" s="465"/>
      <c r="S139" s="465"/>
      <c r="T139" s="465"/>
      <c r="U139" s="465"/>
      <c r="V139" s="465"/>
      <c r="W139" s="465"/>
    </row>
    <row r="140">
      <c r="A140" s="465"/>
      <c r="B140" s="465"/>
      <c r="C140" s="465"/>
      <c r="D140" s="465"/>
      <c r="E140" s="465"/>
      <c r="F140" s="465"/>
      <c r="G140" s="465"/>
      <c r="H140" s="465"/>
      <c r="I140" s="465"/>
      <c r="J140" s="465"/>
      <c r="K140" s="465"/>
      <c r="L140" s="465"/>
      <c r="M140" s="465"/>
      <c r="N140" s="465"/>
      <c r="O140" s="465"/>
      <c r="P140" s="465"/>
      <c r="Q140" s="465"/>
      <c r="R140" s="465"/>
      <c r="S140" s="465"/>
      <c r="T140" s="465"/>
      <c r="U140" s="465"/>
      <c r="V140" s="465"/>
      <c r="W140" s="465"/>
    </row>
    <row r="141">
      <c r="A141" s="465"/>
      <c r="B141" s="465"/>
      <c r="C141" s="465"/>
      <c r="D141" s="465"/>
      <c r="E141" s="465"/>
      <c r="F141" s="465"/>
      <c r="G141" s="465"/>
      <c r="H141" s="465"/>
      <c r="I141" s="465"/>
      <c r="J141" s="465"/>
      <c r="K141" s="465"/>
      <c r="L141" s="465"/>
      <c r="M141" s="465"/>
      <c r="N141" s="465"/>
      <c r="O141" s="465"/>
      <c r="P141" s="465"/>
      <c r="Q141" s="465"/>
      <c r="R141" s="465"/>
      <c r="S141" s="465"/>
      <c r="T141" s="465"/>
      <c r="U141" s="465"/>
      <c r="V141" s="465"/>
      <c r="W141" s="465"/>
    </row>
    <row r="142">
      <c r="A142" s="465"/>
      <c r="B142" s="465"/>
      <c r="C142" s="465"/>
      <c r="D142" s="465"/>
      <c r="E142" s="465"/>
      <c r="F142" s="465"/>
      <c r="G142" s="465"/>
      <c r="H142" s="465"/>
      <c r="I142" s="465"/>
      <c r="J142" s="465"/>
      <c r="K142" s="465"/>
      <c r="L142" s="465"/>
      <c r="M142" s="465"/>
      <c r="N142" s="465"/>
      <c r="O142" s="465"/>
      <c r="P142" s="465"/>
      <c r="Q142" s="465"/>
      <c r="R142" s="465"/>
      <c r="S142" s="465"/>
      <c r="T142" s="465"/>
      <c r="U142" s="465"/>
      <c r="V142" s="465"/>
      <c r="W142" s="465"/>
    </row>
    <row r="143">
      <c r="A143" s="465"/>
      <c r="B143" s="465"/>
      <c r="C143" s="465"/>
      <c r="D143" s="465"/>
      <c r="E143" s="465"/>
      <c r="F143" s="465"/>
      <c r="G143" s="465"/>
      <c r="H143" s="465"/>
      <c r="I143" s="465"/>
      <c r="J143" s="465"/>
      <c r="K143" s="465"/>
      <c r="L143" s="465"/>
      <c r="M143" s="465"/>
      <c r="N143" s="465"/>
      <c r="O143" s="465"/>
      <c r="P143" s="465"/>
      <c r="Q143" s="465"/>
      <c r="R143" s="465"/>
      <c r="S143" s="465"/>
      <c r="T143" s="465"/>
      <c r="U143" s="465"/>
      <c r="V143" s="465"/>
      <c r="W143" s="465"/>
    </row>
    <row r="144">
      <c r="A144" s="465"/>
      <c r="B144" s="465"/>
      <c r="C144" s="465"/>
      <c r="D144" s="465"/>
      <c r="E144" s="465"/>
      <c r="F144" s="465"/>
      <c r="G144" s="465"/>
      <c r="H144" s="465"/>
      <c r="I144" s="465"/>
      <c r="J144" s="465"/>
      <c r="K144" s="465"/>
      <c r="L144" s="465"/>
      <c r="M144" s="465"/>
      <c r="N144" s="465"/>
      <c r="O144" s="465"/>
      <c r="P144" s="465"/>
      <c r="Q144" s="465"/>
      <c r="R144" s="465"/>
      <c r="S144" s="465"/>
      <c r="T144" s="465"/>
      <c r="U144" s="465"/>
      <c r="V144" s="465"/>
      <c r="W144" s="465"/>
    </row>
    <row r="145">
      <c r="A145" s="465"/>
      <c r="B145" s="465"/>
      <c r="C145" s="465"/>
      <c r="D145" s="465"/>
      <c r="E145" s="465"/>
      <c r="F145" s="465"/>
      <c r="G145" s="465"/>
      <c r="H145" s="465"/>
      <c r="I145" s="465"/>
      <c r="J145" s="465"/>
      <c r="K145" s="465"/>
      <c r="L145" s="465"/>
      <c r="M145" s="465"/>
      <c r="N145" s="465"/>
      <c r="O145" s="465"/>
      <c r="P145" s="465"/>
      <c r="Q145" s="465"/>
      <c r="R145" s="465"/>
      <c r="S145" s="465"/>
      <c r="T145" s="465"/>
      <c r="U145" s="465"/>
      <c r="V145" s="465"/>
      <c r="W145" s="465"/>
    </row>
    <row r="146">
      <c r="A146" s="465"/>
      <c r="B146" s="465"/>
      <c r="C146" s="465"/>
      <c r="D146" s="465"/>
      <c r="E146" s="465"/>
      <c r="F146" s="465"/>
      <c r="G146" s="465"/>
      <c r="H146" s="465"/>
      <c r="I146" s="465"/>
      <c r="J146" s="465"/>
      <c r="K146" s="465"/>
      <c r="L146" s="465"/>
      <c r="M146" s="465"/>
      <c r="N146" s="465"/>
      <c r="O146" s="465"/>
      <c r="P146" s="465"/>
      <c r="Q146" s="465"/>
      <c r="R146" s="465"/>
      <c r="S146" s="465"/>
      <c r="T146" s="465"/>
      <c r="U146" s="465"/>
      <c r="V146" s="465"/>
      <c r="W146" s="465"/>
    </row>
    <row r="147">
      <c r="A147" s="465"/>
      <c r="B147" s="465"/>
      <c r="C147" s="465"/>
      <c r="D147" s="465"/>
      <c r="E147" s="465"/>
      <c r="F147" s="465"/>
      <c r="G147" s="465"/>
      <c r="H147" s="465"/>
      <c r="I147" s="465"/>
      <c r="J147" s="465"/>
      <c r="K147" s="465"/>
      <c r="L147" s="465"/>
      <c r="M147" s="465"/>
      <c r="N147" s="465"/>
      <c r="O147" s="465"/>
      <c r="P147" s="465"/>
      <c r="Q147" s="465"/>
      <c r="R147" s="465"/>
      <c r="S147" s="465"/>
      <c r="T147" s="465"/>
      <c r="U147" s="465"/>
      <c r="V147" s="465"/>
      <c r="W147" s="465"/>
    </row>
    <row r="148">
      <c r="A148" s="465"/>
      <c r="B148" s="465"/>
      <c r="C148" s="465"/>
      <c r="D148" s="465"/>
      <c r="E148" s="465"/>
      <c r="F148" s="465"/>
      <c r="G148" s="465"/>
      <c r="H148" s="465"/>
      <c r="I148" s="465"/>
      <c r="J148" s="465"/>
      <c r="K148" s="465"/>
      <c r="L148" s="465"/>
      <c r="M148" s="465"/>
      <c r="N148" s="465"/>
      <c r="O148" s="465"/>
      <c r="P148" s="465"/>
      <c r="Q148" s="465"/>
      <c r="R148" s="465"/>
      <c r="S148" s="465"/>
      <c r="T148" s="465"/>
      <c r="U148" s="465"/>
      <c r="V148" s="465"/>
      <c r="W148" s="465"/>
    </row>
    <row r="149">
      <c r="A149" s="465"/>
      <c r="B149" s="465"/>
      <c r="C149" s="465"/>
      <c r="D149" s="465"/>
      <c r="E149" s="465"/>
      <c r="F149" s="465"/>
      <c r="G149" s="465"/>
      <c r="H149" s="465"/>
      <c r="I149" s="465"/>
      <c r="J149" s="465"/>
      <c r="K149" s="465"/>
      <c r="L149" s="465"/>
      <c r="M149" s="465"/>
      <c r="N149" s="465"/>
      <c r="O149" s="465"/>
      <c r="P149" s="465"/>
      <c r="Q149" s="465"/>
      <c r="R149" s="465"/>
      <c r="S149" s="465"/>
      <c r="T149" s="465"/>
      <c r="U149" s="465"/>
      <c r="V149" s="465"/>
      <c r="W149" s="465"/>
    </row>
    <row r="150">
      <c r="A150" s="465"/>
      <c r="B150" s="465"/>
      <c r="C150" s="465"/>
      <c r="D150" s="465"/>
      <c r="E150" s="465"/>
      <c r="F150" s="465"/>
      <c r="G150" s="465"/>
      <c r="H150" s="465"/>
      <c r="I150" s="465"/>
      <c r="J150" s="465"/>
      <c r="K150" s="465"/>
      <c r="L150" s="465"/>
      <c r="M150" s="465"/>
      <c r="N150" s="465"/>
      <c r="O150" s="465"/>
      <c r="P150" s="465"/>
      <c r="Q150" s="465"/>
      <c r="R150" s="465"/>
      <c r="S150" s="465"/>
      <c r="T150" s="465"/>
      <c r="U150" s="465"/>
      <c r="V150" s="465"/>
      <c r="W150" s="465"/>
    </row>
    <row r="151">
      <c r="A151" s="465"/>
      <c r="B151" s="465"/>
      <c r="C151" s="465"/>
      <c r="D151" s="465"/>
      <c r="E151" s="465"/>
      <c r="F151" s="465"/>
      <c r="G151" s="465"/>
      <c r="H151" s="465"/>
      <c r="I151" s="465"/>
      <c r="J151" s="465"/>
      <c r="K151" s="465"/>
      <c r="L151" s="465"/>
      <c r="M151" s="465"/>
      <c r="N151" s="465"/>
      <c r="O151" s="465"/>
      <c r="P151" s="465"/>
      <c r="Q151" s="465"/>
      <c r="R151" s="465"/>
      <c r="S151" s="465"/>
      <c r="T151" s="465"/>
      <c r="U151" s="465"/>
      <c r="V151" s="465"/>
      <c r="W151" s="465"/>
    </row>
    <row r="152">
      <c r="A152" s="465"/>
      <c r="B152" s="465"/>
      <c r="C152" s="465"/>
      <c r="D152" s="465"/>
      <c r="E152" s="465"/>
      <c r="F152" s="465"/>
      <c r="G152" s="465"/>
      <c r="H152" s="465"/>
      <c r="I152" s="465"/>
      <c r="J152" s="465"/>
      <c r="K152" s="465"/>
      <c r="L152" s="465"/>
      <c r="M152" s="465"/>
      <c r="N152" s="465"/>
      <c r="O152" s="465"/>
      <c r="P152" s="465"/>
      <c r="Q152" s="465"/>
      <c r="R152" s="465"/>
      <c r="S152" s="465"/>
      <c r="T152" s="465"/>
      <c r="U152" s="465"/>
      <c r="V152" s="465"/>
      <c r="W152" s="465"/>
    </row>
    <row r="153">
      <c r="A153" s="465"/>
      <c r="B153" s="465"/>
      <c r="C153" s="465"/>
      <c r="D153" s="465"/>
      <c r="E153" s="465"/>
      <c r="F153" s="465"/>
      <c r="G153" s="465"/>
      <c r="H153" s="465"/>
      <c r="I153" s="465"/>
      <c r="J153" s="465"/>
      <c r="K153" s="465"/>
      <c r="L153" s="465"/>
      <c r="M153" s="465"/>
      <c r="N153" s="465"/>
      <c r="O153" s="465"/>
      <c r="P153" s="465"/>
      <c r="Q153" s="465"/>
      <c r="R153" s="465"/>
      <c r="S153" s="465"/>
      <c r="T153" s="465"/>
      <c r="U153" s="465"/>
      <c r="V153" s="465"/>
      <c r="W153" s="465"/>
    </row>
    <row r="154">
      <c r="A154" s="465"/>
      <c r="B154" s="465"/>
      <c r="C154" s="465"/>
      <c r="D154" s="465"/>
      <c r="E154" s="465"/>
      <c r="F154" s="465"/>
      <c r="G154" s="465"/>
      <c r="H154" s="465"/>
      <c r="I154" s="465"/>
      <c r="J154" s="465"/>
      <c r="K154" s="465"/>
      <c r="L154" s="465"/>
      <c r="M154" s="465"/>
      <c r="N154" s="465"/>
      <c r="O154" s="465"/>
      <c r="P154" s="465"/>
      <c r="Q154" s="465"/>
      <c r="R154" s="465"/>
      <c r="S154" s="465"/>
      <c r="T154" s="465"/>
      <c r="U154" s="465"/>
      <c r="V154" s="465"/>
      <c r="W154" s="465"/>
    </row>
    <row r="155">
      <c r="A155" s="465"/>
      <c r="B155" s="465"/>
      <c r="C155" s="465"/>
      <c r="D155" s="465"/>
      <c r="E155" s="465"/>
      <c r="F155" s="465"/>
      <c r="G155" s="465"/>
      <c r="H155" s="465"/>
      <c r="I155" s="465"/>
      <c r="J155" s="465"/>
      <c r="K155" s="465"/>
      <c r="L155" s="465"/>
      <c r="M155" s="465"/>
      <c r="N155" s="465"/>
      <c r="O155" s="465"/>
      <c r="P155" s="465"/>
      <c r="Q155" s="465"/>
      <c r="R155" s="465"/>
      <c r="S155" s="465"/>
      <c r="T155" s="465"/>
      <c r="U155" s="465"/>
      <c r="V155" s="465"/>
      <c r="W155" s="465"/>
    </row>
    <row r="156">
      <c r="A156" s="465"/>
      <c r="B156" s="465"/>
      <c r="C156" s="465"/>
      <c r="D156" s="465"/>
      <c r="E156" s="465"/>
      <c r="F156" s="465"/>
      <c r="G156" s="465"/>
      <c r="H156" s="465"/>
      <c r="I156" s="465"/>
      <c r="J156" s="465"/>
      <c r="K156" s="465"/>
      <c r="L156" s="465"/>
      <c r="M156" s="465"/>
      <c r="N156" s="465"/>
      <c r="O156" s="465"/>
      <c r="P156" s="465"/>
      <c r="Q156" s="465"/>
      <c r="R156" s="465"/>
      <c r="S156" s="465"/>
      <c r="T156" s="465"/>
      <c r="U156" s="465"/>
      <c r="V156" s="465"/>
      <c r="W156" s="465"/>
    </row>
    <row r="157">
      <c r="A157" s="465"/>
      <c r="B157" s="465"/>
      <c r="C157" s="465"/>
      <c r="D157" s="465"/>
      <c r="E157" s="465"/>
      <c r="F157" s="465"/>
      <c r="G157" s="465"/>
      <c r="H157" s="465"/>
      <c r="I157" s="465"/>
      <c r="J157" s="465"/>
      <c r="K157" s="465"/>
      <c r="L157" s="465"/>
      <c r="M157" s="465"/>
      <c r="N157" s="465"/>
      <c r="O157" s="465"/>
      <c r="P157" s="465"/>
      <c r="Q157" s="465"/>
      <c r="R157" s="465"/>
      <c r="S157" s="465"/>
      <c r="T157" s="465"/>
      <c r="U157" s="465"/>
      <c r="V157" s="465"/>
      <c r="W157" s="465"/>
    </row>
    <row r="158">
      <c r="A158" s="465"/>
      <c r="B158" s="465"/>
      <c r="C158" s="465"/>
      <c r="D158" s="465"/>
      <c r="E158" s="465"/>
      <c r="F158" s="465"/>
      <c r="G158" s="465"/>
      <c r="H158" s="465"/>
      <c r="I158" s="465"/>
      <c r="J158" s="465"/>
      <c r="K158" s="465"/>
      <c r="L158" s="465"/>
      <c r="M158" s="465"/>
      <c r="N158" s="465"/>
      <c r="O158" s="465"/>
      <c r="P158" s="465"/>
      <c r="Q158" s="465"/>
      <c r="R158" s="465"/>
      <c r="S158" s="465"/>
      <c r="T158" s="465"/>
      <c r="U158" s="465"/>
      <c r="V158" s="465"/>
      <c r="W158" s="465"/>
    </row>
    <row r="159">
      <c r="A159" s="465"/>
      <c r="B159" s="465"/>
      <c r="C159" s="465"/>
      <c r="D159" s="465"/>
      <c r="E159" s="465"/>
      <c r="F159" s="465"/>
      <c r="G159" s="465"/>
      <c r="H159" s="465"/>
      <c r="I159" s="465"/>
      <c r="J159" s="465"/>
      <c r="K159" s="465"/>
      <c r="L159" s="465"/>
      <c r="M159" s="465"/>
      <c r="N159" s="465"/>
      <c r="O159" s="465"/>
      <c r="P159" s="465"/>
      <c r="Q159" s="465"/>
      <c r="R159" s="465"/>
      <c r="S159" s="465"/>
      <c r="T159" s="465"/>
      <c r="U159" s="465"/>
      <c r="V159" s="465"/>
      <c r="W159" s="465"/>
    </row>
    <row r="160">
      <c r="A160" s="465"/>
      <c r="B160" s="465"/>
      <c r="C160" s="465"/>
      <c r="D160" s="465"/>
      <c r="E160" s="465"/>
      <c r="F160" s="465"/>
      <c r="G160" s="465"/>
      <c r="H160" s="465"/>
      <c r="I160" s="465"/>
      <c r="J160" s="465"/>
      <c r="K160" s="465"/>
      <c r="L160" s="465"/>
      <c r="M160" s="465"/>
      <c r="N160" s="465"/>
      <c r="O160" s="465"/>
      <c r="P160" s="465"/>
      <c r="Q160" s="465"/>
      <c r="R160" s="465"/>
      <c r="S160" s="465"/>
      <c r="T160" s="465"/>
      <c r="U160" s="465"/>
      <c r="V160" s="465"/>
      <c r="W160" s="465"/>
    </row>
    <row r="161">
      <c r="A161" s="465"/>
      <c r="B161" s="465"/>
      <c r="C161" s="465"/>
      <c r="D161" s="465"/>
      <c r="E161" s="465"/>
      <c r="F161" s="465"/>
      <c r="G161" s="465"/>
      <c r="H161" s="465"/>
      <c r="I161" s="465"/>
      <c r="J161" s="465"/>
      <c r="K161" s="465"/>
      <c r="L161" s="465"/>
      <c r="M161" s="465"/>
      <c r="N161" s="465"/>
      <c r="O161" s="465"/>
      <c r="P161" s="465"/>
      <c r="Q161" s="465"/>
      <c r="R161" s="465"/>
      <c r="S161" s="465"/>
      <c r="T161" s="465"/>
      <c r="U161" s="465"/>
      <c r="V161" s="465"/>
      <c r="W161" s="465"/>
    </row>
    <row r="162">
      <c r="A162" s="465"/>
      <c r="B162" s="465"/>
      <c r="C162" s="465"/>
      <c r="D162" s="465"/>
      <c r="E162" s="465"/>
      <c r="F162" s="465"/>
      <c r="G162" s="465"/>
      <c r="H162" s="465"/>
      <c r="I162" s="465"/>
      <c r="J162" s="465"/>
      <c r="K162" s="465"/>
      <c r="L162" s="465"/>
      <c r="M162" s="465"/>
      <c r="N162" s="465"/>
      <c r="O162" s="465"/>
      <c r="P162" s="465"/>
      <c r="Q162" s="465"/>
      <c r="R162" s="465"/>
      <c r="S162" s="465"/>
      <c r="T162" s="465"/>
      <c r="U162" s="465"/>
      <c r="V162" s="465"/>
      <c r="W162" s="465"/>
    </row>
    <row r="163">
      <c r="A163" s="465"/>
      <c r="B163" s="465"/>
      <c r="C163" s="465"/>
      <c r="D163" s="465"/>
      <c r="E163" s="465"/>
      <c r="F163" s="465"/>
      <c r="G163" s="465"/>
      <c r="H163" s="465"/>
      <c r="I163" s="465"/>
      <c r="J163" s="465"/>
      <c r="K163" s="465"/>
      <c r="L163" s="465"/>
      <c r="M163" s="465"/>
      <c r="N163" s="465"/>
      <c r="O163" s="465"/>
      <c r="P163" s="465"/>
      <c r="Q163" s="465"/>
      <c r="R163" s="465"/>
      <c r="S163" s="465"/>
      <c r="T163" s="465"/>
      <c r="U163" s="465"/>
      <c r="V163" s="465"/>
      <c r="W163" s="465"/>
    </row>
    <row r="164">
      <c r="A164" s="465"/>
      <c r="B164" s="465"/>
      <c r="C164" s="465"/>
      <c r="D164" s="465"/>
      <c r="E164" s="465"/>
      <c r="F164" s="465"/>
      <c r="G164" s="465"/>
      <c r="H164" s="465"/>
      <c r="I164" s="465"/>
      <c r="J164" s="465"/>
      <c r="K164" s="465"/>
      <c r="L164" s="465"/>
      <c r="M164" s="465"/>
      <c r="N164" s="465"/>
      <c r="O164" s="465"/>
      <c r="P164" s="465"/>
      <c r="Q164" s="465"/>
      <c r="R164" s="465"/>
      <c r="S164" s="465"/>
      <c r="T164" s="465"/>
      <c r="U164" s="465"/>
      <c r="V164" s="465"/>
      <c r="W164" s="465"/>
    </row>
    <row r="165">
      <c r="A165" s="465"/>
      <c r="B165" s="465"/>
      <c r="C165" s="465"/>
      <c r="D165" s="465"/>
      <c r="E165" s="465"/>
      <c r="F165" s="465"/>
      <c r="G165" s="465"/>
      <c r="H165" s="465"/>
      <c r="I165" s="465"/>
      <c r="J165" s="465"/>
      <c r="K165" s="465"/>
      <c r="L165" s="465"/>
      <c r="M165" s="465"/>
      <c r="N165" s="465"/>
      <c r="O165" s="465"/>
      <c r="P165" s="465"/>
      <c r="Q165" s="465"/>
      <c r="R165" s="465"/>
      <c r="S165" s="465"/>
      <c r="T165" s="465"/>
      <c r="U165" s="465"/>
      <c r="V165" s="465"/>
      <c r="W165" s="465"/>
    </row>
    <row r="166">
      <c r="A166" s="465"/>
      <c r="B166" s="465"/>
      <c r="C166" s="465"/>
      <c r="D166" s="465"/>
      <c r="E166" s="465"/>
      <c r="F166" s="465"/>
      <c r="G166" s="465"/>
      <c r="H166" s="465"/>
      <c r="I166" s="465"/>
      <c r="J166" s="465"/>
      <c r="K166" s="465"/>
      <c r="L166" s="465"/>
      <c r="M166" s="465"/>
      <c r="N166" s="465"/>
      <c r="O166" s="465"/>
      <c r="P166" s="465"/>
      <c r="Q166" s="465"/>
      <c r="R166" s="465"/>
      <c r="S166" s="465"/>
      <c r="T166" s="465"/>
      <c r="U166" s="465"/>
      <c r="V166" s="465"/>
      <c r="W166" s="465"/>
    </row>
    <row r="167">
      <c r="A167" s="465"/>
      <c r="B167" s="465"/>
      <c r="C167" s="465"/>
      <c r="D167" s="465"/>
      <c r="E167" s="465"/>
      <c r="F167" s="465"/>
      <c r="G167" s="465"/>
      <c r="H167" s="465"/>
      <c r="I167" s="465"/>
      <c r="J167" s="465"/>
      <c r="K167" s="465"/>
      <c r="L167" s="465"/>
      <c r="M167" s="465"/>
      <c r="N167" s="465"/>
      <c r="O167" s="465"/>
      <c r="P167" s="465"/>
      <c r="Q167" s="465"/>
      <c r="R167" s="465"/>
      <c r="S167" s="465"/>
      <c r="T167" s="465"/>
      <c r="U167" s="465"/>
      <c r="V167" s="465"/>
      <c r="W167" s="465"/>
    </row>
    <row r="168">
      <c r="A168" s="465"/>
      <c r="B168" s="465"/>
      <c r="C168" s="465"/>
      <c r="D168" s="465"/>
      <c r="E168" s="465"/>
      <c r="F168" s="465"/>
      <c r="G168" s="465"/>
      <c r="H168" s="465"/>
      <c r="I168" s="465"/>
      <c r="J168" s="465"/>
      <c r="K168" s="465"/>
      <c r="L168" s="465"/>
      <c r="M168" s="465"/>
      <c r="N168" s="465"/>
      <c r="O168" s="465"/>
      <c r="P168" s="465"/>
      <c r="Q168" s="465"/>
      <c r="R168" s="465"/>
      <c r="S168" s="465"/>
      <c r="T168" s="465"/>
      <c r="U168" s="465"/>
      <c r="V168" s="465"/>
      <c r="W168" s="465"/>
    </row>
    <row r="169">
      <c r="A169" s="465"/>
      <c r="B169" s="465"/>
      <c r="C169" s="465"/>
      <c r="D169" s="465"/>
      <c r="E169" s="465"/>
      <c r="F169" s="465"/>
      <c r="G169" s="465"/>
      <c r="H169" s="465"/>
      <c r="I169" s="465"/>
      <c r="J169" s="465"/>
      <c r="K169" s="465"/>
      <c r="L169" s="465"/>
      <c r="M169" s="465"/>
      <c r="N169" s="465"/>
      <c r="O169" s="465"/>
      <c r="P169" s="465"/>
      <c r="Q169" s="465"/>
      <c r="R169" s="465"/>
      <c r="S169" s="465"/>
      <c r="T169" s="465"/>
      <c r="U169" s="465"/>
      <c r="V169" s="465"/>
      <c r="W169" s="465"/>
    </row>
    <row r="170">
      <c r="A170" s="465"/>
      <c r="B170" s="465"/>
      <c r="C170" s="465"/>
      <c r="D170" s="465"/>
      <c r="E170" s="465"/>
      <c r="F170" s="465"/>
      <c r="G170" s="465"/>
      <c r="H170" s="465"/>
      <c r="I170" s="465"/>
      <c r="J170" s="465"/>
      <c r="K170" s="465"/>
      <c r="L170" s="465"/>
      <c r="M170" s="465"/>
      <c r="N170" s="465"/>
      <c r="O170" s="465"/>
      <c r="P170" s="465"/>
      <c r="Q170" s="465"/>
      <c r="R170" s="465"/>
      <c r="S170" s="465"/>
      <c r="T170" s="465"/>
      <c r="U170" s="465"/>
      <c r="V170" s="465"/>
      <c r="W170" s="465"/>
    </row>
    <row r="171">
      <c r="A171" s="465"/>
      <c r="B171" s="465"/>
      <c r="C171" s="465"/>
      <c r="D171" s="465"/>
      <c r="E171" s="465"/>
      <c r="F171" s="465"/>
      <c r="G171" s="465"/>
      <c r="H171" s="465"/>
      <c r="I171" s="465"/>
      <c r="J171" s="465"/>
      <c r="K171" s="465"/>
      <c r="L171" s="465"/>
      <c r="M171" s="465"/>
      <c r="N171" s="465"/>
      <c r="O171" s="465"/>
      <c r="P171" s="465"/>
      <c r="Q171" s="465"/>
      <c r="R171" s="465"/>
      <c r="S171" s="465"/>
      <c r="T171" s="465"/>
      <c r="U171" s="465"/>
      <c r="V171" s="465"/>
      <c r="W171" s="465"/>
    </row>
    <row r="172">
      <c r="A172" s="465"/>
      <c r="B172" s="465"/>
      <c r="C172" s="465"/>
      <c r="D172" s="465"/>
      <c r="E172" s="465"/>
      <c r="F172" s="465"/>
      <c r="G172" s="465"/>
      <c r="H172" s="465"/>
      <c r="I172" s="465"/>
      <c r="J172" s="465"/>
      <c r="K172" s="465"/>
      <c r="L172" s="465"/>
      <c r="M172" s="465"/>
      <c r="N172" s="465"/>
      <c r="O172" s="465"/>
      <c r="P172" s="465"/>
      <c r="Q172" s="465"/>
      <c r="R172" s="465"/>
      <c r="S172" s="465"/>
      <c r="T172" s="465"/>
      <c r="U172" s="465"/>
      <c r="V172" s="465"/>
      <c r="W172" s="465"/>
    </row>
    <row r="173">
      <c r="A173" s="465"/>
      <c r="B173" s="465"/>
      <c r="C173" s="465"/>
      <c r="D173" s="465"/>
      <c r="E173" s="465"/>
      <c r="F173" s="465"/>
      <c r="G173" s="465"/>
      <c r="H173" s="465"/>
      <c r="I173" s="465"/>
      <c r="J173" s="465"/>
      <c r="K173" s="465"/>
      <c r="L173" s="465"/>
      <c r="M173" s="465"/>
      <c r="N173" s="465"/>
      <c r="O173" s="465"/>
      <c r="P173" s="465"/>
      <c r="Q173" s="465"/>
      <c r="R173" s="465"/>
      <c r="S173" s="465"/>
      <c r="T173" s="465"/>
      <c r="U173" s="465"/>
      <c r="V173" s="465"/>
      <c r="W173" s="465"/>
    </row>
    <row r="174">
      <c r="A174" s="465"/>
      <c r="B174" s="465"/>
      <c r="C174" s="465"/>
      <c r="D174" s="465"/>
      <c r="E174" s="465"/>
      <c r="F174" s="465"/>
      <c r="G174" s="465"/>
      <c r="H174" s="465"/>
      <c r="I174" s="465"/>
      <c r="J174" s="465"/>
      <c r="K174" s="465"/>
      <c r="L174" s="465"/>
      <c r="M174" s="465"/>
      <c r="N174" s="465"/>
      <c r="O174" s="465"/>
      <c r="P174" s="465"/>
      <c r="Q174" s="465"/>
      <c r="R174" s="465"/>
      <c r="S174" s="465"/>
      <c r="T174" s="465"/>
      <c r="U174" s="465"/>
      <c r="V174" s="465"/>
      <c r="W174" s="465"/>
    </row>
    <row r="175">
      <c r="A175" s="465"/>
      <c r="B175" s="465"/>
      <c r="C175" s="465"/>
      <c r="D175" s="465"/>
      <c r="E175" s="465"/>
      <c r="F175" s="465"/>
      <c r="G175" s="465"/>
      <c r="H175" s="465"/>
      <c r="I175" s="465"/>
      <c r="J175" s="465"/>
      <c r="K175" s="465"/>
      <c r="L175" s="465"/>
      <c r="M175" s="465"/>
      <c r="N175" s="465"/>
      <c r="O175" s="465"/>
      <c r="P175" s="465"/>
      <c r="Q175" s="465"/>
      <c r="R175" s="465"/>
      <c r="S175" s="465"/>
      <c r="T175" s="465"/>
      <c r="U175" s="465"/>
      <c r="V175" s="465"/>
      <c r="W175" s="465"/>
    </row>
    <row r="176">
      <c r="A176" s="465"/>
      <c r="B176" s="465"/>
      <c r="C176" s="465"/>
      <c r="D176" s="465"/>
      <c r="E176" s="465"/>
      <c r="F176" s="465"/>
      <c r="G176" s="465"/>
      <c r="H176" s="465"/>
      <c r="I176" s="465"/>
      <c r="J176" s="465"/>
      <c r="K176" s="465"/>
      <c r="L176" s="465"/>
      <c r="M176" s="465"/>
      <c r="N176" s="465"/>
      <c r="O176" s="465"/>
      <c r="P176" s="465"/>
      <c r="Q176" s="465"/>
      <c r="R176" s="465"/>
      <c r="S176" s="465"/>
      <c r="T176" s="465"/>
      <c r="U176" s="465"/>
      <c r="V176" s="465"/>
      <c r="W176" s="465"/>
    </row>
    <row r="177">
      <c r="A177" s="465"/>
      <c r="B177" s="465"/>
      <c r="C177" s="465"/>
      <c r="D177" s="465"/>
      <c r="E177" s="465"/>
      <c r="F177" s="465"/>
      <c r="G177" s="465"/>
      <c r="H177" s="465"/>
      <c r="I177" s="465"/>
      <c r="J177" s="465"/>
      <c r="K177" s="465"/>
      <c r="L177" s="465"/>
      <c r="M177" s="465"/>
      <c r="N177" s="465"/>
      <c r="O177" s="465"/>
      <c r="P177" s="465"/>
      <c r="Q177" s="465"/>
      <c r="R177" s="465"/>
      <c r="S177" s="465"/>
      <c r="T177" s="465"/>
      <c r="U177" s="465"/>
      <c r="V177" s="465"/>
      <c r="W177" s="465"/>
    </row>
    <row r="178">
      <c r="A178" s="465"/>
      <c r="B178" s="465"/>
      <c r="C178" s="465"/>
      <c r="D178" s="465"/>
      <c r="E178" s="465"/>
      <c r="F178" s="465"/>
      <c r="G178" s="465"/>
      <c r="H178" s="465"/>
      <c r="I178" s="465"/>
      <c r="J178" s="465"/>
      <c r="K178" s="465"/>
      <c r="L178" s="465"/>
      <c r="M178" s="465"/>
      <c r="N178" s="465"/>
      <c r="O178" s="465"/>
      <c r="P178" s="465"/>
      <c r="Q178" s="465"/>
      <c r="R178" s="465"/>
      <c r="S178" s="465"/>
      <c r="T178" s="465"/>
      <c r="U178" s="465"/>
      <c r="V178" s="465"/>
      <c r="W178" s="465"/>
    </row>
    <row r="179">
      <c r="A179" s="465"/>
      <c r="B179" s="465"/>
      <c r="C179" s="465"/>
      <c r="D179" s="465"/>
      <c r="E179" s="465"/>
      <c r="F179" s="465"/>
      <c r="G179" s="465"/>
      <c r="H179" s="465"/>
      <c r="I179" s="465"/>
      <c r="J179" s="465"/>
      <c r="K179" s="465"/>
      <c r="L179" s="465"/>
      <c r="M179" s="465"/>
      <c r="N179" s="465"/>
      <c r="O179" s="465"/>
      <c r="P179" s="465"/>
      <c r="Q179" s="465"/>
      <c r="R179" s="465"/>
      <c r="S179" s="465"/>
      <c r="T179" s="465"/>
      <c r="U179" s="465"/>
      <c r="V179" s="465"/>
      <c r="W179" s="465"/>
    </row>
    <row r="180">
      <c r="A180" s="465"/>
      <c r="B180" s="465"/>
      <c r="C180" s="465"/>
      <c r="D180" s="465"/>
      <c r="E180" s="465"/>
      <c r="F180" s="465"/>
      <c r="G180" s="465"/>
      <c r="H180" s="465"/>
      <c r="I180" s="465"/>
      <c r="J180" s="465"/>
      <c r="K180" s="465"/>
      <c r="L180" s="465"/>
      <c r="M180" s="465"/>
      <c r="N180" s="465"/>
      <c r="O180" s="465"/>
      <c r="P180" s="465"/>
      <c r="Q180" s="465"/>
      <c r="R180" s="465"/>
      <c r="S180" s="465"/>
      <c r="T180" s="465"/>
      <c r="U180" s="465"/>
      <c r="V180" s="465"/>
      <c r="W180" s="465"/>
    </row>
    <row r="181">
      <c r="A181" s="465"/>
      <c r="B181" s="465"/>
      <c r="C181" s="465"/>
      <c r="D181" s="465"/>
      <c r="E181" s="465"/>
      <c r="F181" s="465"/>
      <c r="G181" s="465"/>
      <c r="H181" s="465"/>
      <c r="I181" s="465"/>
      <c r="J181" s="465"/>
      <c r="K181" s="465"/>
      <c r="L181" s="465"/>
      <c r="M181" s="465"/>
      <c r="N181" s="465"/>
      <c r="O181" s="465"/>
      <c r="P181" s="465"/>
      <c r="Q181" s="465"/>
      <c r="R181" s="465"/>
      <c r="S181" s="465"/>
      <c r="T181" s="465"/>
      <c r="U181" s="465"/>
      <c r="V181" s="465"/>
      <c r="W181" s="465"/>
    </row>
    <row r="182">
      <c r="A182" s="465"/>
      <c r="B182" s="465"/>
      <c r="C182" s="465"/>
      <c r="D182" s="465"/>
      <c r="E182" s="465"/>
      <c r="F182" s="465"/>
      <c r="G182" s="465"/>
      <c r="H182" s="465"/>
      <c r="I182" s="465"/>
      <c r="J182" s="465"/>
      <c r="K182" s="465"/>
      <c r="L182" s="465"/>
      <c r="M182" s="465"/>
      <c r="N182" s="465"/>
      <c r="O182" s="465"/>
      <c r="P182" s="465"/>
      <c r="Q182" s="465"/>
      <c r="R182" s="465"/>
      <c r="S182" s="465"/>
      <c r="T182" s="465"/>
      <c r="U182" s="465"/>
      <c r="V182" s="465"/>
      <c r="W182" s="465"/>
    </row>
    <row r="183">
      <c r="A183" s="465"/>
      <c r="B183" s="465"/>
      <c r="C183" s="465"/>
      <c r="D183" s="465"/>
      <c r="E183" s="465"/>
      <c r="F183" s="465"/>
      <c r="G183" s="465"/>
      <c r="H183" s="465"/>
      <c r="I183" s="465"/>
      <c r="J183" s="465"/>
      <c r="K183" s="465"/>
      <c r="L183" s="465"/>
      <c r="M183" s="465"/>
      <c r="N183" s="465"/>
      <c r="O183" s="465"/>
      <c r="P183" s="465"/>
      <c r="Q183" s="465"/>
      <c r="R183" s="465"/>
      <c r="S183" s="465"/>
      <c r="T183" s="465"/>
      <c r="U183" s="465"/>
      <c r="V183" s="465"/>
      <c r="W183" s="465"/>
    </row>
    <row r="184">
      <c r="A184" s="465"/>
      <c r="B184" s="465"/>
      <c r="C184" s="465"/>
      <c r="D184" s="465"/>
      <c r="E184" s="465"/>
      <c r="F184" s="465"/>
      <c r="G184" s="465"/>
      <c r="H184" s="465"/>
      <c r="I184" s="465"/>
      <c r="J184" s="465"/>
      <c r="K184" s="465"/>
      <c r="L184" s="465"/>
      <c r="M184" s="465"/>
      <c r="N184" s="465"/>
      <c r="O184" s="465"/>
      <c r="P184" s="465"/>
      <c r="Q184" s="465"/>
      <c r="R184" s="465"/>
      <c r="S184" s="465"/>
      <c r="T184" s="465"/>
      <c r="U184" s="465"/>
      <c r="V184" s="465"/>
      <c r="W184" s="465"/>
    </row>
    <row r="185">
      <c r="A185" s="465"/>
      <c r="B185" s="465"/>
      <c r="C185" s="465"/>
      <c r="D185" s="465"/>
      <c r="E185" s="465"/>
      <c r="F185" s="465"/>
      <c r="G185" s="465"/>
      <c r="H185" s="465"/>
      <c r="I185" s="465"/>
      <c r="J185" s="465"/>
      <c r="K185" s="465"/>
      <c r="L185" s="465"/>
      <c r="M185" s="465"/>
      <c r="N185" s="465"/>
      <c r="O185" s="465"/>
      <c r="P185" s="465"/>
      <c r="Q185" s="465"/>
      <c r="R185" s="465"/>
      <c r="S185" s="465"/>
      <c r="T185" s="465"/>
      <c r="U185" s="465"/>
      <c r="V185" s="465"/>
      <c r="W185" s="465"/>
    </row>
    <row r="186">
      <c r="A186" s="465"/>
      <c r="B186" s="465"/>
      <c r="C186" s="465"/>
      <c r="D186" s="465"/>
      <c r="E186" s="465"/>
      <c r="F186" s="465"/>
      <c r="G186" s="465"/>
      <c r="H186" s="465"/>
      <c r="I186" s="465"/>
      <c r="J186" s="465"/>
      <c r="K186" s="465"/>
      <c r="L186" s="465"/>
      <c r="M186" s="465"/>
      <c r="N186" s="465"/>
      <c r="O186" s="465"/>
      <c r="P186" s="465"/>
      <c r="Q186" s="465"/>
      <c r="R186" s="465"/>
      <c r="S186" s="465"/>
      <c r="T186" s="465"/>
      <c r="U186" s="465"/>
      <c r="V186" s="465"/>
      <c r="W186" s="465"/>
    </row>
    <row r="187">
      <c r="A187" s="465"/>
      <c r="B187" s="465"/>
      <c r="C187" s="465"/>
      <c r="D187" s="465"/>
      <c r="E187" s="465"/>
      <c r="F187" s="465"/>
      <c r="G187" s="465"/>
      <c r="H187" s="465"/>
      <c r="I187" s="465"/>
      <c r="J187" s="465"/>
      <c r="K187" s="465"/>
      <c r="L187" s="465"/>
      <c r="M187" s="465"/>
      <c r="N187" s="465"/>
      <c r="O187" s="465"/>
      <c r="P187" s="465"/>
      <c r="Q187" s="465"/>
      <c r="R187" s="465"/>
      <c r="S187" s="465"/>
      <c r="T187" s="465"/>
      <c r="U187" s="465"/>
      <c r="V187" s="465"/>
      <c r="W187" s="465"/>
    </row>
    <row r="188">
      <c r="A188" s="465"/>
      <c r="B188" s="465"/>
      <c r="C188" s="465"/>
      <c r="D188" s="465"/>
      <c r="E188" s="465"/>
      <c r="F188" s="465"/>
      <c r="G188" s="465"/>
      <c r="H188" s="465"/>
      <c r="I188" s="465"/>
      <c r="J188" s="465"/>
      <c r="K188" s="465"/>
      <c r="L188" s="465"/>
      <c r="M188" s="465"/>
      <c r="N188" s="465"/>
      <c r="O188" s="465"/>
      <c r="P188" s="465"/>
      <c r="Q188" s="465"/>
      <c r="R188" s="465"/>
      <c r="S188" s="465"/>
      <c r="T188" s="465"/>
      <c r="U188" s="465"/>
      <c r="V188" s="465"/>
      <c r="W188" s="465"/>
    </row>
    <row r="189">
      <c r="A189" s="465"/>
      <c r="B189" s="465"/>
      <c r="C189" s="465"/>
      <c r="D189" s="465"/>
      <c r="E189" s="465"/>
      <c r="F189" s="465"/>
      <c r="G189" s="465"/>
      <c r="H189" s="465"/>
      <c r="I189" s="465"/>
      <c r="J189" s="465"/>
      <c r="K189" s="465"/>
      <c r="L189" s="465"/>
      <c r="M189" s="465"/>
      <c r="N189" s="465"/>
      <c r="O189" s="465"/>
      <c r="P189" s="465"/>
      <c r="Q189" s="465"/>
      <c r="R189" s="465"/>
      <c r="S189" s="465"/>
      <c r="T189" s="465"/>
      <c r="U189" s="465"/>
      <c r="V189" s="465"/>
      <c r="W189" s="465"/>
    </row>
    <row r="190">
      <c r="A190" s="465"/>
      <c r="B190" s="465"/>
      <c r="C190" s="465"/>
      <c r="D190" s="465"/>
      <c r="E190" s="465"/>
      <c r="F190" s="465"/>
      <c r="G190" s="465"/>
      <c r="H190" s="465"/>
      <c r="I190" s="465"/>
      <c r="J190" s="465"/>
      <c r="K190" s="465"/>
      <c r="L190" s="465"/>
      <c r="M190" s="465"/>
      <c r="N190" s="465"/>
      <c r="O190" s="465"/>
      <c r="P190" s="465"/>
      <c r="Q190" s="465"/>
      <c r="R190" s="465"/>
      <c r="S190" s="465"/>
      <c r="T190" s="465"/>
      <c r="U190" s="465"/>
      <c r="V190" s="465"/>
      <c r="W190" s="465"/>
    </row>
    <row r="191">
      <c r="A191" s="465"/>
      <c r="B191" s="465"/>
      <c r="C191" s="465"/>
      <c r="D191" s="465"/>
      <c r="E191" s="465"/>
      <c r="F191" s="465"/>
      <c r="G191" s="465"/>
      <c r="H191" s="465"/>
      <c r="I191" s="465"/>
      <c r="J191" s="465"/>
      <c r="K191" s="465"/>
      <c r="L191" s="465"/>
      <c r="M191" s="465"/>
      <c r="N191" s="465"/>
      <c r="O191" s="465"/>
      <c r="P191" s="465"/>
      <c r="Q191" s="465"/>
      <c r="R191" s="465"/>
      <c r="S191" s="465"/>
      <c r="T191" s="465"/>
      <c r="U191" s="465"/>
      <c r="V191" s="465"/>
      <c r="W191" s="465"/>
    </row>
    <row r="192">
      <c r="A192" s="465"/>
      <c r="B192" s="465"/>
      <c r="C192" s="465"/>
      <c r="D192" s="465"/>
      <c r="E192" s="465"/>
      <c r="F192" s="465"/>
      <c r="G192" s="465"/>
      <c r="H192" s="465"/>
      <c r="I192" s="465"/>
      <c r="J192" s="465"/>
      <c r="K192" s="465"/>
      <c r="L192" s="465"/>
      <c r="M192" s="465"/>
      <c r="N192" s="465"/>
      <c r="O192" s="465"/>
      <c r="P192" s="465"/>
      <c r="Q192" s="465"/>
      <c r="R192" s="465"/>
      <c r="S192" s="465"/>
      <c r="T192" s="465"/>
      <c r="U192" s="465"/>
      <c r="V192" s="465"/>
      <c r="W192" s="465"/>
    </row>
    <row r="193">
      <c r="A193" s="465"/>
      <c r="B193" s="465"/>
      <c r="C193" s="465"/>
      <c r="D193" s="465"/>
      <c r="E193" s="465"/>
      <c r="F193" s="465"/>
      <c r="G193" s="465"/>
      <c r="H193" s="465"/>
      <c r="I193" s="465"/>
      <c r="J193" s="465"/>
      <c r="K193" s="465"/>
      <c r="L193" s="465"/>
      <c r="M193" s="465"/>
      <c r="N193" s="465"/>
      <c r="O193" s="465"/>
      <c r="P193" s="465"/>
      <c r="Q193" s="465"/>
      <c r="R193" s="465"/>
      <c r="S193" s="465"/>
      <c r="T193" s="465"/>
      <c r="U193" s="465"/>
      <c r="V193" s="465"/>
      <c r="W193" s="465"/>
    </row>
    <row r="194">
      <c r="A194" s="465"/>
      <c r="B194" s="465"/>
      <c r="C194" s="465"/>
      <c r="D194" s="465"/>
      <c r="E194" s="465"/>
      <c r="F194" s="465"/>
      <c r="G194" s="465"/>
      <c r="H194" s="465"/>
      <c r="I194" s="465"/>
      <c r="J194" s="465"/>
      <c r="K194" s="465"/>
      <c r="L194" s="465"/>
      <c r="M194" s="465"/>
      <c r="N194" s="465"/>
      <c r="O194" s="465"/>
      <c r="P194" s="465"/>
      <c r="Q194" s="465"/>
      <c r="R194" s="465"/>
      <c r="S194" s="465"/>
      <c r="T194" s="465"/>
      <c r="U194" s="465"/>
      <c r="V194" s="465"/>
      <c r="W194" s="465"/>
    </row>
    <row r="195">
      <c r="A195" s="465"/>
      <c r="B195" s="465"/>
      <c r="C195" s="465"/>
      <c r="D195" s="465"/>
      <c r="E195" s="465"/>
      <c r="F195" s="465"/>
      <c r="G195" s="465"/>
      <c r="H195" s="465"/>
      <c r="I195" s="465"/>
      <c r="J195" s="465"/>
      <c r="K195" s="465"/>
      <c r="L195" s="465"/>
      <c r="M195" s="465"/>
      <c r="N195" s="465"/>
      <c r="O195" s="465"/>
      <c r="P195" s="465"/>
      <c r="Q195" s="465"/>
      <c r="R195" s="465"/>
      <c r="S195" s="465"/>
      <c r="T195" s="465"/>
      <c r="U195" s="465"/>
      <c r="V195" s="465"/>
      <c r="W195" s="465"/>
    </row>
    <row r="196">
      <c r="A196" s="465"/>
      <c r="B196" s="465"/>
      <c r="C196" s="465"/>
      <c r="D196" s="465"/>
      <c r="E196" s="465"/>
      <c r="F196" s="465"/>
      <c r="G196" s="465"/>
      <c r="H196" s="465"/>
      <c r="I196" s="465"/>
      <c r="J196" s="465"/>
      <c r="K196" s="465"/>
      <c r="L196" s="465"/>
      <c r="M196" s="465"/>
      <c r="N196" s="465"/>
      <c r="O196" s="465"/>
      <c r="P196" s="465"/>
      <c r="Q196" s="465"/>
      <c r="R196" s="465"/>
      <c r="S196" s="465"/>
      <c r="T196" s="465"/>
      <c r="U196" s="465"/>
      <c r="V196" s="465"/>
      <c r="W196" s="465"/>
    </row>
    <row r="197">
      <c r="A197" s="465"/>
      <c r="B197" s="465"/>
      <c r="C197" s="465"/>
      <c r="D197" s="465"/>
      <c r="E197" s="465"/>
      <c r="F197" s="465"/>
      <c r="G197" s="465"/>
      <c r="H197" s="465"/>
      <c r="I197" s="465"/>
      <c r="J197" s="465"/>
      <c r="K197" s="465"/>
      <c r="L197" s="465"/>
      <c r="M197" s="465"/>
      <c r="N197" s="465"/>
      <c r="O197" s="465"/>
      <c r="P197" s="465"/>
      <c r="Q197" s="465"/>
      <c r="R197" s="465"/>
      <c r="S197" s="465"/>
      <c r="T197" s="465"/>
      <c r="U197" s="465"/>
      <c r="V197" s="465"/>
      <c r="W197" s="465"/>
    </row>
    <row r="198">
      <c r="A198" s="465"/>
      <c r="B198" s="465"/>
      <c r="C198" s="465"/>
      <c r="D198" s="465"/>
      <c r="E198" s="465"/>
      <c r="F198" s="465"/>
      <c r="G198" s="465"/>
      <c r="H198" s="465"/>
      <c r="I198" s="465"/>
      <c r="J198" s="465"/>
      <c r="K198" s="465"/>
      <c r="L198" s="465"/>
      <c r="M198" s="465"/>
      <c r="N198" s="465"/>
      <c r="O198" s="465"/>
      <c r="P198" s="465"/>
      <c r="Q198" s="465"/>
      <c r="R198" s="465"/>
      <c r="S198" s="465"/>
      <c r="T198" s="465"/>
      <c r="U198" s="465"/>
      <c r="V198" s="465"/>
      <c r="W198" s="465"/>
    </row>
    <row r="199">
      <c r="A199" s="465"/>
      <c r="B199" s="465"/>
      <c r="C199" s="465"/>
      <c r="D199" s="465"/>
      <c r="E199" s="465"/>
      <c r="F199" s="465"/>
      <c r="G199" s="465"/>
      <c r="H199" s="465"/>
      <c r="I199" s="465"/>
      <c r="J199" s="465"/>
      <c r="K199" s="465"/>
      <c r="L199" s="465"/>
      <c r="M199" s="465"/>
      <c r="N199" s="465"/>
      <c r="O199" s="465"/>
      <c r="P199" s="465"/>
      <c r="Q199" s="465"/>
      <c r="R199" s="465"/>
      <c r="S199" s="465"/>
      <c r="T199" s="465"/>
      <c r="U199" s="465"/>
      <c r="V199" s="465"/>
      <c r="W199" s="465"/>
    </row>
    <row r="200">
      <c r="A200" s="465"/>
      <c r="B200" s="465"/>
      <c r="C200" s="465"/>
      <c r="D200" s="465"/>
      <c r="E200" s="465"/>
      <c r="F200" s="465"/>
      <c r="G200" s="465"/>
      <c r="H200" s="465"/>
      <c r="I200" s="465"/>
      <c r="J200" s="465"/>
      <c r="K200" s="465"/>
      <c r="L200" s="465"/>
      <c r="M200" s="465"/>
      <c r="N200" s="465"/>
      <c r="O200" s="465"/>
      <c r="P200" s="465"/>
      <c r="Q200" s="465"/>
      <c r="R200" s="465"/>
      <c r="S200" s="465"/>
      <c r="T200" s="465"/>
      <c r="U200" s="465"/>
      <c r="V200" s="465"/>
      <c r="W200" s="465"/>
    </row>
  </sheetData>
  <drawing r:id="rId1"/>
  <picture r:id="rId2"/>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15" min="15" style="0" width="7.71830985915493"/>
    <col collapsed="false" customWidth="true" hidden="false" max="19" min="19" style="0" width="7.71830985915493"/>
    <col collapsed="false" customWidth="true" hidden="false" max="23" min="23" style="0" width="8.845070422535212"/>
    <col collapsed="false" customWidth="true" hidden="false" max="3" min="3" style="0" width="7.71830985915493"/>
    <col collapsed="false" customWidth="true" hidden="false" max="7" min="7" style="0" width="7.71830985915493"/>
    <col collapsed="false" customWidth="true" hidden="false" max="11" min="11" style="0" width="7.71830985915493"/>
    <col collapsed="false" customWidth="true" hidden="false" max="14" min="14" style="0" width="7.71830985915493"/>
    <col collapsed="false" customWidth="true" hidden="false" max="18" min="18" style="0" width="7.71830985915493"/>
    <col collapsed="false" customWidth="true" hidden="false" max="22" min="22" style="0" width="7.71830985915493"/>
    <col collapsed="false" customWidth="true" hidden="false" max="2" min="2" style="0" width="7.71830985915493"/>
    <col collapsed="false" customWidth="true" hidden="false" max="6" min="6" style="0" width="7.71830985915493"/>
    <col collapsed="false" customWidth="true" hidden="false" max="10" min="10" style="0" width="7.71830985915493"/>
    <col collapsed="false" customWidth="true" hidden="false" max="13" min="13" style="0" width="12.338028169014084"/>
    <col collapsed="false" customWidth="true" hidden="false" max="17" min="17" style="0" width="16.732394366197184"/>
    <col collapsed="false" customWidth="true" hidden="false" max="21" min="21" style="0" width="7.71830985915493"/>
    <col collapsed="false" customWidth="true" hidden="false" max="1" min="1" style="0" width="7.71830985915493"/>
    <col collapsed="false" customWidth="true" hidden="false" max="5" min="5" style="0" width="7.71830985915493"/>
    <col collapsed="false" customWidth="true" hidden="false" max="9" min="9" style="0" width="21.014084507042252"/>
    <col collapsed="false" customWidth="true" hidden="false" max="16" min="16" style="0" width="7.71830985915493"/>
    <col collapsed="false" customWidth="true" hidden="false" max="20" min="20" style="0" width="7.71830985915493"/>
    <col collapsed="false" customWidth="true" hidden="false" max="4" min="4" style="0" width="7.71830985915493"/>
    <col collapsed="false" customWidth="true" hidden="false" max="8" min="8" style="0" width="7.71830985915493"/>
    <col collapsed="false" customWidth="true" hidden="false" max="12" min="12" style="0" width="7.71830985915493"/>
  </cols>
  <sheetData>
    <row r="1">
      <c r="A1" s="482" t="s">
        <v>3967</v>
      </c>
      <c r="B1" s="483" t="s">
        <v>3968</v>
      </c>
      <c r="C1" s="482" t="s">
        <v>3969</v>
      </c>
      <c r="D1" s="483" t="s">
        <v>3970</v>
      </c>
      <c r="E1" s="482" t="s">
        <v>3971</v>
      </c>
      <c r="F1" s="484" t="s">
        <v>3972</v>
      </c>
      <c r="G1" s="485"/>
      <c r="H1" s="485"/>
      <c r="I1" s="485"/>
      <c r="J1" s="485"/>
      <c r="K1" s="485"/>
      <c r="L1" s="485"/>
      <c r="M1" s="485"/>
      <c r="N1" s="485"/>
      <c r="O1" s="485"/>
      <c r="P1" s="485"/>
      <c r="Q1" s="485"/>
      <c r="R1" s="485"/>
      <c r="S1" s="485"/>
      <c r="T1" s="485"/>
      <c r="U1" s="485"/>
      <c r="V1" s="485"/>
      <c r="W1" s="485"/>
    </row>
    <row r="2">
      <c r="A2" s="486"/>
      <c r="B2" s="487" t="s">
        <v>3973</v>
      </c>
      <c r="C2" s="488">
        <v>11</v>
      </c>
      <c r="D2" s="486">
        <v>4</v>
      </c>
      <c r="E2" s="489"/>
      <c r="F2" s="486" t="s">
        <v>3974</v>
      </c>
      <c r="G2" s="485"/>
      <c r="H2" s="485"/>
      <c r="I2" s="485"/>
      <c r="J2" s="485"/>
      <c r="K2" s="485"/>
      <c r="L2" s="485"/>
      <c r="M2" s="485"/>
      <c r="N2" s="485"/>
      <c r="O2" s="485"/>
      <c r="P2" s="485"/>
      <c r="Q2" s="485"/>
      <c r="R2" s="485"/>
      <c r="S2" s="485"/>
      <c r="T2" s="485"/>
      <c r="U2" s="485"/>
      <c r="V2" s="485"/>
      <c r="W2" s="485"/>
    </row>
    <row r="3">
      <c r="A3" s="489"/>
      <c r="B3" s="489"/>
      <c r="C3" s="489"/>
      <c r="D3" s="489"/>
      <c r="E3" s="489"/>
      <c r="F3" s="486" t="s">
        <v>3975</v>
      </c>
      <c r="G3" s="485"/>
      <c r="H3" s="485"/>
      <c r="I3" s="485"/>
      <c r="J3" s="485"/>
      <c r="K3" s="485"/>
      <c r="L3" s="485"/>
      <c r="M3" s="485"/>
      <c r="N3" s="485"/>
      <c r="O3" s="485"/>
      <c r="P3" s="485"/>
      <c r="Q3" s="485"/>
      <c r="R3" s="485"/>
      <c r="S3" s="485"/>
      <c r="T3" s="485"/>
      <c r="U3" s="485"/>
      <c r="V3" s="485"/>
      <c r="W3" s="485"/>
    </row>
    <row r="4">
      <c r="A4" s="486"/>
      <c r="B4" s="486"/>
      <c r="C4" s="486"/>
      <c r="D4" s="486"/>
      <c r="E4" s="486"/>
      <c r="F4" s="486" t="s">
        <v>3976</v>
      </c>
      <c r="G4" s="485"/>
      <c r="H4" s="485"/>
      <c r="I4" s="485"/>
      <c r="J4" s="485"/>
      <c r="K4" s="485"/>
      <c r="L4" s="485"/>
      <c r="M4" s="485"/>
      <c r="N4" s="485"/>
      <c r="O4" s="485"/>
      <c r="P4" s="485"/>
      <c r="Q4" s="485"/>
      <c r="R4" s="485"/>
      <c r="S4" s="485"/>
      <c r="T4" s="485"/>
      <c r="U4" s="485"/>
      <c r="V4" s="485"/>
      <c r="W4" s="485"/>
    </row>
    <row r="5">
      <c r="A5" s="485"/>
      <c r="B5" s="485"/>
      <c r="C5" s="485"/>
      <c r="D5" s="485"/>
      <c r="E5" s="485"/>
      <c r="F5" s="485"/>
      <c r="G5" s="485"/>
      <c r="H5" s="485"/>
      <c r="I5" s="485"/>
      <c r="J5" s="485"/>
      <c r="K5" s="485"/>
      <c r="L5" s="485"/>
      <c r="M5" s="485"/>
      <c r="N5" s="485"/>
      <c r="O5" s="485"/>
      <c r="P5" s="485"/>
      <c r="Q5" s="485"/>
      <c r="R5" s="485"/>
      <c r="S5" s="485"/>
      <c r="T5" s="485"/>
      <c r="U5" s="485"/>
      <c r="V5" s="485"/>
      <c r="W5" s="485"/>
    </row>
    <row r="6">
      <c r="A6" s="486" t="s">
        <v>3967</v>
      </c>
      <c r="B6" s="490" t="s">
        <v>3977</v>
      </c>
      <c r="C6" s="490"/>
      <c r="D6" s="490"/>
      <c r="E6" s="490"/>
      <c r="F6" s="491" t="s">
        <v>3978</v>
      </c>
      <c r="G6" s="491"/>
      <c r="H6" s="491"/>
      <c r="I6" s="491"/>
      <c r="J6" s="491"/>
      <c r="K6" s="491"/>
      <c r="L6" s="491"/>
      <c r="M6" s="491"/>
      <c r="N6" s="491"/>
      <c r="O6" s="491"/>
      <c r="P6" s="491"/>
      <c r="Q6" s="491"/>
      <c r="R6" s="491"/>
      <c r="S6" s="491"/>
      <c r="T6" s="491"/>
      <c r="U6" s="491"/>
      <c r="V6" s="491"/>
      <c r="W6" s="485"/>
    </row>
    <row r="7">
      <c r="A7" s="482" t="s">
        <v>3979</v>
      </c>
      <c r="B7" s="482" t="s">
        <v>3980</v>
      </c>
      <c r="C7" s="482" t="s">
        <v>3981</v>
      </c>
      <c r="D7" s="482" t="s">
        <v>3982</v>
      </c>
      <c r="E7" s="482" t="s">
        <v>3983</v>
      </c>
      <c r="F7" s="492" t="s">
        <v>3984</v>
      </c>
      <c r="G7" s="492" t="s">
        <v>3985</v>
      </c>
      <c r="H7" s="492" t="s">
        <v>3986</v>
      </c>
      <c r="I7" s="482" t="s">
        <v>3987</v>
      </c>
      <c r="J7" s="482" t="s">
        <v>3988</v>
      </c>
      <c r="K7" s="482" t="s">
        <v>3989</v>
      </c>
      <c r="L7" s="482" t="s">
        <v>3990</v>
      </c>
      <c r="M7" s="482" t="s">
        <v>3991</v>
      </c>
      <c r="N7" s="482" t="s">
        <v>3992</v>
      </c>
      <c r="O7" s="482" t="s">
        <v>3993</v>
      </c>
      <c r="P7" s="482" t="s">
        <v>3994</v>
      </c>
      <c r="Q7" s="482" t="s">
        <v>3995</v>
      </c>
      <c r="R7" s="482" t="s">
        <v>3996</v>
      </c>
      <c r="S7" s="482" t="s">
        <v>3997</v>
      </c>
      <c r="T7" s="482" t="s">
        <v>3998</v>
      </c>
      <c r="U7" s="482" t="s">
        <v>3983</v>
      </c>
      <c r="V7" s="482" t="s">
        <v>3999</v>
      </c>
      <c r="W7" s="493" t="s">
        <v>4000</v>
      </c>
    </row>
    <row r="8">
      <c r="A8" s="494">
        <v>1</v>
      </c>
      <c r="B8" s="494" t="s">
        <v>4001</v>
      </c>
      <c r="C8" s="495" cm="1">
        <f t="array" ref="C8:C8">B8</f>
      </c>
      <c r="D8" s="494">
        <v>5</v>
      </c>
      <c r="E8" s="494">
        <f t="shared" ref="E8:E15" si="2">PRODUCT(C8:D8)</f>
      </c>
      <c r="F8" s="494" t="s">
        <v>4002</v>
      </c>
      <c r="G8" s="494">
        <v>688</v>
      </c>
      <c r="H8" s="496">
        <f t="shared" ref="H8:H15" si="6">G8/U8*10</f>
      </c>
      <c r="I8" s="494" t="s">
        <v>4003</v>
      </c>
      <c r="J8" s="495" cm="1">
        <f t="array" ref="J8:J8">I8</f>
      </c>
      <c r="K8" s="494">
        <v>50</v>
      </c>
      <c r="L8" s="494">
        <f t="shared" ref="L8:L14" si="3">PRODUCT(J8:K8)</f>
      </c>
      <c r="M8" s="494" t="s">
        <v>4001</v>
      </c>
      <c r="N8" s="495" cm="1">
        <f t="array" ref="N8:N8">M8</f>
      </c>
      <c r="O8" s="494">
        <v>50</v>
      </c>
      <c r="P8" s="494">
        <f t="shared" ref="P8:P15" si="4">PRODUCT(N8:O8)</f>
      </c>
      <c r="Q8" s="494"/>
      <c r="R8" s="494"/>
      <c r="S8" s="494"/>
      <c r="T8" s="494"/>
      <c r="U8" s="486">
        <f t="shared" ref="U8:U15" si="0">SUMIF($B$7:$T$7,"价值*",B8:T8)</f>
      </c>
      <c r="V8" s="497">
        <f t="shared" ref="V8:V15" si="1">U8/(G8)</f>
      </c>
      <c r="W8" s="498"/>
    </row>
    <row r="9">
      <c r="A9" s="494">
        <v>5</v>
      </c>
      <c r="B9" s="494" t="s">
        <v>4001</v>
      </c>
      <c r="C9" s="495" cm="1">
        <f t="array" ref="C9:C9">B9</f>
      </c>
      <c r="D9" s="494">
        <v>10</v>
      </c>
      <c r="E9" s="494">
        <f t="shared" si="2"/>
      </c>
      <c r="F9" s="494" t="s">
        <v>4002</v>
      </c>
      <c r="G9" s="494">
        <v>1688</v>
      </c>
      <c r="H9" s="496">
        <f t="shared" si="6"/>
      </c>
      <c r="I9" s="499" t="s">
        <v>4004</v>
      </c>
      <c r="J9" s="495" cm="1">
        <f t="array" ref="J9:J9">I9</f>
      </c>
      <c r="K9" s="494">
        <v>1</v>
      </c>
      <c r="L9" s="494">
        <f t="shared" si="3"/>
      </c>
      <c r="M9" s="494" t="s">
        <v>4001</v>
      </c>
      <c r="N9" s="495" cm="1">
        <f t="array" ref="N9:N9">M9</f>
      </c>
      <c r="O9" s="494">
        <v>100</v>
      </c>
      <c r="P9" s="494">
        <f t="shared" si="4"/>
      </c>
      <c r="Q9" s="494" t="s">
        <v>4003</v>
      </c>
      <c r="R9" s="495" cm="1">
        <f t="array" ref="R9:R9">Q9</f>
      </c>
      <c r="S9" s="494">
        <v>100</v>
      </c>
      <c r="T9" s="494">
        <f t="shared" ref="T9:T13" si="5">PRODUCT(R9:S9)</f>
      </c>
      <c r="U9" s="486">
        <f t="shared" si="0"/>
      </c>
      <c r="V9" s="497">
        <f t="shared" si="1"/>
      </c>
      <c r="W9" s="498" t="s">
        <v>4003</v>
      </c>
    </row>
    <row customHeight="true" ht="16.071428571428573" r="10">
      <c r="A10" s="500">
        <v>8</v>
      </c>
      <c r="B10" s="501" t="s">
        <v>4005</v>
      </c>
      <c r="C10" s="502" cm="1">
        <f t="array" ref="C10:C10">B10</f>
      </c>
      <c r="D10" s="501">
        <v>1</v>
      </c>
      <c r="E10" s="503">
        <f t="shared" si="2"/>
      </c>
      <c r="F10" s="504" t="s">
        <v>4002</v>
      </c>
      <c r="G10" s="500">
        <v>1988</v>
      </c>
      <c r="H10" s="505">
        <f t="shared" si="6"/>
      </c>
      <c r="I10" s="500" t="s">
        <v>4004</v>
      </c>
      <c r="J10" s="506" cm="1">
        <f t="array" ref="J10:J10">I10</f>
      </c>
      <c r="K10" s="500">
        <v>2</v>
      </c>
      <c r="L10" s="504">
        <f t="shared" si="3"/>
      </c>
      <c r="M10" s="504" t="s">
        <v>4001</v>
      </c>
      <c r="N10" s="506" cm="1">
        <f t="array" ref="N10:N10">M10</f>
      </c>
      <c r="O10" s="500">
        <v>150</v>
      </c>
      <c r="P10" s="504">
        <f t="shared" si="4"/>
      </c>
      <c r="Q10" s="504" t="s">
        <v>4003</v>
      </c>
      <c r="R10" s="506" cm="1">
        <f t="array" ref="R10:R10">Q10</f>
      </c>
      <c r="S10" s="500">
        <v>200</v>
      </c>
      <c r="T10" s="504">
        <f t="shared" si="5"/>
      </c>
      <c r="U10" s="504">
        <f t="shared" si="0"/>
      </c>
      <c r="V10" s="497">
        <f t="shared" si="1"/>
      </c>
      <c r="W10" s="504" t="s">
        <v>4003</v>
      </c>
    </row>
    <row r="11">
      <c r="A11" s="494">
        <v>10</v>
      </c>
      <c r="B11" s="494" t="s">
        <v>4001</v>
      </c>
      <c r="C11" s="495" cm="1">
        <f t="array" ref="C11:C11">B11</f>
      </c>
      <c r="D11" s="494">
        <v>15</v>
      </c>
      <c r="E11" s="494">
        <f t="shared" si="2"/>
      </c>
      <c r="F11" s="494" t="s">
        <v>4002</v>
      </c>
      <c r="G11" s="494">
        <v>3588</v>
      </c>
      <c r="H11" s="496">
        <f t="shared" si="6"/>
      </c>
      <c r="I11" s="499" t="s">
        <v>4004</v>
      </c>
      <c r="J11" s="495" cm="1">
        <f t="array" ref="J11:J11">I11</f>
      </c>
      <c r="K11" s="494">
        <v>2</v>
      </c>
      <c r="L11" s="494">
        <f t="shared" si="3"/>
      </c>
      <c r="M11" s="494" t="s">
        <v>4001</v>
      </c>
      <c r="N11" s="495" cm="1">
        <f t="array" ref="N11:N11">M11</f>
      </c>
      <c r="O11" s="494">
        <v>200</v>
      </c>
      <c r="P11" s="494">
        <f t="shared" si="4"/>
      </c>
      <c r="Q11" s="507" t="s">
        <v>4006</v>
      </c>
      <c r="R11" s="499">
        <v>3000</v>
      </c>
      <c r="S11" s="494">
        <v>1</v>
      </c>
      <c r="T11" s="494">
        <f t="shared" si="5"/>
      </c>
      <c r="U11" s="486">
        <f t="shared" si="0"/>
      </c>
      <c r="V11" s="497">
        <f t="shared" si="1"/>
      </c>
      <c r="W11" s="498" t="s">
        <v>4003</v>
      </c>
    </row>
    <row r="12">
      <c r="A12" s="494">
        <v>12</v>
      </c>
      <c r="B12" s="494" t="s">
        <v>4007</v>
      </c>
      <c r="C12" s="495" cm="1">
        <f t="array" ref="C12:C12">B12</f>
      </c>
      <c r="D12" s="494">
        <v>1</v>
      </c>
      <c r="E12" s="494">
        <f t="shared" si="2"/>
      </c>
      <c r="F12" s="494" t="s">
        <v>4002</v>
      </c>
      <c r="G12" s="508">
        <v>3688</v>
      </c>
      <c r="H12" s="496">
        <f t="shared" si="6"/>
      </c>
      <c r="I12" s="499" t="s">
        <v>4004</v>
      </c>
      <c r="J12" s="495" cm="1">
        <f t="array" ref="J12:J12">I12</f>
      </c>
      <c r="K12" s="494">
        <v>1</v>
      </c>
      <c r="L12" s="494">
        <f t="shared" si="3"/>
      </c>
      <c r="M12" s="494" t="s">
        <v>4008</v>
      </c>
      <c r="N12" s="495" cm="1">
        <f t="array" ref="N12:N12">M12</f>
      </c>
      <c r="O12" s="494">
        <v>5</v>
      </c>
      <c r="P12" s="494">
        <f t="shared" si="4"/>
      </c>
      <c r="Q12" s="507" t="s">
        <v>4009</v>
      </c>
      <c r="R12" s="499">
        <v>6000</v>
      </c>
      <c r="S12" s="494">
        <v>1</v>
      </c>
      <c r="T12" s="494">
        <f t="shared" si="5"/>
      </c>
      <c r="U12" s="486">
        <f t="shared" si="0"/>
      </c>
      <c r="V12" s="497">
        <f t="shared" si="1"/>
      </c>
      <c r="W12" s="498" t="s">
        <v>4006</v>
      </c>
    </row>
    <row r="13">
      <c r="A13" s="494">
        <v>15</v>
      </c>
      <c r="B13" s="504" t="s">
        <v>4008</v>
      </c>
      <c r="C13" s="506" cm="1">
        <f t="array" ref="C13:C13">B13</f>
      </c>
      <c r="D13" s="500">
        <v>2</v>
      </c>
      <c r="E13" s="504">
        <f t="shared" si="2"/>
      </c>
      <c r="F13" s="494" t="s">
        <v>4002</v>
      </c>
      <c r="G13" s="508">
        <v>5688</v>
      </c>
      <c r="H13" s="496">
        <f t="shared" si="6"/>
      </c>
      <c r="I13" s="499" t="s">
        <v>4004</v>
      </c>
      <c r="J13" s="495" cm="1">
        <f t="array" ref="J13:J13">I13</f>
      </c>
      <c r="K13" s="494">
        <v>2</v>
      </c>
      <c r="L13" s="494">
        <f t="shared" si="3"/>
      </c>
      <c r="M13" s="494" t="s">
        <v>4008</v>
      </c>
      <c r="N13" s="495" cm="1">
        <f t="array" ref="N13:N13">M13</f>
      </c>
      <c r="O13" s="494">
        <v>10</v>
      </c>
      <c r="P13" s="494">
        <f t="shared" si="4"/>
      </c>
      <c r="Q13" s="508" t="s">
        <v>4010</v>
      </c>
      <c r="R13" s="499">
        <v>8000</v>
      </c>
      <c r="S13" s="499">
        <v>1</v>
      </c>
      <c r="T13" s="494">
        <f t="shared" si="5"/>
      </c>
      <c r="U13" s="486">
        <f t="shared" si="0"/>
      </c>
      <c r="V13" s="497">
        <f t="shared" si="1"/>
      </c>
      <c r="W13" s="498" t="s">
        <v>4009</v>
      </c>
    </row>
    <row r="14">
      <c r="A14" s="509">
        <v>17</v>
      </c>
      <c r="B14" s="509" t="s">
        <v>4008</v>
      </c>
      <c r="C14" s="510" cm="1">
        <f t="array" ref="C14:C14">B14</f>
      </c>
      <c r="D14" s="509">
        <v>2</v>
      </c>
      <c r="E14" s="509">
        <f t="shared" si="2"/>
      </c>
      <c r="F14" s="509" t="s">
        <v>4002</v>
      </c>
      <c r="G14" s="509">
        <v>5888</v>
      </c>
      <c r="H14" s="511">
        <f t="shared" si="6"/>
      </c>
      <c r="I14" s="509" t="s">
        <v>4011</v>
      </c>
      <c r="J14" s="510" cm="1">
        <f t="array" ref="J14:J14">I14</f>
      </c>
      <c r="K14" s="509">
        <v>150</v>
      </c>
      <c r="L14" s="509">
        <f t="shared" si="3"/>
      </c>
      <c r="M14" s="509" t="s">
        <v>4008</v>
      </c>
      <c r="N14" s="510" cm="1">
        <f t="array" ref="N14:N14">M14</f>
      </c>
      <c r="O14" s="509">
        <v>20</v>
      </c>
      <c r="P14" s="509">
        <f t="shared" si="4"/>
      </c>
      <c r="Q14" s="509"/>
      <c r="R14" s="509"/>
      <c r="S14" s="509"/>
      <c r="T14" s="509"/>
      <c r="U14" s="509">
        <f t="shared" si="0"/>
      </c>
      <c r="V14" s="497">
        <f t="shared" si="1"/>
      </c>
      <c r="W14" s="509"/>
    </row>
    <row r="15">
      <c r="A15" s="494">
        <v>20</v>
      </c>
      <c r="B15" s="494" t="s">
        <v>4008</v>
      </c>
      <c r="C15" s="495" cm="1">
        <f t="array" ref="C15:C15">B15</f>
      </c>
      <c r="D15" s="494">
        <v>3</v>
      </c>
      <c r="E15" s="494">
        <f t="shared" si="2"/>
      </c>
      <c r="F15" s="494" t="s">
        <v>4002</v>
      </c>
      <c r="G15" s="494">
        <v>7888</v>
      </c>
      <c r="H15" s="496">
        <f t="shared" si="6"/>
      </c>
      <c r="I15" s="494"/>
      <c r="J15" s="494"/>
      <c r="K15" s="494"/>
      <c r="L15" s="494"/>
      <c r="M15" s="494" t="s">
        <v>4008</v>
      </c>
      <c r="N15" s="495" cm="1">
        <f t="array" ref="N15:N15">M15</f>
      </c>
      <c r="O15" s="494">
        <v>30</v>
      </c>
      <c r="P15" s="494">
        <f t="shared" si="4"/>
      </c>
      <c r="Q15" s="500" t="s">
        <v>4001</v>
      </c>
      <c r="R15" s="506" cm="1">
        <f t="array" ref="R15:R15">Q15</f>
      </c>
      <c r="S15" s="500">
        <v>300</v>
      </c>
      <c r="T15" s="494">
        <f>S15*R15</f>
      </c>
      <c r="U15" s="486">
        <f t="shared" si="0"/>
      </c>
      <c r="V15" s="497">
        <f t="shared" si="1"/>
      </c>
      <c r="W15" s="498"/>
    </row>
    <row r="16">
      <c r="A16" s="485"/>
      <c r="B16" s="485"/>
      <c r="C16" s="485"/>
      <c r="D16" s="485"/>
      <c r="E16" s="485"/>
      <c r="F16" s="485"/>
      <c r="G16" s="485"/>
      <c r="H16" s="485"/>
      <c r="I16" s="485"/>
      <c r="J16" s="485"/>
      <c r="K16" s="485"/>
      <c r="L16" s="485"/>
      <c r="M16" s="485"/>
      <c r="N16" s="485"/>
      <c r="O16" s="485"/>
      <c r="P16" s="485"/>
      <c r="Q16" s="512" t="s">
        <v>4012</v>
      </c>
      <c r="R16" s="485"/>
      <c r="S16" s="485"/>
      <c r="T16" s="485"/>
      <c r="U16" s="485"/>
      <c r="V16" s="485"/>
      <c r="W16" s="485"/>
    </row>
    <row r="17">
      <c r="A17" s="485"/>
      <c r="B17" s="485"/>
      <c r="C17" s="485"/>
      <c r="D17" s="485"/>
      <c r="E17" s="485"/>
      <c r="F17" s="485"/>
      <c r="G17" s="485"/>
      <c r="H17" s="485"/>
      <c r="I17" s="485"/>
      <c r="J17" s="485"/>
      <c r="K17" s="485"/>
      <c r="L17" s="485"/>
      <c r="M17" s="485"/>
      <c r="N17" s="485"/>
      <c r="O17" s="485"/>
      <c r="P17" s="485"/>
      <c r="Q17" s="500" t="s">
        <v>4013</v>
      </c>
      <c r="R17" s="500">
        <v>16000</v>
      </c>
      <c r="S17" s="500">
        <v>1</v>
      </c>
      <c r="T17" s="485"/>
      <c r="U17" s="485"/>
      <c r="V17" s="485"/>
      <c r="W17" s="485"/>
    </row>
    <row r="18">
      <c r="A18" s="485"/>
      <c r="B18" s="485"/>
      <c r="C18" s="485"/>
      <c r="D18" s="485"/>
      <c r="E18" s="485"/>
      <c r="F18" s="485"/>
      <c r="G18" s="485"/>
      <c r="H18" s="485"/>
      <c r="I18" s="485"/>
      <c r="J18" s="485"/>
      <c r="K18" s="485"/>
      <c r="L18" s="485"/>
      <c r="M18" s="485"/>
      <c r="N18" s="485"/>
      <c r="O18" s="485"/>
      <c r="P18" s="485"/>
      <c r="Q18" s="485"/>
      <c r="R18" s="485"/>
      <c r="S18" s="485"/>
      <c r="T18" s="485"/>
      <c r="U18" s="485"/>
      <c r="V18" s="485"/>
      <c r="W18" s="485"/>
    </row>
    <row r="19">
      <c r="A19" s="485"/>
      <c r="B19" s="485"/>
      <c r="C19" s="485"/>
      <c r="D19" s="485"/>
      <c r="E19" s="485"/>
      <c r="F19" s="485"/>
      <c r="G19" s="485"/>
      <c r="H19" s="485"/>
      <c r="I19" s="485"/>
      <c r="J19" s="485"/>
      <c r="K19" s="485"/>
      <c r="L19" s="485"/>
      <c r="M19" s="485"/>
      <c r="N19" s="485"/>
      <c r="O19" s="485"/>
      <c r="P19" s="485"/>
      <c r="Q19" s="485"/>
      <c r="R19" s="485"/>
      <c r="S19" s="485"/>
      <c r="T19" s="485"/>
      <c r="U19" s="485"/>
      <c r="V19" s="485"/>
      <c r="W19" s="485"/>
    </row>
    <row r="20">
      <c r="A20" s="485"/>
      <c r="B20" s="485"/>
      <c r="C20" s="485"/>
      <c r="D20" s="485"/>
      <c r="E20" s="485"/>
      <c r="F20" s="485"/>
      <c r="G20" s="485"/>
      <c r="H20" s="485"/>
      <c r="I20" s="485"/>
      <c r="J20" s="485"/>
      <c r="K20" s="485"/>
      <c r="L20" s="485"/>
      <c r="M20" s="485"/>
      <c r="N20" s="485"/>
      <c r="O20" s="485"/>
      <c r="P20" s="485"/>
      <c r="Q20" s="485"/>
      <c r="R20" s="485"/>
      <c r="S20" s="485"/>
      <c r="T20" s="485"/>
      <c r="U20" s="485"/>
      <c r="V20" s="485"/>
      <c r="W20" s="485"/>
    </row>
    <row r="21">
      <c r="A21" s="485"/>
      <c r="B21" s="485"/>
      <c r="C21" s="485"/>
      <c r="D21" s="485"/>
      <c r="E21" s="485"/>
      <c r="F21" s="485"/>
      <c r="G21" s="485"/>
      <c r="H21" s="485"/>
      <c r="I21" s="485"/>
      <c r="J21" s="485"/>
      <c r="K21" s="485"/>
      <c r="L21" s="485"/>
      <c r="M21" s="485"/>
      <c r="N21" s="485"/>
      <c r="O21" s="485"/>
      <c r="P21" s="485"/>
      <c r="Q21" s="485"/>
      <c r="R21" s="485"/>
      <c r="S21" s="485"/>
      <c r="T21" s="485"/>
      <c r="U21" s="485"/>
      <c r="V21" s="485"/>
      <c r="W21" s="485"/>
    </row>
    <row r="22">
      <c r="A22" s="485"/>
      <c r="B22" s="485"/>
      <c r="C22" s="485"/>
      <c r="D22" s="485"/>
      <c r="E22" s="485"/>
      <c r="F22" s="485"/>
      <c r="G22" s="485"/>
      <c r="H22" s="485"/>
      <c r="I22" s="485"/>
      <c r="J22" s="485"/>
      <c r="K22" s="485"/>
      <c r="L22" s="485"/>
      <c r="M22" s="485"/>
      <c r="N22" s="485"/>
      <c r="O22" s="485"/>
      <c r="P22" s="485"/>
      <c r="Q22" s="485"/>
      <c r="R22" s="485"/>
      <c r="S22" s="485"/>
      <c r="T22" s="485"/>
      <c r="U22" s="485"/>
      <c r="V22" s="485"/>
      <c r="W22" s="485"/>
    </row>
    <row r="23">
      <c r="A23" s="485"/>
      <c r="B23" s="485"/>
      <c r="C23" s="485"/>
      <c r="D23" s="485"/>
      <c r="E23" s="485"/>
      <c r="F23" s="485"/>
      <c r="G23" s="485"/>
      <c r="H23" s="485"/>
      <c r="I23" s="485"/>
      <c r="J23" s="485"/>
      <c r="K23" s="485"/>
      <c r="L23" s="485"/>
      <c r="M23" s="485"/>
      <c r="N23" s="485"/>
      <c r="O23" s="485"/>
      <c r="P23" s="485"/>
      <c r="Q23" s="485"/>
      <c r="R23" s="485"/>
      <c r="S23" s="485"/>
      <c r="T23" s="485"/>
      <c r="U23" s="485"/>
      <c r="V23" s="485"/>
      <c r="W23" s="485"/>
    </row>
    <row r="24">
      <c r="A24" s="485"/>
      <c r="B24" s="485"/>
      <c r="C24" s="485"/>
      <c r="D24" s="485"/>
      <c r="E24" s="485"/>
      <c r="F24" s="485"/>
      <c r="G24" s="485"/>
      <c r="H24" s="485"/>
      <c r="I24" s="485"/>
      <c r="J24" s="485"/>
      <c r="K24" s="485"/>
      <c r="L24" s="485"/>
      <c r="M24" s="485"/>
      <c r="N24" s="485"/>
      <c r="O24" s="485"/>
      <c r="P24" s="485"/>
      <c r="Q24" s="485"/>
      <c r="R24" s="485"/>
      <c r="S24" s="485"/>
      <c r="T24" s="485"/>
      <c r="U24" s="485"/>
      <c r="V24" s="485"/>
      <c r="W24" s="485"/>
    </row>
    <row r="25">
      <c r="A25" s="485"/>
      <c r="B25" s="485"/>
      <c r="C25" s="485"/>
      <c r="D25" s="485"/>
      <c r="E25" s="485"/>
      <c r="F25" s="485"/>
      <c r="G25" s="485"/>
      <c r="H25" s="485"/>
      <c r="I25" s="485"/>
      <c r="J25" s="485"/>
      <c r="K25" s="485"/>
      <c r="L25" s="485"/>
      <c r="M25" s="485"/>
      <c r="N25" s="485"/>
      <c r="O25" s="485"/>
      <c r="P25" s="485"/>
      <c r="Q25" s="485"/>
      <c r="R25" s="485"/>
      <c r="S25" s="485"/>
      <c r="T25" s="485"/>
      <c r="U25" s="485"/>
      <c r="V25" s="485"/>
      <c r="W25" s="485"/>
    </row>
    <row r="26">
      <c r="A26" s="485"/>
      <c r="B26" s="485"/>
      <c r="C26" s="485"/>
      <c r="D26" s="485"/>
      <c r="E26" s="485"/>
      <c r="F26" s="485"/>
      <c r="G26" s="485"/>
      <c r="H26" s="485"/>
      <c r="I26" s="485"/>
      <c r="J26" s="485"/>
      <c r="K26" s="485"/>
      <c r="L26" s="485"/>
      <c r="M26" s="485"/>
      <c r="N26" s="485"/>
      <c r="O26" s="485"/>
      <c r="P26" s="485"/>
      <c r="Q26" s="485"/>
      <c r="R26" s="485"/>
      <c r="S26" s="485"/>
      <c r="T26" s="485"/>
      <c r="U26" s="485"/>
      <c r="V26" s="485"/>
      <c r="W26" s="485"/>
    </row>
    <row r="27">
      <c r="A27" s="485"/>
      <c r="B27" s="485"/>
      <c r="C27" s="485"/>
      <c r="D27" s="485"/>
      <c r="E27" s="485"/>
      <c r="F27" s="485"/>
      <c r="G27" s="485"/>
      <c r="H27" s="485"/>
      <c r="I27" s="485"/>
      <c r="J27" s="485"/>
      <c r="K27" s="485"/>
      <c r="L27" s="485"/>
      <c r="M27" s="485"/>
      <c r="N27" s="485"/>
      <c r="O27" s="485"/>
      <c r="P27" s="485"/>
      <c r="Q27" s="485"/>
      <c r="R27" s="485"/>
      <c r="S27" s="485"/>
      <c r="T27" s="485"/>
      <c r="U27" s="485"/>
      <c r="V27" s="485"/>
      <c r="W27" s="485"/>
    </row>
    <row r="28">
      <c r="A28" s="485"/>
      <c r="B28" s="485"/>
      <c r="C28" s="485"/>
      <c r="D28" s="485"/>
      <c r="E28" s="485"/>
      <c r="F28" s="485"/>
      <c r="G28" s="485"/>
      <c r="H28" s="485"/>
      <c r="I28" s="485"/>
      <c r="J28" s="485"/>
      <c r="K28" s="485"/>
      <c r="L28" s="485"/>
      <c r="M28" s="485"/>
      <c r="N28" s="485"/>
      <c r="O28" s="485"/>
      <c r="P28" s="485"/>
      <c r="Q28" s="485"/>
      <c r="R28" s="485"/>
      <c r="S28" s="485"/>
      <c r="T28" s="485"/>
      <c r="U28" s="485"/>
      <c r="V28" s="485"/>
      <c r="W28" s="485"/>
    </row>
    <row r="29">
      <c r="A29" s="485"/>
      <c r="B29" s="485"/>
      <c r="C29" s="485"/>
      <c r="D29" s="485"/>
      <c r="E29" s="485"/>
      <c r="F29" s="485"/>
      <c r="G29" s="485"/>
      <c r="H29" s="485"/>
      <c r="I29" s="485"/>
      <c r="J29" s="485"/>
      <c r="K29" s="485"/>
      <c r="L29" s="485"/>
      <c r="M29" s="485"/>
      <c r="N29" s="485"/>
      <c r="O29" s="485"/>
      <c r="P29" s="485"/>
      <c r="Q29" s="485"/>
      <c r="R29" s="485"/>
      <c r="S29" s="485"/>
      <c r="T29" s="485"/>
      <c r="U29" s="485"/>
      <c r="V29" s="485"/>
      <c r="W29" s="485"/>
    </row>
    <row r="30">
      <c r="A30" s="485"/>
      <c r="B30" s="485"/>
      <c r="C30" s="485"/>
      <c r="D30" s="485"/>
      <c r="E30" s="485"/>
      <c r="F30" s="485"/>
      <c r="G30" s="485"/>
      <c r="H30" s="485"/>
      <c r="I30" s="485"/>
      <c r="J30" s="485"/>
      <c r="K30" s="485"/>
      <c r="L30" s="485"/>
      <c r="M30" s="485"/>
      <c r="N30" s="485"/>
      <c r="O30" s="485"/>
      <c r="P30" s="485"/>
      <c r="Q30" s="485"/>
      <c r="R30" s="485"/>
      <c r="S30" s="485"/>
      <c r="T30" s="485"/>
      <c r="U30" s="485"/>
      <c r="V30" s="485"/>
      <c r="W30" s="485"/>
    </row>
    <row r="31">
      <c r="A31" s="485"/>
      <c r="B31" s="485"/>
      <c r="C31" s="485"/>
      <c r="D31" s="485"/>
      <c r="E31" s="485"/>
      <c r="F31" s="485"/>
      <c r="G31" s="485"/>
      <c r="H31" s="485"/>
      <c r="I31" s="485"/>
      <c r="J31" s="485"/>
      <c r="K31" s="485"/>
      <c r="L31" s="485"/>
      <c r="M31" s="485"/>
      <c r="N31" s="485"/>
      <c r="O31" s="485"/>
      <c r="P31" s="485"/>
      <c r="Q31" s="485"/>
      <c r="R31" s="485"/>
      <c r="S31" s="485"/>
      <c r="T31" s="485"/>
      <c r="U31" s="485"/>
      <c r="V31" s="485"/>
      <c r="W31" s="485"/>
    </row>
    <row r="32">
      <c r="A32" s="485"/>
      <c r="B32" s="485"/>
      <c r="C32" s="485"/>
      <c r="D32" s="485"/>
      <c r="E32" s="485"/>
      <c r="F32" s="485"/>
      <c r="G32" s="485"/>
      <c r="H32" s="485"/>
      <c r="I32" s="485"/>
      <c r="J32" s="485"/>
      <c r="K32" s="485"/>
      <c r="L32" s="485"/>
      <c r="M32" s="485"/>
      <c r="N32" s="485"/>
      <c r="O32" s="485"/>
      <c r="P32" s="485"/>
      <c r="Q32" s="485"/>
      <c r="R32" s="485"/>
      <c r="S32" s="485"/>
      <c r="T32" s="485"/>
      <c r="U32" s="485"/>
      <c r="V32" s="485"/>
      <c r="W32" s="485"/>
    </row>
    <row r="33">
      <c r="A33" s="485"/>
      <c r="B33" s="485"/>
      <c r="C33" s="485"/>
      <c r="D33" s="485"/>
      <c r="E33" s="485"/>
      <c r="F33" s="485"/>
      <c r="G33" s="485"/>
      <c r="H33" s="485"/>
      <c r="I33" s="485"/>
      <c r="J33" s="485"/>
      <c r="K33" s="485"/>
      <c r="L33" s="485"/>
      <c r="M33" s="485"/>
      <c r="N33" s="485"/>
      <c r="O33" s="485"/>
      <c r="P33" s="485"/>
      <c r="Q33" s="485"/>
      <c r="R33" s="485"/>
      <c r="S33" s="485"/>
      <c r="T33" s="485"/>
      <c r="U33" s="485"/>
      <c r="V33" s="485"/>
      <c r="W33" s="485"/>
    </row>
    <row r="34">
      <c r="A34" s="485"/>
      <c r="B34" s="485"/>
      <c r="C34" s="485"/>
      <c r="D34" s="485"/>
      <c r="E34" s="485"/>
      <c r="F34" s="485"/>
      <c r="G34" s="485"/>
      <c r="H34" s="485"/>
      <c r="I34" s="485"/>
      <c r="J34" s="485"/>
      <c r="K34" s="485"/>
      <c r="L34" s="485"/>
      <c r="M34" s="485"/>
      <c r="N34" s="485"/>
      <c r="O34" s="485"/>
      <c r="P34" s="485"/>
      <c r="Q34" s="485"/>
      <c r="R34" s="485"/>
      <c r="S34" s="485"/>
      <c r="T34" s="485"/>
      <c r="U34" s="485"/>
      <c r="V34" s="485"/>
      <c r="W34" s="485"/>
    </row>
    <row r="35">
      <c r="A35" s="485"/>
      <c r="B35" s="485"/>
      <c r="C35" s="485"/>
      <c r="D35" s="485"/>
      <c r="E35" s="485"/>
      <c r="F35" s="485"/>
      <c r="G35" s="485"/>
      <c r="H35" s="485"/>
      <c r="I35" s="485"/>
      <c r="J35" s="485"/>
      <c r="K35" s="485"/>
      <c r="L35" s="485"/>
      <c r="M35" s="485"/>
      <c r="N35" s="485"/>
      <c r="O35" s="485"/>
      <c r="P35" s="485"/>
      <c r="Q35" s="485"/>
      <c r="R35" s="485"/>
      <c r="S35" s="485"/>
      <c r="T35" s="485"/>
      <c r="U35" s="485"/>
      <c r="V35" s="485"/>
      <c r="W35" s="485"/>
    </row>
    <row r="36">
      <c r="A36" s="485"/>
      <c r="B36" s="485"/>
      <c r="C36" s="485"/>
      <c r="D36" s="485"/>
      <c r="E36" s="485"/>
      <c r="F36" s="485"/>
      <c r="G36" s="485"/>
      <c r="H36" s="485"/>
      <c r="I36" s="485"/>
      <c r="J36" s="485"/>
      <c r="K36" s="485"/>
      <c r="L36" s="485"/>
      <c r="M36" s="485"/>
      <c r="N36" s="485"/>
      <c r="O36" s="485"/>
      <c r="P36" s="485"/>
      <c r="Q36" s="485"/>
      <c r="R36" s="485"/>
      <c r="S36" s="485"/>
      <c r="T36" s="485"/>
      <c r="U36" s="485"/>
      <c r="V36" s="485"/>
      <c r="W36" s="485"/>
    </row>
    <row r="37">
      <c r="A37" s="485"/>
      <c r="B37" s="485"/>
      <c r="C37" s="485"/>
      <c r="D37" s="485"/>
      <c r="E37" s="485"/>
      <c r="F37" s="485"/>
      <c r="G37" s="485"/>
      <c r="H37" s="485"/>
      <c r="I37" s="485"/>
      <c r="J37" s="485"/>
      <c r="K37" s="485"/>
      <c r="L37" s="485"/>
      <c r="M37" s="485"/>
      <c r="N37" s="485"/>
      <c r="O37" s="485"/>
      <c r="P37" s="485"/>
      <c r="Q37" s="485"/>
      <c r="R37" s="485"/>
      <c r="S37" s="485"/>
      <c r="T37" s="485"/>
      <c r="U37" s="485"/>
      <c r="V37" s="485"/>
      <c r="W37" s="485"/>
    </row>
    <row r="38">
      <c r="A38" s="485"/>
      <c r="B38" s="485"/>
      <c r="C38" s="485"/>
      <c r="D38" s="485"/>
      <c r="E38" s="485"/>
      <c r="F38" s="485"/>
      <c r="G38" s="485"/>
      <c r="H38" s="485"/>
      <c r="I38" s="485"/>
      <c r="J38" s="485"/>
      <c r="K38" s="485"/>
      <c r="L38" s="485"/>
      <c r="M38" s="485"/>
      <c r="N38" s="485"/>
      <c r="O38" s="485"/>
      <c r="P38" s="485"/>
      <c r="Q38" s="485"/>
      <c r="R38" s="485"/>
      <c r="S38" s="485"/>
      <c r="T38" s="485"/>
      <c r="U38" s="485"/>
      <c r="V38" s="485"/>
      <c r="W38" s="485"/>
    </row>
    <row r="39">
      <c r="A39" s="485"/>
      <c r="B39" s="485"/>
      <c r="C39" s="485"/>
      <c r="D39" s="485"/>
      <c r="E39" s="485"/>
      <c r="F39" s="485"/>
      <c r="G39" s="485"/>
      <c r="H39" s="485"/>
      <c r="I39" s="485"/>
      <c r="J39" s="485"/>
      <c r="K39" s="485"/>
      <c r="L39" s="485"/>
      <c r="M39" s="485"/>
      <c r="N39" s="485"/>
      <c r="O39" s="485"/>
      <c r="P39" s="485"/>
      <c r="Q39" s="485"/>
      <c r="R39" s="485"/>
      <c r="S39" s="485"/>
      <c r="T39" s="485"/>
      <c r="U39" s="485"/>
      <c r="V39" s="485"/>
      <c r="W39" s="485"/>
    </row>
    <row r="40">
      <c r="A40" s="485"/>
      <c r="B40" s="485"/>
      <c r="C40" s="485"/>
      <c r="D40" s="485"/>
      <c r="E40" s="485"/>
      <c r="F40" s="485"/>
      <c r="G40" s="485"/>
      <c r="H40" s="485"/>
      <c r="I40" s="485"/>
      <c r="J40" s="485"/>
      <c r="K40" s="485"/>
      <c r="L40" s="485"/>
      <c r="M40" s="485"/>
      <c r="N40" s="485"/>
      <c r="O40" s="485"/>
      <c r="P40" s="485"/>
      <c r="Q40" s="485"/>
      <c r="R40" s="485"/>
      <c r="S40" s="485"/>
      <c r="T40" s="485"/>
      <c r="U40" s="485"/>
      <c r="V40" s="485"/>
      <c r="W40" s="485"/>
    </row>
    <row r="41">
      <c r="A41" s="485"/>
      <c r="B41" s="485"/>
      <c r="C41" s="485"/>
      <c r="D41" s="485"/>
      <c r="E41" s="485"/>
      <c r="F41" s="485"/>
      <c r="G41" s="485"/>
      <c r="H41" s="485"/>
      <c r="I41" s="485"/>
      <c r="J41" s="485"/>
      <c r="K41" s="485"/>
      <c r="L41" s="485"/>
      <c r="M41" s="485"/>
      <c r="N41" s="485"/>
      <c r="O41" s="485"/>
      <c r="P41" s="485"/>
      <c r="Q41" s="485"/>
      <c r="R41" s="485"/>
      <c r="S41" s="485"/>
      <c r="T41" s="485"/>
      <c r="U41" s="485"/>
      <c r="V41" s="485"/>
      <c r="W41" s="485"/>
    </row>
    <row r="42">
      <c r="A42" s="485"/>
      <c r="B42" s="485"/>
      <c r="C42" s="485"/>
      <c r="D42" s="485"/>
      <c r="E42" s="485"/>
      <c r="F42" s="485"/>
      <c r="G42" s="485"/>
      <c r="H42" s="485"/>
      <c r="I42" s="485"/>
      <c r="J42" s="485"/>
      <c r="K42" s="485"/>
      <c r="L42" s="485"/>
      <c r="M42" s="485"/>
      <c r="N42" s="485"/>
      <c r="O42" s="485"/>
      <c r="P42" s="485"/>
      <c r="Q42" s="485"/>
      <c r="R42" s="485"/>
      <c r="S42" s="485"/>
      <c r="T42" s="485"/>
      <c r="U42" s="485"/>
      <c r="V42" s="485"/>
      <c r="W42" s="485"/>
    </row>
    <row r="43">
      <c r="A43" s="485"/>
      <c r="B43" s="485"/>
      <c r="C43" s="485"/>
      <c r="D43" s="485"/>
      <c r="E43" s="485"/>
      <c r="F43" s="485"/>
      <c r="G43" s="485"/>
      <c r="H43" s="485"/>
      <c r="I43" s="485"/>
      <c r="J43" s="485"/>
      <c r="K43" s="485"/>
      <c r="L43" s="485"/>
      <c r="M43" s="485"/>
      <c r="N43" s="485"/>
      <c r="O43" s="485"/>
      <c r="P43" s="485"/>
      <c r="Q43" s="485"/>
      <c r="R43" s="485"/>
      <c r="S43" s="485"/>
      <c r="T43" s="485"/>
      <c r="U43" s="485"/>
      <c r="V43" s="485"/>
      <c r="W43" s="485"/>
    </row>
    <row r="44">
      <c r="A44" s="485"/>
      <c r="B44" s="485"/>
      <c r="C44" s="485"/>
      <c r="D44" s="485"/>
      <c r="E44" s="485"/>
      <c r="F44" s="485"/>
      <c r="G44" s="485"/>
      <c r="H44" s="485"/>
      <c r="I44" s="485"/>
      <c r="J44" s="485"/>
      <c r="K44" s="485"/>
      <c r="L44" s="485"/>
      <c r="M44" s="485"/>
      <c r="N44" s="485"/>
      <c r="O44" s="485"/>
      <c r="P44" s="485"/>
      <c r="Q44" s="485"/>
      <c r="R44" s="485"/>
      <c r="S44" s="485"/>
      <c r="T44" s="485"/>
      <c r="U44" s="485"/>
      <c r="V44" s="485"/>
      <c r="W44" s="485"/>
    </row>
    <row r="45">
      <c r="A45" s="485"/>
      <c r="B45" s="485"/>
      <c r="C45" s="485"/>
      <c r="D45" s="485"/>
      <c r="E45" s="485"/>
      <c r="F45" s="485"/>
      <c r="G45" s="485"/>
      <c r="H45" s="485"/>
      <c r="I45" s="485"/>
      <c r="J45" s="485"/>
      <c r="K45" s="485"/>
      <c r="L45" s="485"/>
      <c r="M45" s="485"/>
      <c r="N45" s="485"/>
      <c r="O45" s="485"/>
      <c r="P45" s="485"/>
      <c r="Q45" s="485"/>
      <c r="R45" s="485"/>
      <c r="S45" s="485"/>
      <c r="T45" s="485"/>
      <c r="U45" s="485"/>
      <c r="V45" s="485"/>
      <c r="W45" s="485"/>
    </row>
    <row r="46">
      <c r="A46" s="485"/>
      <c r="B46" s="485"/>
      <c r="C46" s="485"/>
      <c r="D46" s="485"/>
      <c r="E46" s="485"/>
      <c r="F46" s="485"/>
      <c r="G46" s="485"/>
      <c r="H46" s="485"/>
      <c r="I46" s="485"/>
      <c r="J46" s="485"/>
      <c r="K46" s="485"/>
      <c r="L46" s="485"/>
      <c r="M46" s="485"/>
      <c r="N46" s="485"/>
      <c r="O46" s="485"/>
      <c r="P46" s="485"/>
      <c r="Q46" s="485"/>
      <c r="R46" s="485"/>
      <c r="S46" s="485"/>
      <c r="T46" s="485"/>
      <c r="U46" s="485"/>
      <c r="V46" s="485"/>
      <c r="W46" s="485"/>
    </row>
    <row r="47">
      <c r="A47" s="485"/>
      <c r="B47" s="485"/>
      <c r="C47" s="485"/>
      <c r="D47" s="485"/>
      <c r="E47" s="485"/>
      <c r="F47" s="485"/>
      <c r="G47" s="485"/>
      <c r="H47" s="485"/>
      <c r="I47" s="485"/>
      <c r="J47" s="485"/>
      <c r="K47" s="485"/>
      <c r="L47" s="485"/>
      <c r="M47" s="485"/>
      <c r="N47" s="485"/>
      <c r="O47" s="485"/>
      <c r="P47" s="485"/>
      <c r="Q47" s="485"/>
      <c r="R47" s="485"/>
      <c r="S47" s="485"/>
      <c r="T47" s="485"/>
      <c r="U47" s="485"/>
      <c r="V47" s="485"/>
      <c r="W47" s="485"/>
    </row>
    <row r="48">
      <c r="A48" s="485"/>
      <c r="B48" s="485"/>
      <c r="C48" s="485"/>
      <c r="D48" s="485"/>
      <c r="E48" s="485"/>
      <c r="F48" s="485"/>
      <c r="G48" s="485"/>
      <c r="H48" s="485"/>
      <c r="I48" s="485"/>
      <c r="J48" s="485"/>
      <c r="K48" s="485"/>
      <c r="L48" s="485"/>
      <c r="M48" s="485"/>
      <c r="N48" s="485"/>
      <c r="O48" s="485"/>
      <c r="P48" s="485"/>
      <c r="Q48" s="485"/>
      <c r="R48" s="485"/>
      <c r="S48" s="485"/>
      <c r="T48" s="485"/>
      <c r="U48" s="485"/>
      <c r="V48" s="485"/>
      <c r="W48" s="485"/>
    </row>
    <row r="49">
      <c r="A49" s="485"/>
      <c r="B49" s="485"/>
      <c r="C49" s="485"/>
      <c r="D49" s="485"/>
      <c r="E49" s="485"/>
      <c r="F49" s="485"/>
      <c r="G49" s="485"/>
      <c r="H49" s="485"/>
      <c r="I49" s="485"/>
      <c r="J49" s="485"/>
      <c r="K49" s="485"/>
      <c r="L49" s="485"/>
      <c r="M49" s="485"/>
      <c r="N49" s="485"/>
      <c r="O49" s="485"/>
      <c r="P49" s="485"/>
      <c r="Q49" s="485"/>
      <c r="R49" s="485"/>
      <c r="S49" s="485"/>
      <c r="T49" s="485"/>
      <c r="U49" s="485"/>
      <c r="V49" s="485"/>
      <c r="W49" s="485"/>
    </row>
    <row r="50">
      <c r="A50" s="485"/>
      <c r="B50" s="485"/>
      <c r="C50" s="485"/>
      <c r="D50" s="485"/>
      <c r="E50" s="485"/>
      <c r="F50" s="485"/>
      <c r="G50" s="485"/>
      <c r="H50" s="485"/>
      <c r="I50" s="485"/>
      <c r="J50" s="485"/>
      <c r="K50" s="485"/>
      <c r="L50" s="485"/>
      <c r="M50" s="485"/>
      <c r="N50" s="485"/>
      <c r="O50" s="485"/>
      <c r="P50" s="485"/>
      <c r="Q50" s="485"/>
      <c r="R50" s="485"/>
      <c r="S50" s="485"/>
      <c r="T50" s="485"/>
      <c r="U50" s="485"/>
      <c r="V50" s="485"/>
      <c r="W50" s="485"/>
    </row>
    <row r="51">
      <c r="A51" s="485"/>
      <c r="B51" s="485"/>
      <c r="C51" s="485"/>
      <c r="D51" s="485"/>
      <c r="E51" s="485"/>
      <c r="F51" s="485"/>
      <c r="G51" s="485"/>
      <c r="H51" s="485"/>
      <c r="I51" s="485"/>
      <c r="J51" s="485"/>
      <c r="K51" s="485"/>
      <c r="L51" s="485"/>
      <c r="M51" s="485"/>
      <c r="N51" s="485"/>
      <c r="O51" s="485"/>
      <c r="P51" s="485"/>
      <c r="Q51" s="485"/>
      <c r="R51" s="485"/>
      <c r="S51" s="485"/>
      <c r="T51" s="485"/>
      <c r="U51" s="485"/>
      <c r="V51" s="485"/>
      <c r="W51" s="485"/>
    </row>
    <row r="52">
      <c r="A52" s="485"/>
      <c r="B52" s="485"/>
      <c r="C52" s="485"/>
      <c r="D52" s="485"/>
      <c r="E52" s="485"/>
      <c r="F52" s="485"/>
      <c r="G52" s="485"/>
      <c r="H52" s="485"/>
      <c r="I52" s="485"/>
      <c r="J52" s="485"/>
      <c r="K52" s="485"/>
      <c r="L52" s="485"/>
      <c r="M52" s="485"/>
      <c r="N52" s="485"/>
      <c r="O52" s="485"/>
      <c r="P52" s="485"/>
      <c r="Q52" s="485"/>
      <c r="R52" s="485"/>
      <c r="S52" s="485"/>
      <c r="T52" s="485"/>
      <c r="U52" s="485"/>
      <c r="V52" s="485"/>
      <c r="W52" s="485"/>
    </row>
    <row r="53">
      <c r="A53" s="485"/>
      <c r="B53" s="485"/>
      <c r="C53" s="485"/>
      <c r="D53" s="485"/>
      <c r="E53" s="485"/>
      <c r="F53" s="485"/>
      <c r="G53" s="485"/>
      <c r="H53" s="485"/>
      <c r="I53" s="485"/>
      <c r="J53" s="485"/>
      <c r="K53" s="485"/>
      <c r="L53" s="485"/>
      <c r="M53" s="485"/>
      <c r="N53" s="485"/>
      <c r="O53" s="485"/>
      <c r="P53" s="485"/>
      <c r="Q53" s="485"/>
      <c r="R53" s="485"/>
      <c r="S53" s="485"/>
      <c r="T53" s="485"/>
      <c r="U53" s="485"/>
      <c r="V53" s="485"/>
      <c r="W53" s="485"/>
    </row>
    <row r="54">
      <c r="A54" s="485"/>
      <c r="B54" s="485"/>
      <c r="C54" s="485"/>
      <c r="D54" s="485"/>
      <c r="E54" s="485"/>
      <c r="F54" s="485"/>
      <c r="G54" s="485"/>
      <c r="H54" s="485"/>
      <c r="I54" s="485"/>
      <c r="J54" s="485"/>
      <c r="K54" s="485"/>
      <c r="L54" s="485"/>
      <c r="M54" s="485"/>
      <c r="N54" s="485"/>
      <c r="O54" s="485"/>
      <c r="P54" s="485"/>
      <c r="Q54" s="485"/>
      <c r="R54" s="485"/>
      <c r="S54" s="485"/>
      <c r="T54" s="485"/>
      <c r="U54" s="485"/>
      <c r="V54" s="485"/>
      <c r="W54" s="485"/>
    </row>
    <row r="55">
      <c r="A55" s="485"/>
      <c r="B55" s="485"/>
      <c r="C55" s="485"/>
      <c r="D55" s="485"/>
      <c r="E55" s="485"/>
      <c r="F55" s="485"/>
      <c r="G55" s="485"/>
      <c r="H55" s="485"/>
      <c r="I55" s="485"/>
      <c r="J55" s="485"/>
      <c r="K55" s="485"/>
      <c r="L55" s="485"/>
      <c r="M55" s="485"/>
      <c r="N55" s="485"/>
      <c r="O55" s="485"/>
      <c r="P55" s="485"/>
      <c r="Q55" s="485"/>
      <c r="R55" s="485"/>
      <c r="S55" s="485"/>
      <c r="T55" s="485"/>
      <c r="U55" s="485"/>
      <c r="V55" s="485"/>
      <c r="W55" s="485"/>
    </row>
    <row r="56">
      <c r="A56" s="485"/>
      <c r="B56" s="485"/>
      <c r="C56" s="485"/>
      <c r="D56" s="485"/>
      <c r="E56" s="485"/>
      <c r="F56" s="485"/>
      <c r="G56" s="485"/>
      <c r="H56" s="485"/>
      <c r="I56" s="485"/>
      <c r="J56" s="485"/>
      <c r="K56" s="485"/>
      <c r="L56" s="485"/>
      <c r="M56" s="485"/>
      <c r="N56" s="485"/>
      <c r="O56" s="485"/>
      <c r="P56" s="485"/>
      <c r="Q56" s="485"/>
      <c r="R56" s="485"/>
      <c r="S56" s="485"/>
      <c r="T56" s="485"/>
      <c r="U56" s="485"/>
      <c r="V56" s="485"/>
      <c r="W56" s="485"/>
    </row>
    <row r="57">
      <c r="A57" s="485"/>
      <c r="B57" s="485"/>
      <c r="C57" s="485"/>
      <c r="D57" s="485"/>
      <c r="E57" s="485"/>
      <c r="F57" s="485"/>
      <c r="G57" s="485"/>
      <c r="H57" s="485"/>
      <c r="I57" s="485"/>
      <c r="J57" s="485"/>
      <c r="K57" s="485"/>
      <c r="L57" s="485"/>
      <c r="M57" s="485"/>
      <c r="N57" s="485"/>
      <c r="O57" s="485"/>
      <c r="P57" s="485"/>
      <c r="Q57" s="485"/>
      <c r="R57" s="485"/>
      <c r="S57" s="485"/>
      <c r="T57" s="485"/>
      <c r="U57" s="485"/>
      <c r="V57" s="485"/>
      <c r="W57" s="485"/>
    </row>
    <row r="58">
      <c r="A58" s="485"/>
      <c r="B58" s="485"/>
      <c r="C58" s="485"/>
      <c r="D58" s="485"/>
      <c r="E58" s="485"/>
      <c r="F58" s="485"/>
      <c r="G58" s="485"/>
      <c r="H58" s="485"/>
      <c r="I58" s="485"/>
      <c r="J58" s="485"/>
      <c r="K58" s="485"/>
      <c r="L58" s="485"/>
      <c r="M58" s="485"/>
      <c r="N58" s="485"/>
      <c r="O58" s="485"/>
      <c r="P58" s="485"/>
      <c r="Q58" s="485"/>
      <c r="R58" s="485"/>
      <c r="S58" s="485"/>
      <c r="T58" s="485"/>
      <c r="U58" s="485"/>
      <c r="V58" s="485"/>
      <c r="W58" s="485"/>
    </row>
    <row r="59">
      <c r="A59" s="485"/>
      <c r="B59" s="485"/>
      <c r="C59" s="485"/>
      <c r="D59" s="485"/>
      <c r="E59" s="485"/>
      <c r="F59" s="485"/>
      <c r="G59" s="485"/>
      <c r="H59" s="485"/>
      <c r="I59" s="485"/>
      <c r="J59" s="485"/>
      <c r="K59" s="485"/>
      <c r="L59" s="485"/>
      <c r="M59" s="485"/>
      <c r="N59" s="485"/>
      <c r="O59" s="485"/>
      <c r="P59" s="485"/>
      <c r="Q59" s="485"/>
      <c r="R59" s="485"/>
      <c r="S59" s="485"/>
      <c r="T59" s="485"/>
      <c r="U59" s="485"/>
      <c r="V59" s="485"/>
      <c r="W59" s="485"/>
    </row>
    <row r="60">
      <c r="A60" s="485"/>
      <c r="B60" s="485"/>
      <c r="C60" s="485"/>
      <c r="D60" s="485"/>
      <c r="E60" s="485"/>
      <c r="F60" s="485"/>
      <c r="G60" s="485"/>
      <c r="H60" s="485"/>
      <c r="I60" s="485"/>
      <c r="J60" s="485"/>
      <c r="K60" s="485"/>
      <c r="L60" s="485"/>
      <c r="M60" s="485"/>
      <c r="N60" s="485"/>
      <c r="O60" s="485"/>
      <c r="P60" s="485"/>
      <c r="Q60" s="485"/>
      <c r="R60" s="485"/>
      <c r="S60" s="485"/>
      <c r="T60" s="485"/>
      <c r="U60" s="485"/>
      <c r="V60" s="485"/>
      <c r="W60" s="485"/>
    </row>
    <row r="61">
      <c r="A61" s="485"/>
      <c r="B61" s="485"/>
      <c r="C61" s="485"/>
      <c r="D61" s="485"/>
      <c r="E61" s="485"/>
      <c r="F61" s="485"/>
      <c r="G61" s="485"/>
      <c r="H61" s="485"/>
      <c r="I61" s="485"/>
      <c r="J61" s="485"/>
      <c r="K61" s="485"/>
      <c r="L61" s="485"/>
      <c r="M61" s="485"/>
      <c r="N61" s="485"/>
      <c r="O61" s="485"/>
      <c r="P61" s="485"/>
      <c r="Q61" s="485"/>
      <c r="R61" s="485"/>
      <c r="S61" s="485"/>
      <c r="T61" s="485"/>
      <c r="U61" s="485"/>
      <c r="V61" s="485"/>
      <c r="W61" s="485"/>
    </row>
    <row r="62">
      <c r="A62" s="485"/>
      <c r="B62" s="485"/>
      <c r="C62" s="485"/>
      <c r="D62" s="485"/>
      <c r="E62" s="485"/>
      <c r="F62" s="485"/>
      <c r="G62" s="485"/>
      <c r="H62" s="485"/>
      <c r="I62" s="485"/>
      <c r="J62" s="485"/>
      <c r="K62" s="485"/>
      <c r="L62" s="485"/>
      <c r="M62" s="485"/>
      <c r="N62" s="485"/>
      <c r="O62" s="485"/>
      <c r="P62" s="485"/>
      <c r="Q62" s="485"/>
      <c r="R62" s="485"/>
      <c r="S62" s="485"/>
      <c r="T62" s="485"/>
      <c r="U62" s="485"/>
      <c r="V62" s="485"/>
      <c r="W62" s="485"/>
    </row>
    <row r="63">
      <c r="A63" s="485"/>
      <c r="B63" s="485"/>
      <c r="C63" s="485"/>
      <c r="D63" s="485"/>
      <c r="E63" s="485"/>
      <c r="F63" s="485"/>
      <c r="G63" s="485"/>
      <c r="H63" s="485"/>
      <c r="I63" s="485"/>
      <c r="J63" s="485"/>
      <c r="K63" s="485"/>
      <c r="L63" s="485"/>
      <c r="M63" s="485"/>
      <c r="N63" s="485"/>
      <c r="O63" s="485"/>
      <c r="P63" s="485"/>
      <c r="Q63" s="485"/>
      <c r="R63" s="485"/>
      <c r="S63" s="485"/>
      <c r="T63" s="485"/>
      <c r="U63" s="485"/>
      <c r="V63" s="485"/>
      <c r="W63" s="485"/>
    </row>
    <row r="64">
      <c r="A64" s="485"/>
      <c r="B64" s="485"/>
      <c r="C64" s="485"/>
      <c r="D64" s="485"/>
      <c r="E64" s="485"/>
      <c r="F64" s="485"/>
      <c r="G64" s="485"/>
      <c r="H64" s="485"/>
      <c r="I64" s="485"/>
      <c r="J64" s="485"/>
      <c r="K64" s="485"/>
      <c r="L64" s="485"/>
      <c r="M64" s="485"/>
      <c r="N64" s="485"/>
      <c r="O64" s="485"/>
      <c r="P64" s="485"/>
      <c r="Q64" s="485"/>
      <c r="R64" s="485"/>
      <c r="S64" s="485"/>
      <c r="T64" s="485"/>
      <c r="U64" s="485"/>
      <c r="V64" s="485"/>
      <c r="W64" s="485"/>
    </row>
    <row r="65">
      <c r="A65" s="485"/>
      <c r="B65" s="485"/>
      <c r="C65" s="485"/>
      <c r="D65" s="485"/>
      <c r="E65" s="485"/>
      <c r="F65" s="485"/>
      <c r="G65" s="485"/>
      <c r="H65" s="485"/>
      <c r="I65" s="485"/>
      <c r="J65" s="485"/>
      <c r="K65" s="485"/>
      <c r="L65" s="485"/>
      <c r="M65" s="485"/>
      <c r="N65" s="485"/>
      <c r="O65" s="485"/>
      <c r="P65" s="485"/>
      <c r="Q65" s="485"/>
      <c r="R65" s="485"/>
      <c r="S65" s="485"/>
      <c r="T65" s="485"/>
      <c r="U65" s="485"/>
      <c r="V65" s="485"/>
      <c r="W65" s="485"/>
    </row>
    <row r="66">
      <c r="A66" s="485"/>
      <c r="B66" s="485"/>
      <c r="C66" s="485"/>
      <c r="D66" s="485"/>
      <c r="E66" s="485"/>
      <c r="F66" s="485"/>
      <c r="G66" s="485"/>
      <c r="H66" s="485"/>
      <c r="I66" s="485"/>
      <c r="J66" s="485"/>
      <c r="K66" s="485"/>
      <c r="L66" s="485"/>
      <c r="M66" s="485"/>
      <c r="N66" s="485"/>
      <c r="O66" s="485"/>
      <c r="P66" s="485"/>
      <c r="Q66" s="485"/>
      <c r="R66" s="485"/>
      <c r="S66" s="485"/>
      <c r="T66" s="485"/>
      <c r="U66" s="485"/>
      <c r="V66" s="485"/>
      <c r="W66" s="485"/>
    </row>
    <row r="67">
      <c r="A67" s="485"/>
      <c r="B67" s="485"/>
      <c r="C67" s="485"/>
      <c r="D67" s="485"/>
      <c r="E67" s="485"/>
      <c r="F67" s="485"/>
      <c r="G67" s="485"/>
      <c r="H67" s="485"/>
      <c r="I67" s="485"/>
      <c r="J67" s="485"/>
      <c r="K67" s="485"/>
      <c r="L67" s="485"/>
      <c r="M67" s="485"/>
      <c r="N67" s="485"/>
      <c r="O67" s="485"/>
      <c r="P67" s="485"/>
      <c r="Q67" s="485"/>
      <c r="R67" s="485"/>
      <c r="S67" s="485"/>
      <c r="T67" s="485"/>
      <c r="U67" s="485"/>
      <c r="V67" s="485"/>
      <c r="W67" s="485"/>
    </row>
    <row r="68">
      <c r="A68" s="485"/>
      <c r="B68" s="485"/>
      <c r="C68" s="485"/>
      <c r="D68" s="485"/>
      <c r="E68" s="485"/>
      <c r="F68" s="485"/>
      <c r="G68" s="485"/>
      <c r="H68" s="485"/>
      <c r="I68" s="485"/>
      <c r="J68" s="485"/>
      <c r="K68" s="485"/>
      <c r="L68" s="485"/>
      <c r="M68" s="485"/>
      <c r="N68" s="485"/>
      <c r="O68" s="485"/>
      <c r="P68" s="485"/>
      <c r="Q68" s="485"/>
      <c r="R68" s="485"/>
      <c r="S68" s="485"/>
      <c r="T68" s="485"/>
      <c r="U68" s="485"/>
      <c r="V68" s="485"/>
      <c r="W68" s="485"/>
    </row>
    <row r="69">
      <c r="A69" s="485"/>
      <c r="B69" s="485"/>
      <c r="C69" s="485"/>
      <c r="D69" s="485"/>
      <c r="E69" s="485"/>
      <c r="F69" s="485"/>
      <c r="G69" s="485"/>
      <c r="H69" s="485"/>
      <c r="I69" s="485"/>
      <c r="J69" s="485"/>
      <c r="K69" s="485"/>
      <c r="L69" s="485"/>
      <c r="M69" s="485"/>
      <c r="N69" s="485"/>
      <c r="O69" s="485"/>
      <c r="P69" s="485"/>
      <c r="Q69" s="485"/>
      <c r="R69" s="485"/>
      <c r="S69" s="485"/>
      <c r="T69" s="485"/>
      <c r="U69" s="485"/>
      <c r="V69" s="485"/>
      <c r="W69" s="485"/>
    </row>
    <row r="70">
      <c r="A70" s="485"/>
      <c r="B70" s="485"/>
      <c r="C70" s="485"/>
      <c r="D70" s="485"/>
      <c r="E70" s="485"/>
      <c r="F70" s="485"/>
      <c r="G70" s="485"/>
      <c r="H70" s="485"/>
      <c r="I70" s="485"/>
      <c r="J70" s="485"/>
      <c r="K70" s="485"/>
      <c r="L70" s="485"/>
      <c r="M70" s="485"/>
      <c r="N70" s="485"/>
      <c r="O70" s="485"/>
      <c r="P70" s="485"/>
      <c r="Q70" s="485"/>
      <c r="R70" s="485"/>
      <c r="S70" s="485"/>
      <c r="T70" s="485"/>
      <c r="U70" s="485"/>
      <c r="V70" s="485"/>
      <c r="W70" s="485"/>
    </row>
    <row r="71">
      <c r="A71" s="485"/>
      <c r="B71" s="485"/>
      <c r="C71" s="485"/>
      <c r="D71" s="485"/>
      <c r="E71" s="485"/>
      <c r="F71" s="485"/>
      <c r="G71" s="485"/>
      <c r="H71" s="485"/>
      <c r="I71" s="485"/>
      <c r="J71" s="485"/>
      <c r="K71" s="485"/>
      <c r="L71" s="485"/>
      <c r="M71" s="485"/>
      <c r="N71" s="485"/>
      <c r="O71" s="485"/>
      <c r="P71" s="485"/>
      <c r="Q71" s="485"/>
      <c r="R71" s="485"/>
      <c r="S71" s="485"/>
      <c r="T71" s="485"/>
      <c r="U71" s="485"/>
      <c r="V71" s="485"/>
      <c r="W71" s="485"/>
    </row>
    <row r="72">
      <c r="A72" s="485"/>
      <c r="B72" s="485"/>
      <c r="C72" s="485"/>
      <c r="D72" s="485"/>
      <c r="E72" s="485"/>
      <c r="F72" s="485"/>
      <c r="G72" s="485"/>
      <c r="H72" s="485"/>
      <c r="I72" s="485"/>
      <c r="J72" s="485"/>
      <c r="K72" s="485"/>
      <c r="L72" s="485"/>
      <c r="M72" s="485"/>
      <c r="N72" s="485"/>
      <c r="O72" s="485"/>
      <c r="P72" s="485"/>
      <c r="Q72" s="485"/>
      <c r="R72" s="485"/>
      <c r="S72" s="485"/>
      <c r="T72" s="485"/>
      <c r="U72" s="485"/>
      <c r="V72" s="485"/>
      <c r="W72" s="485"/>
    </row>
    <row r="73">
      <c r="A73" s="485"/>
      <c r="B73" s="485"/>
      <c r="C73" s="485"/>
      <c r="D73" s="485"/>
      <c r="E73" s="485"/>
      <c r="F73" s="485"/>
      <c r="G73" s="485"/>
      <c r="H73" s="485"/>
      <c r="I73" s="485"/>
      <c r="J73" s="485"/>
      <c r="K73" s="485"/>
      <c r="L73" s="485"/>
      <c r="M73" s="485"/>
      <c r="N73" s="485"/>
      <c r="O73" s="485"/>
      <c r="P73" s="485"/>
      <c r="Q73" s="485"/>
      <c r="R73" s="485"/>
      <c r="S73" s="485"/>
      <c r="T73" s="485"/>
      <c r="U73" s="485"/>
      <c r="V73" s="485"/>
      <c r="W73" s="485"/>
    </row>
    <row r="74">
      <c r="A74" s="485"/>
      <c r="B74" s="485"/>
      <c r="C74" s="485"/>
      <c r="D74" s="485"/>
      <c r="E74" s="485"/>
      <c r="F74" s="485"/>
      <c r="G74" s="485"/>
      <c r="H74" s="485"/>
      <c r="I74" s="485"/>
      <c r="J74" s="485"/>
      <c r="K74" s="485"/>
      <c r="L74" s="485"/>
      <c r="M74" s="485"/>
      <c r="N74" s="485"/>
      <c r="O74" s="485"/>
      <c r="P74" s="485"/>
      <c r="Q74" s="485"/>
      <c r="R74" s="485"/>
      <c r="S74" s="485"/>
      <c r="T74" s="485"/>
      <c r="U74" s="485"/>
      <c r="V74" s="485"/>
      <c r="W74" s="485"/>
    </row>
    <row r="75">
      <c r="A75" s="485"/>
      <c r="B75" s="485"/>
      <c r="C75" s="485"/>
      <c r="D75" s="485"/>
      <c r="E75" s="485"/>
      <c r="F75" s="485"/>
      <c r="G75" s="485"/>
      <c r="H75" s="485"/>
      <c r="I75" s="485"/>
      <c r="J75" s="485"/>
      <c r="K75" s="485"/>
      <c r="L75" s="485"/>
      <c r="M75" s="485"/>
      <c r="N75" s="485"/>
      <c r="O75" s="485"/>
      <c r="P75" s="485"/>
      <c r="Q75" s="485"/>
      <c r="R75" s="485"/>
      <c r="S75" s="485"/>
      <c r="T75" s="485"/>
      <c r="U75" s="485"/>
      <c r="V75" s="485"/>
      <c r="W75" s="485"/>
    </row>
    <row r="76">
      <c r="A76" s="485"/>
      <c r="B76" s="485"/>
      <c r="C76" s="485"/>
      <c r="D76" s="485"/>
      <c r="E76" s="485"/>
      <c r="F76" s="485"/>
      <c r="G76" s="485"/>
      <c r="H76" s="485"/>
      <c r="I76" s="485"/>
      <c r="J76" s="485"/>
      <c r="K76" s="485"/>
      <c r="L76" s="485"/>
      <c r="M76" s="485"/>
      <c r="N76" s="485"/>
      <c r="O76" s="485"/>
      <c r="P76" s="485"/>
      <c r="Q76" s="485"/>
      <c r="R76" s="485"/>
      <c r="S76" s="485"/>
      <c r="T76" s="485"/>
      <c r="U76" s="485"/>
      <c r="V76" s="485"/>
      <c r="W76" s="485"/>
    </row>
    <row r="77">
      <c r="A77" s="485"/>
      <c r="B77" s="485"/>
      <c r="C77" s="485"/>
      <c r="D77" s="485"/>
      <c r="E77" s="485"/>
      <c r="F77" s="485"/>
      <c r="G77" s="485"/>
      <c r="H77" s="485"/>
      <c r="I77" s="485"/>
      <c r="J77" s="485"/>
      <c r="K77" s="485"/>
      <c r="L77" s="485"/>
      <c r="M77" s="485"/>
      <c r="N77" s="485"/>
      <c r="O77" s="485"/>
      <c r="P77" s="485"/>
      <c r="Q77" s="485"/>
      <c r="R77" s="485"/>
      <c r="S77" s="485"/>
      <c r="T77" s="485"/>
      <c r="U77" s="485"/>
      <c r="V77" s="485"/>
      <c r="W77" s="485"/>
    </row>
    <row r="78">
      <c r="A78" s="485"/>
      <c r="B78" s="485"/>
      <c r="C78" s="485"/>
      <c r="D78" s="485"/>
      <c r="E78" s="485"/>
      <c r="F78" s="485"/>
      <c r="G78" s="485"/>
      <c r="H78" s="485"/>
      <c r="I78" s="485"/>
      <c r="J78" s="485"/>
      <c r="K78" s="485"/>
      <c r="L78" s="485"/>
      <c r="M78" s="485"/>
      <c r="N78" s="485"/>
      <c r="O78" s="485"/>
      <c r="P78" s="485"/>
      <c r="Q78" s="485"/>
      <c r="R78" s="485"/>
      <c r="S78" s="485"/>
      <c r="T78" s="485"/>
      <c r="U78" s="485"/>
      <c r="V78" s="485"/>
      <c r="W78" s="485"/>
    </row>
    <row r="79">
      <c r="A79" s="485"/>
      <c r="B79" s="485"/>
      <c r="C79" s="485"/>
      <c r="D79" s="485"/>
      <c r="E79" s="485"/>
      <c r="F79" s="485"/>
      <c r="G79" s="485"/>
      <c r="H79" s="485"/>
      <c r="I79" s="485"/>
      <c r="J79" s="485"/>
      <c r="K79" s="485"/>
      <c r="L79" s="485"/>
      <c r="M79" s="485"/>
      <c r="N79" s="485"/>
      <c r="O79" s="485"/>
      <c r="P79" s="485"/>
      <c r="Q79" s="485"/>
      <c r="R79" s="485"/>
      <c r="S79" s="485"/>
      <c r="T79" s="485"/>
      <c r="U79" s="485"/>
      <c r="V79" s="485"/>
      <c r="W79" s="485"/>
    </row>
    <row r="80">
      <c r="A80" s="485"/>
      <c r="B80" s="485"/>
      <c r="C80" s="485"/>
      <c r="D80" s="485"/>
      <c r="E80" s="485"/>
      <c r="F80" s="485"/>
      <c r="G80" s="485"/>
      <c r="H80" s="485"/>
      <c r="I80" s="485"/>
      <c r="J80" s="485"/>
      <c r="K80" s="485"/>
      <c r="L80" s="485"/>
      <c r="M80" s="485"/>
      <c r="N80" s="485"/>
      <c r="O80" s="485"/>
      <c r="P80" s="485"/>
      <c r="Q80" s="485"/>
      <c r="R80" s="485"/>
      <c r="S80" s="485"/>
      <c r="T80" s="485"/>
      <c r="U80" s="485"/>
      <c r="V80" s="485"/>
      <c r="W80" s="485"/>
    </row>
    <row r="81">
      <c r="A81" s="485"/>
      <c r="B81" s="485"/>
      <c r="C81" s="485"/>
      <c r="D81" s="485"/>
      <c r="E81" s="485"/>
      <c r="F81" s="485"/>
      <c r="G81" s="485"/>
      <c r="H81" s="485"/>
      <c r="I81" s="485"/>
      <c r="J81" s="485"/>
      <c r="K81" s="485"/>
      <c r="L81" s="485"/>
      <c r="M81" s="485"/>
      <c r="N81" s="485"/>
      <c r="O81" s="485"/>
      <c r="P81" s="485"/>
      <c r="Q81" s="485"/>
      <c r="R81" s="485"/>
      <c r="S81" s="485"/>
      <c r="T81" s="485"/>
      <c r="U81" s="485"/>
      <c r="V81" s="485"/>
      <c r="W81" s="485"/>
    </row>
    <row r="82">
      <c r="A82" s="485"/>
      <c r="B82" s="485"/>
      <c r="C82" s="485"/>
      <c r="D82" s="485"/>
      <c r="E82" s="485"/>
      <c r="F82" s="485"/>
      <c r="G82" s="485"/>
      <c r="H82" s="485"/>
      <c r="I82" s="485"/>
      <c r="J82" s="485"/>
      <c r="K82" s="485"/>
      <c r="L82" s="485"/>
      <c r="M82" s="485"/>
      <c r="N82" s="485"/>
      <c r="O82" s="485"/>
      <c r="P82" s="485"/>
      <c r="Q82" s="485"/>
      <c r="R82" s="485"/>
      <c r="S82" s="485"/>
      <c r="T82" s="485"/>
      <c r="U82" s="485"/>
      <c r="V82" s="485"/>
      <c r="W82" s="485"/>
    </row>
    <row r="83">
      <c r="A83" s="485"/>
      <c r="B83" s="485"/>
      <c r="C83" s="485"/>
      <c r="D83" s="485"/>
      <c r="E83" s="485"/>
      <c r="F83" s="485"/>
      <c r="G83" s="485"/>
      <c r="H83" s="485"/>
      <c r="I83" s="485"/>
      <c r="J83" s="485"/>
      <c r="K83" s="485"/>
      <c r="L83" s="485"/>
      <c r="M83" s="485"/>
      <c r="N83" s="485"/>
      <c r="O83" s="485"/>
      <c r="P83" s="485"/>
      <c r="Q83" s="485"/>
      <c r="R83" s="485"/>
      <c r="S83" s="485"/>
      <c r="T83" s="485"/>
      <c r="U83" s="485"/>
      <c r="V83" s="485"/>
      <c r="W83" s="485"/>
    </row>
    <row r="84">
      <c r="A84" s="485"/>
      <c r="B84" s="485"/>
      <c r="C84" s="485"/>
      <c r="D84" s="485"/>
      <c r="E84" s="485"/>
      <c r="F84" s="485"/>
      <c r="G84" s="485"/>
      <c r="H84" s="485"/>
      <c r="I84" s="485"/>
      <c r="J84" s="485"/>
      <c r="K84" s="485"/>
      <c r="L84" s="485"/>
      <c r="M84" s="485"/>
      <c r="N84" s="485"/>
      <c r="O84" s="485"/>
      <c r="P84" s="485"/>
      <c r="Q84" s="485"/>
      <c r="R84" s="485"/>
      <c r="S84" s="485"/>
      <c r="T84" s="485"/>
      <c r="U84" s="485"/>
      <c r="V84" s="485"/>
      <c r="W84" s="485"/>
    </row>
    <row r="85">
      <c r="A85" s="485"/>
      <c r="B85" s="485"/>
      <c r="C85" s="485"/>
      <c r="D85" s="485"/>
      <c r="E85" s="485"/>
      <c r="F85" s="485"/>
      <c r="G85" s="485"/>
      <c r="H85" s="485"/>
      <c r="I85" s="485"/>
      <c r="J85" s="485"/>
      <c r="K85" s="485"/>
      <c r="L85" s="485"/>
      <c r="M85" s="485"/>
      <c r="N85" s="485"/>
      <c r="O85" s="485"/>
      <c r="P85" s="485"/>
      <c r="Q85" s="485"/>
      <c r="R85" s="485"/>
      <c r="S85" s="485"/>
      <c r="T85" s="485"/>
      <c r="U85" s="485"/>
      <c r="V85" s="485"/>
      <c r="W85" s="485"/>
    </row>
    <row r="86">
      <c r="A86" s="485"/>
      <c r="B86" s="485"/>
      <c r="C86" s="485"/>
      <c r="D86" s="485"/>
      <c r="E86" s="485"/>
      <c r="F86" s="485"/>
      <c r="G86" s="485"/>
      <c r="H86" s="485"/>
      <c r="I86" s="485"/>
      <c r="J86" s="485"/>
      <c r="K86" s="485"/>
      <c r="L86" s="485"/>
      <c r="M86" s="485"/>
      <c r="N86" s="485"/>
      <c r="O86" s="485"/>
      <c r="P86" s="485"/>
      <c r="Q86" s="485"/>
      <c r="R86" s="485"/>
      <c r="S86" s="485"/>
      <c r="T86" s="485"/>
      <c r="U86" s="485"/>
      <c r="V86" s="485"/>
      <c r="W86" s="485"/>
    </row>
    <row r="87">
      <c r="A87" s="485"/>
      <c r="B87" s="485"/>
      <c r="C87" s="485"/>
      <c r="D87" s="485"/>
      <c r="E87" s="485"/>
      <c r="F87" s="485"/>
      <c r="G87" s="485"/>
      <c r="H87" s="485"/>
      <c r="I87" s="485"/>
      <c r="J87" s="485"/>
      <c r="K87" s="485"/>
      <c r="L87" s="485"/>
      <c r="M87" s="485"/>
      <c r="N87" s="485"/>
      <c r="O87" s="485"/>
      <c r="P87" s="485"/>
      <c r="Q87" s="485"/>
      <c r="R87" s="485"/>
      <c r="S87" s="485"/>
      <c r="T87" s="485"/>
      <c r="U87" s="485"/>
      <c r="V87" s="485"/>
      <c r="W87" s="485"/>
    </row>
    <row r="88">
      <c r="A88" s="485"/>
      <c r="B88" s="485"/>
      <c r="C88" s="485"/>
      <c r="D88" s="485"/>
      <c r="E88" s="485"/>
      <c r="F88" s="485"/>
      <c r="G88" s="485"/>
      <c r="H88" s="485"/>
      <c r="I88" s="485"/>
      <c r="J88" s="485"/>
      <c r="K88" s="485"/>
      <c r="L88" s="485"/>
      <c r="M88" s="485"/>
      <c r="N88" s="485"/>
      <c r="O88" s="485"/>
      <c r="P88" s="485"/>
      <c r="Q88" s="485"/>
      <c r="R88" s="485"/>
      <c r="S88" s="485"/>
      <c r="T88" s="485"/>
      <c r="U88" s="485"/>
      <c r="V88" s="485"/>
      <c r="W88" s="485"/>
    </row>
    <row r="89">
      <c r="A89" s="485"/>
      <c r="B89" s="485"/>
      <c r="C89" s="485"/>
      <c r="D89" s="485"/>
      <c r="E89" s="485"/>
      <c r="F89" s="485"/>
      <c r="G89" s="485"/>
      <c r="H89" s="485"/>
      <c r="I89" s="485"/>
      <c r="J89" s="485"/>
      <c r="K89" s="485"/>
      <c r="L89" s="485"/>
      <c r="M89" s="485"/>
      <c r="N89" s="485"/>
      <c r="O89" s="485"/>
      <c r="P89" s="485"/>
      <c r="Q89" s="485"/>
      <c r="R89" s="485"/>
      <c r="S89" s="485"/>
      <c r="T89" s="485"/>
      <c r="U89" s="485"/>
      <c r="V89" s="485"/>
      <c r="W89" s="485"/>
    </row>
    <row r="90">
      <c r="A90" s="485"/>
      <c r="B90" s="485"/>
      <c r="C90" s="485"/>
      <c r="D90" s="485"/>
      <c r="E90" s="485"/>
      <c r="F90" s="485"/>
      <c r="G90" s="485"/>
      <c r="H90" s="485"/>
      <c r="I90" s="485"/>
      <c r="J90" s="485"/>
      <c r="K90" s="485"/>
      <c r="L90" s="485"/>
      <c r="M90" s="485"/>
      <c r="N90" s="485"/>
      <c r="O90" s="485"/>
      <c r="P90" s="485"/>
      <c r="Q90" s="485"/>
      <c r="R90" s="485"/>
      <c r="S90" s="485"/>
      <c r="T90" s="485"/>
      <c r="U90" s="485"/>
      <c r="V90" s="485"/>
      <c r="W90" s="485"/>
    </row>
    <row r="91">
      <c r="A91" s="485"/>
      <c r="B91" s="485"/>
      <c r="C91" s="485"/>
      <c r="D91" s="485"/>
      <c r="E91" s="485"/>
      <c r="F91" s="485"/>
      <c r="G91" s="485"/>
      <c r="H91" s="485"/>
      <c r="I91" s="485"/>
      <c r="J91" s="485"/>
      <c r="K91" s="485"/>
      <c r="L91" s="485"/>
      <c r="M91" s="485"/>
      <c r="N91" s="485"/>
      <c r="O91" s="485"/>
      <c r="P91" s="485"/>
      <c r="Q91" s="485"/>
      <c r="R91" s="485"/>
      <c r="S91" s="485"/>
      <c r="T91" s="485"/>
      <c r="U91" s="485"/>
      <c r="V91" s="485"/>
      <c r="W91" s="485"/>
    </row>
    <row r="92">
      <c r="A92" s="485"/>
      <c r="B92" s="485"/>
      <c r="C92" s="485"/>
      <c r="D92" s="485"/>
      <c r="E92" s="485"/>
      <c r="F92" s="485"/>
      <c r="G92" s="485"/>
      <c r="H92" s="485"/>
      <c r="I92" s="485"/>
      <c r="J92" s="485"/>
      <c r="K92" s="485"/>
      <c r="L92" s="485"/>
      <c r="M92" s="485"/>
      <c r="N92" s="485"/>
      <c r="O92" s="485"/>
      <c r="P92" s="485"/>
      <c r="Q92" s="485"/>
      <c r="R92" s="485"/>
      <c r="S92" s="485"/>
      <c r="T92" s="485"/>
      <c r="U92" s="485"/>
      <c r="V92" s="485"/>
      <c r="W92" s="485"/>
    </row>
    <row r="93">
      <c r="A93" s="485"/>
      <c r="B93" s="485"/>
      <c r="C93" s="485"/>
      <c r="D93" s="485"/>
      <c r="E93" s="485"/>
      <c r="F93" s="485"/>
      <c r="G93" s="485"/>
      <c r="H93" s="485"/>
      <c r="I93" s="485"/>
      <c r="J93" s="485"/>
      <c r="K93" s="485"/>
      <c r="L93" s="485"/>
      <c r="M93" s="485"/>
      <c r="N93" s="485"/>
      <c r="O93" s="485"/>
      <c r="P93" s="485"/>
      <c r="Q93" s="485"/>
      <c r="R93" s="485"/>
      <c r="S93" s="485"/>
      <c r="T93" s="485"/>
      <c r="U93" s="485"/>
      <c r="V93" s="485"/>
      <c r="W93" s="485"/>
    </row>
    <row r="94">
      <c r="A94" s="485"/>
      <c r="B94" s="485"/>
      <c r="C94" s="485"/>
      <c r="D94" s="485"/>
      <c r="E94" s="485"/>
      <c r="F94" s="485"/>
      <c r="G94" s="485"/>
      <c r="H94" s="485"/>
      <c r="I94" s="485"/>
      <c r="J94" s="485"/>
      <c r="K94" s="485"/>
      <c r="L94" s="485"/>
      <c r="M94" s="485"/>
      <c r="N94" s="485"/>
      <c r="O94" s="485"/>
      <c r="P94" s="485"/>
      <c r="Q94" s="485"/>
      <c r="R94" s="485"/>
      <c r="S94" s="485"/>
      <c r="T94" s="485"/>
      <c r="U94" s="485"/>
      <c r="V94" s="485"/>
      <c r="W94" s="485"/>
    </row>
    <row r="95">
      <c r="A95" s="485"/>
      <c r="B95" s="485"/>
      <c r="C95" s="485"/>
      <c r="D95" s="485"/>
      <c r="E95" s="485"/>
      <c r="F95" s="485"/>
      <c r="G95" s="485"/>
      <c r="H95" s="485"/>
      <c r="I95" s="485"/>
      <c r="J95" s="485"/>
      <c r="K95" s="485"/>
      <c r="L95" s="485"/>
      <c r="M95" s="485"/>
      <c r="N95" s="485"/>
      <c r="O95" s="485"/>
      <c r="P95" s="485"/>
      <c r="Q95" s="485"/>
      <c r="R95" s="485"/>
      <c r="S95" s="485"/>
      <c r="T95" s="485"/>
      <c r="U95" s="485"/>
      <c r="V95" s="485"/>
      <c r="W95" s="485"/>
    </row>
    <row r="96">
      <c r="A96" s="485"/>
      <c r="B96" s="485"/>
      <c r="C96" s="485"/>
      <c r="D96" s="485"/>
      <c r="E96" s="485"/>
      <c r="F96" s="485"/>
      <c r="G96" s="485"/>
      <c r="H96" s="485"/>
      <c r="I96" s="485"/>
      <c r="J96" s="485"/>
      <c r="K96" s="485"/>
      <c r="L96" s="485"/>
      <c r="M96" s="485"/>
      <c r="N96" s="485"/>
      <c r="O96" s="485"/>
      <c r="P96" s="485"/>
      <c r="Q96" s="485"/>
      <c r="R96" s="485"/>
      <c r="S96" s="485"/>
      <c r="T96" s="485"/>
      <c r="U96" s="485"/>
      <c r="V96" s="485"/>
      <c r="W96" s="485"/>
    </row>
    <row r="97">
      <c r="A97" s="485"/>
      <c r="B97" s="485"/>
      <c r="C97" s="485"/>
      <c r="D97" s="485"/>
      <c r="E97" s="485"/>
      <c r="F97" s="485"/>
      <c r="G97" s="485"/>
      <c r="H97" s="485"/>
      <c r="I97" s="485"/>
      <c r="J97" s="485"/>
      <c r="K97" s="485"/>
      <c r="L97" s="485"/>
      <c r="M97" s="485"/>
      <c r="N97" s="485"/>
      <c r="O97" s="485"/>
      <c r="P97" s="485"/>
      <c r="Q97" s="485"/>
      <c r="R97" s="485"/>
      <c r="S97" s="485"/>
      <c r="T97" s="485"/>
      <c r="U97" s="485"/>
      <c r="V97" s="485"/>
      <c r="W97" s="485"/>
    </row>
    <row r="98">
      <c r="A98" s="485"/>
      <c r="B98" s="485"/>
      <c r="C98" s="485"/>
      <c r="D98" s="485"/>
      <c r="E98" s="485"/>
      <c r="F98" s="485"/>
      <c r="G98" s="485"/>
      <c r="H98" s="485"/>
      <c r="I98" s="485"/>
      <c r="J98" s="485"/>
      <c r="K98" s="485"/>
      <c r="L98" s="485"/>
      <c r="M98" s="485"/>
      <c r="N98" s="485"/>
      <c r="O98" s="485"/>
      <c r="P98" s="485"/>
      <c r="Q98" s="485"/>
      <c r="R98" s="485"/>
      <c r="S98" s="485"/>
      <c r="T98" s="485"/>
      <c r="U98" s="485"/>
      <c r="V98" s="485"/>
      <c r="W98" s="485"/>
    </row>
    <row r="99">
      <c r="A99" s="485"/>
      <c r="B99" s="485"/>
      <c r="C99" s="485"/>
      <c r="D99" s="485"/>
      <c r="E99" s="485"/>
      <c r="F99" s="485"/>
      <c r="G99" s="485"/>
      <c r="H99" s="485"/>
      <c r="I99" s="485"/>
      <c r="J99" s="485"/>
      <c r="K99" s="485"/>
      <c r="L99" s="485"/>
      <c r="M99" s="485"/>
      <c r="N99" s="485"/>
      <c r="O99" s="485"/>
      <c r="P99" s="485"/>
      <c r="Q99" s="485"/>
      <c r="R99" s="485"/>
      <c r="S99" s="485"/>
      <c r="T99" s="485"/>
      <c r="U99" s="485"/>
      <c r="V99" s="485"/>
      <c r="W99" s="485"/>
    </row>
    <row r="100">
      <c r="A100" s="485"/>
      <c r="B100" s="485"/>
      <c r="C100" s="485"/>
      <c r="D100" s="485"/>
      <c r="E100" s="485"/>
      <c r="F100" s="485"/>
      <c r="G100" s="485"/>
      <c r="H100" s="485"/>
      <c r="I100" s="485"/>
      <c r="J100" s="485"/>
      <c r="K100" s="485"/>
      <c r="L100" s="485"/>
      <c r="M100" s="485"/>
      <c r="N100" s="485"/>
      <c r="O100" s="485"/>
      <c r="P100" s="485"/>
      <c r="Q100" s="485"/>
      <c r="R100" s="485"/>
      <c r="S100" s="485"/>
      <c r="T100" s="485"/>
      <c r="U100" s="485"/>
      <c r="V100" s="485"/>
      <c r="W100" s="485"/>
    </row>
    <row r="101">
      <c r="A101" s="485"/>
      <c r="B101" s="485"/>
      <c r="C101" s="485"/>
      <c r="D101" s="485"/>
      <c r="E101" s="485"/>
      <c r="F101" s="485"/>
      <c r="G101" s="485"/>
      <c r="H101" s="485"/>
      <c r="I101" s="485"/>
      <c r="J101" s="485"/>
      <c r="K101" s="485"/>
      <c r="L101" s="485"/>
      <c r="M101" s="485"/>
      <c r="N101" s="485"/>
      <c r="O101" s="485"/>
      <c r="P101" s="485"/>
      <c r="Q101" s="485"/>
      <c r="R101" s="485"/>
      <c r="S101" s="485"/>
      <c r="T101" s="485"/>
      <c r="U101" s="485"/>
      <c r="V101" s="485"/>
      <c r="W101" s="485"/>
    </row>
    <row r="102">
      <c r="A102" s="485"/>
      <c r="B102" s="485"/>
      <c r="C102" s="485"/>
      <c r="D102" s="485"/>
      <c r="E102" s="485"/>
      <c r="F102" s="485"/>
      <c r="G102" s="485"/>
      <c r="H102" s="485"/>
      <c r="I102" s="485"/>
      <c r="J102" s="485"/>
      <c r="K102" s="485"/>
      <c r="L102" s="485"/>
      <c r="M102" s="485"/>
      <c r="N102" s="485"/>
      <c r="O102" s="485"/>
      <c r="P102" s="485"/>
      <c r="Q102" s="485"/>
      <c r="R102" s="485"/>
      <c r="S102" s="485"/>
      <c r="T102" s="485"/>
      <c r="U102" s="485"/>
      <c r="V102" s="485"/>
      <c r="W102" s="485"/>
    </row>
    <row r="103">
      <c r="A103" s="485"/>
      <c r="B103" s="485"/>
      <c r="C103" s="485"/>
      <c r="D103" s="485"/>
      <c r="E103" s="485"/>
      <c r="F103" s="485"/>
      <c r="G103" s="485"/>
      <c r="H103" s="485"/>
      <c r="I103" s="485"/>
      <c r="J103" s="485"/>
      <c r="K103" s="485"/>
      <c r="L103" s="485"/>
      <c r="M103" s="485"/>
      <c r="N103" s="485"/>
      <c r="O103" s="485"/>
      <c r="P103" s="485"/>
      <c r="Q103" s="485"/>
      <c r="R103" s="485"/>
      <c r="S103" s="485"/>
      <c r="T103" s="485"/>
      <c r="U103" s="485"/>
      <c r="V103" s="485"/>
      <c r="W103" s="485"/>
    </row>
    <row r="104">
      <c r="A104" s="485"/>
      <c r="B104" s="485"/>
      <c r="C104" s="485"/>
      <c r="D104" s="485"/>
      <c r="E104" s="485"/>
      <c r="F104" s="485"/>
      <c r="G104" s="485"/>
      <c r="H104" s="485"/>
      <c r="I104" s="485"/>
      <c r="J104" s="485"/>
      <c r="K104" s="485"/>
      <c r="L104" s="485"/>
      <c r="M104" s="485"/>
      <c r="N104" s="485"/>
      <c r="O104" s="485"/>
      <c r="P104" s="485"/>
      <c r="Q104" s="485"/>
      <c r="R104" s="485"/>
      <c r="S104" s="485"/>
      <c r="T104" s="485"/>
      <c r="U104" s="485"/>
      <c r="V104" s="485"/>
      <c r="W104" s="485"/>
    </row>
    <row r="105">
      <c r="A105" s="485"/>
      <c r="B105" s="485"/>
      <c r="C105" s="485"/>
      <c r="D105" s="485"/>
      <c r="E105" s="485"/>
      <c r="F105" s="485"/>
      <c r="G105" s="485"/>
      <c r="H105" s="485"/>
      <c r="I105" s="485"/>
      <c r="J105" s="485"/>
      <c r="K105" s="485"/>
      <c r="L105" s="485"/>
      <c r="M105" s="485"/>
      <c r="N105" s="485"/>
      <c r="O105" s="485"/>
      <c r="P105" s="485"/>
      <c r="Q105" s="485"/>
      <c r="R105" s="485"/>
      <c r="S105" s="485"/>
      <c r="T105" s="485"/>
      <c r="U105" s="485"/>
      <c r="V105" s="485"/>
      <c r="W105" s="485"/>
    </row>
    <row r="106">
      <c r="A106" s="485"/>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row>
    <row r="107">
      <c r="A107" s="485"/>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row>
    <row r="108">
      <c r="A108" s="485"/>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row>
    <row r="109">
      <c r="A109" s="485"/>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row>
    <row r="110">
      <c r="A110" s="485"/>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row>
    <row r="111">
      <c r="A111" s="485"/>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row>
    <row r="112">
      <c r="A112" s="485"/>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row>
    <row r="113">
      <c r="A113" s="485"/>
      <c r="B113" s="485"/>
      <c r="C113" s="485"/>
      <c r="D113" s="485"/>
      <c r="E113" s="485"/>
      <c r="F113" s="485"/>
      <c r="G113" s="485"/>
      <c r="H113" s="485"/>
      <c r="I113" s="485"/>
      <c r="J113" s="485"/>
      <c r="K113" s="485"/>
      <c r="L113" s="485"/>
      <c r="M113" s="485"/>
      <c r="N113" s="485"/>
      <c r="O113" s="485"/>
      <c r="P113" s="485"/>
      <c r="Q113" s="485"/>
      <c r="R113" s="485"/>
      <c r="S113" s="485"/>
      <c r="T113" s="485"/>
      <c r="U113" s="485"/>
      <c r="V113" s="485"/>
      <c r="W113" s="485"/>
    </row>
    <row r="114">
      <c r="A114" s="485"/>
      <c r="B114" s="485"/>
      <c r="C114" s="485"/>
      <c r="D114" s="485"/>
      <c r="E114" s="485"/>
      <c r="F114" s="485"/>
      <c r="G114" s="485"/>
      <c r="H114" s="485"/>
      <c r="I114" s="485"/>
      <c r="J114" s="485"/>
      <c r="K114" s="485"/>
      <c r="L114" s="485"/>
      <c r="M114" s="485"/>
      <c r="N114" s="485"/>
      <c r="O114" s="485"/>
      <c r="P114" s="485"/>
      <c r="Q114" s="485"/>
      <c r="R114" s="485"/>
      <c r="S114" s="485"/>
      <c r="T114" s="485"/>
      <c r="U114" s="485"/>
      <c r="V114" s="485"/>
      <c r="W114" s="485"/>
    </row>
    <row r="115">
      <c r="A115" s="485"/>
      <c r="B115" s="485"/>
      <c r="C115" s="485"/>
      <c r="D115" s="485"/>
      <c r="E115" s="485"/>
      <c r="F115" s="485"/>
      <c r="G115" s="485"/>
      <c r="H115" s="485"/>
      <c r="I115" s="485"/>
      <c r="J115" s="485"/>
      <c r="K115" s="485"/>
      <c r="L115" s="485"/>
      <c r="M115" s="485"/>
      <c r="N115" s="485"/>
      <c r="O115" s="485"/>
      <c r="P115" s="485"/>
      <c r="Q115" s="485"/>
      <c r="R115" s="485"/>
      <c r="S115" s="485"/>
      <c r="T115" s="485"/>
      <c r="U115" s="485"/>
      <c r="V115" s="485"/>
      <c r="W115" s="485"/>
    </row>
    <row r="116">
      <c r="A116" s="485"/>
      <c r="B116" s="485"/>
      <c r="C116" s="485"/>
      <c r="D116" s="485"/>
      <c r="E116" s="485"/>
      <c r="F116" s="485"/>
      <c r="G116" s="485"/>
      <c r="H116" s="485"/>
      <c r="I116" s="485"/>
      <c r="J116" s="485"/>
      <c r="K116" s="485"/>
      <c r="L116" s="485"/>
      <c r="M116" s="485"/>
      <c r="N116" s="485"/>
      <c r="O116" s="485"/>
      <c r="P116" s="485"/>
      <c r="Q116" s="485"/>
      <c r="R116" s="485"/>
      <c r="S116" s="485"/>
      <c r="T116" s="485"/>
      <c r="U116" s="485"/>
      <c r="V116" s="485"/>
      <c r="W116" s="485"/>
    </row>
    <row r="117">
      <c r="A117" s="485"/>
      <c r="B117" s="485"/>
      <c r="C117" s="485"/>
      <c r="D117" s="485"/>
      <c r="E117" s="485"/>
      <c r="F117" s="485"/>
      <c r="G117" s="485"/>
      <c r="H117" s="485"/>
      <c r="I117" s="485"/>
      <c r="J117" s="485"/>
      <c r="K117" s="485"/>
      <c r="L117" s="485"/>
      <c r="M117" s="485"/>
      <c r="N117" s="485"/>
      <c r="O117" s="485"/>
      <c r="P117" s="485"/>
      <c r="Q117" s="485"/>
      <c r="R117" s="485"/>
      <c r="S117" s="485"/>
      <c r="T117" s="485"/>
      <c r="U117" s="485"/>
      <c r="V117" s="485"/>
      <c r="W117" s="485"/>
    </row>
    <row r="118">
      <c r="A118" s="485"/>
      <c r="B118" s="485"/>
      <c r="C118" s="485"/>
      <c r="D118" s="485"/>
      <c r="E118" s="485"/>
      <c r="F118" s="485"/>
      <c r="G118" s="485"/>
      <c r="H118" s="485"/>
      <c r="I118" s="485"/>
      <c r="J118" s="485"/>
      <c r="K118" s="485"/>
      <c r="L118" s="485"/>
      <c r="M118" s="485"/>
      <c r="N118" s="485"/>
      <c r="O118" s="485"/>
      <c r="P118" s="485"/>
      <c r="Q118" s="485"/>
      <c r="R118" s="485"/>
      <c r="S118" s="485"/>
      <c r="T118" s="485"/>
      <c r="U118" s="485"/>
      <c r="V118" s="485"/>
      <c r="W118" s="485"/>
    </row>
    <row r="119">
      <c r="A119" s="485"/>
      <c r="B119" s="485"/>
      <c r="C119" s="485"/>
      <c r="D119" s="485"/>
      <c r="E119" s="485"/>
      <c r="F119" s="485"/>
      <c r="G119" s="485"/>
      <c r="H119" s="485"/>
      <c r="I119" s="485"/>
      <c r="J119" s="485"/>
      <c r="K119" s="485"/>
      <c r="L119" s="485"/>
      <c r="M119" s="485"/>
      <c r="N119" s="485"/>
      <c r="O119" s="485"/>
      <c r="P119" s="485"/>
      <c r="Q119" s="485"/>
      <c r="R119" s="485"/>
      <c r="S119" s="485"/>
      <c r="T119" s="485"/>
      <c r="U119" s="485"/>
      <c r="V119" s="485"/>
      <c r="W119" s="485"/>
    </row>
    <row r="120">
      <c r="A120" s="485"/>
      <c r="B120" s="485"/>
      <c r="C120" s="485"/>
      <c r="D120" s="485"/>
      <c r="E120" s="485"/>
      <c r="F120" s="485"/>
      <c r="G120" s="485"/>
      <c r="H120" s="485"/>
      <c r="I120" s="485"/>
      <c r="J120" s="485"/>
      <c r="K120" s="485"/>
      <c r="L120" s="485"/>
      <c r="M120" s="485"/>
      <c r="N120" s="485"/>
      <c r="O120" s="485"/>
      <c r="P120" s="485"/>
      <c r="Q120" s="485"/>
      <c r="R120" s="485"/>
      <c r="S120" s="485"/>
      <c r="T120" s="485"/>
      <c r="U120" s="485"/>
      <c r="V120" s="485"/>
      <c r="W120" s="485"/>
    </row>
    <row r="121">
      <c r="A121" s="485"/>
      <c r="B121" s="485"/>
      <c r="C121" s="485"/>
      <c r="D121" s="485"/>
      <c r="E121" s="485"/>
      <c r="F121" s="485"/>
      <c r="G121" s="485"/>
      <c r="H121" s="485"/>
      <c r="I121" s="485"/>
      <c r="J121" s="485"/>
      <c r="K121" s="485"/>
      <c r="L121" s="485"/>
      <c r="M121" s="485"/>
      <c r="N121" s="485"/>
      <c r="O121" s="485"/>
      <c r="P121" s="485"/>
      <c r="Q121" s="485"/>
      <c r="R121" s="485"/>
      <c r="S121" s="485"/>
      <c r="T121" s="485"/>
      <c r="U121" s="485"/>
      <c r="V121" s="485"/>
      <c r="W121" s="485"/>
    </row>
    <row r="122">
      <c r="A122" s="485"/>
      <c r="B122" s="485"/>
      <c r="C122" s="485"/>
      <c r="D122" s="485"/>
      <c r="E122" s="485"/>
      <c r="F122" s="485"/>
      <c r="G122" s="485"/>
      <c r="H122" s="485"/>
      <c r="I122" s="485"/>
      <c r="J122" s="485"/>
      <c r="K122" s="485"/>
      <c r="L122" s="485"/>
      <c r="M122" s="485"/>
      <c r="N122" s="485"/>
      <c r="O122" s="485"/>
      <c r="P122" s="485"/>
      <c r="Q122" s="485"/>
      <c r="R122" s="485"/>
      <c r="S122" s="485"/>
      <c r="T122" s="485"/>
      <c r="U122" s="485"/>
      <c r="V122" s="485"/>
      <c r="W122" s="485"/>
    </row>
    <row r="123">
      <c r="A123" s="485"/>
      <c r="B123" s="485"/>
      <c r="C123" s="485"/>
      <c r="D123" s="485"/>
      <c r="E123" s="485"/>
      <c r="F123" s="485"/>
      <c r="G123" s="485"/>
      <c r="H123" s="485"/>
      <c r="I123" s="485"/>
      <c r="J123" s="485"/>
      <c r="K123" s="485"/>
      <c r="L123" s="485"/>
      <c r="M123" s="485"/>
      <c r="N123" s="485"/>
      <c r="O123" s="485"/>
      <c r="P123" s="485"/>
      <c r="Q123" s="485"/>
      <c r="R123" s="485"/>
      <c r="S123" s="485"/>
      <c r="T123" s="485"/>
      <c r="U123" s="485"/>
      <c r="V123" s="485"/>
      <c r="W123" s="485"/>
    </row>
    <row r="124">
      <c r="A124" s="485"/>
      <c r="B124" s="485"/>
      <c r="C124" s="485"/>
      <c r="D124" s="485"/>
      <c r="E124" s="485"/>
      <c r="F124" s="485"/>
      <c r="G124" s="485"/>
      <c r="H124" s="485"/>
      <c r="I124" s="485"/>
      <c r="J124" s="485"/>
      <c r="K124" s="485"/>
      <c r="L124" s="485"/>
      <c r="M124" s="485"/>
      <c r="N124" s="485"/>
      <c r="O124" s="485"/>
      <c r="P124" s="485"/>
      <c r="Q124" s="485"/>
      <c r="R124" s="485"/>
      <c r="S124" s="485"/>
      <c r="T124" s="485"/>
      <c r="U124" s="485"/>
      <c r="V124" s="485"/>
      <c r="W124" s="485"/>
    </row>
    <row r="125">
      <c r="A125" s="485"/>
      <c r="B125" s="485"/>
      <c r="C125" s="485"/>
      <c r="D125" s="485"/>
      <c r="E125" s="485"/>
      <c r="F125" s="485"/>
      <c r="G125" s="485"/>
      <c r="H125" s="485"/>
      <c r="I125" s="485"/>
      <c r="J125" s="485"/>
      <c r="K125" s="485"/>
      <c r="L125" s="485"/>
      <c r="M125" s="485"/>
      <c r="N125" s="485"/>
      <c r="O125" s="485"/>
      <c r="P125" s="485"/>
      <c r="Q125" s="485"/>
      <c r="R125" s="485"/>
      <c r="S125" s="485"/>
      <c r="T125" s="485"/>
      <c r="U125" s="485"/>
      <c r="V125" s="485"/>
      <c r="W125" s="485"/>
    </row>
    <row r="126">
      <c r="A126" s="485"/>
      <c r="B126" s="485"/>
      <c r="C126" s="485"/>
      <c r="D126" s="485"/>
      <c r="E126" s="485"/>
      <c r="F126" s="485"/>
      <c r="G126" s="485"/>
      <c r="H126" s="485"/>
      <c r="I126" s="485"/>
      <c r="J126" s="485"/>
      <c r="K126" s="485"/>
      <c r="L126" s="485"/>
      <c r="M126" s="485"/>
      <c r="N126" s="485"/>
      <c r="O126" s="485"/>
      <c r="P126" s="485"/>
      <c r="Q126" s="485"/>
      <c r="R126" s="485"/>
      <c r="S126" s="485"/>
      <c r="T126" s="485"/>
      <c r="U126" s="485"/>
      <c r="V126" s="485"/>
      <c r="W126" s="485"/>
    </row>
    <row r="127">
      <c r="A127" s="485"/>
      <c r="B127" s="485"/>
      <c r="C127" s="485"/>
      <c r="D127" s="485"/>
      <c r="E127" s="485"/>
      <c r="F127" s="485"/>
      <c r="G127" s="485"/>
      <c r="H127" s="485"/>
      <c r="I127" s="485"/>
      <c r="J127" s="485"/>
      <c r="K127" s="485"/>
      <c r="L127" s="485"/>
      <c r="M127" s="485"/>
      <c r="N127" s="485"/>
      <c r="O127" s="485"/>
      <c r="P127" s="485"/>
      <c r="Q127" s="485"/>
      <c r="R127" s="485"/>
      <c r="S127" s="485"/>
      <c r="T127" s="485"/>
      <c r="U127" s="485"/>
      <c r="V127" s="485"/>
      <c r="W127" s="485"/>
    </row>
    <row r="128">
      <c r="A128" s="485"/>
      <c r="B128" s="485"/>
      <c r="C128" s="485"/>
      <c r="D128" s="485"/>
      <c r="E128" s="485"/>
      <c r="F128" s="485"/>
      <c r="G128" s="485"/>
      <c r="H128" s="485"/>
      <c r="I128" s="485"/>
      <c r="J128" s="485"/>
      <c r="K128" s="485"/>
      <c r="L128" s="485"/>
      <c r="M128" s="485"/>
      <c r="N128" s="485"/>
      <c r="O128" s="485"/>
      <c r="P128" s="485"/>
      <c r="Q128" s="485"/>
      <c r="R128" s="485"/>
      <c r="S128" s="485"/>
      <c r="T128" s="485"/>
      <c r="U128" s="485"/>
      <c r="V128" s="485"/>
      <c r="W128" s="485"/>
    </row>
    <row r="129">
      <c r="A129" s="485"/>
      <c r="B129" s="485"/>
      <c r="C129" s="485"/>
      <c r="D129" s="485"/>
      <c r="E129" s="485"/>
      <c r="F129" s="485"/>
      <c r="G129" s="485"/>
      <c r="H129" s="485"/>
      <c r="I129" s="485"/>
      <c r="J129" s="485"/>
      <c r="K129" s="485"/>
      <c r="L129" s="485"/>
      <c r="M129" s="485"/>
      <c r="N129" s="485"/>
      <c r="O129" s="485"/>
      <c r="P129" s="485"/>
      <c r="Q129" s="485"/>
      <c r="R129" s="485"/>
      <c r="S129" s="485"/>
      <c r="T129" s="485"/>
      <c r="U129" s="485"/>
      <c r="V129" s="485"/>
      <c r="W129" s="485"/>
    </row>
    <row r="130">
      <c r="A130" s="485"/>
      <c r="B130" s="485"/>
      <c r="C130" s="485"/>
      <c r="D130" s="485"/>
      <c r="E130" s="485"/>
      <c r="F130" s="485"/>
      <c r="G130" s="485"/>
      <c r="H130" s="485"/>
      <c r="I130" s="485"/>
      <c r="J130" s="485"/>
      <c r="K130" s="485"/>
      <c r="L130" s="485"/>
      <c r="M130" s="485"/>
      <c r="N130" s="485"/>
      <c r="O130" s="485"/>
      <c r="P130" s="485"/>
      <c r="Q130" s="485"/>
      <c r="R130" s="485"/>
      <c r="S130" s="485"/>
      <c r="T130" s="485"/>
      <c r="U130" s="485"/>
      <c r="V130" s="485"/>
      <c r="W130" s="485"/>
    </row>
    <row r="131">
      <c r="A131" s="485"/>
      <c r="B131" s="485"/>
      <c r="C131" s="485"/>
      <c r="D131" s="485"/>
      <c r="E131" s="485"/>
      <c r="F131" s="485"/>
      <c r="G131" s="485"/>
      <c r="H131" s="485"/>
      <c r="I131" s="485"/>
      <c r="J131" s="485"/>
      <c r="K131" s="485"/>
      <c r="L131" s="485"/>
      <c r="M131" s="485"/>
      <c r="N131" s="485"/>
      <c r="O131" s="485"/>
      <c r="P131" s="485"/>
      <c r="Q131" s="485"/>
      <c r="R131" s="485"/>
      <c r="S131" s="485"/>
      <c r="T131" s="485"/>
      <c r="U131" s="485"/>
      <c r="V131" s="485"/>
      <c r="W131" s="485"/>
    </row>
    <row r="132">
      <c r="A132" s="485"/>
      <c r="B132" s="485"/>
      <c r="C132" s="485"/>
      <c r="D132" s="485"/>
      <c r="E132" s="485"/>
      <c r="F132" s="485"/>
      <c r="G132" s="485"/>
      <c r="H132" s="485"/>
      <c r="I132" s="485"/>
      <c r="J132" s="485"/>
      <c r="K132" s="485"/>
      <c r="L132" s="485"/>
      <c r="M132" s="485"/>
      <c r="N132" s="485"/>
      <c r="O132" s="485"/>
      <c r="P132" s="485"/>
      <c r="Q132" s="485"/>
      <c r="R132" s="485"/>
      <c r="S132" s="485"/>
      <c r="T132" s="485"/>
      <c r="U132" s="485"/>
      <c r="V132" s="485"/>
      <c r="W132" s="485"/>
    </row>
    <row r="133">
      <c r="A133" s="485"/>
      <c r="B133" s="485"/>
      <c r="C133" s="485"/>
      <c r="D133" s="485"/>
      <c r="E133" s="485"/>
      <c r="F133" s="485"/>
      <c r="G133" s="485"/>
      <c r="H133" s="485"/>
      <c r="I133" s="485"/>
      <c r="J133" s="485"/>
      <c r="K133" s="485"/>
      <c r="L133" s="485"/>
      <c r="M133" s="485"/>
      <c r="N133" s="485"/>
      <c r="O133" s="485"/>
      <c r="P133" s="485"/>
      <c r="Q133" s="485"/>
      <c r="R133" s="485"/>
      <c r="S133" s="485"/>
      <c r="T133" s="485"/>
      <c r="U133" s="485"/>
      <c r="V133" s="485"/>
      <c r="W133" s="485"/>
    </row>
    <row r="134">
      <c r="A134" s="485"/>
      <c r="B134" s="485"/>
      <c r="C134" s="485"/>
      <c r="D134" s="485"/>
      <c r="E134" s="485"/>
      <c r="F134" s="485"/>
      <c r="G134" s="485"/>
      <c r="H134" s="485"/>
      <c r="I134" s="485"/>
      <c r="J134" s="485"/>
      <c r="K134" s="485"/>
      <c r="L134" s="485"/>
      <c r="M134" s="485"/>
      <c r="N134" s="485"/>
      <c r="O134" s="485"/>
      <c r="P134" s="485"/>
      <c r="Q134" s="485"/>
      <c r="R134" s="485"/>
      <c r="S134" s="485"/>
      <c r="T134" s="485"/>
      <c r="U134" s="485"/>
      <c r="V134" s="485"/>
      <c r="W134" s="485"/>
    </row>
    <row r="135">
      <c r="A135" s="485"/>
      <c r="B135" s="485"/>
      <c r="C135" s="485"/>
      <c r="D135" s="485"/>
      <c r="E135" s="485"/>
      <c r="F135" s="485"/>
      <c r="G135" s="485"/>
      <c r="H135" s="485"/>
      <c r="I135" s="485"/>
      <c r="J135" s="485"/>
      <c r="K135" s="485"/>
      <c r="L135" s="485"/>
      <c r="M135" s="485"/>
      <c r="N135" s="485"/>
      <c r="O135" s="485"/>
      <c r="P135" s="485"/>
      <c r="Q135" s="485"/>
      <c r="R135" s="485"/>
      <c r="S135" s="485"/>
      <c r="T135" s="485"/>
      <c r="U135" s="485"/>
      <c r="V135" s="485"/>
      <c r="W135" s="485"/>
    </row>
    <row r="136">
      <c r="A136" s="485"/>
      <c r="B136" s="485"/>
      <c r="C136" s="485"/>
      <c r="D136" s="485"/>
      <c r="E136" s="485"/>
      <c r="F136" s="485"/>
      <c r="G136" s="485"/>
      <c r="H136" s="485"/>
      <c r="I136" s="485"/>
      <c r="J136" s="485"/>
      <c r="K136" s="485"/>
      <c r="L136" s="485"/>
      <c r="M136" s="485"/>
      <c r="N136" s="485"/>
      <c r="O136" s="485"/>
      <c r="P136" s="485"/>
      <c r="Q136" s="485"/>
      <c r="R136" s="485"/>
      <c r="S136" s="485"/>
      <c r="T136" s="485"/>
      <c r="U136" s="485"/>
      <c r="V136" s="485"/>
      <c r="W136" s="485"/>
    </row>
    <row r="137">
      <c r="A137" s="485"/>
      <c r="B137" s="485"/>
      <c r="C137" s="485"/>
      <c r="D137" s="485"/>
      <c r="E137" s="485"/>
      <c r="F137" s="485"/>
      <c r="G137" s="485"/>
      <c r="H137" s="485"/>
      <c r="I137" s="485"/>
      <c r="J137" s="485"/>
      <c r="K137" s="485"/>
      <c r="L137" s="485"/>
      <c r="M137" s="485"/>
      <c r="N137" s="485"/>
      <c r="O137" s="485"/>
      <c r="P137" s="485"/>
      <c r="Q137" s="485"/>
      <c r="R137" s="485"/>
      <c r="S137" s="485"/>
      <c r="T137" s="485"/>
      <c r="U137" s="485"/>
      <c r="V137" s="485"/>
      <c r="W137" s="485"/>
    </row>
    <row r="138">
      <c r="A138" s="485"/>
      <c r="B138" s="485"/>
      <c r="C138" s="485"/>
      <c r="D138" s="485"/>
      <c r="E138" s="485"/>
      <c r="F138" s="485"/>
      <c r="G138" s="485"/>
      <c r="H138" s="485"/>
      <c r="I138" s="485"/>
      <c r="J138" s="485"/>
      <c r="K138" s="485"/>
      <c r="L138" s="485"/>
      <c r="M138" s="485"/>
      <c r="N138" s="485"/>
      <c r="O138" s="485"/>
      <c r="P138" s="485"/>
      <c r="Q138" s="485"/>
      <c r="R138" s="485"/>
      <c r="S138" s="485"/>
      <c r="T138" s="485"/>
      <c r="U138" s="485"/>
      <c r="V138" s="485"/>
      <c r="W138" s="485"/>
    </row>
    <row r="139">
      <c r="A139" s="485"/>
      <c r="B139" s="485"/>
      <c r="C139" s="485"/>
      <c r="D139" s="485"/>
      <c r="E139" s="485"/>
      <c r="F139" s="485"/>
      <c r="G139" s="485"/>
      <c r="H139" s="485"/>
      <c r="I139" s="485"/>
      <c r="J139" s="485"/>
      <c r="K139" s="485"/>
      <c r="L139" s="485"/>
      <c r="M139" s="485"/>
      <c r="N139" s="485"/>
      <c r="O139" s="485"/>
      <c r="P139" s="485"/>
      <c r="Q139" s="485"/>
      <c r="R139" s="485"/>
      <c r="S139" s="485"/>
      <c r="T139" s="485"/>
      <c r="U139" s="485"/>
      <c r="V139" s="485"/>
      <c r="W139" s="485"/>
    </row>
    <row r="140">
      <c r="A140" s="485"/>
      <c r="B140" s="485"/>
      <c r="C140" s="485"/>
      <c r="D140" s="485"/>
      <c r="E140" s="485"/>
      <c r="F140" s="485"/>
      <c r="G140" s="485"/>
      <c r="H140" s="485"/>
      <c r="I140" s="485"/>
      <c r="J140" s="485"/>
      <c r="K140" s="485"/>
      <c r="L140" s="485"/>
      <c r="M140" s="485"/>
      <c r="N140" s="485"/>
      <c r="O140" s="485"/>
      <c r="P140" s="485"/>
      <c r="Q140" s="485"/>
      <c r="R140" s="485"/>
      <c r="S140" s="485"/>
      <c r="T140" s="485"/>
      <c r="U140" s="485"/>
      <c r="V140" s="485"/>
      <c r="W140" s="485"/>
    </row>
    <row r="141">
      <c r="A141" s="485"/>
      <c r="B141" s="485"/>
      <c r="C141" s="485"/>
      <c r="D141" s="485"/>
      <c r="E141" s="485"/>
      <c r="F141" s="485"/>
      <c r="G141" s="485"/>
      <c r="H141" s="485"/>
      <c r="I141" s="485"/>
      <c r="J141" s="485"/>
      <c r="K141" s="485"/>
      <c r="L141" s="485"/>
      <c r="M141" s="485"/>
      <c r="N141" s="485"/>
      <c r="O141" s="485"/>
      <c r="P141" s="485"/>
      <c r="Q141" s="485"/>
      <c r="R141" s="485"/>
      <c r="S141" s="485"/>
      <c r="T141" s="485"/>
      <c r="U141" s="485"/>
      <c r="V141" s="485"/>
      <c r="W141" s="485"/>
    </row>
    <row r="142">
      <c r="A142" s="485"/>
      <c r="B142" s="485"/>
      <c r="C142" s="485"/>
      <c r="D142" s="485"/>
      <c r="E142" s="485"/>
      <c r="F142" s="485"/>
      <c r="G142" s="485"/>
      <c r="H142" s="485"/>
      <c r="I142" s="485"/>
      <c r="J142" s="485"/>
      <c r="K142" s="485"/>
      <c r="L142" s="485"/>
      <c r="M142" s="485"/>
      <c r="N142" s="485"/>
      <c r="O142" s="485"/>
      <c r="P142" s="485"/>
      <c r="Q142" s="485"/>
      <c r="R142" s="485"/>
      <c r="S142" s="485"/>
      <c r="T142" s="485"/>
      <c r="U142" s="485"/>
      <c r="V142" s="485"/>
      <c r="W142" s="485"/>
    </row>
    <row r="143">
      <c r="A143" s="485"/>
      <c r="B143" s="485"/>
      <c r="C143" s="485"/>
      <c r="D143" s="485"/>
      <c r="E143" s="485"/>
      <c r="F143" s="485"/>
      <c r="G143" s="485"/>
      <c r="H143" s="485"/>
      <c r="I143" s="485"/>
      <c r="J143" s="485"/>
      <c r="K143" s="485"/>
      <c r="L143" s="485"/>
      <c r="M143" s="485"/>
      <c r="N143" s="485"/>
      <c r="O143" s="485"/>
      <c r="P143" s="485"/>
      <c r="Q143" s="485"/>
      <c r="R143" s="485"/>
      <c r="S143" s="485"/>
      <c r="T143" s="485"/>
      <c r="U143" s="485"/>
      <c r="V143" s="485"/>
      <c r="W143" s="485"/>
    </row>
    <row r="144">
      <c r="A144" s="485"/>
      <c r="B144" s="485"/>
      <c r="C144" s="485"/>
      <c r="D144" s="485"/>
      <c r="E144" s="485"/>
      <c r="F144" s="485"/>
      <c r="G144" s="485"/>
      <c r="H144" s="485"/>
      <c r="I144" s="485"/>
      <c r="J144" s="485"/>
      <c r="K144" s="485"/>
      <c r="L144" s="485"/>
      <c r="M144" s="485"/>
      <c r="N144" s="485"/>
      <c r="O144" s="485"/>
      <c r="P144" s="485"/>
      <c r="Q144" s="485"/>
      <c r="R144" s="485"/>
      <c r="S144" s="485"/>
      <c r="T144" s="485"/>
      <c r="U144" s="485"/>
      <c r="V144" s="485"/>
      <c r="W144" s="485"/>
    </row>
    <row r="145">
      <c r="A145" s="485"/>
      <c r="B145" s="485"/>
      <c r="C145" s="485"/>
      <c r="D145" s="485"/>
      <c r="E145" s="485"/>
      <c r="F145" s="485"/>
      <c r="G145" s="485"/>
      <c r="H145" s="485"/>
      <c r="I145" s="485"/>
      <c r="J145" s="485"/>
      <c r="K145" s="485"/>
      <c r="L145" s="485"/>
      <c r="M145" s="485"/>
      <c r="N145" s="485"/>
      <c r="O145" s="485"/>
      <c r="P145" s="485"/>
      <c r="Q145" s="485"/>
      <c r="R145" s="485"/>
      <c r="S145" s="485"/>
      <c r="T145" s="485"/>
      <c r="U145" s="485"/>
      <c r="V145" s="485"/>
      <c r="W145" s="485"/>
    </row>
    <row r="146">
      <c r="A146" s="485"/>
      <c r="B146" s="485"/>
      <c r="C146" s="485"/>
      <c r="D146" s="485"/>
      <c r="E146" s="485"/>
      <c r="F146" s="485"/>
      <c r="G146" s="485"/>
      <c r="H146" s="485"/>
      <c r="I146" s="485"/>
      <c r="J146" s="485"/>
      <c r="K146" s="485"/>
      <c r="L146" s="485"/>
      <c r="M146" s="485"/>
      <c r="N146" s="485"/>
      <c r="O146" s="485"/>
      <c r="P146" s="485"/>
      <c r="Q146" s="485"/>
      <c r="R146" s="485"/>
      <c r="S146" s="485"/>
      <c r="T146" s="485"/>
      <c r="U146" s="485"/>
      <c r="V146" s="485"/>
      <c r="W146" s="485"/>
    </row>
    <row r="147">
      <c r="A147" s="485"/>
      <c r="B147" s="485"/>
      <c r="C147" s="485"/>
      <c r="D147" s="485"/>
      <c r="E147" s="485"/>
      <c r="F147" s="485"/>
      <c r="G147" s="485"/>
      <c r="H147" s="485"/>
      <c r="I147" s="485"/>
      <c r="J147" s="485"/>
      <c r="K147" s="485"/>
      <c r="L147" s="485"/>
      <c r="M147" s="485"/>
      <c r="N147" s="485"/>
      <c r="O147" s="485"/>
      <c r="P147" s="485"/>
      <c r="Q147" s="485"/>
      <c r="R147" s="485"/>
      <c r="S147" s="485"/>
      <c r="T147" s="485"/>
      <c r="U147" s="485"/>
      <c r="V147" s="485"/>
      <c r="W147" s="485"/>
    </row>
    <row r="148">
      <c r="A148" s="485"/>
      <c r="B148" s="485"/>
      <c r="C148" s="485"/>
      <c r="D148" s="485"/>
      <c r="E148" s="485"/>
      <c r="F148" s="485"/>
      <c r="G148" s="485"/>
      <c r="H148" s="485"/>
      <c r="I148" s="485"/>
      <c r="J148" s="485"/>
      <c r="K148" s="485"/>
      <c r="L148" s="485"/>
      <c r="M148" s="485"/>
      <c r="N148" s="485"/>
      <c r="O148" s="485"/>
      <c r="P148" s="485"/>
      <c r="Q148" s="485"/>
      <c r="R148" s="485"/>
      <c r="S148" s="485"/>
      <c r="T148" s="485"/>
      <c r="U148" s="485"/>
      <c r="V148" s="485"/>
      <c r="W148" s="485"/>
    </row>
    <row r="149">
      <c r="A149" s="485"/>
      <c r="B149" s="485"/>
      <c r="C149" s="485"/>
      <c r="D149" s="485"/>
      <c r="E149" s="485"/>
      <c r="F149" s="485"/>
      <c r="G149" s="485"/>
      <c r="H149" s="485"/>
      <c r="I149" s="485"/>
      <c r="J149" s="485"/>
      <c r="K149" s="485"/>
      <c r="L149" s="485"/>
      <c r="M149" s="485"/>
      <c r="N149" s="485"/>
      <c r="O149" s="485"/>
      <c r="P149" s="485"/>
      <c r="Q149" s="485"/>
      <c r="R149" s="485"/>
      <c r="S149" s="485"/>
      <c r="T149" s="485"/>
      <c r="U149" s="485"/>
      <c r="V149" s="485"/>
      <c r="W149" s="485"/>
    </row>
    <row r="150">
      <c r="A150" s="485"/>
      <c r="B150" s="485"/>
      <c r="C150" s="485"/>
      <c r="D150" s="485"/>
      <c r="E150" s="485"/>
      <c r="F150" s="485"/>
      <c r="G150" s="485"/>
      <c r="H150" s="485"/>
      <c r="I150" s="485"/>
      <c r="J150" s="485"/>
      <c r="K150" s="485"/>
      <c r="L150" s="485"/>
      <c r="M150" s="485"/>
      <c r="N150" s="485"/>
      <c r="O150" s="485"/>
      <c r="P150" s="485"/>
      <c r="Q150" s="485"/>
      <c r="R150" s="485"/>
      <c r="S150" s="485"/>
      <c r="T150" s="485"/>
      <c r="U150" s="485"/>
      <c r="V150" s="485"/>
      <c r="W150" s="485"/>
    </row>
    <row r="151">
      <c r="A151" s="485"/>
      <c r="B151" s="485"/>
      <c r="C151" s="485"/>
      <c r="D151" s="485"/>
      <c r="E151" s="485"/>
      <c r="F151" s="485"/>
      <c r="G151" s="485"/>
      <c r="H151" s="485"/>
      <c r="I151" s="485"/>
      <c r="J151" s="485"/>
      <c r="K151" s="485"/>
      <c r="L151" s="485"/>
      <c r="M151" s="485"/>
      <c r="N151" s="485"/>
      <c r="O151" s="485"/>
      <c r="P151" s="485"/>
      <c r="Q151" s="485"/>
      <c r="R151" s="485"/>
      <c r="S151" s="485"/>
      <c r="T151" s="485"/>
      <c r="U151" s="485"/>
      <c r="V151" s="485"/>
      <c r="W151" s="485"/>
    </row>
    <row r="152">
      <c r="A152" s="485"/>
      <c r="B152" s="485"/>
      <c r="C152" s="485"/>
      <c r="D152" s="485"/>
      <c r="E152" s="485"/>
      <c r="F152" s="485"/>
      <c r="G152" s="485"/>
      <c r="H152" s="485"/>
      <c r="I152" s="485"/>
      <c r="J152" s="485"/>
      <c r="K152" s="485"/>
      <c r="L152" s="485"/>
      <c r="M152" s="485"/>
      <c r="N152" s="485"/>
      <c r="O152" s="485"/>
      <c r="P152" s="485"/>
      <c r="Q152" s="485"/>
      <c r="R152" s="485"/>
      <c r="S152" s="485"/>
      <c r="T152" s="485"/>
      <c r="U152" s="485"/>
      <c r="V152" s="485"/>
      <c r="W152" s="485"/>
    </row>
    <row r="153">
      <c r="A153" s="485"/>
      <c r="B153" s="485"/>
      <c r="C153" s="485"/>
      <c r="D153" s="485"/>
      <c r="E153" s="485"/>
      <c r="F153" s="485"/>
      <c r="G153" s="485"/>
      <c r="H153" s="485"/>
      <c r="I153" s="485"/>
      <c r="J153" s="485"/>
      <c r="K153" s="485"/>
      <c r="L153" s="485"/>
      <c r="M153" s="485"/>
      <c r="N153" s="485"/>
      <c r="O153" s="485"/>
      <c r="P153" s="485"/>
      <c r="Q153" s="485"/>
      <c r="R153" s="485"/>
      <c r="S153" s="485"/>
      <c r="T153" s="485"/>
      <c r="U153" s="485"/>
      <c r="V153" s="485"/>
      <c r="W153" s="485"/>
    </row>
    <row r="154">
      <c r="A154" s="485"/>
      <c r="B154" s="485"/>
      <c r="C154" s="485"/>
      <c r="D154" s="485"/>
      <c r="E154" s="485"/>
      <c r="F154" s="485"/>
      <c r="G154" s="485"/>
      <c r="H154" s="485"/>
      <c r="I154" s="485"/>
      <c r="J154" s="485"/>
      <c r="K154" s="485"/>
      <c r="L154" s="485"/>
      <c r="M154" s="485"/>
      <c r="N154" s="485"/>
      <c r="O154" s="485"/>
      <c r="P154" s="485"/>
      <c r="Q154" s="485"/>
      <c r="R154" s="485"/>
      <c r="S154" s="485"/>
      <c r="T154" s="485"/>
      <c r="U154" s="485"/>
      <c r="V154" s="485"/>
      <c r="W154" s="485"/>
    </row>
    <row r="155">
      <c r="A155" s="485"/>
      <c r="B155" s="485"/>
      <c r="C155" s="485"/>
      <c r="D155" s="485"/>
      <c r="E155" s="485"/>
      <c r="F155" s="485"/>
      <c r="G155" s="485"/>
      <c r="H155" s="485"/>
      <c r="I155" s="485"/>
      <c r="J155" s="485"/>
      <c r="K155" s="485"/>
      <c r="L155" s="485"/>
      <c r="M155" s="485"/>
      <c r="N155" s="485"/>
      <c r="O155" s="485"/>
      <c r="P155" s="485"/>
      <c r="Q155" s="485"/>
      <c r="R155" s="485"/>
      <c r="S155" s="485"/>
      <c r="T155" s="485"/>
      <c r="U155" s="485"/>
      <c r="V155" s="485"/>
      <c r="W155" s="485"/>
    </row>
    <row r="156">
      <c r="A156" s="485"/>
      <c r="B156" s="485"/>
      <c r="C156" s="485"/>
      <c r="D156" s="485"/>
      <c r="E156" s="485"/>
      <c r="F156" s="485"/>
      <c r="G156" s="485"/>
      <c r="H156" s="485"/>
      <c r="I156" s="485"/>
      <c r="J156" s="485"/>
      <c r="K156" s="485"/>
      <c r="L156" s="485"/>
      <c r="M156" s="485"/>
      <c r="N156" s="485"/>
      <c r="O156" s="485"/>
      <c r="P156" s="485"/>
      <c r="Q156" s="485"/>
      <c r="R156" s="485"/>
      <c r="S156" s="485"/>
      <c r="T156" s="485"/>
      <c r="U156" s="485"/>
      <c r="V156" s="485"/>
      <c r="W156" s="485"/>
    </row>
    <row r="157">
      <c r="A157" s="485"/>
      <c r="B157" s="485"/>
      <c r="C157" s="485"/>
      <c r="D157" s="485"/>
      <c r="E157" s="485"/>
      <c r="F157" s="485"/>
      <c r="G157" s="485"/>
      <c r="H157" s="485"/>
      <c r="I157" s="485"/>
      <c r="J157" s="485"/>
      <c r="K157" s="485"/>
      <c r="L157" s="485"/>
      <c r="M157" s="485"/>
      <c r="N157" s="485"/>
      <c r="O157" s="485"/>
      <c r="P157" s="485"/>
      <c r="Q157" s="485"/>
      <c r="R157" s="485"/>
      <c r="S157" s="485"/>
      <c r="T157" s="485"/>
      <c r="U157" s="485"/>
      <c r="V157" s="485"/>
      <c r="W157" s="485"/>
    </row>
    <row r="158">
      <c r="A158" s="485"/>
      <c r="B158" s="485"/>
      <c r="C158" s="485"/>
      <c r="D158" s="485"/>
      <c r="E158" s="485"/>
      <c r="F158" s="485"/>
      <c r="G158" s="485"/>
      <c r="H158" s="485"/>
      <c r="I158" s="485"/>
      <c r="J158" s="485"/>
      <c r="K158" s="485"/>
      <c r="L158" s="485"/>
      <c r="M158" s="485"/>
      <c r="N158" s="485"/>
      <c r="O158" s="485"/>
      <c r="P158" s="485"/>
      <c r="Q158" s="485"/>
      <c r="R158" s="485"/>
      <c r="S158" s="485"/>
      <c r="T158" s="485"/>
      <c r="U158" s="485"/>
      <c r="V158" s="485"/>
      <c r="W158" s="485"/>
    </row>
    <row r="159">
      <c r="A159" s="485"/>
      <c r="B159" s="485"/>
      <c r="C159" s="485"/>
      <c r="D159" s="485"/>
      <c r="E159" s="485"/>
      <c r="F159" s="485"/>
      <c r="G159" s="485"/>
      <c r="H159" s="485"/>
      <c r="I159" s="485"/>
      <c r="J159" s="485"/>
      <c r="K159" s="485"/>
      <c r="L159" s="485"/>
      <c r="M159" s="485"/>
      <c r="N159" s="485"/>
      <c r="O159" s="485"/>
      <c r="P159" s="485"/>
      <c r="Q159" s="485"/>
      <c r="R159" s="485"/>
      <c r="S159" s="485"/>
      <c r="T159" s="485"/>
      <c r="U159" s="485"/>
      <c r="V159" s="485"/>
      <c r="W159" s="485"/>
    </row>
    <row r="160">
      <c r="A160" s="485"/>
      <c r="B160" s="485"/>
      <c r="C160" s="485"/>
      <c r="D160" s="485"/>
      <c r="E160" s="485"/>
      <c r="F160" s="485"/>
      <c r="G160" s="485"/>
      <c r="H160" s="485"/>
      <c r="I160" s="485"/>
      <c r="J160" s="485"/>
      <c r="K160" s="485"/>
      <c r="L160" s="485"/>
      <c r="M160" s="485"/>
      <c r="N160" s="485"/>
      <c r="O160" s="485"/>
      <c r="P160" s="485"/>
      <c r="Q160" s="485"/>
      <c r="R160" s="485"/>
      <c r="S160" s="485"/>
      <c r="T160" s="485"/>
      <c r="U160" s="485"/>
      <c r="V160" s="485"/>
      <c r="W160" s="485"/>
    </row>
    <row r="161">
      <c r="A161" s="485"/>
      <c r="B161" s="485"/>
      <c r="C161" s="485"/>
      <c r="D161" s="485"/>
      <c r="E161" s="485"/>
      <c r="F161" s="485"/>
      <c r="G161" s="485"/>
      <c r="H161" s="485"/>
      <c r="I161" s="485"/>
      <c r="J161" s="485"/>
      <c r="K161" s="485"/>
      <c r="L161" s="485"/>
      <c r="M161" s="485"/>
      <c r="N161" s="485"/>
      <c r="O161" s="485"/>
      <c r="P161" s="485"/>
      <c r="Q161" s="485"/>
      <c r="R161" s="485"/>
      <c r="S161" s="485"/>
      <c r="T161" s="485"/>
      <c r="U161" s="485"/>
      <c r="V161" s="485"/>
      <c r="W161" s="485"/>
    </row>
    <row r="162">
      <c r="A162" s="485"/>
      <c r="B162" s="485"/>
      <c r="C162" s="485"/>
      <c r="D162" s="485"/>
      <c r="E162" s="485"/>
      <c r="F162" s="485"/>
      <c r="G162" s="485"/>
      <c r="H162" s="485"/>
      <c r="I162" s="485"/>
      <c r="J162" s="485"/>
      <c r="K162" s="485"/>
      <c r="L162" s="485"/>
      <c r="M162" s="485"/>
      <c r="N162" s="485"/>
      <c r="O162" s="485"/>
      <c r="P162" s="485"/>
      <c r="Q162" s="485"/>
      <c r="R162" s="485"/>
      <c r="S162" s="485"/>
      <c r="T162" s="485"/>
      <c r="U162" s="485"/>
      <c r="V162" s="485"/>
      <c r="W162" s="485"/>
    </row>
    <row r="163">
      <c r="A163" s="485"/>
      <c r="B163" s="485"/>
      <c r="C163" s="485"/>
      <c r="D163" s="485"/>
      <c r="E163" s="485"/>
      <c r="F163" s="485"/>
      <c r="G163" s="485"/>
      <c r="H163" s="485"/>
      <c r="I163" s="485"/>
      <c r="J163" s="485"/>
      <c r="K163" s="485"/>
      <c r="L163" s="485"/>
      <c r="M163" s="485"/>
      <c r="N163" s="485"/>
      <c r="O163" s="485"/>
      <c r="P163" s="485"/>
      <c r="Q163" s="485"/>
      <c r="R163" s="485"/>
      <c r="S163" s="485"/>
      <c r="T163" s="485"/>
      <c r="U163" s="485"/>
      <c r="V163" s="485"/>
      <c r="W163" s="485"/>
    </row>
    <row r="164">
      <c r="A164" s="485"/>
      <c r="B164" s="485"/>
      <c r="C164" s="485"/>
      <c r="D164" s="485"/>
      <c r="E164" s="485"/>
      <c r="F164" s="485"/>
      <c r="G164" s="485"/>
      <c r="H164" s="485"/>
      <c r="I164" s="485"/>
      <c r="J164" s="485"/>
      <c r="K164" s="485"/>
      <c r="L164" s="485"/>
      <c r="M164" s="485"/>
      <c r="N164" s="485"/>
      <c r="O164" s="485"/>
      <c r="P164" s="485"/>
      <c r="Q164" s="485"/>
      <c r="R164" s="485"/>
      <c r="S164" s="485"/>
      <c r="T164" s="485"/>
      <c r="U164" s="485"/>
      <c r="V164" s="485"/>
      <c r="W164" s="485"/>
    </row>
    <row r="165">
      <c r="A165" s="485"/>
      <c r="B165" s="485"/>
      <c r="C165" s="485"/>
      <c r="D165" s="485"/>
      <c r="E165" s="485"/>
      <c r="F165" s="485"/>
      <c r="G165" s="485"/>
      <c r="H165" s="485"/>
      <c r="I165" s="485"/>
      <c r="J165" s="485"/>
      <c r="K165" s="485"/>
      <c r="L165" s="485"/>
      <c r="M165" s="485"/>
      <c r="N165" s="485"/>
      <c r="O165" s="485"/>
      <c r="P165" s="485"/>
      <c r="Q165" s="485"/>
      <c r="R165" s="485"/>
      <c r="S165" s="485"/>
      <c r="T165" s="485"/>
      <c r="U165" s="485"/>
      <c r="V165" s="485"/>
      <c r="W165" s="485"/>
    </row>
    <row r="166">
      <c r="A166" s="485"/>
      <c r="B166" s="485"/>
      <c r="C166" s="485"/>
      <c r="D166" s="485"/>
      <c r="E166" s="485"/>
      <c r="F166" s="485"/>
      <c r="G166" s="485"/>
      <c r="H166" s="485"/>
      <c r="I166" s="485"/>
      <c r="J166" s="485"/>
      <c r="K166" s="485"/>
      <c r="L166" s="485"/>
      <c r="M166" s="485"/>
      <c r="N166" s="485"/>
      <c r="O166" s="485"/>
      <c r="P166" s="485"/>
      <c r="Q166" s="485"/>
      <c r="R166" s="485"/>
      <c r="S166" s="485"/>
      <c r="T166" s="485"/>
      <c r="U166" s="485"/>
      <c r="V166" s="485"/>
      <c r="W166" s="485"/>
    </row>
    <row r="167">
      <c r="A167" s="485"/>
      <c r="B167" s="485"/>
      <c r="C167" s="485"/>
      <c r="D167" s="485"/>
      <c r="E167" s="485"/>
      <c r="F167" s="485"/>
      <c r="G167" s="485"/>
      <c r="H167" s="485"/>
      <c r="I167" s="485"/>
      <c r="J167" s="485"/>
      <c r="K167" s="485"/>
      <c r="L167" s="485"/>
      <c r="M167" s="485"/>
      <c r="N167" s="485"/>
      <c r="O167" s="485"/>
      <c r="P167" s="485"/>
      <c r="Q167" s="485"/>
      <c r="R167" s="485"/>
      <c r="S167" s="485"/>
      <c r="T167" s="485"/>
      <c r="U167" s="485"/>
      <c r="V167" s="485"/>
      <c r="W167" s="485"/>
    </row>
    <row r="168">
      <c r="A168" s="485"/>
      <c r="B168" s="485"/>
      <c r="C168" s="485"/>
      <c r="D168" s="485"/>
      <c r="E168" s="485"/>
      <c r="F168" s="485"/>
      <c r="G168" s="485"/>
      <c r="H168" s="485"/>
      <c r="I168" s="485"/>
      <c r="J168" s="485"/>
      <c r="K168" s="485"/>
      <c r="L168" s="485"/>
      <c r="M168" s="485"/>
      <c r="N168" s="485"/>
      <c r="O168" s="485"/>
      <c r="P168" s="485"/>
      <c r="Q168" s="485"/>
      <c r="R168" s="485"/>
      <c r="S168" s="485"/>
      <c r="T168" s="485"/>
      <c r="U168" s="485"/>
      <c r="V168" s="485"/>
      <c r="W168" s="485"/>
    </row>
    <row r="169">
      <c r="A169" s="485"/>
      <c r="B169" s="485"/>
      <c r="C169" s="485"/>
      <c r="D169" s="485"/>
      <c r="E169" s="485"/>
      <c r="F169" s="485"/>
      <c r="G169" s="485"/>
      <c r="H169" s="485"/>
      <c r="I169" s="485"/>
      <c r="J169" s="485"/>
      <c r="K169" s="485"/>
      <c r="L169" s="485"/>
      <c r="M169" s="485"/>
      <c r="N169" s="485"/>
      <c r="O169" s="485"/>
      <c r="P169" s="485"/>
      <c r="Q169" s="485"/>
      <c r="R169" s="485"/>
      <c r="S169" s="485"/>
      <c r="T169" s="485"/>
      <c r="U169" s="485"/>
      <c r="V169" s="485"/>
      <c r="W169" s="485"/>
    </row>
    <row r="170">
      <c r="A170" s="485"/>
      <c r="B170" s="485"/>
      <c r="C170" s="485"/>
      <c r="D170" s="485"/>
      <c r="E170" s="485"/>
      <c r="F170" s="485"/>
      <c r="G170" s="485"/>
      <c r="H170" s="485"/>
      <c r="I170" s="485"/>
      <c r="J170" s="485"/>
      <c r="K170" s="485"/>
      <c r="L170" s="485"/>
      <c r="M170" s="485"/>
      <c r="N170" s="485"/>
      <c r="O170" s="485"/>
      <c r="P170" s="485"/>
      <c r="Q170" s="485"/>
      <c r="R170" s="485"/>
      <c r="S170" s="485"/>
      <c r="T170" s="485"/>
      <c r="U170" s="485"/>
      <c r="V170" s="485"/>
      <c r="W170" s="485"/>
    </row>
    <row r="171">
      <c r="A171" s="485"/>
      <c r="B171" s="485"/>
      <c r="C171" s="485"/>
      <c r="D171" s="485"/>
      <c r="E171" s="485"/>
      <c r="F171" s="485"/>
      <c r="G171" s="485"/>
      <c r="H171" s="485"/>
      <c r="I171" s="485"/>
      <c r="J171" s="485"/>
      <c r="K171" s="485"/>
      <c r="L171" s="485"/>
      <c r="M171" s="485"/>
      <c r="N171" s="485"/>
      <c r="O171" s="485"/>
      <c r="P171" s="485"/>
      <c r="Q171" s="485"/>
      <c r="R171" s="485"/>
      <c r="S171" s="485"/>
      <c r="T171" s="485"/>
      <c r="U171" s="485"/>
      <c r="V171" s="485"/>
      <c r="W171" s="485"/>
    </row>
    <row r="172">
      <c r="A172" s="485"/>
      <c r="B172" s="485"/>
      <c r="C172" s="485"/>
      <c r="D172" s="485"/>
      <c r="E172" s="485"/>
      <c r="F172" s="485"/>
      <c r="G172" s="485"/>
      <c r="H172" s="485"/>
      <c r="I172" s="485"/>
      <c r="J172" s="485"/>
      <c r="K172" s="485"/>
      <c r="L172" s="485"/>
      <c r="M172" s="485"/>
      <c r="N172" s="485"/>
      <c r="O172" s="485"/>
      <c r="P172" s="485"/>
      <c r="Q172" s="485"/>
      <c r="R172" s="485"/>
      <c r="S172" s="485"/>
      <c r="T172" s="485"/>
      <c r="U172" s="485"/>
      <c r="V172" s="485"/>
      <c r="W172" s="485"/>
    </row>
    <row r="173">
      <c r="A173" s="485"/>
      <c r="B173" s="485"/>
      <c r="C173" s="485"/>
      <c r="D173" s="485"/>
      <c r="E173" s="485"/>
      <c r="F173" s="485"/>
      <c r="G173" s="485"/>
      <c r="H173" s="485"/>
      <c r="I173" s="485"/>
      <c r="J173" s="485"/>
      <c r="K173" s="485"/>
      <c r="L173" s="485"/>
      <c r="M173" s="485"/>
      <c r="N173" s="485"/>
      <c r="O173" s="485"/>
      <c r="P173" s="485"/>
      <c r="Q173" s="485"/>
      <c r="R173" s="485"/>
      <c r="S173" s="485"/>
      <c r="T173" s="485"/>
      <c r="U173" s="485"/>
      <c r="V173" s="485"/>
      <c r="W173" s="485"/>
    </row>
    <row r="174">
      <c r="A174" s="485"/>
      <c r="B174" s="485"/>
      <c r="C174" s="485"/>
      <c r="D174" s="485"/>
      <c r="E174" s="485"/>
      <c r="F174" s="485"/>
      <c r="G174" s="485"/>
      <c r="H174" s="485"/>
      <c r="I174" s="485"/>
      <c r="J174" s="485"/>
      <c r="K174" s="485"/>
      <c r="L174" s="485"/>
      <c r="M174" s="485"/>
      <c r="N174" s="485"/>
      <c r="O174" s="485"/>
      <c r="P174" s="485"/>
      <c r="Q174" s="485"/>
      <c r="R174" s="485"/>
      <c r="S174" s="485"/>
      <c r="T174" s="485"/>
      <c r="U174" s="485"/>
      <c r="V174" s="485"/>
      <c r="W174" s="485"/>
    </row>
    <row r="175">
      <c r="A175" s="485"/>
      <c r="B175" s="485"/>
      <c r="C175" s="485"/>
      <c r="D175" s="485"/>
      <c r="E175" s="485"/>
      <c r="F175" s="485"/>
      <c r="G175" s="485"/>
      <c r="H175" s="485"/>
      <c r="I175" s="485"/>
      <c r="J175" s="485"/>
      <c r="K175" s="485"/>
      <c r="L175" s="485"/>
      <c r="M175" s="485"/>
      <c r="N175" s="485"/>
      <c r="O175" s="485"/>
      <c r="P175" s="485"/>
      <c r="Q175" s="485"/>
      <c r="R175" s="485"/>
      <c r="S175" s="485"/>
      <c r="T175" s="485"/>
      <c r="U175" s="485"/>
      <c r="V175" s="485"/>
      <c r="W175" s="485"/>
    </row>
    <row r="176">
      <c r="A176" s="485"/>
      <c r="B176" s="485"/>
      <c r="C176" s="485"/>
      <c r="D176" s="485"/>
      <c r="E176" s="485"/>
      <c r="F176" s="485"/>
      <c r="G176" s="485"/>
      <c r="H176" s="485"/>
      <c r="I176" s="485"/>
      <c r="J176" s="485"/>
      <c r="K176" s="485"/>
      <c r="L176" s="485"/>
      <c r="M176" s="485"/>
      <c r="N176" s="485"/>
      <c r="O176" s="485"/>
      <c r="P176" s="485"/>
      <c r="Q176" s="485"/>
      <c r="R176" s="485"/>
      <c r="S176" s="485"/>
      <c r="T176" s="485"/>
      <c r="U176" s="485"/>
      <c r="V176" s="485"/>
      <c r="W176" s="485"/>
    </row>
    <row r="177">
      <c r="A177" s="485"/>
      <c r="B177" s="485"/>
      <c r="C177" s="485"/>
      <c r="D177" s="485"/>
      <c r="E177" s="485"/>
      <c r="F177" s="485"/>
      <c r="G177" s="485"/>
      <c r="H177" s="485"/>
      <c r="I177" s="485"/>
      <c r="J177" s="485"/>
      <c r="K177" s="485"/>
      <c r="L177" s="485"/>
      <c r="M177" s="485"/>
      <c r="N177" s="485"/>
      <c r="O177" s="485"/>
      <c r="P177" s="485"/>
      <c r="Q177" s="485"/>
      <c r="R177" s="485"/>
      <c r="S177" s="485"/>
      <c r="T177" s="485"/>
      <c r="U177" s="485"/>
      <c r="V177" s="485"/>
      <c r="W177" s="485"/>
    </row>
    <row r="178">
      <c r="A178" s="485"/>
      <c r="B178" s="485"/>
      <c r="C178" s="485"/>
      <c r="D178" s="485"/>
      <c r="E178" s="485"/>
      <c r="F178" s="485"/>
      <c r="G178" s="485"/>
      <c r="H178" s="485"/>
      <c r="I178" s="485"/>
      <c r="J178" s="485"/>
      <c r="K178" s="485"/>
      <c r="L178" s="485"/>
      <c r="M178" s="485"/>
      <c r="N178" s="485"/>
      <c r="O178" s="485"/>
      <c r="P178" s="485"/>
      <c r="Q178" s="485"/>
      <c r="R178" s="485"/>
      <c r="S178" s="485"/>
      <c r="T178" s="485"/>
      <c r="U178" s="485"/>
      <c r="V178" s="485"/>
      <c r="W178" s="485"/>
    </row>
    <row r="179">
      <c r="A179" s="485"/>
      <c r="B179" s="485"/>
      <c r="C179" s="485"/>
      <c r="D179" s="485"/>
      <c r="E179" s="485"/>
      <c r="F179" s="485"/>
      <c r="G179" s="485"/>
      <c r="H179" s="485"/>
      <c r="I179" s="485"/>
      <c r="J179" s="485"/>
      <c r="K179" s="485"/>
      <c r="L179" s="485"/>
      <c r="M179" s="485"/>
      <c r="N179" s="485"/>
      <c r="O179" s="485"/>
      <c r="P179" s="485"/>
      <c r="Q179" s="485"/>
      <c r="R179" s="485"/>
      <c r="S179" s="485"/>
      <c r="T179" s="485"/>
      <c r="U179" s="485"/>
      <c r="V179" s="485"/>
      <c r="W179" s="485"/>
    </row>
    <row r="180">
      <c r="A180" s="485"/>
      <c r="B180" s="485"/>
      <c r="C180" s="485"/>
      <c r="D180" s="485"/>
      <c r="E180" s="485"/>
      <c r="F180" s="485"/>
      <c r="G180" s="485"/>
      <c r="H180" s="485"/>
      <c r="I180" s="485"/>
      <c r="J180" s="485"/>
      <c r="K180" s="485"/>
      <c r="L180" s="485"/>
      <c r="M180" s="485"/>
      <c r="N180" s="485"/>
      <c r="O180" s="485"/>
      <c r="P180" s="485"/>
      <c r="Q180" s="485"/>
      <c r="R180" s="485"/>
      <c r="S180" s="485"/>
      <c r="T180" s="485"/>
      <c r="U180" s="485"/>
      <c r="V180" s="485"/>
      <c r="W180" s="485"/>
    </row>
    <row r="181">
      <c r="A181" s="485"/>
      <c r="B181" s="485"/>
      <c r="C181" s="485"/>
      <c r="D181" s="485"/>
      <c r="E181" s="485"/>
      <c r="F181" s="485"/>
      <c r="G181" s="485"/>
      <c r="H181" s="485"/>
      <c r="I181" s="485"/>
      <c r="J181" s="485"/>
      <c r="K181" s="485"/>
      <c r="L181" s="485"/>
      <c r="M181" s="485"/>
      <c r="N181" s="485"/>
      <c r="O181" s="485"/>
      <c r="P181" s="485"/>
      <c r="Q181" s="485"/>
      <c r="R181" s="485"/>
      <c r="S181" s="485"/>
      <c r="T181" s="485"/>
      <c r="U181" s="485"/>
      <c r="V181" s="485"/>
      <c r="W181" s="485"/>
    </row>
    <row r="182">
      <c r="A182" s="485"/>
      <c r="B182" s="485"/>
      <c r="C182" s="485"/>
      <c r="D182" s="485"/>
      <c r="E182" s="485"/>
      <c r="F182" s="485"/>
      <c r="G182" s="485"/>
      <c r="H182" s="485"/>
      <c r="I182" s="485"/>
      <c r="J182" s="485"/>
      <c r="K182" s="485"/>
      <c r="L182" s="485"/>
      <c r="M182" s="485"/>
      <c r="N182" s="485"/>
      <c r="O182" s="485"/>
      <c r="P182" s="485"/>
      <c r="Q182" s="485"/>
      <c r="R182" s="485"/>
      <c r="S182" s="485"/>
      <c r="T182" s="485"/>
      <c r="U182" s="485"/>
      <c r="V182" s="485"/>
      <c r="W182" s="485"/>
    </row>
    <row r="183">
      <c r="A183" s="485"/>
      <c r="B183" s="485"/>
      <c r="C183" s="485"/>
      <c r="D183" s="485"/>
      <c r="E183" s="485"/>
      <c r="F183" s="485"/>
      <c r="G183" s="485"/>
      <c r="H183" s="485"/>
      <c r="I183" s="485"/>
      <c r="J183" s="485"/>
      <c r="K183" s="485"/>
      <c r="L183" s="485"/>
      <c r="M183" s="485"/>
      <c r="N183" s="485"/>
      <c r="O183" s="485"/>
      <c r="P183" s="485"/>
      <c r="Q183" s="485"/>
      <c r="R183" s="485"/>
      <c r="S183" s="485"/>
      <c r="T183" s="485"/>
      <c r="U183" s="485"/>
      <c r="V183" s="485"/>
      <c r="W183" s="485"/>
    </row>
    <row r="184">
      <c r="A184" s="485"/>
      <c r="B184" s="485"/>
      <c r="C184" s="485"/>
      <c r="D184" s="485"/>
      <c r="E184" s="485"/>
      <c r="F184" s="485"/>
      <c r="G184" s="485"/>
      <c r="H184" s="485"/>
      <c r="I184" s="485"/>
      <c r="J184" s="485"/>
      <c r="K184" s="485"/>
      <c r="L184" s="485"/>
      <c r="M184" s="485"/>
      <c r="N184" s="485"/>
      <c r="O184" s="485"/>
      <c r="P184" s="485"/>
      <c r="Q184" s="485"/>
      <c r="R184" s="485"/>
      <c r="S184" s="485"/>
      <c r="T184" s="485"/>
      <c r="U184" s="485"/>
      <c r="V184" s="485"/>
      <c r="W184" s="485"/>
    </row>
    <row r="185">
      <c r="A185" s="485"/>
      <c r="B185" s="485"/>
      <c r="C185" s="485"/>
      <c r="D185" s="485"/>
      <c r="E185" s="485"/>
      <c r="F185" s="485"/>
      <c r="G185" s="485"/>
      <c r="H185" s="485"/>
      <c r="I185" s="485"/>
      <c r="J185" s="485"/>
      <c r="K185" s="485"/>
      <c r="L185" s="485"/>
      <c r="M185" s="485"/>
      <c r="N185" s="485"/>
      <c r="O185" s="485"/>
      <c r="P185" s="485"/>
      <c r="Q185" s="485"/>
      <c r="R185" s="485"/>
      <c r="S185" s="485"/>
      <c r="T185" s="485"/>
      <c r="U185" s="485"/>
      <c r="V185" s="485"/>
      <c r="W185" s="485"/>
    </row>
    <row r="186">
      <c r="A186" s="485"/>
      <c r="B186" s="485"/>
      <c r="C186" s="485"/>
      <c r="D186" s="485"/>
      <c r="E186" s="485"/>
      <c r="F186" s="485"/>
      <c r="G186" s="485"/>
      <c r="H186" s="485"/>
      <c r="I186" s="485"/>
      <c r="J186" s="485"/>
      <c r="K186" s="485"/>
      <c r="L186" s="485"/>
      <c r="M186" s="485"/>
      <c r="N186" s="485"/>
      <c r="O186" s="485"/>
      <c r="P186" s="485"/>
      <c r="Q186" s="485"/>
      <c r="R186" s="485"/>
      <c r="S186" s="485"/>
      <c r="T186" s="485"/>
      <c r="U186" s="485"/>
      <c r="V186" s="485"/>
      <c r="W186" s="485"/>
    </row>
    <row r="187">
      <c r="A187" s="485"/>
      <c r="B187" s="485"/>
      <c r="C187" s="485"/>
      <c r="D187" s="485"/>
      <c r="E187" s="485"/>
      <c r="F187" s="485"/>
      <c r="G187" s="485"/>
      <c r="H187" s="485"/>
      <c r="I187" s="485"/>
      <c r="J187" s="485"/>
      <c r="K187" s="485"/>
      <c r="L187" s="485"/>
      <c r="M187" s="485"/>
      <c r="N187" s="485"/>
      <c r="O187" s="485"/>
      <c r="P187" s="485"/>
      <c r="Q187" s="485"/>
      <c r="R187" s="485"/>
      <c r="S187" s="485"/>
      <c r="T187" s="485"/>
      <c r="U187" s="485"/>
      <c r="V187" s="485"/>
      <c r="W187" s="485"/>
    </row>
    <row r="188">
      <c r="A188" s="485"/>
      <c r="B188" s="485"/>
      <c r="C188" s="485"/>
      <c r="D188" s="485"/>
      <c r="E188" s="485"/>
      <c r="F188" s="485"/>
      <c r="G188" s="485"/>
      <c r="H188" s="485"/>
      <c r="I188" s="485"/>
      <c r="J188" s="485"/>
      <c r="K188" s="485"/>
      <c r="L188" s="485"/>
      <c r="M188" s="485"/>
      <c r="N188" s="485"/>
      <c r="O188" s="485"/>
      <c r="P188" s="485"/>
      <c r="Q188" s="485"/>
      <c r="R188" s="485"/>
      <c r="S188" s="485"/>
      <c r="T188" s="485"/>
      <c r="U188" s="485"/>
      <c r="V188" s="485"/>
      <c r="W188" s="485"/>
    </row>
    <row r="189">
      <c r="A189" s="485"/>
      <c r="B189" s="485"/>
      <c r="C189" s="485"/>
      <c r="D189" s="485"/>
      <c r="E189" s="485"/>
      <c r="F189" s="485"/>
      <c r="G189" s="485"/>
      <c r="H189" s="485"/>
      <c r="I189" s="485"/>
      <c r="J189" s="485"/>
      <c r="K189" s="485"/>
      <c r="L189" s="485"/>
      <c r="M189" s="485"/>
      <c r="N189" s="485"/>
      <c r="O189" s="485"/>
      <c r="P189" s="485"/>
      <c r="Q189" s="485"/>
      <c r="R189" s="485"/>
      <c r="S189" s="485"/>
      <c r="T189" s="485"/>
      <c r="U189" s="485"/>
      <c r="V189" s="485"/>
      <c r="W189" s="485"/>
    </row>
    <row r="190">
      <c r="A190" s="485"/>
      <c r="B190" s="485"/>
      <c r="C190" s="485"/>
      <c r="D190" s="485"/>
      <c r="E190" s="485"/>
      <c r="F190" s="485"/>
      <c r="G190" s="485"/>
      <c r="H190" s="485"/>
      <c r="I190" s="485"/>
      <c r="J190" s="485"/>
      <c r="K190" s="485"/>
      <c r="L190" s="485"/>
      <c r="M190" s="485"/>
      <c r="N190" s="485"/>
      <c r="O190" s="485"/>
      <c r="P190" s="485"/>
      <c r="Q190" s="485"/>
      <c r="R190" s="485"/>
      <c r="S190" s="485"/>
      <c r="T190" s="485"/>
      <c r="U190" s="485"/>
      <c r="V190" s="485"/>
      <c r="W190" s="485"/>
    </row>
    <row r="191">
      <c r="A191" s="485"/>
      <c r="B191" s="485"/>
      <c r="C191" s="485"/>
      <c r="D191" s="485"/>
      <c r="E191" s="485"/>
      <c r="F191" s="485"/>
      <c r="G191" s="485"/>
      <c r="H191" s="485"/>
      <c r="I191" s="485"/>
      <c r="J191" s="485"/>
      <c r="K191" s="485"/>
      <c r="L191" s="485"/>
      <c r="M191" s="485"/>
      <c r="N191" s="485"/>
      <c r="O191" s="485"/>
      <c r="P191" s="485"/>
      <c r="Q191" s="485"/>
      <c r="R191" s="485"/>
      <c r="S191" s="485"/>
      <c r="T191" s="485"/>
      <c r="U191" s="485"/>
      <c r="V191" s="485"/>
      <c r="W191" s="485"/>
    </row>
    <row r="192">
      <c r="A192" s="485"/>
      <c r="B192" s="485"/>
      <c r="C192" s="485"/>
      <c r="D192" s="485"/>
      <c r="E192" s="485"/>
      <c r="F192" s="485"/>
      <c r="G192" s="485"/>
      <c r="H192" s="485"/>
      <c r="I192" s="485"/>
      <c r="J192" s="485"/>
      <c r="K192" s="485"/>
      <c r="L192" s="485"/>
      <c r="M192" s="485"/>
      <c r="N192" s="485"/>
      <c r="O192" s="485"/>
      <c r="P192" s="485"/>
      <c r="Q192" s="485"/>
      <c r="R192" s="485"/>
      <c r="S192" s="485"/>
      <c r="T192" s="485"/>
      <c r="U192" s="485"/>
      <c r="V192" s="485"/>
      <c r="W192" s="485"/>
    </row>
    <row r="193">
      <c r="A193" s="485"/>
      <c r="B193" s="485"/>
      <c r="C193" s="485"/>
      <c r="D193" s="485"/>
      <c r="E193" s="485"/>
      <c r="F193" s="485"/>
      <c r="G193" s="485"/>
      <c r="H193" s="485"/>
      <c r="I193" s="485"/>
      <c r="J193" s="485"/>
      <c r="K193" s="485"/>
      <c r="L193" s="485"/>
      <c r="M193" s="485"/>
      <c r="N193" s="485"/>
      <c r="O193" s="485"/>
      <c r="P193" s="485"/>
      <c r="Q193" s="485"/>
      <c r="R193" s="485"/>
      <c r="S193" s="485"/>
      <c r="T193" s="485"/>
      <c r="U193" s="485"/>
      <c r="V193" s="485"/>
      <c r="W193" s="485"/>
    </row>
    <row r="194">
      <c r="A194" s="485"/>
      <c r="B194" s="485"/>
      <c r="C194" s="485"/>
      <c r="D194" s="485"/>
      <c r="E194" s="485"/>
      <c r="F194" s="485"/>
      <c r="G194" s="485"/>
      <c r="H194" s="485"/>
      <c r="I194" s="485"/>
      <c r="J194" s="485"/>
      <c r="K194" s="485"/>
      <c r="L194" s="485"/>
      <c r="M194" s="485"/>
      <c r="N194" s="485"/>
      <c r="O194" s="485"/>
      <c r="P194" s="485"/>
      <c r="Q194" s="485"/>
      <c r="R194" s="485"/>
      <c r="S194" s="485"/>
      <c r="T194" s="485"/>
      <c r="U194" s="485"/>
      <c r="V194" s="485"/>
      <c r="W194" s="485"/>
    </row>
    <row r="195">
      <c r="A195" s="485"/>
      <c r="B195" s="485"/>
      <c r="C195" s="485"/>
      <c r="D195" s="485"/>
      <c r="E195" s="485"/>
      <c r="F195" s="485"/>
      <c r="G195" s="485"/>
      <c r="H195" s="485"/>
      <c r="I195" s="485"/>
      <c r="J195" s="485"/>
      <c r="K195" s="485"/>
      <c r="L195" s="485"/>
      <c r="M195" s="485"/>
      <c r="N195" s="485"/>
      <c r="O195" s="485"/>
      <c r="P195" s="485"/>
      <c r="Q195" s="485"/>
      <c r="R195" s="485"/>
      <c r="S195" s="485"/>
      <c r="T195" s="485"/>
      <c r="U195" s="485"/>
      <c r="V195" s="485"/>
      <c r="W195" s="485"/>
    </row>
    <row r="196">
      <c r="A196" s="485"/>
      <c r="B196" s="485"/>
      <c r="C196" s="485"/>
      <c r="D196" s="485"/>
      <c r="E196" s="485"/>
      <c r="F196" s="485"/>
      <c r="G196" s="485"/>
      <c r="H196" s="485"/>
      <c r="I196" s="485"/>
      <c r="J196" s="485"/>
      <c r="K196" s="485"/>
      <c r="L196" s="485"/>
      <c r="M196" s="485"/>
      <c r="N196" s="485"/>
      <c r="O196" s="485"/>
      <c r="P196" s="485"/>
      <c r="Q196" s="485"/>
      <c r="R196" s="485"/>
      <c r="S196" s="485"/>
      <c r="T196" s="485"/>
      <c r="U196" s="485"/>
      <c r="V196" s="485"/>
      <c r="W196" s="485"/>
    </row>
    <row r="197">
      <c r="A197" s="485"/>
      <c r="B197" s="485"/>
      <c r="C197" s="485"/>
      <c r="D197" s="485"/>
      <c r="E197" s="485"/>
      <c r="F197" s="485"/>
      <c r="G197" s="485"/>
      <c r="H197" s="485"/>
      <c r="I197" s="485"/>
      <c r="J197" s="485"/>
      <c r="K197" s="485"/>
      <c r="L197" s="485"/>
      <c r="M197" s="485"/>
      <c r="N197" s="485"/>
      <c r="O197" s="485"/>
      <c r="P197" s="485"/>
      <c r="Q197" s="485"/>
      <c r="R197" s="485"/>
      <c r="S197" s="485"/>
      <c r="T197" s="485"/>
      <c r="U197" s="485"/>
      <c r="V197" s="485"/>
      <c r="W197" s="485"/>
    </row>
    <row r="198">
      <c r="A198" s="485"/>
      <c r="B198" s="485"/>
      <c r="C198" s="485"/>
      <c r="D198" s="485"/>
      <c r="E198" s="485"/>
      <c r="F198" s="485"/>
      <c r="G198" s="485"/>
      <c r="H198" s="485"/>
      <c r="I198" s="485"/>
      <c r="J198" s="485"/>
      <c r="K198" s="485"/>
      <c r="L198" s="485"/>
      <c r="M198" s="485"/>
      <c r="N198" s="485"/>
      <c r="O198" s="485"/>
      <c r="P198" s="485"/>
      <c r="Q198" s="485"/>
      <c r="R198" s="485"/>
      <c r="S198" s="485"/>
      <c r="T198" s="485"/>
      <c r="U198" s="485"/>
      <c r="V198" s="485"/>
      <c r="W198" s="485"/>
    </row>
    <row r="199">
      <c r="A199" s="485"/>
      <c r="B199" s="485"/>
      <c r="C199" s="485"/>
      <c r="D199" s="485"/>
      <c r="E199" s="485"/>
      <c r="F199" s="485"/>
      <c r="G199" s="485"/>
      <c r="H199" s="485"/>
      <c r="I199" s="485"/>
      <c r="J199" s="485"/>
      <c r="K199" s="485"/>
      <c r="L199" s="485"/>
      <c r="M199" s="485"/>
      <c r="N199" s="485"/>
      <c r="O199" s="485"/>
      <c r="P199" s="485"/>
      <c r="Q199" s="485"/>
      <c r="R199" s="485"/>
      <c r="S199" s="485"/>
      <c r="T199" s="485"/>
      <c r="U199" s="485"/>
      <c r="V199" s="485"/>
      <c r="W199" s="485"/>
    </row>
    <row r="200">
      <c r="A200" s="485"/>
      <c r="B200" s="485"/>
      <c r="C200" s="485"/>
      <c r="D200" s="485"/>
      <c r="E200" s="485"/>
      <c r="F200" s="485"/>
      <c r="G200" s="485"/>
      <c r="H200" s="485"/>
      <c r="I200" s="485"/>
      <c r="J200" s="485"/>
      <c r="K200" s="485"/>
      <c r="L200" s="485"/>
      <c r="M200" s="485"/>
      <c r="N200" s="485"/>
      <c r="O200" s="485"/>
      <c r="P200" s="485"/>
      <c r="Q200" s="485"/>
      <c r="R200" s="485"/>
      <c r="S200" s="485"/>
      <c r="T200" s="485"/>
      <c r="U200" s="485"/>
      <c r="V200" s="485"/>
      <c r="W200" s="485"/>
    </row>
    <row r="201">
      <c r="A201" s="485"/>
      <c r="B201" s="485"/>
      <c r="C201" s="485"/>
      <c r="D201" s="485"/>
      <c r="E201" s="485"/>
      <c r="F201" s="485"/>
      <c r="G201" s="485"/>
      <c r="H201" s="485"/>
      <c r="I201" s="485"/>
      <c r="J201" s="485"/>
      <c r="K201" s="485"/>
      <c r="L201" s="485"/>
      <c r="M201" s="485"/>
      <c r="N201" s="485"/>
      <c r="O201" s="485"/>
      <c r="P201" s="485"/>
      <c r="Q201" s="485"/>
      <c r="R201" s="485"/>
      <c r="S201" s="485"/>
      <c r="T201" s="485"/>
      <c r="U201" s="485"/>
      <c r="V201" s="485"/>
      <c r="W201" s="485"/>
    </row>
  </sheetData>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6" min="6" style="0" width="9.52112676056338"/>
    <col collapsed="false" customWidth="true" hidden="false" max="10" min="10" style="0" width="9.52112676056338"/>
    <col collapsed="false" customWidth="true" hidden="false" max="14" min="14" style="0" width="9.52112676056338"/>
    <col collapsed="false" customWidth="true" hidden="false" max="18" min="18" style="0" width="9.52112676056338"/>
    <col collapsed="false" customWidth="true" hidden="false" max="22" min="22" style="0" width="9.52112676056338"/>
    <col collapsed="false" customWidth="true" hidden="false" max="27" min="27" style="0" width="8.056338028169014"/>
    <col collapsed="false" customWidth="true" hidden="false" max="2" min="2" style="0" width="9.52112676056338"/>
    <col collapsed="false" customWidth="true" hidden="false" max="5" min="5" style="0" width="9.52112676056338"/>
    <col collapsed="false" customWidth="true" hidden="false" max="9" min="9" style="0" width="9.52112676056338"/>
    <col collapsed="false" customWidth="true" hidden="false" max="13" min="13" style="0" width="9.52112676056338"/>
    <col collapsed="false" customWidth="true" hidden="false" max="17" min="17" style="0" width="9.52112676056338"/>
    <col collapsed="false" customWidth="true" hidden="false" max="21" min="21" style="0" width="9.52112676056338"/>
    <col collapsed="false" customWidth="true" hidden="false" max="26" min="26" style="0" width="8.056338028169014"/>
    <col collapsed="false" customWidth="true" hidden="false" max="1" min="1" style="0" width="8.056338028169014"/>
    <col collapsed="false" customWidth="true" hidden="false" max="8" min="8" style="0" width="9.52112676056338"/>
    <col collapsed="false" customWidth="true" hidden="false" max="12" min="12" style="0" width="9.52112676056338"/>
    <col collapsed="false" customWidth="true" hidden="false" max="16" min="16" style="0" width="9.52112676056338"/>
    <col collapsed="false" customWidth="true" hidden="false" max="20" min="20" style="0" width="9.52112676056338"/>
    <col collapsed="false" customWidth="true" hidden="false" max="24" min="24" style="0" width="9.52112676056338"/>
    <col collapsed="false" customWidth="true" hidden="false" max="25" min="25" style="0" width="8.056338028169014"/>
    <col collapsed="false" customWidth="true" hidden="false" max="4" min="4" style="0" width="9.52112676056338"/>
    <col collapsed="false" customWidth="true" hidden="false" max="7" min="7" style="0" width="17.52112676056338"/>
    <col collapsed="false" customWidth="true" hidden="false" max="11" min="11" style="0" width="9.52112676056338"/>
    <col collapsed="false" customWidth="true" hidden="false" max="15" min="15" style="0" width="10.873239436619718"/>
    <col collapsed="false" customWidth="true" hidden="false" max="19" min="19" style="0" width="9.52112676056338"/>
    <col collapsed="false" customWidth="true" hidden="false" max="23" min="23" style="0" width="9.52112676056338"/>
    <col collapsed="false" customWidth="true" hidden="false" max="28" min="28" style="0" width="8.056338028169014"/>
    <col collapsed="false" customWidth="true" hidden="false" max="3" min="3" style="0" width="9.52112676056338"/>
  </cols>
  <sheetData>
    <row r="1">
      <c r="A1" s="513" t="s">
        <v>4014</v>
      </c>
      <c r="B1" s="514"/>
      <c r="C1" s="514"/>
      <c r="D1" s="514"/>
      <c r="E1" s="514"/>
      <c r="F1" s="514"/>
      <c r="G1" s="514"/>
      <c r="H1" s="515"/>
      <c r="I1" s="515"/>
      <c r="J1" s="515"/>
      <c r="K1" s="515"/>
      <c r="L1" s="515"/>
      <c r="M1" s="515"/>
      <c r="N1" s="515"/>
      <c r="O1" s="515"/>
      <c r="P1" s="515"/>
      <c r="Q1" s="515"/>
      <c r="R1" s="515"/>
      <c r="S1" s="515"/>
      <c r="T1" s="515"/>
      <c r="U1" s="515"/>
      <c r="V1" s="515"/>
      <c r="W1" s="515"/>
      <c r="X1" s="515"/>
      <c r="Y1" s="516"/>
      <c r="Z1" s="516"/>
      <c r="AA1" s="516"/>
      <c r="AB1" s="516"/>
    </row>
    <row r="2">
      <c r="A2" s="515"/>
      <c r="B2" s="517" t="s">
        <v>4015</v>
      </c>
      <c r="C2" s="515"/>
      <c r="D2" s="518" t="s">
        <v>4016</v>
      </c>
      <c r="E2" s="515"/>
      <c r="F2" s="515"/>
      <c r="G2" s="515"/>
      <c r="H2" s="515"/>
      <c r="I2" s="515"/>
      <c r="J2" s="515"/>
      <c r="K2" s="515"/>
      <c r="L2" s="515"/>
      <c r="M2" s="516"/>
      <c r="N2" s="519" t="s">
        <v>4017</v>
      </c>
      <c r="O2" s="515"/>
      <c r="P2" s="520" t="s">
        <v>4016</v>
      </c>
      <c r="Q2" s="515"/>
      <c r="R2" s="515"/>
      <c r="S2" s="515"/>
      <c r="T2" s="515"/>
      <c r="U2" s="515"/>
      <c r="V2" s="515"/>
      <c r="W2" s="515"/>
      <c r="X2" s="515"/>
      <c r="Y2" s="515"/>
      <c r="Z2" s="516"/>
      <c r="AA2" s="516"/>
      <c r="AB2" s="516"/>
    </row>
    <row r="3">
      <c r="A3" s="521" t="s">
        <v>4018</v>
      </c>
      <c r="B3" s="515"/>
      <c r="C3" s="515"/>
      <c r="D3" s="515"/>
      <c r="E3" s="515"/>
      <c r="F3" s="515"/>
      <c r="G3" s="515"/>
      <c r="H3" s="515"/>
      <c r="I3" s="515"/>
      <c r="J3" s="515"/>
      <c r="K3" s="515"/>
      <c r="L3" s="515"/>
      <c r="M3" s="516"/>
      <c r="N3" s="515"/>
      <c r="O3" s="515"/>
      <c r="P3" s="515"/>
      <c r="Q3" s="515"/>
      <c r="R3" s="515"/>
      <c r="S3" s="515"/>
      <c r="T3" s="515"/>
      <c r="U3" s="515"/>
      <c r="V3" s="515"/>
      <c r="W3" s="515"/>
      <c r="X3" s="515"/>
      <c r="Y3" s="515"/>
      <c r="Z3" s="516"/>
      <c r="AA3" s="516"/>
      <c r="AB3" s="516"/>
    </row>
    <row r="4">
      <c r="A4" s="521"/>
      <c r="B4" s="522" t="s">
        <v>4015</v>
      </c>
      <c r="C4" s="522" t="s">
        <v>4019</v>
      </c>
      <c r="D4" s="522" t="s">
        <v>4020</v>
      </c>
      <c r="E4" s="522" t="s">
        <v>4021</v>
      </c>
      <c r="F4" s="522" t="s">
        <v>4019</v>
      </c>
      <c r="G4" s="522" t="s">
        <v>4020</v>
      </c>
      <c r="H4" s="522" t="s">
        <v>4021</v>
      </c>
      <c r="I4" s="522" t="s">
        <v>4022</v>
      </c>
      <c r="J4" s="522" t="s">
        <v>4023</v>
      </c>
      <c r="K4" s="521" t="s">
        <v>4024</v>
      </c>
      <c r="L4" s="515"/>
      <c r="M4" s="516"/>
      <c r="N4" s="522" t="s">
        <v>4025</v>
      </c>
      <c r="O4" s="522" t="s">
        <v>4019</v>
      </c>
      <c r="P4" s="522" t="s">
        <v>4020</v>
      </c>
      <c r="Q4" s="522" t="s">
        <v>4021</v>
      </c>
      <c r="R4" s="522" t="s">
        <v>4019</v>
      </c>
      <c r="S4" s="522" t="s">
        <v>4020</v>
      </c>
      <c r="T4" s="522" t="s">
        <v>4021</v>
      </c>
      <c r="U4" s="522" t="s">
        <v>4019</v>
      </c>
      <c r="V4" s="522" t="s">
        <v>4020</v>
      </c>
      <c r="W4" s="522" t="s">
        <v>4021</v>
      </c>
      <c r="X4" s="522" t="s">
        <v>4022</v>
      </c>
      <c r="Y4" s="521" t="s">
        <v>4026</v>
      </c>
      <c r="Z4" s="521" t="s">
        <v>4027</v>
      </c>
      <c r="AA4" s="523" t="s">
        <v>4028</v>
      </c>
      <c r="AB4" s="523" t="s">
        <v>4029</v>
      </c>
    </row>
    <row r="5">
      <c r="A5" s="521">
        <v>60</v>
      </c>
      <c r="B5" s="524">
        <v>60</v>
      </c>
      <c r="C5" s="524" t="s">
        <v>4030</v>
      </c>
      <c r="D5" s="524">
        <v>5</v>
      </c>
      <c r="E5" s="525">
        <f>D5*_xlfn.XLOOKUP(C5,'道具价值表-汇总'!$B:$B,'道具价值表-汇总'!$D:$D,,0,1)</f>
      </c>
      <c r="F5" s="524" t="s">
        <v>4031</v>
      </c>
      <c r="G5" s="524">
        <v>30</v>
      </c>
      <c r="H5" s="525">
        <f>G5*_xlfn.XLOOKUP(F5,'道具价值表-汇总'!$B:$B,'道具价值表-汇总'!$D:$D,,0,1)</f>
      </c>
      <c r="I5" s="524">
        <f t="shared" ref="I5:I10" si="23">H5+E5</f>
      </c>
      <c r="J5" s="526">
        <v>0.18</v>
      </c>
      <c r="K5" s="527">
        <f t="shared" ref="K5:K10" si="41">I5/((A5-A4)*30)</f>
      </c>
      <c r="L5" s="515"/>
      <c r="M5" s="516"/>
      <c r="N5" s="524" t="s">
        <v>4032</v>
      </c>
      <c r="O5" s="524" t="s">
        <v>4033</v>
      </c>
      <c r="P5" s="524">
        <v>100</v>
      </c>
      <c r="Q5" s="525">
        <f>P5*_xlfn.XLOOKUP(O5,'道具价值表-汇总'!$B:$B,'道具价值表-汇总'!$D:$D,,0,1)</f>
      </c>
      <c r="R5" s="528" t="s">
        <v>4034</v>
      </c>
      <c r="S5" s="529">
        <v>10</v>
      </c>
      <c r="T5" s="525">
        <f>S5*_xlfn.XLOOKUP(R5,'道具价值表-汇总'!$B:$B,'道具价值表-汇总'!$D:$D,,0,1)</f>
      </c>
      <c r="U5" s="528" t="s">
        <v>4031</v>
      </c>
      <c r="V5" s="530">
        <v>500</v>
      </c>
      <c r="W5" s="525">
        <f>V5*_xlfn.XLOOKUP(U5,'道具价值表-汇总'!$B:$B,'道具价值表-汇总'!$D:$D,,0,1)</f>
      </c>
      <c r="X5" s="524">
        <f t="shared" ref="X5:X8" si="5">SUMIF($N$4:$W$4,"价值*",N5:W5)</f>
      </c>
      <c r="Y5" s="531">
        <v>0.09833333333333333</v>
      </c>
      <c r="Z5" s="532"/>
      <c r="AA5" s="532">
        <v>500</v>
      </c>
      <c r="AB5" s="533">
        <f t="shared" ref="AB5:AB8" si="13">X5/(AA5*50)</f>
      </c>
    </row>
    <row r="6">
      <c r="A6" s="521">
        <v>120</v>
      </c>
      <c r="B6" s="524">
        <v>120</v>
      </c>
      <c r="C6" s="524" t="s">
        <v>4030</v>
      </c>
      <c r="D6" s="524">
        <v>5</v>
      </c>
      <c r="E6" s="525">
        <f>D6*_xlfn.XLOOKUP(C6,'道具价值表-汇总'!$B:$B,'道具价值表-汇总'!$D:$D,,0,1)</f>
      </c>
      <c r="F6" s="524" t="s">
        <v>4031</v>
      </c>
      <c r="G6" s="524">
        <v>30</v>
      </c>
      <c r="H6" s="525">
        <f>G6*_xlfn.XLOOKUP(F6,'道具价值表-汇总'!$B:$B,'道具价值表-汇总'!$D:$D,,0,1)</f>
      </c>
      <c r="I6" s="524">
        <f t="shared" si="23"/>
      </c>
      <c r="J6" s="526">
        <v>0.18</v>
      </c>
      <c r="K6" s="527">
        <f t="shared" si="41"/>
      </c>
      <c r="L6" s="532"/>
      <c r="M6" s="516"/>
      <c r="N6" s="524" t="s">
        <v>4035</v>
      </c>
      <c r="O6" s="524" t="s">
        <v>4033</v>
      </c>
      <c r="P6" s="524">
        <v>150</v>
      </c>
      <c r="Q6" s="525">
        <f>P6*_xlfn.XLOOKUP(O6,'道具价值表-汇总'!$B:$B,'道具价值表-汇总'!$D:$D,,0,1)</f>
      </c>
      <c r="R6" s="528" t="s">
        <v>4034</v>
      </c>
      <c r="S6" s="530">
        <v>15</v>
      </c>
      <c r="T6" s="525">
        <f>S6*_xlfn.XLOOKUP(R6,'道具价值表-汇总'!$B:$B,'道具价值表-汇总'!$D:$D,,0,1)</f>
      </c>
      <c r="U6" s="528" t="s">
        <v>4031</v>
      </c>
      <c r="V6" s="530">
        <v>800</v>
      </c>
      <c r="W6" s="525">
        <f>V6*_xlfn.XLOOKUP(U6,'道具价值表-汇总'!$B:$B,'道具价值表-汇总'!$D:$D,,0,1)</f>
      </c>
      <c r="X6" s="524">
        <f t="shared" si="5"/>
      </c>
      <c r="Y6" s="531">
        <v>0.09055555555555556</v>
      </c>
      <c r="Z6" s="532"/>
      <c r="AA6" s="532">
        <v>700</v>
      </c>
      <c r="AB6" s="533">
        <f t="shared" si="13"/>
      </c>
    </row>
    <row r="7">
      <c r="A7" s="521">
        <v>200</v>
      </c>
      <c r="B7" s="524">
        <v>200</v>
      </c>
      <c r="C7" s="524" t="s">
        <v>4030</v>
      </c>
      <c r="D7" s="524">
        <v>5</v>
      </c>
      <c r="E7" s="525">
        <f>D7*_xlfn.XLOOKUP(C7,'道具价值表-汇总'!$B:$B,'道具价值表-汇总'!$D:$D,,0,1)</f>
      </c>
      <c r="F7" s="524" t="s">
        <v>4031</v>
      </c>
      <c r="G7" s="524">
        <v>30</v>
      </c>
      <c r="H7" s="525">
        <f>G7*_xlfn.XLOOKUP(F7,'道具价值表-汇总'!$B:$B,'道具价值表-汇总'!$D:$D,,0,1)</f>
      </c>
      <c r="I7" s="524">
        <f t="shared" si="23"/>
      </c>
      <c r="J7" s="526">
        <v>0.14</v>
      </c>
      <c r="K7" s="527">
        <f t="shared" si="41"/>
      </c>
      <c r="L7" s="532"/>
      <c r="M7" s="516"/>
      <c r="N7" s="524" t="s">
        <v>4036</v>
      </c>
      <c r="O7" s="524" t="s">
        <v>4037</v>
      </c>
      <c r="P7" s="525">
        <v>50</v>
      </c>
      <c r="Q7" s="525">
        <f>P7*_xlfn.XLOOKUP(O7,'道具价值表-汇总'!$B:$B,'道具价值表-汇总'!$D:$D,,0,1)</f>
      </c>
      <c r="R7" s="528" t="s">
        <v>4034</v>
      </c>
      <c r="S7" s="524">
        <v>20</v>
      </c>
      <c r="T7" s="525">
        <f>S7*_xlfn.XLOOKUP(R7,'道具价值表-汇总'!$B:$B,'道具价值表-汇总'!$D:$D,,0,1)</f>
      </c>
      <c r="U7" s="528" t="s">
        <v>4031</v>
      </c>
      <c r="V7" s="530">
        <v>1000</v>
      </c>
      <c r="W7" s="525">
        <f>V7*_xlfn.XLOOKUP(U7,'道具价值表-汇总'!$B:$B,'道具价值表-汇总'!$D:$D,,0,1)</f>
      </c>
      <c r="X7" s="524">
        <f t="shared" si="5"/>
      </c>
      <c r="Y7" s="531">
        <v>0.13583333333333333</v>
      </c>
      <c r="Z7" s="532"/>
      <c r="AA7" s="532">
        <v>1200</v>
      </c>
      <c r="AB7" s="533">
        <f t="shared" si="13"/>
      </c>
    </row>
    <row r="8">
      <c r="A8" s="521">
        <v>280</v>
      </c>
      <c r="B8" s="524">
        <v>280</v>
      </c>
      <c r="C8" s="524" t="s">
        <v>4030</v>
      </c>
      <c r="D8" s="524">
        <v>10</v>
      </c>
      <c r="E8" s="525">
        <f>D8*_xlfn.XLOOKUP(C8,'道具价值表-汇总'!$B:$B,'道具价值表-汇总'!$D:$D,,0,1)</f>
      </c>
      <c r="F8" s="524" t="s">
        <v>4031</v>
      </c>
      <c r="G8" s="524">
        <v>50</v>
      </c>
      <c r="H8" s="525">
        <f>G8*_xlfn.XLOOKUP(F8,'道具价值表-汇总'!$B:$B,'道具价值表-汇总'!$D:$D,,0,1)</f>
      </c>
      <c r="I8" s="524">
        <f t="shared" si="23"/>
      </c>
      <c r="J8" s="526">
        <v>0.19</v>
      </c>
      <c r="K8" s="527">
        <f t="shared" si="41"/>
      </c>
      <c r="L8" s="532"/>
      <c r="M8" s="516"/>
      <c r="N8" s="524" t="s">
        <v>4038</v>
      </c>
      <c r="O8" s="524" t="s">
        <v>4037</v>
      </c>
      <c r="P8" s="534">
        <v>100</v>
      </c>
      <c r="Q8" s="525">
        <f>P8*_xlfn.XLOOKUP(O8,'道具价值表-汇总'!$B:$B,'道具价值表-汇总'!$D:$D,,0,1)</f>
      </c>
      <c r="R8" s="528" t="s">
        <v>4034</v>
      </c>
      <c r="S8" s="524">
        <v>30</v>
      </c>
      <c r="T8" s="525">
        <f>S8*_xlfn.XLOOKUP(R8,'道具价值表-汇总'!$B:$B,'道具价值表-汇总'!$D:$D,,0,1)</f>
      </c>
      <c r="U8" s="528" t="s">
        <v>4031</v>
      </c>
      <c r="V8" s="530">
        <v>1200</v>
      </c>
      <c r="W8" s="525">
        <f>V8*_xlfn.XLOOKUP(U8,'道具价值表-汇总'!$B:$B,'道具价值表-汇总'!$D:$D,,0,1)</f>
      </c>
      <c r="X8" s="524">
        <f t="shared" si="5"/>
      </c>
      <c r="Y8" s="531">
        <v>0.115</v>
      </c>
      <c r="Z8" s="532"/>
      <c r="AA8" s="532">
        <v>1600</v>
      </c>
      <c r="AB8" s="533">
        <f t="shared" si="13"/>
      </c>
    </row>
    <row r="9">
      <c r="A9" s="521">
        <v>360</v>
      </c>
      <c r="B9" s="524">
        <v>360</v>
      </c>
      <c r="C9" s="524" t="s">
        <v>4030</v>
      </c>
      <c r="D9" s="524">
        <v>10</v>
      </c>
      <c r="E9" s="525">
        <f>D9*_xlfn.XLOOKUP(C9,'道具价值表-汇总'!$B:$B,'道具价值表-汇总'!$D:$D,,0,1)</f>
      </c>
      <c r="F9" s="524" t="s">
        <v>4031</v>
      </c>
      <c r="G9" s="524">
        <v>50</v>
      </c>
      <c r="H9" s="525">
        <f>G9*_xlfn.XLOOKUP(F9,'道具价值表-汇总'!$B:$B,'道具价值表-汇总'!$D:$D,,0,1)</f>
      </c>
      <c r="I9" s="524">
        <f t="shared" si="23"/>
      </c>
      <c r="J9" s="526">
        <v>0.17</v>
      </c>
      <c r="K9" s="527">
        <f t="shared" si="41"/>
      </c>
      <c r="L9" s="532"/>
      <c r="M9" s="516"/>
      <c r="N9" s="515"/>
      <c r="O9" s="515"/>
      <c r="P9" s="515"/>
      <c r="Q9" s="521"/>
      <c r="R9" s="515"/>
      <c r="S9" s="515"/>
      <c r="T9" s="515"/>
      <c r="U9" s="515"/>
      <c r="V9" s="515"/>
      <c r="W9" s="515"/>
      <c r="X9" s="515"/>
      <c r="Y9" s="515"/>
      <c r="Z9" s="516"/>
      <c r="AA9" s="516"/>
      <c r="AB9" s="516"/>
    </row>
    <row r="10">
      <c r="A10" s="521">
        <v>500</v>
      </c>
      <c r="B10" s="524">
        <v>500</v>
      </c>
      <c r="C10" s="524" t="s">
        <v>4030</v>
      </c>
      <c r="D10" s="524">
        <v>10</v>
      </c>
      <c r="E10" s="525">
        <f>D10*_xlfn.XLOOKUP(C10,'道具价值表-汇总'!$B:$B,'道具价值表-汇总'!$D:$D,,0,1)</f>
      </c>
      <c r="F10" s="524" t="s">
        <v>4031</v>
      </c>
      <c r="G10" s="524">
        <v>50</v>
      </c>
      <c r="H10" s="525">
        <f>G10*_xlfn.XLOOKUP(F10,'道具价值表-汇总'!$B:$B,'道具价值表-汇总'!$D:$D,,0,1)</f>
      </c>
      <c r="I10" s="524">
        <f t="shared" si="23"/>
      </c>
      <c r="J10" s="526">
        <v>0.11</v>
      </c>
      <c r="K10" s="527">
        <f t="shared" si="41"/>
      </c>
      <c r="L10" s="515"/>
      <c r="M10" s="516"/>
      <c r="N10" s="516"/>
      <c r="O10" s="516"/>
      <c r="P10" s="516"/>
      <c r="Q10" s="516"/>
      <c r="R10" s="516"/>
      <c r="S10" s="516"/>
      <c r="T10" s="516"/>
      <c r="U10" s="516"/>
      <c r="V10" s="516"/>
      <c r="W10" s="516"/>
      <c r="X10" s="516"/>
      <c r="Y10" s="516"/>
      <c r="Z10" s="516"/>
      <c r="AA10" s="516"/>
      <c r="AB10" s="516"/>
    </row>
    <row r="11">
      <c r="A11" s="515"/>
      <c r="B11" s="515"/>
      <c r="C11" s="515"/>
      <c r="D11" s="515">
        <v>270</v>
      </c>
      <c r="E11" s="515"/>
      <c r="F11" s="515"/>
      <c r="G11" s="515">
        <v>1830</v>
      </c>
      <c r="H11" s="515"/>
      <c r="I11" s="515"/>
      <c r="J11" s="515"/>
      <c r="K11" s="515"/>
      <c r="L11" s="515"/>
      <c r="M11" s="516"/>
      <c r="N11" s="519" t="s">
        <v>4039</v>
      </c>
      <c r="O11" s="515"/>
      <c r="P11" s="520" t="s">
        <v>4040</v>
      </c>
      <c r="Q11" s="515"/>
      <c r="R11" s="515"/>
      <c r="S11" s="515"/>
      <c r="T11" s="515"/>
      <c r="U11" s="515"/>
      <c r="V11" s="515"/>
      <c r="W11" s="515"/>
      <c r="X11" s="515"/>
      <c r="Y11" s="515"/>
      <c r="Z11" s="516"/>
      <c r="AA11" s="516"/>
      <c r="AB11" s="516"/>
    </row>
    <row r="12">
      <c r="A12" s="515"/>
      <c r="B12" s="516"/>
      <c r="C12" s="516"/>
      <c r="D12" s="516"/>
      <c r="E12" s="516"/>
      <c r="F12" s="516"/>
      <c r="G12" s="516"/>
      <c r="H12" s="516"/>
      <c r="I12" s="516"/>
      <c r="J12" s="516"/>
      <c r="K12" s="515"/>
      <c r="L12" s="515"/>
      <c r="M12" s="516"/>
      <c r="N12" s="515"/>
      <c r="O12" s="515"/>
      <c r="P12" s="515"/>
      <c r="Q12" s="515"/>
      <c r="R12" s="515"/>
      <c r="S12" s="515"/>
      <c r="T12" s="521">
        <v>25</v>
      </c>
      <c r="U12" s="515"/>
      <c r="V12" s="515"/>
      <c r="W12" s="515"/>
      <c r="X12" s="515"/>
      <c r="Y12" s="515"/>
      <c r="Z12" s="516"/>
      <c r="AA12" s="516"/>
      <c r="AB12" s="516"/>
    </row>
    <row r="13">
      <c r="A13" s="515"/>
      <c r="B13" s="522" t="s">
        <v>4015</v>
      </c>
      <c r="C13" s="522" t="s">
        <v>4019</v>
      </c>
      <c r="D13" s="522" t="s">
        <v>4020</v>
      </c>
      <c r="E13" s="522" t="s">
        <v>4021</v>
      </c>
      <c r="F13" s="522" t="s">
        <v>4019</v>
      </c>
      <c r="G13" s="522" t="s">
        <v>4020</v>
      </c>
      <c r="H13" s="522" t="s">
        <v>4021</v>
      </c>
      <c r="I13" s="522" t="s">
        <v>4022</v>
      </c>
      <c r="J13" s="522" t="s">
        <v>4023</v>
      </c>
      <c r="K13" s="521" t="s">
        <v>4024</v>
      </c>
      <c r="L13" s="515"/>
      <c r="M13" s="516"/>
      <c r="N13" s="522" t="s">
        <v>4041</v>
      </c>
      <c r="O13" s="522" t="s">
        <v>4042</v>
      </c>
      <c r="P13" s="522" t="s">
        <v>4020</v>
      </c>
      <c r="Q13" s="522" t="s">
        <v>4021</v>
      </c>
      <c r="R13" s="515"/>
      <c r="S13" s="515"/>
      <c r="T13" s="515"/>
      <c r="U13" s="515"/>
      <c r="V13" s="515"/>
      <c r="W13" s="515"/>
      <c r="X13" s="515"/>
      <c r="Y13" s="515"/>
      <c r="Z13" s="516"/>
      <c r="AA13" s="516"/>
      <c r="AB13" s="516"/>
    </row>
    <row r="14">
      <c r="A14" s="521">
        <v>80</v>
      </c>
      <c r="B14" s="524">
        <v>80</v>
      </c>
      <c r="C14" s="524" t="s">
        <v>4030</v>
      </c>
      <c r="D14" s="524">
        <v>5</v>
      </c>
      <c r="E14" s="525">
        <f>D14*_xlfn.XLOOKUP(C14,'道具价值表-汇总'!$B:$B,'道具价值表-汇总'!$D:$D,,0,1)</f>
      </c>
      <c r="F14" s="524" t="s">
        <v>4031</v>
      </c>
      <c r="G14" s="524">
        <v>50</v>
      </c>
      <c r="H14" s="524">
        <v>100</v>
      </c>
      <c r="I14" s="524">
        <f t="shared" ref="I14:I19" si="24">H14+E14</f>
      </c>
      <c r="J14" s="526">
        <v>0.14</v>
      </c>
      <c r="K14" s="527">
        <f t="shared" ref="K14:K19" si="42">I14/((A14-A13)*30)</f>
      </c>
      <c r="L14" s="515"/>
      <c r="M14" s="516"/>
      <c r="N14" s="524" t="s">
        <v>4043</v>
      </c>
      <c r="O14" s="524" t="s">
        <v>4030</v>
      </c>
      <c r="P14" s="524">
        <v>5</v>
      </c>
      <c r="Q14" s="524">
        <v>150</v>
      </c>
      <c r="R14" s="515"/>
      <c r="S14" s="515"/>
      <c r="T14" s="515"/>
      <c r="U14" s="515"/>
      <c r="V14" s="515"/>
      <c r="W14" s="515"/>
      <c r="X14" s="515"/>
      <c r="Y14" s="515"/>
      <c r="Z14" s="516"/>
      <c r="AA14" s="516"/>
      <c r="AB14" s="516"/>
    </row>
    <row r="15">
      <c r="A15" s="521">
        <v>160</v>
      </c>
      <c r="B15" s="524">
        <v>160</v>
      </c>
      <c r="C15" s="524" t="s">
        <v>4030</v>
      </c>
      <c r="D15" s="524">
        <v>5</v>
      </c>
      <c r="E15" s="525">
        <f>D15*_xlfn.XLOOKUP(C15,'道具价值表-汇总'!$B:$B,'道具价值表-汇总'!$D:$D,,0,1)</f>
      </c>
      <c r="F15" s="524" t="s">
        <v>4031</v>
      </c>
      <c r="G15" s="524">
        <v>50</v>
      </c>
      <c r="H15" s="524">
        <v>100</v>
      </c>
      <c r="I15" s="524">
        <f t="shared" si="24"/>
      </c>
      <c r="J15" s="526">
        <v>0.14</v>
      </c>
      <c r="K15" s="527">
        <f t="shared" si="42"/>
      </c>
      <c r="L15" s="515"/>
      <c r="M15" s="516"/>
      <c r="N15" s="524" t="s">
        <v>4044</v>
      </c>
      <c r="O15" s="524" t="s">
        <v>4030</v>
      </c>
      <c r="P15" s="524">
        <v>10</v>
      </c>
      <c r="Q15" s="524">
        <v>300</v>
      </c>
      <c r="R15" s="515"/>
      <c r="S15" s="515"/>
      <c r="T15" s="515"/>
      <c r="U15" s="515"/>
      <c r="V15" s="515"/>
      <c r="W15" s="515"/>
      <c r="X15" s="515"/>
      <c r="Y15" s="515"/>
      <c r="Z15" s="516"/>
      <c r="AA15" s="516"/>
      <c r="AB15" s="516"/>
    </row>
    <row r="16">
      <c r="A16" s="521">
        <v>260</v>
      </c>
      <c r="B16" s="524">
        <v>260</v>
      </c>
      <c r="C16" s="524" t="s">
        <v>4030</v>
      </c>
      <c r="D16" s="524">
        <v>5</v>
      </c>
      <c r="E16" s="525">
        <f>D16*_xlfn.XLOOKUP(C16,'道具价值表-汇总'!$B:$B,'道具价值表-汇总'!$D:$D,,0,1)</f>
      </c>
      <c r="F16" s="524" t="s">
        <v>4031</v>
      </c>
      <c r="G16" s="524">
        <v>50</v>
      </c>
      <c r="H16" s="524">
        <v>100</v>
      </c>
      <c r="I16" s="524">
        <f t="shared" si="24"/>
      </c>
      <c r="J16" s="526">
        <v>0.1</v>
      </c>
      <c r="K16" s="527">
        <f t="shared" si="42"/>
      </c>
      <c r="L16" s="515"/>
      <c r="M16" s="516"/>
      <c r="N16" s="524" t="s">
        <v>4045</v>
      </c>
      <c r="O16" s="524" t="s">
        <v>4033</v>
      </c>
      <c r="P16" s="524">
        <v>188</v>
      </c>
      <c r="Q16" s="524">
        <v>188</v>
      </c>
      <c r="R16" s="515"/>
      <c r="S16" s="515"/>
      <c r="T16" s="515"/>
      <c r="U16" s="515"/>
      <c r="V16" s="515"/>
      <c r="W16" s="515"/>
      <c r="X16" s="515"/>
      <c r="Y16" s="515"/>
      <c r="Z16" s="516"/>
      <c r="AA16" s="516"/>
      <c r="AB16" s="516"/>
    </row>
    <row r="17">
      <c r="A17" s="521">
        <v>380</v>
      </c>
      <c r="B17" s="524">
        <v>380</v>
      </c>
      <c r="C17" s="524" t="s">
        <v>4030</v>
      </c>
      <c r="D17" s="524">
        <v>10</v>
      </c>
      <c r="E17" s="525">
        <f>D17*_xlfn.XLOOKUP(C17,'道具价值表-汇总'!$B:$B,'道具价值表-汇总'!$D:$D,,0,1)</f>
      </c>
      <c r="F17" s="524" t="s">
        <v>4031</v>
      </c>
      <c r="G17" s="524">
        <v>80</v>
      </c>
      <c r="H17" s="524">
        <v>160</v>
      </c>
      <c r="I17" s="524">
        <f t="shared" si="24"/>
      </c>
      <c r="J17" s="526">
        <v>0.15</v>
      </c>
      <c r="K17" s="527">
        <f t="shared" si="42"/>
      </c>
      <c r="L17" s="515"/>
      <c r="M17" s="516"/>
      <c r="N17" s="524" t="s">
        <v>4046</v>
      </c>
      <c r="O17" s="524" t="s">
        <v>4030</v>
      </c>
      <c r="P17" s="524">
        <v>5</v>
      </c>
      <c r="Q17" s="524">
        <v>150</v>
      </c>
      <c r="R17" s="515"/>
      <c r="S17" s="515"/>
      <c r="T17" s="515"/>
      <c r="U17" s="515"/>
      <c r="V17" s="515"/>
      <c r="W17" s="515"/>
      <c r="X17" s="515"/>
      <c r="Y17" s="515"/>
      <c r="Z17" s="516"/>
      <c r="AA17" s="516"/>
      <c r="AB17" s="516"/>
    </row>
    <row r="18">
      <c r="A18" s="521">
        <v>520</v>
      </c>
      <c r="B18" s="524">
        <v>520</v>
      </c>
      <c r="C18" s="524" t="s">
        <v>4030</v>
      </c>
      <c r="D18" s="524">
        <v>10</v>
      </c>
      <c r="E18" s="525">
        <f>D18*_xlfn.XLOOKUP(C18,'道具价值表-汇总'!$B:$B,'道具价值表-汇总'!$D:$D,,0,1)</f>
      </c>
      <c r="F18" s="524" t="s">
        <v>4031</v>
      </c>
      <c r="G18" s="524">
        <v>80</v>
      </c>
      <c r="H18" s="524">
        <v>160</v>
      </c>
      <c r="I18" s="524">
        <f t="shared" si="24"/>
      </c>
      <c r="J18" s="526">
        <v>0.11</v>
      </c>
      <c r="K18" s="527">
        <f t="shared" si="42"/>
      </c>
      <c r="L18" s="515"/>
      <c r="M18" s="516"/>
      <c r="N18" s="524" t="s">
        <v>4047</v>
      </c>
      <c r="O18" s="524" t="s">
        <v>4030</v>
      </c>
      <c r="P18" s="524">
        <v>10</v>
      </c>
      <c r="Q18" s="524">
        <v>300</v>
      </c>
      <c r="R18" s="515"/>
      <c r="S18" s="515"/>
      <c r="T18" s="515"/>
      <c r="U18" s="515"/>
      <c r="V18" s="515"/>
      <c r="W18" s="515"/>
      <c r="X18" s="515"/>
      <c r="Y18" s="515"/>
      <c r="Z18" s="516"/>
      <c r="AA18" s="516"/>
      <c r="AB18" s="516"/>
    </row>
    <row r="19">
      <c r="A19" s="521">
        <v>700</v>
      </c>
      <c r="B19" s="524">
        <v>700</v>
      </c>
      <c r="C19" s="524" t="s">
        <v>4030</v>
      </c>
      <c r="D19" s="524">
        <v>10</v>
      </c>
      <c r="E19" s="525">
        <f>D19*_xlfn.XLOOKUP(C19,'道具价值表-汇总'!$B:$B,'道具价值表-汇总'!$D:$D,,0,1)</f>
      </c>
      <c r="F19" s="524" t="s">
        <v>4031</v>
      </c>
      <c r="G19" s="524">
        <v>80</v>
      </c>
      <c r="H19" s="524">
        <v>160</v>
      </c>
      <c r="I19" s="524">
        <f t="shared" si="24"/>
      </c>
      <c r="J19" s="526">
        <v>0.1</v>
      </c>
      <c r="K19" s="527">
        <f t="shared" si="42"/>
      </c>
      <c r="L19" s="515"/>
      <c r="M19" s="516"/>
      <c r="N19" s="524" t="s">
        <v>4048</v>
      </c>
      <c r="O19" s="524" t="s">
        <v>4049</v>
      </c>
      <c r="P19" s="524">
        <v>1</v>
      </c>
      <c r="Q19" s="524">
        <v>600</v>
      </c>
      <c r="R19" s="515"/>
      <c r="S19" s="515"/>
      <c r="T19" s="515"/>
      <c r="U19" s="515"/>
      <c r="V19" s="515"/>
      <c r="W19" s="515"/>
      <c r="X19" s="515"/>
      <c r="Y19" s="515"/>
      <c r="Z19" s="516"/>
      <c r="AA19" s="516"/>
      <c r="AB19" s="516"/>
    </row>
    <row r="20">
      <c r="A20" s="515"/>
      <c r="B20" s="515"/>
      <c r="C20" s="515"/>
      <c r="D20" s="515">
        <v>45</v>
      </c>
      <c r="E20" s="515"/>
      <c r="F20" s="515"/>
      <c r="G20" s="515">
        <v>390</v>
      </c>
      <c r="H20" s="515"/>
      <c r="I20" s="515">
        <v>2130</v>
      </c>
      <c r="J20" s="535">
        <v>0.1183</v>
      </c>
      <c r="K20" s="515"/>
      <c r="L20" s="515"/>
      <c r="M20" s="515"/>
      <c r="N20" s="515"/>
      <c r="O20" s="515"/>
      <c r="P20" s="515"/>
      <c r="Q20" s="515"/>
      <c r="R20" s="515"/>
      <c r="S20" s="515"/>
      <c r="T20" s="515"/>
      <c r="U20" s="515"/>
      <c r="V20" s="515"/>
      <c r="W20" s="515"/>
      <c r="X20" s="515"/>
      <c r="Y20" s="516"/>
      <c r="Z20" s="516"/>
      <c r="AA20" s="516"/>
      <c r="AB20" s="516"/>
    </row>
    <row r="21">
      <c r="A21" s="515"/>
      <c r="B21" s="516"/>
      <c r="C21" s="516"/>
      <c r="D21" s="516"/>
      <c r="E21" s="516"/>
      <c r="F21" s="516"/>
      <c r="G21" s="516"/>
      <c r="H21" s="516"/>
      <c r="I21" s="516"/>
      <c r="J21" s="516"/>
      <c r="K21" s="515"/>
      <c r="L21" s="515"/>
      <c r="M21" s="515"/>
      <c r="N21" s="515"/>
      <c r="O21" s="515"/>
      <c r="P21" s="515"/>
      <c r="Q21" s="515"/>
      <c r="R21" s="515"/>
      <c r="S21" s="515"/>
      <c r="T21" s="515"/>
      <c r="U21" s="515"/>
      <c r="V21" s="515"/>
      <c r="W21" s="515"/>
      <c r="X21" s="515"/>
      <c r="Y21" s="516"/>
      <c r="Z21" s="516"/>
      <c r="AA21" s="516"/>
      <c r="AB21" s="516"/>
    </row>
    <row r="22">
      <c r="A22" s="515"/>
      <c r="B22" s="522" t="s">
        <v>4015</v>
      </c>
      <c r="C22" s="522" t="s">
        <v>4019</v>
      </c>
      <c r="D22" s="522" t="s">
        <v>4020</v>
      </c>
      <c r="E22" s="522" t="s">
        <v>4021</v>
      </c>
      <c r="F22" s="522" t="s">
        <v>4019</v>
      </c>
      <c r="G22" s="522" t="s">
        <v>4020</v>
      </c>
      <c r="H22" s="522" t="s">
        <v>4021</v>
      </c>
      <c r="I22" s="522" t="s">
        <v>4022</v>
      </c>
      <c r="J22" s="522" t="s">
        <v>4023</v>
      </c>
      <c r="K22" s="515"/>
      <c r="L22" s="515"/>
      <c r="M22" s="516"/>
      <c r="N22" s="516"/>
      <c r="O22" s="516"/>
      <c r="P22" s="516"/>
      <c r="Q22" s="516"/>
      <c r="R22" s="516"/>
      <c r="S22" s="516"/>
      <c r="T22" s="516"/>
      <c r="U22" s="516"/>
      <c r="V22" s="516"/>
      <c r="W22" s="516"/>
      <c r="X22" s="516"/>
      <c r="Y22" s="516"/>
      <c r="Z22" s="516"/>
      <c r="AA22" s="516"/>
      <c r="AB22" s="516"/>
    </row>
    <row r="23">
      <c r="A23" s="521">
        <v>120</v>
      </c>
      <c r="B23" s="524">
        <v>120</v>
      </c>
      <c r="C23" s="524" t="s">
        <v>4030</v>
      </c>
      <c r="D23" s="524">
        <v>10</v>
      </c>
      <c r="E23" s="525">
        <f>D23*_xlfn.XLOOKUP(C23,'道具价值表-汇总'!$B:$B,'道具价值表-汇总'!$D:$D,,0,1)</f>
      </c>
      <c r="F23" s="524" t="s">
        <v>4031</v>
      </c>
      <c r="G23" s="524">
        <v>80</v>
      </c>
      <c r="H23" s="524">
        <v>160</v>
      </c>
      <c r="I23" s="524">
        <f t="shared" ref="I23:I28" si="25">H23+E23</f>
      </c>
      <c r="J23" s="526">
        <v>0.19</v>
      </c>
      <c r="K23" s="527">
        <f t="shared" ref="K23:K28" si="43">I23/((A23-A22)*30)</f>
      </c>
      <c r="L23" s="516"/>
      <c r="M23" s="516"/>
      <c r="N23" s="516"/>
      <c r="O23" s="516"/>
      <c r="P23" s="516"/>
      <c r="Q23" s="516"/>
      <c r="R23" s="516"/>
      <c r="S23" s="516"/>
      <c r="T23" s="516"/>
      <c r="U23" s="516"/>
      <c r="V23" s="516"/>
      <c r="W23" s="516"/>
      <c r="X23" s="516"/>
      <c r="Y23" s="516"/>
      <c r="Z23" s="516"/>
      <c r="AA23" s="516"/>
      <c r="AB23" s="516"/>
    </row>
    <row r="24">
      <c r="A24" s="521">
        <v>240</v>
      </c>
      <c r="B24" s="524">
        <v>240</v>
      </c>
      <c r="C24" s="524" t="s">
        <v>4030</v>
      </c>
      <c r="D24" s="524">
        <v>10</v>
      </c>
      <c r="E24" s="525">
        <f>D24*_xlfn.XLOOKUP(C24,'道具价值表-汇总'!$B:$B,'道具价值表-汇总'!$D:$D,,0,1)</f>
      </c>
      <c r="F24" s="524" t="s">
        <v>4031</v>
      </c>
      <c r="G24" s="524">
        <v>80</v>
      </c>
      <c r="H24" s="524">
        <v>160</v>
      </c>
      <c r="I24" s="524">
        <f t="shared" si="25"/>
      </c>
      <c r="J24" s="526">
        <v>0.19</v>
      </c>
      <c r="K24" s="527">
        <f t="shared" si="43"/>
      </c>
      <c r="L24" s="516"/>
      <c r="M24" s="516"/>
      <c r="N24" s="516"/>
      <c r="O24" s="516"/>
      <c r="P24" s="516"/>
      <c r="Q24" s="516"/>
      <c r="R24" s="516"/>
      <c r="S24" s="516"/>
      <c r="T24" s="516"/>
      <c r="U24" s="516"/>
      <c r="V24" s="516"/>
      <c r="W24" s="516"/>
      <c r="X24" s="516"/>
      <c r="Y24" s="516"/>
      <c r="Z24" s="516"/>
      <c r="AA24" s="516"/>
      <c r="AB24" s="516"/>
    </row>
    <row r="25">
      <c r="A25" s="521">
        <v>360</v>
      </c>
      <c r="B25" s="524">
        <v>360</v>
      </c>
      <c r="C25" s="524" t="s">
        <v>4030</v>
      </c>
      <c r="D25" s="524">
        <v>10</v>
      </c>
      <c r="E25" s="525">
        <f>D25*_xlfn.XLOOKUP(C25,'道具价值表-汇总'!$B:$B,'道具价值表-汇总'!$D:$D,,0,1)</f>
      </c>
      <c r="F25" s="524" t="s">
        <v>4031</v>
      </c>
      <c r="G25" s="524">
        <v>80</v>
      </c>
      <c r="H25" s="524">
        <v>160</v>
      </c>
      <c r="I25" s="524">
        <f t="shared" si="25"/>
      </c>
      <c r="J25" s="526">
        <v>0.15</v>
      </c>
      <c r="K25" s="527">
        <f t="shared" si="43"/>
      </c>
      <c r="L25" s="516"/>
      <c r="M25" s="516"/>
      <c r="N25" s="516"/>
      <c r="O25" s="516"/>
      <c r="P25" s="516"/>
      <c r="Q25" s="516"/>
      <c r="R25" s="516"/>
      <c r="S25" s="516"/>
      <c r="T25" s="516"/>
      <c r="U25" s="516"/>
      <c r="V25" s="516"/>
      <c r="W25" s="516"/>
      <c r="X25" s="516"/>
      <c r="Y25" s="516"/>
      <c r="Z25" s="516"/>
      <c r="AA25" s="516"/>
      <c r="AB25" s="516"/>
    </row>
    <row r="26">
      <c r="A26" s="521">
        <v>560</v>
      </c>
      <c r="B26" s="524">
        <v>560</v>
      </c>
      <c r="C26" s="524" t="s">
        <v>4030</v>
      </c>
      <c r="D26" s="524">
        <v>15</v>
      </c>
      <c r="E26" s="525">
        <f>D26*_xlfn.XLOOKUP(C26,'道具价值表-汇总'!$B:$B,'道具价值表-汇总'!$D:$D,,0,1)</f>
      </c>
      <c r="F26" s="524" t="s">
        <v>4031</v>
      </c>
      <c r="G26" s="524">
        <v>100</v>
      </c>
      <c r="H26" s="524">
        <v>200</v>
      </c>
      <c r="I26" s="524">
        <f t="shared" si="25"/>
      </c>
      <c r="J26" s="526">
        <v>0.15</v>
      </c>
      <c r="K26" s="527">
        <f t="shared" si="43"/>
      </c>
      <c r="L26" s="516"/>
      <c r="M26" s="516"/>
      <c r="N26" s="516"/>
      <c r="O26" s="516"/>
      <c r="P26" s="516"/>
      <c r="Q26" s="516"/>
      <c r="R26" s="516"/>
      <c r="S26" s="516"/>
      <c r="T26" s="516"/>
      <c r="U26" s="516"/>
      <c r="V26" s="516"/>
      <c r="W26" s="516"/>
      <c r="X26" s="516"/>
      <c r="Y26" s="516"/>
      <c r="Z26" s="516"/>
      <c r="AA26" s="516"/>
      <c r="AB26" s="516"/>
    </row>
    <row r="27">
      <c r="A27" s="521">
        <v>800</v>
      </c>
      <c r="B27" s="524">
        <v>800</v>
      </c>
      <c r="C27" s="524" t="s">
        <v>4030</v>
      </c>
      <c r="D27" s="524">
        <v>15</v>
      </c>
      <c r="E27" s="525">
        <f>D27*_xlfn.XLOOKUP(C27,'道具价值表-汇总'!$B:$B,'道具价值表-汇总'!$D:$D,,0,1)</f>
      </c>
      <c r="F27" s="524" t="s">
        <v>4031</v>
      </c>
      <c r="G27" s="524">
        <v>100</v>
      </c>
      <c r="H27" s="524">
        <v>200</v>
      </c>
      <c r="I27" s="524">
        <f t="shared" si="25"/>
      </c>
      <c r="J27" s="526">
        <v>0.14</v>
      </c>
      <c r="K27" s="527">
        <f t="shared" si="43"/>
      </c>
      <c r="L27" s="516"/>
      <c r="M27" s="516"/>
      <c r="N27" s="536" t="s">
        <v>4050</v>
      </c>
      <c r="O27" s="536" t="s">
        <v>4051</v>
      </c>
      <c r="P27" s="536"/>
      <c r="Q27" s="536"/>
      <c r="R27" s="516"/>
      <c r="S27" s="516"/>
      <c r="T27" s="516"/>
      <c r="U27" s="516"/>
      <c r="V27" s="516"/>
      <c r="W27" s="516"/>
      <c r="X27" s="516"/>
      <c r="Y27" s="516"/>
      <c r="Z27" s="516"/>
      <c r="AA27" s="516"/>
      <c r="AB27" s="516"/>
    </row>
    <row r="28">
      <c r="A28" s="521">
        <v>1200</v>
      </c>
      <c r="B28" s="524">
        <v>1200</v>
      </c>
      <c r="C28" s="524" t="s">
        <v>4030</v>
      </c>
      <c r="D28" s="529">
        <v>15</v>
      </c>
      <c r="E28" s="525">
        <f>D28*_xlfn.XLOOKUP(C28,'道具价值表-汇总'!$B:$B,'道具价值表-汇总'!$D:$D,,0,1)</f>
      </c>
      <c r="F28" s="524" t="s">
        <v>4031</v>
      </c>
      <c r="G28" s="524">
        <v>100</v>
      </c>
      <c r="H28" s="524">
        <v>200</v>
      </c>
      <c r="I28" s="524">
        <f t="shared" si="25"/>
      </c>
      <c r="J28" s="526">
        <v>0.09</v>
      </c>
      <c r="K28" s="527">
        <f t="shared" si="43"/>
      </c>
      <c r="L28" s="516"/>
      <c r="M28" s="516"/>
      <c r="N28" s="536" t="s">
        <v>4052</v>
      </c>
      <c r="O28" s="536" t="s">
        <v>4053</v>
      </c>
      <c r="P28" s="536"/>
      <c r="Q28" s="536" t="s">
        <v>4054</v>
      </c>
      <c r="R28" s="516"/>
      <c r="S28" s="516"/>
      <c r="T28" s="516"/>
      <c r="U28" s="516"/>
      <c r="V28" s="516"/>
      <c r="W28" s="516"/>
      <c r="X28" s="516"/>
      <c r="Y28" s="516"/>
      <c r="Z28" s="516"/>
      <c r="AA28" s="516"/>
      <c r="AB28" s="516"/>
    </row>
    <row r="29">
      <c r="A29" s="515"/>
      <c r="B29" s="515"/>
      <c r="C29" s="515"/>
      <c r="D29" s="515">
        <v>75</v>
      </c>
      <c r="E29" s="515"/>
      <c r="F29" s="515"/>
      <c r="G29" s="515">
        <v>540</v>
      </c>
      <c r="H29" s="515"/>
      <c r="I29" s="515">
        <v>3330</v>
      </c>
      <c r="J29" s="535">
        <v>0.1388</v>
      </c>
      <c r="K29" s="515"/>
      <c r="L29" s="515"/>
      <c r="M29" s="516"/>
      <c r="N29" s="516"/>
      <c r="O29" s="516"/>
      <c r="P29" s="516"/>
      <c r="Q29" s="516"/>
      <c r="R29" s="516"/>
      <c r="S29" s="516"/>
      <c r="T29" s="516"/>
      <c r="U29" s="516"/>
      <c r="V29" s="516"/>
      <c r="W29" s="516"/>
      <c r="X29" s="516"/>
      <c r="Y29" s="516"/>
      <c r="Z29" s="516"/>
      <c r="AA29" s="516"/>
      <c r="AB29" s="516"/>
    </row>
    <row r="30">
      <c r="A30" s="515"/>
      <c r="B30" s="516"/>
      <c r="C30" s="516"/>
      <c r="D30" s="516"/>
      <c r="E30" s="516"/>
      <c r="F30" s="516"/>
      <c r="G30" s="516"/>
      <c r="H30" s="516"/>
      <c r="I30" s="516"/>
      <c r="J30" s="516"/>
      <c r="K30" s="515"/>
      <c r="L30" s="515"/>
      <c r="M30" s="516"/>
      <c r="N30" s="516"/>
      <c r="O30" s="516"/>
      <c r="P30" s="516"/>
      <c r="Q30" s="516"/>
      <c r="R30" s="516"/>
      <c r="S30" s="516"/>
      <c r="T30" s="516"/>
      <c r="U30" s="516"/>
      <c r="V30" s="516"/>
      <c r="W30" s="516"/>
      <c r="X30" s="516"/>
      <c r="Y30" s="516"/>
      <c r="Z30" s="516"/>
      <c r="AA30" s="516"/>
      <c r="AB30" s="516"/>
    </row>
    <row r="31">
      <c r="A31" s="515"/>
      <c r="B31" s="522" t="s">
        <v>4015</v>
      </c>
      <c r="C31" s="522" t="s">
        <v>4019</v>
      </c>
      <c r="D31" s="522" t="s">
        <v>4020</v>
      </c>
      <c r="E31" s="522" t="s">
        <v>4021</v>
      </c>
      <c r="F31" s="522" t="s">
        <v>4019</v>
      </c>
      <c r="G31" s="522" t="s">
        <v>4020</v>
      </c>
      <c r="H31" s="522" t="s">
        <v>4021</v>
      </c>
      <c r="I31" s="522" t="s">
        <v>4022</v>
      </c>
      <c r="J31" s="522" t="s">
        <v>4023</v>
      </c>
      <c r="K31" s="515"/>
      <c r="L31" s="515"/>
      <c r="M31" s="516"/>
      <c r="N31" s="516"/>
      <c r="O31" s="516"/>
      <c r="P31" s="516"/>
      <c r="Q31" s="516"/>
      <c r="R31" s="516"/>
      <c r="S31" s="516"/>
      <c r="T31" s="516"/>
      <c r="U31" s="516"/>
      <c r="V31" s="516"/>
      <c r="W31" s="516"/>
      <c r="X31" s="516"/>
      <c r="Y31" s="516"/>
      <c r="Z31" s="516"/>
      <c r="AA31" s="516"/>
      <c r="AB31" s="516"/>
    </row>
    <row r="32">
      <c r="A32" s="521">
        <v>160</v>
      </c>
      <c r="B32" s="524">
        <v>160</v>
      </c>
      <c r="C32" s="524" t="s">
        <v>4030</v>
      </c>
      <c r="D32" s="524">
        <v>15</v>
      </c>
      <c r="E32" s="524">
        <v>450</v>
      </c>
      <c r="F32" s="524" t="s">
        <v>4031</v>
      </c>
      <c r="G32" s="524">
        <v>100</v>
      </c>
      <c r="H32" s="524">
        <v>200</v>
      </c>
      <c r="I32" s="524">
        <f t="shared" ref="I32:I37" si="26">H32+E32</f>
      </c>
      <c r="J32" s="526">
        <v>0.18</v>
      </c>
      <c r="K32" s="527">
        <f t="shared" ref="K32:K37" si="44">I32/((A32-A31)*30)</f>
      </c>
      <c r="L32" s="515"/>
      <c r="M32" s="516"/>
      <c r="N32" s="516"/>
      <c r="O32" s="516"/>
      <c r="P32" s="516"/>
      <c r="Q32" s="516"/>
      <c r="R32" s="516"/>
      <c r="S32" s="516"/>
      <c r="T32" s="516"/>
      <c r="U32" s="516"/>
      <c r="V32" s="516"/>
      <c r="W32" s="516"/>
      <c r="X32" s="516"/>
      <c r="Y32" s="516"/>
      <c r="Z32" s="516"/>
      <c r="AA32" s="516"/>
      <c r="AB32" s="516"/>
    </row>
    <row r="33">
      <c r="A33" s="521">
        <v>300</v>
      </c>
      <c r="B33" s="524">
        <v>300</v>
      </c>
      <c r="C33" s="524" t="s">
        <v>4030</v>
      </c>
      <c r="D33" s="524">
        <v>15</v>
      </c>
      <c r="E33" s="524">
        <v>450</v>
      </c>
      <c r="F33" s="524" t="s">
        <v>4031</v>
      </c>
      <c r="G33" s="524">
        <v>100</v>
      </c>
      <c r="H33" s="524">
        <v>200</v>
      </c>
      <c r="I33" s="524">
        <f t="shared" si="26"/>
      </c>
      <c r="J33" s="526">
        <v>0.18</v>
      </c>
      <c r="K33" s="527">
        <f t="shared" si="44"/>
      </c>
      <c r="L33" s="515"/>
      <c r="M33" s="516"/>
      <c r="N33" s="516"/>
      <c r="O33" s="516"/>
      <c r="P33" s="516"/>
      <c r="Q33" s="516"/>
      <c r="R33" s="516"/>
      <c r="S33" s="516"/>
      <c r="T33" s="516"/>
      <c r="U33" s="516"/>
      <c r="V33" s="516"/>
      <c r="W33" s="516"/>
      <c r="X33" s="516"/>
      <c r="Y33" s="516"/>
      <c r="Z33" s="516"/>
      <c r="AA33" s="516"/>
      <c r="AB33" s="516"/>
    </row>
    <row r="34">
      <c r="A34" s="521">
        <v>500</v>
      </c>
      <c r="B34" s="524">
        <v>500</v>
      </c>
      <c r="C34" s="524" t="s">
        <v>4030</v>
      </c>
      <c r="D34" s="524">
        <v>15</v>
      </c>
      <c r="E34" s="524">
        <v>450</v>
      </c>
      <c r="F34" s="524" t="s">
        <v>4031</v>
      </c>
      <c r="G34" s="524">
        <v>100</v>
      </c>
      <c r="H34" s="524">
        <v>200</v>
      </c>
      <c r="I34" s="524">
        <f t="shared" si="26"/>
      </c>
      <c r="J34" s="526">
        <v>0.14</v>
      </c>
      <c r="K34" s="527">
        <f t="shared" si="44"/>
      </c>
      <c r="L34" s="515"/>
      <c r="M34" s="516"/>
      <c r="N34" s="516"/>
      <c r="O34" s="516"/>
      <c r="P34" s="516"/>
      <c r="Q34" s="516"/>
      <c r="R34" s="516"/>
      <c r="S34" s="516"/>
      <c r="T34" s="516"/>
      <c r="U34" s="516"/>
      <c r="V34" s="516"/>
      <c r="W34" s="516"/>
      <c r="X34" s="516"/>
      <c r="Y34" s="516"/>
      <c r="Z34" s="516"/>
      <c r="AA34" s="516"/>
      <c r="AB34" s="516"/>
    </row>
    <row r="35">
      <c r="A35" s="521">
        <v>800</v>
      </c>
      <c r="B35" s="524">
        <v>800</v>
      </c>
      <c r="C35" s="524" t="s">
        <v>4030</v>
      </c>
      <c r="D35" s="524">
        <v>20</v>
      </c>
      <c r="E35" s="524">
        <v>600</v>
      </c>
      <c r="F35" s="524" t="s">
        <v>4031</v>
      </c>
      <c r="G35" s="524">
        <v>120</v>
      </c>
      <c r="H35" s="524">
        <v>240</v>
      </c>
      <c r="I35" s="524">
        <f t="shared" si="26"/>
      </c>
      <c r="J35" s="526">
        <v>0.14</v>
      </c>
      <c r="K35" s="527">
        <f t="shared" si="44"/>
      </c>
      <c r="L35" s="515"/>
      <c r="M35" s="516"/>
      <c r="N35" s="516"/>
      <c r="O35" s="516"/>
      <c r="P35" s="516"/>
      <c r="Q35" s="516"/>
      <c r="R35" s="516"/>
      <c r="S35" s="516"/>
      <c r="T35" s="516"/>
      <c r="U35" s="516"/>
      <c r="V35" s="516"/>
      <c r="W35" s="516"/>
      <c r="X35" s="516"/>
      <c r="Y35" s="516"/>
      <c r="Z35" s="516"/>
      <c r="AA35" s="516"/>
      <c r="AB35" s="516"/>
    </row>
    <row r="36">
      <c r="A36" s="521">
        <v>1200</v>
      </c>
      <c r="B36" s="524">
        <v>1200</v>
      </c>
      <c r="C36" s="524" t="s">
        <v>4030</v>
      </c>
      <c r="D36" s="524">
        <v>20</v>
      </c>
      <c r="E36" s="524">
        <v>600</v>
      </c>
      <c r="F36" s="524" t="s">
        <v>4031</v>
      </c>
      <c r="G36" s="524">
        <v>120</v>
      </c>
      <c r="H36" s="524">
        <v>240</v>
      </c>
      <c r="I36" s="524">
        <f t="shared" si="26"/>
      </c>
      <c r="J36" s="526">
        <v>0.1</v>
      </c>
      <c r="K36" s="527">
        <f t="shared" si="44"/>
      </c>
      <c r="L36" s="515"/>
      <c r="M36" s="516"/>
      <c r="N36" s="516"/>
      <c r="O36" s="516"/>
      <c r="P36" s="516"/>
      <c r="Q36" s="516"/>
      <c r="R36" s="516"/>
      <c r="S36" s="516"/>
      <c r="T36" s="516"/>
      <c r="U36" s="516"/>
      <c r="V36" s="516"/>
      <c r="W36" s="516"/>
      <c r="X36" s="516"/>
      <c r="Y36" s="516"/>
      <c r="Z36" s="516"/>
      <c r="AA36" s="516"/>
      <c r="AB36" s="516"/>
    </row>
    <row r="37">
      <c r="A37" s="521">
        <v>1600</v>
      </c>
      <c r="B37" s="524">
        <v>1600</v>
      </c>
      <c r="C37" s="524" t="s">
        <v>4030</v>
      </c>
      <c r="D37" s="537">
        <v>20</v>
      </c>
      <c r="E37" s="524">
        <v>600</v>
      </c>
      <c r="F37" s="524" t="s">
        <v>4031</v>
      </c>
      <c r="G37" s="524">
        <v>120</v>
      </c>
      <c r="H37" s="524">
        <v>240</v>
      </c>
      <c r="I37" s="524">
        <f t="shared" si="26"/>
      </c>
      <c r="J37" s="526">
        <v>0.09</v>
      </c>
      <c r="K37" s="527">
        <f t="shared" si="44"/>
      </c>
      <c r="L37" s="515"/>
      <c r="M37" s="516"/>
      <c r="N37" s="516"/>
      <c r="O37" s="516"/>
      <c r="P37" s="516"/>
      <c r="Q37" s="516"/>
      <c r="R37" s="516"/>
      <c r="S37" s="516"/>
      <c r="T37" s="516"/>
      <c r="U37" s="516"/>
      <c r="V37" s="516"/>
      <c r="W37" s="516"/>
      <c r="X37" s="516"/>
      <c r="Y37" s="516"/>
      <c r="Z37" s="516"/>
      <c r="AA37" s="516"/>
      <c r="AB37" s="516"/>
    </row>
    <row r="38">
      <c r="A38" s="515"/>
      <c r="B38" s="516"/>
      <c r="C38" s="516"/>
      <c r="D38" s="515">
        <v>105</v>
      </c>
      <c r="E38" s="515"/>
      <c r="F38" s="515"/>
      <c r="G38" s="515">
        <v>660</v>
      </c>
      <c r="H38" s="515"/>
      <c r="I38" s="515">
        <v>4470</v>
      </c>
      <c r="J38" s="535">
        <v>0.1242</v>
      </c>
      <c r="K38" s="516"/>
      <c r="L38" s="515"/>
      <c r="M38" s="516"/>
      <c r="N38" s="516"/>
      <c r="O38" s="516"/>
      <c r="P38" s="516"/>
      <c r="Q38" s="516"/>
      <c r="R38" s="516"/>
      <c r="S38" s="516"/>
      <c r="T38" s="516"/>
      <c r="U38" s="516"/>
      <c r="V38" s="516"/>
      <c r="W38" s="516"/>
      <c r="X38" s="516"/>
      <c r="Y38" s="516"/>
      <c r="Z38" s="516"/>
      <c r="AA38" s="516"/>
      <c r="AB38" s="516"/>
    </row>
    <row r="39">
      <c r="A39" s="515"/>
      <c r="B39" s="516"/>
      <c r="C39" s="516"/>
      <c r="D39" s="516"/>
      <c r="E39" s="516"/>
      <c r="F39" s="516"/>
      <c r="G39" s="516"/>
      <c r="H39" s="516"/>
      <c r="I39" s="516"/>
      <c r="J39" s="516"/>
      <c r="K39" s="516"/>
      <c r="L39" s="515"/>
      <c r="M39" s="516"/>
      <c r="N39" s="516"/>
      <c r="O39" s="516"/>
      <c r="P39" s="516"/>
      <c r="Q39" s="516"/>
      <c r="R39" s="516"/>
      <c r="S39" s="516"/>
      <c r="T39" s="516"/>
      <c r="U39" s="516"/>
      <c r="V39" s="516"/>
      <c r="W39" s="516"/>
      <c r="X39" s="516"/>
      <c r="Y39" s="516"/>
      <c r="Z39" s="516"/>
      <c r="AA39" s="516"/>
      <c r="AB39" s="516"/>
    </row>
    <row r="40">
      <c r="A40" s="515"/>
      <c r="B40" s="517" t="s">
        <v>4055</v>
      </c>
      <c r="C40" s="515"/>
      <c r="D40" s="520" t="s">
        <v>4056</v>
      </c>
      <c r="E40" s="515"/>
      <c r="F40" s="515"/>
      <c r="G40" s="515"/>
      <c r="H40" s="515"/>
      <c r="I40" s="515"/>
      <c r="J40" s="515"/>
      <c r="K40" s="515"/>
      <c r="L40" s="515"/>
      <c r="M40" s="515"/>
      <c r="N40" s="515"/>
      <c r="O40" s="515"/>
      <c r="P40" s="515"/>
      <c r="Q40" s="515"/>
      <c r="R40" s="515"/>
      <c r="S40" s="516"/>
      <c r="T40" s="516"/>
      <c r="U40" s="516"/>
      <c r="V40" s="516"/>
      <c r="W40" s="516"/>
      <c r="X40" s="516"/>
      <c r="Y40" s="516"/>
      <c r="Z40" s="516"/>
      <c r="AA40" s="516"/>
      <c r="AB40" s="516"/>
    </row>
    <row r="41">
      <c r="A41" s="515"/>
      <c r="B41" s="515"/>
      <c r="C41" s="515"/>
      <c r="D41" s="515"/>
      <c r="E41" s="515"/>
      <c r="F41" s="515"/>
      <c r="G41" s="515"/>
      <c r="H41" s="515"/>
      <c r="I41" s="515"/>
      <c r="J41" s="515"/>
      <c r="K41" s="515"/>
      <c r="L41" s="515"/>
      <c r="M41" s="515"/>
      <c r="N41" s="515"/>
      <c r="O41" s="515"/>
      <c r="P41" s="515"/>
      <c r="Q41" s="515"/>
      <c r="R41" s="515"/>
      <c r="S41" s="516"/>
      <c r="T41" s="516"/>
      <c r="U41" s="516"/>
      <c r="V41" s="516"/>
      <c r="W41" s="516"/>
      <c r="X41" s="516"/>
      <c r="Y41" s="516"/>
      <c r="Z41" s="516"/>
      <c r="AA41" s="516"/>
      <c r="AB41" s="516"/>
    </row>
    <row r="42">
      <c r="A42" s="515"/>
      <c r="B42" s="522" t="s">
        <v>4057</v>
      </c>
      <c r="C42" s="522" t="s">
        <v>4058</v>
      </c>
      <c r="D42" s="522" t="s">
        <v>4059</v>
      </c>
      <c r="E42" s="522" t="s">
        <v>4019</v>
      </c>
      <c r="F42" s="522" t="s">
        <v>4020</v>
      </c>
      <c r="G42" s="522" t="s">
        <v>4021</v>
      </c>
      <c r="H42" s="522" t="s">
        <v>4019</v>
      </c>
      <c r="I42" s="522" t="s">
        <v>4020</v>
      </c>
      <c r="J42" s="522" t="s">
        <v>4021</v>
      </c>
      <c r="K42" s="522" t="s">
        <v>4019</v>
      </c>
      <c r="L42" s="522" t="s">
        <v>4020</v>
      </c>
      <c r="M42" s="522" t="s">
        <v>4021</v>
      </c>
      <c r="N42" s="522" t="s">
        <v>4022</v>
      </c>
      <c r="O42" s="522" t="s">
        <v>4023</v>
      </c>
      <c r="P42" s="522" t="s">
        <v>4060</v>
      </c>
      <c r="Q42" s="521">
        <v>2.5</v>
      </c>
      <c r="R42" s="515"/>
      <c r="S42" s="516"/>
      <c r="T42" s="516"/>
      <c r="U42" s="516"/>
      <c r="V42" s="516"/>
      <c r="W42" s="515" t="s">
        <v>4061</v>
      </c>
      <c r="X42" s="538" t="s">
        <v>4062</v>
      </c>
      <c r="Y42" s="516"/>
      <c r="Z42" s="516"/>
      <c r="AA42" s="516"/>
      <c r="AB42" s="516"/>
    </row>
    <row r="43">
      <c r="A43" s="515"/>
      <c r="B43" s="539" t="s">
        <v>4063</v>
      </c>
      <c r="C43" s="539">
        <v>0</v>
      </c>
      <c r="D43" s="539">
        <v>1</v>
      </c>
      <c r="E43" s="539" t="s">
        <v>4030</v>
      </c>
      <c r="F43" s="539">
        <v>2</v>
      </c>
      <c r="G43" s="539">
        <v>60</v>
      </c>
      <c r="H43" s="540"/>
      <c r="I43" s="540"/>
      <c r="J43" s="540"/>
      <c r="K43" s="540"/>
      <c r="L43" s="540"/>
      <c r="M43" s="540"/>
      <c r="N43" s="540">
        <f t="shared" ref="N43:N51" si="35">SUMIF($B$42:$P$42,"价值*",B43:M43)</f>
      </c>
      <c r="O43" s="540"/>
      <c r="P43" s="540"/>
      <c r="Q43" s="515"/>
      <c r="R43" s="515"/>
      <c r="S43" s="516"/>
      <c r="T43" s="516"/>
      <c r="U43" s="516"/>
      <c r="V43" s="516"/>
      <c r="W43" s="515">
        <v>1092</v>
      </c>
      <c r="X43" s="541">
        <v>36912</v>
      </c>
      <c r="Y43" s="516"/>
      <c r="Z43" s="516"/>
      <c r="AA43" s="516"/>
      <c r="AB43" s="516"/>
    </row>
    <row r="44">
      <c r="A44" s="515"/>
      <c r="B44" s="539" t="s">
        <v>4064</v>
      </c>
      <c r="C44" s="539">
        <v>268</v>
      </c>
      <c r="D44" s="539">
        <v>3</v>
      </c>
      <c r="E44" s="539" t="s">
        <v>4030</v>
      </c>
      <c r="F44" s="542">
        <v>20</v>
      </c>
      <c r="G44" s="542">
        <v>600</v>
      </c>
      <c r="H44" s="539" t="s">
        <v>4065</v>
      </c>
      <c r="I44" s="542">
        <v>50</v>
      </c>
      <c r="J44" s="542">
        <f>I44*1</f>
      </c>
      <c r="K44" s="540"/>
      <c r="L44" s="540"/>
      <c r="M44" s="540"/>
      <c r="N44" s="540">
        <f t="shared" si="35"/>
      </c>
      <c r="O44" s="543">
        <f>N44/C44</f>
      </c>
      <c r="P44" s="544">
        <f t="shared" ref="P44:P51" si="15">1/O44*10</f>
      </c>
      <c r="Q44" s="515">
        <f>N44+N46+N48+N49+N51</f>
      </c>
      <c r="R44" s="515">
        <f>C44+C46+C48+C49+C51</f>
      </c>
      <c r="S44" s="545">
        <f>Q44/R44</f>
      </c>
      <c r="T44" s="516"/>
      <c r="U44" s="516"/>
      <c r="V44" s="516"/>
      <c r="W44" s="516"/>
      <c r="X44" s="516"/>
      <c r="Y44" s="516"/>
      <c r="Z44" s="516"/>
      <c r="AA44" s="516"/>
      <c r="AB44" s="516"/>
    </row>
    <row r="45">
      <c r="A45" s="515"/>
      <c r="B45" s="539" t="s">
        <v>4066</v>
      </c>
      <c r="C45" s="539">
        <v>6</v>
      </c>
      <c r="D45" s="539">
        <v>3</v>
      </c>
      <c r="E45" s="539" t="s">
        <v>4033</v>
      </c>
      <c r="F45" s="539">
        <v>60</v>
      </c>
      <c r="G45" s="539">
        <v>60</v>
      </c>
      <c r="H45" s="539" t="s">
        <v>4030</v>
      </c>
      <c r="I45" s="539">
        <v>15</v>
      </c>
      <c r="J45" s="539">
        <v>450</v>
      </c>
      <c r="K45" s="539" t="s">
        <v>4065</v>
      </c>
      <c r="L45" s="539">
        <v>100</v>
      </c>
      <c r="M45" s="540">
        <v>100</v>
      </c>
      <c r="N45" s="540">
        <f t="shared" si="35"/>
      </c>
      <c r="O45" s="546">
        <f>N45/C45/10</f>
      </c>
      <c r="P45" s="544">
        <f t="shared" si="15"/>
      </c>
      <c r="Q45" s="515"/>
      <c r="R45" s="515"/>
      <c r="S45" s="516"/>
      <c r="T45" s="516"/>
      <c r="U45" s="516"/>
      <c r="V45" s="516"/>
      <c r="W45" s="516"/>
      <c r="X45" s="516"/>
      <c r="Y45" s="516"/>
      <c r="Z45" s="516"/>
      <c r="AA45" s="516"/>
      <c r="AB45" s="516"/>
    </row>
    <row r="46">
      <c r="A46" s="515"/>
      <c r="B46" s="539" t="s">
        <v>4064</v>
      </c>
      <c r="C46" s="542">
        <v>688</v>
      </c>
      <c r="D46" s="542">
        <v>5</v>
      </c>
      <c r="E46" s="539" t="s">
        <v>4030</v>
      </c>
      <c r="F46" s="542">
        <v>40</v>
      </c>
      <c r="G46" s="542">
        <v>1200</v>
      </c>
      <c r="H46" s="539" t="s">
        <v>4065</v>
      </c>
      <c r="I46" s="542">
        <v>150</v>
      </c>
      <c r="J46" s="542">
        <v>150</v>
      </c>
      <c r="K46" s="540"/>
      <c r="L46" s="540"/>
      <c r="M46" s="540"/>
      <c r="N46" s="540">
        <f t="shared" si="35"/>
      </c>
      <c r="O46" s="543">
        <f>N46/C46</f>
      </c>
      <c r="P46" s="544">
        <f t="shared" si="15"/>
      </c>
      <c r="Q46" s="515"/>
      <c r="R46" s="515"/>
      <c r="S46" s="516"/>
      <c r="T46" s="516"/>
      <c r="U46" s="516"/>
      <c r="V46" s="516"/>
      <c r="W46" s="516"/>
      <c r="X46" s="516"/>
      <c r="Y46" s="516"/>
      <c r="Z46" s="516"/>
      <c r="AA46" s="516"/>
      <c r="AB46" s="516"/>
    </row>
    <row r="47">
      <c r="A47" s="515"/>
      <c r="B47" s="539" t="s">
        <v>4067</v>
      </c>
      <c r="C47" s="539">
        <v>30</v>
      </c>
      <c r="D47" s="539">
        <v>3</v>
      </c>
      <c r="E47" s="539" t="s">
        <v>4033</v>
      </c>
      <c r="F47" s="539">
        <v>300</v>
      </c>
      <c r="G47" s="539">
        <v>300</v>
      </c>
      <c r="H47" s="539" t="s">
        <v>4030</v>
      </c>
      <c r="I47" s="542">
        <v>50</v>
      </c>
      <c r="J47" s="542">
        <v>1500</v>
      </c>
      <c r="K47" s="547"/>
      <c r="L47" s="547"/>
      <c r="M47" s="547"/>
      <c r="N47" s="540">
        <f t="shared" si="35"/>
      </c>
      <c r="O47" s="546">
        <f>N47/C47/10</f>
      </c>
      <c r="P47" s="544">
        <f t="shared" si="15"/>
      </c>
      <c r="Q47" s="515"/>
      <c r="R47" s="515"/>
      <c r="S47" s="516"/>
      <c r="T47" s="516"/>
      <c r="U47" s="516"/>
      <c r="V47" s="516"/>
      <c r="W47" s="516"/>
      <c r="X47" s="516"/>
      <c r="Y47" s="516"/>
      <c r="Z47" s="516"/>
      <c r="AA47" s="516"/>
      <c r="AB47" s="516"/>
    </row>
    <row r="48">
      <c r="A48" s="515"/>
      <c r="B48" s="539" t="s">
        <v>4064</v>
      </c>
      <c r="C48" s="539">
        <v>1588</v>
      </c>
      <c r="D48" s="539">
        <v>5</v>
      </c>
      <c r="E48" s="539" t="s">
        <v>4030</v>
      </c>
      <c r="F48" s="542">
        <v>80</v>
      </c>
      <c r="G48" s="542">
        <f t="shared" ref="G48:G49" si="16">F48*30</f>
      </c>
      <c r="H48" s="539" t="s">
        <v>4065</v>
      </c>
      <c r="I48" s="542">
        <v>200</v>
      </c>
      <c r="J48" s="542">
        <f>I48*10</f>
      </c>
      <c r="K48" s="548"/>
      <c r="L48" s="548"/>
      <c r="M48" s="548"/>
      <c r="N48" s="540">
        <f t="shared" si="35"/>
      </c>
      <c r="O48" s="543">
        <f t="shared" ref="O48:O49" si="8">N48/C48</f>
      </c>
      <c r="P48" s="544">
        <f t="shared" si="15"/>
      </c>
      <c r="Q48" s="515"/>
      <c r="R48" s="515"/>
      <c r="S48" s="516"/>
      <c r="T48" s="516"/>
      <c r="U48" s="516"/>
      <c r="V48" s="516"/>
      <c r="W48" s="516"/>
      <c r="X48" s="516"/>
      <c r="Y48" s="516"/>
      <c r="Z48" s="516"/>
      <c r="AA48" s="516"/>
      <c r="AB48" s="516"/>
    </row>
    <row r="49">
      <c r="A49" s="515"/>
      <c r="B49" s="539" t="s">
        <v>4064</v>
      </c>
      <c r="C49" s="539">
        <v>2288</v>
      </c>
      <c r="D49" s="539">
        <v>5</v>
      </c>
      <c r="E49" s="539" t="s">
        <v>4030</v>
      </c>
      <c r="F49" s="542">
        <v>100</v>
      </c>
      <c r="G49" s="542">
        <f t="shared" si="16"/>
      </c>
      <c r="H49" s="539" t="s">
        <v>4065</v>
      </c>
      <c r="I49" s="542">
        <v>300</v>
      </c>
      <c r="J49" s="542">
        <f>I49*1</f>
      </c>
      <c r="K49" s="548"/>
      <c r="L49" s="548"/>
      <c r="M49" s="548"/>
      <c r="N49" s="540">
        <f t="shared" si="35"/>
      </c>
      <c r="O49" s="543">
        <f t="shared" si="8"/>
      </c>
      <c r="P49" s="544">
        <f t="shared" si="15"/>
      </c>
      <c r="Q49" s="515"/>
      <c r="R49" s="515"/>
      <c r="S49" s="516"/>
      <c r="T49" s="516"/>
      <c r="U49" s="516"/>
      <c r="V49" s="516"/>
      <c r="W49" s="516"/>
      <c r="X49" s="516"/>
      <c r="Y49" s="516"/>
      <c r="Z49" s="516"/>
      <c r="AA49" s="516"/>
      <c r="AB49" s="516"/>
    </row>
    <row r="50">
      <c r="A50" s="515"/>
      <c r="B50" s="539" t="s">
        <v>4068</v>
      </c>
      <c r="C50" s="539">
        <v>328</v>
      </c>
      <c r="D50" s="539">
        <v>3</v>
      </c>
      <c r="E50" s="539" t="s">
        <v>4033</v>
      </c>
      <c r="F50" s="539">
        <v>3280</v>
      </c>
      <c r="G50" s="539">
        <v>3280</v>
      </c>
      <c r="H50" s="539" t="s">
        <v>4030</v>
      </c>
      <c r="I50" s="542">
        <v>150</v>
      </c>
      <c r="J50" s="542">
        <v>4500</v>
      </c>
      <c r="K50" s="547"/>
      <c r="L50" s="547"/>
      <c r="M50" s="548"/>
      <c r="N50" s="540">
        <f t="shared" si="35"/>
      </c>
      <c r="O50" s="546">
        <f>N50/C50/10</f>
      </c>
      <c r="P50" s="544">
        <f t="shared" si="15"/>
      </c>
      <c r="Q50" s="515"/>
      <c r="R50" s="515"/>
      <c r="S50" s="516"/>
      <c r="T50" s="516"/>
      <c r="U50" s="516"/>
      <c r="V50" s="516"/>
      <c r="W50" s="516"/>
      <c r="X50" s="516"/>
      <c r="Y50" s="516"/>
      <c r="Z50" s="516"/>
      <c r="AA50" s="516"/>
      <c r="AB50" s="516"/>
    </row>
    <row r="51">
      <c r="A51" s="515"/>
      <c r="B51" s="539" t="s">
        <v>4064</v>
      </c>
      <c r="C51" s="539">
        <v>4888</v>
      </c>
      <c r="D51" s="539">
        <v>3</v>
      </c>
      <c r="E51" s="539" t="s">
        <v>4030</v>
      </c>
      <c r="F51" s="542">
        <v>200</v>
      </c>
      <c r="G51" s="542">
        <v>6000</v>
      </c>
      <c r="H51" s="539" t="s">
        <v>4065</v>
      </c>
      <c r="I51" s="542">
        <v>500</v>
      </c>
      <c r="J51" s="542">
        <v>500</v>
      </c>
      <c r="K51" s="542"/>
      <c r="L51" s="542"/>
      <c r="M51" s="549"/>
      <c r="N51" s="540">
        <f t="shared" si="35"/>
      </c>
      <c r="O51" s="543">
        <f>N51/C51</f>
      </c>
      <c r="P51" s="544">
        <f t="shared" si="15"/>
      </c>
      <c r="Q51" s="515"/>
      <c r="R51" s="515"/>
      <c r="S51" s="516"/>
      <c r="T51" s="516"/>
      <c r="U51" s="516"/>
      <c r="V51" s="516"/>
      <c r="W51" s="516"/>
      <c r="X51" s="516"/>
      <c r="Y51" s="516"/>
      <c r="Z51" s="516"/>
      <c r="AA51" s="516"/>
      <c r="AB51" s="516"/>
    </row>
    <row r="52">
      <c r="A52" s="515"/>
      <c r="B52" s="515"/>
      <c r="C52" s="515"/>
      <c r="D52" s="515"/>
      <c r="E52" s="515"/>
      <c r="F52" s="515"/>
      <c r="G52" s="515"/>
      <c r="H52" s="515"/>
      <c r="I52" s="515"/>
      <c r="J52" s="515"/>
      <c r="K52" s="515"/>
      <c r="L52" s="515"/>
      <c r="M52" s="515"/>
      <c r="N52" s="515"/>
      <c r="O52" s="515"/>
      <c r="P52" s="515"/>
      <c r="Q52" s="515"/>
      <c r="R52" s="515"/>
      <c r="S52" s="516"/>
      <c r="T52" s="516"/>
      <c r="U52" s="516"/>
      <c r="V52" s="516"/>
      <c r="W52" s="516"/>
      <c r="X52" s="516"/>
      <c r="Y52" s="516"/>
      <c r="Z52" s="516"/>
      <c r="AA52" s="516"/>
      <c r="AB52" s="516"/>
    </row>
    <row r="53">
      <c r="A53" s="515"/>
      <c r="B53" s="517" t="s">
        <v>4069</v>
      </c>
      <c r="C53" s="515"/>
      <c r="D53" s="520" t="s">
        <v>4070</v>
      </c>
      <c r="E53" s="515"/>
      <c r="F53" s="515"/>
      <c r="G53" s="515"/>
      <c r="H53" s="515"/>
      <c r="I53" s="515"/>
      <c r="J53" s="515"/>
      <c r="K53" s="515"/>
      <c r="L53" s="515"/>
      <c r="M53" s="515"/>
      <c r="N53" s="515"/>
      <c r="O53" s="515"/>
      <c r="P53" s="515"/>
      <c r="Q53" s="515"/>
      <c r="R53" s="515"/>
      <c r="S53" s="516"/>
      <c r="T53" s="516"/>
      <c r="U53" s="516"/>
      <c r="V53" s="516"/>
      <c r="W53" s="516"/>
      <c r="X53" s="516"/>
      <c r="Y53" s="516"/>
      <c r="Z53" s="516"/>
      <c r="AA53" s="516"/>
      <c r="AB53" s="516"/>
    </row>
    <row r="54">
      <c r="A54" s="515"/>
      <c r="B54" s="515"/>
      <c r="C54" s="515"/>
      <c r="D54" s="515"/>
      <c r="E54" s="515"/>
      <c r="F54" s="515"/>
      <c r="G54" s="515"/>
      <c r="H54" s="515"/>
      <c r="I54" s="515"/>
      <c r="J54" s="515"/>
      <c r="K54" s="515"/>
      <c r="L54" s="515"/>
      <c r="M54" s="515"/>
      <c r="N54" s="515"/>
      <c r="O54" s="515"/>
      <c r="P54" s="515"/>
      <c r="Q54" s="515"/>
      <c r="R54" s="515"/>
      <c r="S54" s="516"/>
      <c r="T54" s="516"/>
      <c r="U54" s="516"/>
      <c r="V54" s="516"/>
      <c r="W54" s="516"/>
      <c r="X54" s="516"/>
      <c r="Y54" s="516"/>
      <c r="Z54" s="516"/>
      <c r="AA54" s="516"/>
      <c r="AB54" s="516"/>
    </row>
    <row r="55">
      <c r="A55" s="515"/>
      <c r="B55" s="540" t="s">
        <v>4071</v>
      </c>
      <c r="C55" s="522" t="s">
        <v>4019</v>
      </c>
      <c r="D55" s="522" t="s">
        <v>4020</v>
      </c>
      <c r="E55" s="522" t="s">
        <v>4021</v>
      </c>
      <c r="F55" s="522" t="s">
        <v>4019</v>
      </c>
      <c r="G55" s="522" t="s">
        <v>4020</v>
      </c>
      <c r="H55" s="522" t="s">
        <v>4021</v>
      </c>
      <c r="I55" s="522" t="s">
        <v>4019</v>
      </c>
      <c r="J55" s="522" t="s">
        <v>4020</v>
      </c>
      <c r="K55" s="522" t="s">
        <v>4021</v>
      </c>
      <c r="L55" s="522" t="s">
        <v>4019</v>
      </c>
      <c r="M55" s="522" t="s">
        <v>4020</v>
      </c>
      <c r="N55" s="522" t="s">
        <v>4021</v>
      </c>
      <c r="O55" s="522" t="s">
        <v>4022</v>
      </c>
      <c r="P55" s="515"/>
      <c r="Q55" s="515"/>
      <c r="R55" s="515"/>
      <c r="S55" s="516"/>
      <c r="T55" s="516"/>
      <c r="U55" s="516"/>
      <c r="V55" s="516"/>
      <c r="W55" s="516"/>
      <c r="X55" s="516"/>
      <c r="Y55" s="516"/>
      <c r="Z55" s="516"/>
      <c r="AA55" s="516"/>
      <c r="AB55" s="516"/>
    </row>
    <row r="56">
      <c r="A56" s="515"/>
      <c r="B56" s="524">
        <v>1</v>
      </c>
      <c r="C56" s="524" t="s">
        <v>4037</v>
      </c>
      <c r="D56" s="524">
        <v>300</v>
      </c>
      <c r="E56" s="524">
        <v>3000</v>
      </c>
      <c r="F56" s="524" t="s">
        <v>4034</v>
      </c>
      <c r="G56" s="550">
        <v>30</v>
      </c>
      <c r="H56" s="524">
        <v>1440</v>
      </c>
      <c r="I56" s="524" t="s">
        <v>4072</v>
      </c>
      <c r="J56" s="524">
        <v>20</v>
      </c>
      <c r="K56" s="524">
        <v>5600</v>
      </c>
      <c r="L56" s="524" t="s">
        <v>4031</v>
      </c>
      <c r="M56" s="524">
        <v>900</v>
      </c>
      <c r="N56" s="524">
        <v>1800</v>
      </c>
      <c r="O56" s="524">
        <v>11840</v>
      </c>
      <c r="P56" s="515"/>
      <c r="Q56" s="515"/>
      <c r="R56" s="515"/>
      <c r="S56" s="516"/>
      <c r="T56" s="516"/>
      <c r="U56" s="516"/>
      <c r="V56" s="516"/>
      <c r="W56" s="516"/>
      <c r="X56" s="516"/>
      <c r="Y56" s="516"/>
      <c r="Z56" s="516"/>
      <c r="AA56" s="516"/>
      <c r="AB56" s="516"/>
    </row>
    <row r="57">
      <c r="A57" s="515"/>
      <c r="B57" s="524">
        <v>2</v>
      </c>
      <c r="C57" s="524" t="s">
        <v>4037</v>
      </c>
      <c r="D57" s="524">
        <v>250</v>
      </c>
      <c r="E57" s="524">
        <v>2500</v>
      </c>
      <c r="F57" s="551" t="s">
        <v>4034</v>
      </c>
      <c r="G57" s="524">
        <v>20</v>
      </c>
      <c r="H57" s="524">
        <v>960</v>
      </c>
      <c r="I57" s="524" t="s">
        <v>4072</v>
      </c>
      <c r="J57" s="524">
        <v>18</v>
      </c>
      <c r="K57" s="524">
        <v>5040</v>
      </c>
      <c r="L57" s="524" t="s">
        <v>4031</v>
      </c>
      <c r="M57" s="524">
        <v>750</v>
      </c>
      <c r="N57" s="524">
        <v>1500</v>
      </c>
      <c r="O57" s="524">
        <v>10000</v>
      </c>
      <c r="P57" s="515"/>
      <c r="Q57" s="515"/>
      <c r="R57" s="515"/>
      <c r="S57" s="516"/>
      <c r="T57" s="516"/>
      <c r="U57" s="516"/>
      <c r="V57" s="516"/>
      <c r="W57" s="516"/>
      <c r="X57" s="516"/>
      <c r="Y57" s="516"/>
      <c r="Z57" s="516"/>
      <c r="AA57" s="516"/>
      <c r="AB57" s="516"/>
    </row>
    <row r="58">
      <c r="A58" s="515"/>
      <c r="B58" s="524">
        <v>3</v>
      </c>
      <c r="C58" s="524" t="s">
        <v>4037</v>
      </c>
      <c r="D58" s="524">
        <v>200</v>
      </c>
      <c r="E58" s="524">
        <v>2000</v>
      </c>
      <c r="F58" s="528" t="s">
        <v>4034</v>
      </c>
      <c r="G58" s="524">
        <v>15</v>
      </c>
      <c r="H58" s="524">
        <v>720</v>
      </c>
      <c r="I58" s="524" t="s">
        <v>4072</v>
      </c>
      <c r="J58" s="524">
        <v>15</v>
      </c>
      <c r="K58" s="524">
        <v>4200</v>
      </c>
      <c r="L58" s="524" t="s">
        <v>4031</v>
      </c>
      <c r="M58" s="524">
        <v>600</v>
      </c>
      <c r="N58" s="524">
        <v>1200</v>
      </c>
      <c r="O58" s="524">
        <v>8120</v>
      </c>
      <c r="P58" s="515"/>
      <c r="Q58" s="515"/>
      <c r="R58" s="515"/>
      <c r="S58" s="516"/>
      <c r="T58" s="516"/>
      <c r="U58" s="516"/>
      <c r="V58" s="516"/>
      <c r="W58" s="516"/>
      <c r="X58" s="516"/>
      <c r="Y58" s="516"/>
      <c r="Z58" s="516"/>
      <c r="AA58" s="516"/>
      <c r="AB58" s="516"/>
    </row>
    <row r="59">
      <c r="A59" s="515"/>
      <c r="B59" s="524" t="s">
        <v>4073</v>
      </c>
      <c r="C59" s="524" t="s">
        <v>4037</v>
      </c>
      <c r="D59" s="524">
        <v>150</v>
      </c>
      <c r="E59" s="524">
        <v>1500</v>
      </c>
      <c r="F59" s="528" t="s">
        <v>4034</v>
      </c>
      <c r="G59" s="524">
        <v>12</v>
      </c>
      <c r="H59" s="524">
        <v>576</v>
      </c>
      <c r="I59" s="524" t="s">
        <v>4072</v>
      </c>
      <c r="J59" s="524">
        <v>13</v>
      </c>
      <c r="K59" s="524">
        <v>3640</v>
      </c>
      <c r="L59" s="524" t="s">
        <v>4031</v>
      </c>
      <c r="M59" s="524">
        <v>300</v>
      </c>
      <c r="N59" s="524">
        <v>600</v>
      </c>
      <c r="O59" s="524">
        <v>6316</v>
      </c>
      <c r="P59" s="515"/>
      <c r="Q59" s="515"/>
      <c r="R59" s="515"/>
      <c r="S59" s="516"/>
      <c r="T59" s="516"/>
      <c r="U59" s="516"/>
      <c r="V59" s="516"/>
      <c r="W59" s="516"/>
      <c r="X59" s="516"/>
      <c r="Y59" s="516"/>
      <c r="Z59" s="516"/>
      <c r="AA59" s="516"/>
      <c r="AB59" s="516"/>
    </row>
    <row r="60">
      <c r="A60" s="515"/>
      <c r="B60" s="524" t="s">
        <v>4074</v>
      </c>
      <c r="C60" s="524" t="s">
        <v>4037</v>
      </c>
      <c r="D60" s="524">
        <v>130</v>
      </c>
      <c r="E60" s="524">
        <v>1300</v>
      </c>
      <c r="F60" s="528" t="s">
        <v>4034</v>
      </c>
      <c r="G60" s="524">
        <v>10</v>
      </c>
      <c r="H60" s="524">
        <v>480</v>
      </c>
      <c r="I60" s="524" t="s">
        <v>4072</v>
      </c>
      <c r="J60" s="524">
        <v>10</v>
      </c>
      <c r="K60" s="524">
        <v>2800</v>
      </c>
      <c r="L60" s="524" t="s">
        <v>4031</v>
      </c>
      <c r="M60" s="524">
        <v>200</v>
      </c>
      <c r="N60" s="524">
        <v>400</v>
      </c>
      <c r="O60" s="524">
        <v>4980</v>
      </c>
      <c r="P60" s="515"/>
      <c r="Q60" s="515"/>
      <c r="R60" s="515"/>
      <c r="S60" s="516"/>
      <c r="T60" s="516"/>
      <c r="U60" s="516"/>
      <c r="V60" s="516"/>
      <c r="W60" s="516"/>
      <c r="X60" s="516"/>
      <c r="Y60" s="516"/>
      <c r="Z60" s="516"/>
      <c r="AA60" s="516"/>
      <c r="AB60" s="516"/>
    </row>
    <row r="61">
      <c r="A61" s="515"/>
      <c r="B61" s="524" t="s">
        <v>4075</v>
      </c>
      <c r="C61" s="524" t="s">
        <v>4037</v>
      </c>
      <c r="D61" s="524">
        <v>100</v>
      </c>
      <c r="E61" s="524">
        <v>1000</v>
      </c>
      <c r="F61" s="552" t="s">
        <v>4034</v>
      </c>
      <c r="G61" s="524">
        <v>8</v>
      </c>
      <c r="H61" s="524">
        <v>384</v>
      </c>
      <c r="I61" s="524" t="s">
        <v>4072</v>
      </c>
      <c r="J61" s="524">
        <v>10</v>
      </c>
      <c r="K61" s="524">
        <v>2800</v>
      </c>
      <c r="L61" s="524" t="s">
        <v>4031</v>
      </c>
      <c r="M61" s="524">
        <v>180</v>
      </c>
      <c r="N61" s="524">
        <v>360</v>
      </c>
      <c r="O61" s="524">
        <v>4544</v>
      </c>
      <c r="P61" s="515"/>
      <c r="Q61" s="515"/>
      <c r="R61" s="515"/>
      <c r="S61" s="516"/>
      <c r="T61" s="515"/>
      <c r="U61" s="515"/>
      <c r="V61" s="515"/>
      <c r="W61" s="515"/>
      <c r="X61" s="515"/>
      <c r="Y61" s="516"/>
      <c r="Z61" s="516"/>
      <c r="AA61" s="516"/>
      <c r="AB61" s="516"/>
    </row>
    <row r="62">
      <c r="A62" s="515"/>
      <c r="B62" s="524" t="s">
        <v>4076</v>
      </c>
      <c r="C62" s="524" t="s">
        <v>4037</v>
      </c>
      <c r="D62" s="524">
        <v>80</v>
      </c>
      <c r="E62" s="524">
        <v>800</v>
      </c>
      <c r="F62" s="553" t="s">
        <v>4034</v>
      </c>
      <c r="G62" s="554">
        <v>5</v>
      </c>
      <c r="H62" s="524">
        <v>240</v>
      </c>
      <c r="I62" s="524" t="s">
        <v>4072</v>
      </c>
      <c r="J62" s="524">
        <v>8</v>
      </c>
      <c r="K62" s="524">
        <v>2240</v>
      </c>
      <c r="L62" s="524" t="s">
        <v>4031</v>
      </c>
      <c r="M62" s="524">
        <v>150</v>
      </c>
      <c r="N62" s="524">
        <v>300</v>
      </c>
      <c r="O62" s="524">
        <v>3580</v>
      </c>
      <c r="P62" s="515"/>
      <c r="Q62" s="515"/>
      <c r="R62" s="515"/>
      <c r="S62" s="516"/>
      <c r="T62" s="515"/>
      <c r="U62" s="515"/>
      <c r="V62" s="515"/>
      <c r="W62" s="515"/>
      <c r="X62" s="515"/>
      <c r="Y62" s="516"/>
      <c r="Z62" s="516"/>
      <c r="AA62" s="516"/>
      <c r="AB62" s="516"/>
    </row>
    <row r="63">
      <c r="A63" s="515"/>
      <c r="B63" s="524" t="s">
        <v>4077</v>
      </c>
      <c r="C63" s="524" t="s">
        <v>4037</v>
      </c>
      <c r="D63" s="524">
        <v>50</v>
      </c>
      <c r="E63" s="524">
        <v>500</v>
      </c>
      <c r="F63" s="524" t="s">
        <v>4072</v>
      </c>
      <c r="G63" s="524">
        <v>5</v>
      </c>
      <c r="H63" s="524">
        <v>1400</v>
      </c>
      <c r="I63" s="524" t="s">
        <v>4031</v>
      </c>
      <c r="J63" s="524">
        <v>120</v>
      </c>
      <c r="K63" s="524">
        <v>240</v>
      </c>
      <c r="L63" s="515"/>
      <c r="M63" s="515"/>
      <c r="N63" s="515"/>
      <c r="O63" s="515"/>
      <c r="P63" s="515"/>
      <c r="Q63" s="515"/>
      <c r="R63" s="515"/>
      <c r="S63" s="516"/>
      <c r="T63" s="515"/>
      <c r="U63" s="515"/>
      <c r="V63" s="515"/>
      <c r="W63" s="515"/>
      <c r="X63" s="515"/>
      <c r="Y63" s="516"/>
      <c r="Z63" s="516"/>
      <c r="AA63" s="516"/>
      <c r="AB63" s="516"/>
    </row>
    <row r="64">
      <c r="A64" s="515"/>
      <c r="B64" s="524" t="s">
        <v>4078</v>
      </c>
      <c r="C64" s="524" t="s">
        <v>4033</v>
      </c>
      <c r="D64" s="524">
        <v>300</v>
      </c>
      <c r="E64" s="524">
        <v>300</v>
      </c>
      <c r="F64" s="524" t="s">
        <v>4072</v>
      </c>
      <c r="G64" s="524">
        <v>3</v>
      </c>
      <c r="H64" s="524">
        <v>840</v>
      </c>
      <c r="I64" s="524" t="s">
        <v>4031</v>
      </c>
      <c r="J64" s="524">
        <v>100</v>
      </c>
      <c r="K64" s="524">
        <v>200</v>
      </c>
      <c r="L64" s="515"/>
      <c r="M64" s="515"/>
      <c r="N64" s="515"/>
      <c r="O64" s="515"/>
      <c r="P64" s="515"/>
      <c r="Q64" s="515"/>
      <c r="R64" s="515"/>
      <c r="S64" s="515"/>
      <c r="T64" s="515"/>
      <c r="U64" s="515"/>
      <c r="V64" s="515"/>
      <c r="W64" s="515"/>
      <c r="X64" s="515"/>
      <c r="Y64" s="516"/>
      <c r="Z64" s="516"/>
      <c r="AA64" s="516"/>
      <c r="AB64" s="516"/>
    </row>
    <row r="65">
      <c r="A65" s="516"/>
      <c r="B65" s="524" t="s">
        <v>4079</v>
      </c>
      <c r="C65" s="524" t="s">
        <v>4033</v>
      </c>
      <c r="D65" s="524">
        <v>100</v>
      </c>
      <c r="E65" s="524">
        <v>100</v>
      </c>
      <c r="F65" s="524" t="s">
        <v>4072</v>
      </c>
      <c r="G65" s="524">
        <v>2</v>
      </c>
      <c r="H65" s="524">
        <v>560</v>
      </c>
      <c r="I65" s="524" t="s">
        <v>4031</v>
      </c>
      <c r="J65" s="524">
        <v>80</v>
      </c>
      <c r="K65" s="524">
        <v>160</v>
      </c>
      <c r="L65" s="515"/>
      <c r="M65" s="515"/>
      <c r="N65" s="555"/>
      <c r="O65" s="515"/>
      <c r="P65" s="515"/>
      <c r="Q65" s="515"/>
      <c r="R65" s="515"/>
      <c r="S65" s="516"/>
      <c r="T65" s="516"/>
      <c r="U65" s="516"/>
      <c r="V65" s="516"/>
      <c r="W65" s="516"/>
      <c r="X65" s="516"/>
      <c r="Y65" s="516"/>
      <c r="Z65" s="516"/>
      <c r="AA65" s="516"/>
      <c r="AB65" s="516"/>
    </row>
    <row r="66">
      <c r="A66" s="516"/>
      <c r="B66" s="524" t="s">
        <v>4080</v>
      </c>
      <c r="C66" s="524" t="s">
        <v>4072</v>
      </c>
      <c r="D66" s="524">
        <v>1</v>
      </c>
      <c r="E66" s="524">
        <v>280</v>
      </c>
      <c r="F66" s="524" t="s">
        <v>4031</v>
      </c>
      <c r="G66" s="524">
        <v>50</v>
      </c>
      <c r="H66" s="524">
        <v>100</v>
      </c>
      <c r="I66" s="515"/>
      <c r="J66" s="515"/>
      <c r="K66" s="515"/>
      <c r="L66" s="515"/>
      <c r="M66" s="515"/>
      <c r="N66" s="555"/>
      <c r="O66" s="515"/>
      <c r="P66" s="515"/>
      <c r="Q66" s="515"/>
      <c r="R66" s="515"/>
      <c r="S66" s="516"/>
      <c r="T66" s="516"/>
      <c r="U66" s="516"/>
      <c r="V66" s="516"/>
      <c r="W66" s="516"/>
      <c r="X66" s="516"/>
      <c r="Y66" s="516"/>
      <c r="Z66" s="516"/>
      <c r="AA66" s="516"/>
      <c r="AB66" s="516"/>
    </row>
    <row r="67">
      <c r="A67" s="516"/>
      <c r="B67" s="524" t="s">
        <v>4081</v>
      </c>
      <c r="C67" s="524" t="s">
        <v>4082</v>
      </c>
      <c r="D67" s="524">
        <v>3</v>
      </c>
      <c r="E67" s="524">
        <v>150</v>
      </c>
      <c r="F67" s="524" t="s">
        <v>4031</v>
      </c>
      <c r="G67" s="524">
        <v>30</v>
      </c>
      <c r="H67" s="524">
        <v>60</v>
      </c>
      <c r="I67" s="515"/>
      <c r="J67" s="515"/>
      <c r="K67" s="515"/>
      <c r="L67" s="515"/>
      <c r="M67" s="515"/>
      <c r="N67" s="515"/>
      <c r="O67" s="515"/>
      <c r="P67" s="515"/>
      <c r="Q67" s="515"/>
      <c r="R67" s="515"/>
      <c r="S67" s="516"/>
      <c r="T67" s="516"/>
      <c r="U67" s="516"/>
      <c r="V67" s="516"/>
      <c r="W67" s="516"/>
      <c r="X67" s="516"/>
      <c r="Y67" s="516"/>
      <c r="Z67" s="516"/>
      <c r="AA67" s="516"/>
      <c r="AB67" s="516"/>
    </row>
    <row r="68">
      <c r="A68" s="516"/>
      <c r="B68" s="516"/>
      <c r="C68" s="516"/>
      <c r="D68" s="516"/>
      <c r="E68" s="516"/>
      <c r="F68" s="516"/>
      <c r="G68" s="516"/>
      <c r="H68" s="516"/>
      <c r="I68" s="516"/>
      <c r="J68" s="516"/>
      <c r="K68" s="516"/>
      <c r="L68" s="516"/>
      <c r="M68" s="516"/>
      <c r="N68" s="516"/>
      <c r="O68" s="516"/>
      <c r="P68" s="516"/>
      <c r="Q68" s="516"/>
      <c r="R68" s="516"/>
      <c r="S68" s="516"/>
      <c r="T68" s="516"/>
      <c r="U68" s="516"/>
      <c r="V68" s="516"/>
      <c r="W68" s="516"/>
      <c r="X68" s="516"/>
      <c r="Y68" s="516"/>
      <c r="Z68" s="516"/>
      <c r="AA68" s="516"/>
      <c r="AB68" s="516"/>
    </row>
    <row r="69">
      <c r="A69" s="516"/>
      <c r="B69" s="516"/>
      <c r="C69" s="516"/>
      <c r="D69" s="516"/>
      <c r="E69" s="516"/>
      <c r="F69" s="516"/>
      <c r="G69" s="516"/>
      <c r="H69" s="516"/>
      <c r="I69" s="516"/>
      <c r="J69" s="516"/>
      <c r="K69" s="516"/>
      <c r="L69" s="516"/>
      <c r="M69" s="516"/>
      <c r="N69" s="516"/>
      <c r="O69" s="516"/>
      <c r="P69" s="516"/>
      <c r="Q69" s="516"/>
      <c r="R69" s="516"/>
      <c r="S69" s="516"/>
      <c r="T69" s="516"/>
      <c r="U69" s="516"/>
      <c r="V69" s="516"/>
      <c r="W69" s="516"/>
      <c r="X69" s="516"/>
      <c r="Y69" s="516"/>
      <c r="Z69" s="516"/>
      <c r="AA69" s="516"/>
      <c r="AB69" s="516"/>
    </row>
    <row r="70">
      <c r="A70" s="513" t="s">
        <v>4083</v>
      </c>
      <c r="B70" s="514"/>
      <c r="C70" s="514"/>
      <c r="D70" s="514"/>
      <c r="E70" s="514"/>
      <c r="F70" s="514"/>
      <c r="G70" s="514"/>
      <c r="H70" s="515"/>
      <c r="I70" s="515"/>
      <c r="J70" s="515"/>
      <c r="K70" s="515"/>
      <c r="L70" s="515"/>
      <c r="M70" s="515"/>
      <c r="N70" s="532"/>
      <c r="O70" s="515"/>
      <c r="P70" s="515"/>
      <c r="Q70" s="515"/>
      <c r="R70" s="515"/>
      <c r="S70" s="515"/>
      <c r="T70" s="515"/>
      <c r="U70" s="515"/>
      <c r="V70" s="515"/>
      <c r="W70" s="515"/>
      <c r="X70" s="515"/>
      <c r="Y70" s="516"/>
      <c r="Z70" s="516"/>
      <c r="AA70" s="516"/>
      <c r="AB70" s="516"/>
    </row>
    <row r="71">
      <c r="A71" s="516"/>
      <c r="B71" s="516"/>
      <c r="C71" s="516"/>
      <c r="D71" s="516"/>
      <c r="E71" s="516"/>
      <c r="F71" s="516"/>
      <c r="G71" s="516"/>
      <c r="H71" s="516"/>
      <c r="I71" s="516"/>
      <c r="J71" s="516"/>
      <c r="K71" s="516"/>
      <c r="L71" s="516"/>
      <c r="M71" s="516"/>
      <c r="N71" s="532"/>
      <c r="O71" s="516"/>
      <c r="P71" s="516"/>
      <c r="Q71" s="516"/>
      <c r="R71" s="516"/>
      <c r="S71" s="516"/>
      <c r="T71" s="516"/>
      <c r="U71" s="516"/>
      <c r="V71" s="516"/>
      <c r="W71" s="516"/>
      <c r="X71" s="516"/>
      <c r="Y71" s="516"/>
      <c r="Z71" s="516"/>
      <c r="AA71" s="516"/>
      <c r="AB71" s="516"/>
    </row>
    <row r="72">
      <c r="A72" s="515"/>
      <c r="B72" s="515"/>
      <c r="C72" s="515"/>
      <c r="D72" s="515"/>
      <c r="E72" s="515"/>
      <c r="F72" s="515"/>
      <c r="G72" s="515"/>
      <c r="H72" s="515"/>
      <c r="I72" s="515"/>
      <c r="J72" s="515"/>
      <c r="K72" s="515"/>
      <c r="L72" s="515"/>
      <c r="M72" s="515"/>
      <c r="N72" s="532"/>
      <c r="O72" s="515"/>
      <c r="P72" s="515"/>
      <c r="Q72" s="515"/>
      <c r="R72" s="515"/>
      <c r="S72" s="515"/>
      <c r="T72" s="515"/>
      <c r="U72" s="515"/>
      <c r="V72" s="515"/>
      <c r="W72" s="515"/>
      <c r="X72" s="515"/>
      <c r="Y72" s="516"/>
      <c r="Z72" s="516"/>
      <c r="AA72" s="516"/>
      <c r="AB72" s="516"/>
    </row>
    <row r="73">
      <c r="A73" s="515"/>
      <c r="B73" s="515"/>
      <c r="C73" s="520" t="s">
        <v>4016</v>
      </c>
      <c r="D73" s="515"/>
      <c r="E73" s="515"/>
      <c r="F73" s="515">
        <v>50</v>
      </c>
      <c r="G73" s="515"/>
      <c r="H73" s="515">
        <v>280</v>
      </c>
      <c r="I73" s="515"/>
      <c r="J73" s="515"/>
      <c r="K73" s="515"/>
      <c r="L73" s="515"/>
      <c r="M73" s="515"/>
      <c r="N73" s="532"/>
      <c r="O73" s="515"/>
      <c r="P73" s="515"/>
      <c r="Q73" s="515"/>
      <c r="R73" s="515"/>
      <c r="S73" s="515"/>
      <c r="T73" s="515"/>
      <c r="U73" s="515"/>
      <c r="V73" s="515"/>
      <c r="W73" s="515"/>
      <c r="X73" s="515"/>
      <c r="Y73" s="516"/>
      <c r="Z73" s="516"/>
      <c r="AA73" s="516"/>
      <c r="AB73" s="516"/>
    </row>
    <row r="74">
      <c r="A74" s="515"/>
      <c r="B74" s="515"/>
      <c r="C74" s="517" t="s">
        <v>4015</v>
      </c>
      <c r="D74" s="515"/>
      <c r="E74" s="515" t="s">
        <v>4082</v>
      </c>
      <c r="F74" s="521">
        <v>1</v>
      </c>
      <c r="G74" s="515" t="s">
        <v>4072</v>
      </c>
      <c r="H74" s="521">
        <v>5</v>
      </c>
      <c r="I74" s="515"/>
      <c r="J74" s="515"/>
      <c r="K74" s="515"/>
      <c r="L74" s="515"/>
      <c r="M74" s="516"/>
      <c r="N74" s="516"/>
      <c r="O74" s="519" t="s">
        <v>4017</v>
      </c>
      <c r="P74" s="520" t="s">
        <v>4016</v>
      </c>
      <c r="Q74" s="515"/>
      <c r="R74" s="515"/>
      <c r="S74" s="515"/>
      <c r="T74" s="515"/>
      <c r="U74" s="515"/>
      <c r="V74" s="515"/>
      <c r="W74" s="515"/>
      <c r="X74" s="515"/>
      <c r="Y74" s="515"/>
      <c r="Z74" s="515"/>
      <c r="AA74" s="516"/>
      <c r="AB74" s="516"/>
    </row>
    <row r="75">
      <c r="A75" s="515"/>
      <c r="B75" s="521" t="s">
        <v>4018</v>
      </c>
      <c r="C75" s="515"/>
      <c r="D75" s="515"/>
      <c r="E75" s="515"/>
      <c r="F75" s="515"/>
      <c r="G75" s="515"/>
      <c r="H75" s="515"/>
      <c r="I75" s="515"/>
      <c r="J75" s="515"/>
      <c r="K75" s="515"/>
      <c r="L75" s="515"/>
      <c r="M75" s="516"/>
      <c r="N75" s="516"/>
      <c r="O75" s="515"/>
      <c r="P75" s="515"/>
      <c r="Q75" s="515"/>
      <c r="R75" s="515"/>
      <c r="S75" s="515"/>
      <c r="T75" s="515"/>
      <c r="U75" s="515"/>
      <c r="V75" s="515"/>
      <c r="W75" s="515"/>
      <c r="X75" s="515"/>
      <c r="Y75" s="515"/>
      <c r="Z75" s="515"/>
      <c r="AA75" s="516"/>
      <c r="AB75" s="516"/>
    </row>
    <row r="76">
      <c r="A76" s="515"/>
      <c r="B76" s="515"/>
      <c r="C76" s="522" t="s">
        <v>4015</v>
      </c>
      <c r="D76" s="522" t="s">
        <v>4019</v>
      </c>
      <c r="E76" s="522" t="s">
        <v>4020</v>
      </c>
      <c r="F76" s="522" t="s">
        <v>4021</v>
      </c>
      <c r="G76" s="522" t="s">
        <v>4019</v>
      </c>
      <c r="H76" s="522" t="s">
        <v>4020</v>
      </c>
      <c r="I76" s="522" t="s">
        <v>4021</v>
      </c>
      <c r="J76" s="522" t="s">
        <v>4022</v>
      </c>
      <c r="K76" s="522" t="s">
        <v>4023</v>
      </c>
      <c r="L76" s="521" t="s">
        <v>4024</v>
      </c>
      <c r="M76" s="516"/>
      <c r="N76" s="516"/>
      <c r="O76" s="522" t="s">
        <v>4025</v>
      </c>
      <c r="P76" s="522" t="s">
        <v>4019</v>
      </c>
      <c r="Q76" s="522" t="s">
        <v>4020</v>
      </c>
      <c r="R76" s="522" t="s">
        <v>4021</v>
      </c>
      <c r="S76" s="522" t="s">
        <v>4019</v>
      </c>
      <c r="T76" s="522" t="s">
        <v>4020</v>
      </c>
      <c r="U76" s="522" t="s">
        <v>4021</v>
      </c>
      <c r="V76" s="522" t="s">
        <v>4019</v>
      </c>
      <c r="W76" s="522" t="s">
        <v>4020</v>
      </c>
      <c r="X76" s="522" t="s">
        <v>4021</v>
      </c>
      <c r="Y76" s="522" t="s">
        <v>4022</v>
      </c>
      <c r="Z76" s="521" t="s">
        <v>4026</v>
      </c>
      <c r="AA76" s="521" t="s">
        <v>4027</v>
      </c>
      <c r="AB76" s="523" t="s">
        <v>4028</v>
      </c>
      <c r="AC76" s="523" t="s">
        <v>4029</v>
      </c>
    </row>
    <row r="77">
      <c r="A77" s="515"/>
      <c r="B77" s="521">
        <v>30</v>
      </c>
      <c r="C77" s="524">
        <v>30</v>
      </c>
      <c r="D77" s="524" t="s">
        <v>4072</v>
      </c>
      <c r="E77" s="524">
        <v>1</v>
      </c>
      <c r="F77" s="525">
        <f>E77*_xlfn.XLOOKUP(D77,'道具价值表-汇总'!$B:$B,'道具价值表-汇总'!$D:$D,,0,1)</f>
      </c>
      <c r="G77" s="524" t="s">
        <v>4084</v>
      </c>
      <c r="H77" s="524">
        <v>1000</v>
      </c>
      <c r="I77" s="525">
        <f>H77*_xlfn.XLOOKUP(G77,'道具价值表-汇总'!$B:$B,'道具价值表-汇总'!$D:$D,,0,1)</f>
      </c>
      <c r="J77" s="524">
        <f t="shared" ref="J77:J82" si="27">I77+F77</f>
      </c>
      <c r="K77" s="556">
        <v>0.33</v>
      </c>
      <c r="L77" s="527">
        <f t="shared" ref="L77:L82" si="0">J77/((B77-B76)*50)</f>
      </c>
      <c r="M77" s="516"/>
      <c r="N77" s="532">
        <v>300</v>
      </c>
      <c r="O77" s="524" t="s">
        <v>4032</v>
      </c>
      <c r="P77" s="524" t="s">
        <v>4033</v>
      </c>
      <c r="Q77" s="524">
        <v>100</v>
      </c>
      <c r="R77" s="525">
        <f>Q77*_xlfn.XLOOKUP(P77,'道具价值表-汇总'!$B:$B,'道具价值表-汇总'!$D:$D,,0,1)</f>
      </c>
      <c r="S77" s="528" t="s">
        <v>4085</v>
      </c>
      <c r="T77" s="524">
        <v>12</v>
      </c>
      <c r="U77" s="525">
        <f>T77*_xlfn.XLOOKUP(S77,'道具价值表-汇总'!$B:$B,'道具价值表-汇总'!$D:$D,,0,1)</f>
      </c>
      <c r="V77" s="528" t="s">
        <v>4031</v>
      </c>
      <c r="W77" s="524">
        <v>300</v>
      </c>
      <c r="X77" s="525">
        <f>W77*_xlfn.XLOOKUP(V77,'道具价值表-汇总'!$B:$B,'道具价值表-汇总'!$D:$D,,0,1)</f>
      </c>
      <c r="Y77" s="524">
        <f t="shared" ref="Y77:Y80" si="6">SUMIF($N$4:$W$4,"价值*",O77:X77)</f>
      </c>
      <c r="Z77" s="531">
        <f t="shared" ref="Z77:Z80" si="11">Y77/(AA77*50)</f>
      </c>
      <c r="AA77" s="532">
        <v>200</v>
      </c>
      <c r="AB77" s="532">
        <v>300</v>
      </c>
      <c r="AC77" s="533">
        <f t="shared" ref="AC77:AC80" si="14">Y77/(AB77*50)</f>
      </c>
    </row>
    <row r="78">
      <c r="A78" s="515"/>
      <c r="B78" s="521">
        <v>60</v>
      </c>
      <c r="C78" s="524">
        <v>60</v>
      </c>
      <c r="D78" s="524" t="s">
        <v>4072</v>
      </c>
      <c r="E78" s="524">
        <v>1</v>
      </c>
      <c r="F78" s="525">
        <f>E78*_xlfn.XLOOKUP(D78,'道具价值表-汇总'!$B:$B,'道具价值表-汇总'!$D:$D,,0,1)</f>
      </c>
      <c r="G78" s="524" t="s">
        <v>4084</v>
      </c>
      <c r="H78" s="524">
        <v>1000</v>
      </c>
      <c r="I78" s="525">
        <f>H78*_xlfn.XLOOKUP(G78,'道具价值表-汇总'!$B:$B,'道具价值表-汇总'!$D:$D,,0,1)</f>
      </c>
      <c r="J78" s="524">
        <f t="shared" si="27"/>
      </c>
      <c r="K78" s="556">
        <v>0.22</v>
      </c>
      <c r="L78" s="527">
        <f t="shared" si="0"/>
      </c>
      <c r="M78" s="516"/>
      <c r="N78" s="532">
        <v>500</v>
      </c>
      <c r="O78" s="524" t="s">
        <v>4035</v>
      </c>
      <c r="P78" s="524" t="s">
        <v>4033</v>
      </c>
      <c r="Q78" s="524">
        <v>150</v>
      </c>
      <c r="R78" s="525">
        <f>Q78*_xlfn.XLOOKUP(P78,'道具价值表-汇总'!$B:$B,'道具价值表-汇总'!$D:$D,,0,1)</f>
      </c>
      <c r="S78" s="528" t="s">
        <v>4085</v>
      </c>
      <c r="T78" s="524">
        <v>12</v>
      </c>
      <c r="U78" s="525">
        <f>T78*_xlfn.XLOOKUP(S78,'道具价值表-汇总'!$B:$B,'道具价值表-汇总'!$D:$D,,0,1)</f>
      </c>
      <c r="V78" s="528" t="s">
        <v>4031</v>
      </c>
      <c r="W78" s="524">
        <v>500</v>
      </c>
      <c r="X78" s="525">
        <f>W78*_xlfn.XLOOKUP(V78,'道具价值表-汇总'!$B:$B,'道具价值表-汇总'!$D:$D,,0,1)</f>
      </c>
      <c r="Y78" s="524">
        <f t="shared" si="6"/>
      </c>
      <c r="Z78" s="531">
        <f t="shared" si="11"/>
      </c>
      <c r="AA78" s="532">
        <v>400</v>
      </c>
      <c r="AB78" s="532">
        <v>500</v>
      </c>
      <c r="AC78" s="533">
        <f t="shared" si="14"/>
      </c>
    </row>
    <row r="79">
      <c r="A79" s="515"/>
      <c r="B79" s="521">
        <v>100</v>
      </c>
      <c r="C79" s="524">
        <v>100</v>
      </c>
      <c r="D79" s="524" t="s">
        <v>4072</v>
      </c>
      <c r="E79" s="524">
        <v>1</v>
      </c>
      <c r="F79" s="525">
        <f>E79*_xlfn.XLOOKUP(D79,'道具价值表-汇总'!$B:$B,'道具价值表-汇总'!$D:$D,,0,1)</f>
      </c>
      <c r="G79" s="524" t="s">
        <v>4084</v>
      </c>
      <c r="H79" s="524">
        <v>1000</v>
      </c>
      <c r="I79" s="525">
        <f>H79*_xlfn.XLOOKUP(G79,'道具价值表-汇总'!$B:$B,'道具价值表-汇总'!$D:$D,,0,1)</f>
      </c>
      <c r="J79" s="524">
        <f t="shared" si="27"/>
      </c>
      <c r="K79" s="556">
        <v>0.22</v>
      </c>
      <c r="L79" s="527">
        <f t="shared" si="0"/>
      </c>
      <c r="M79" s="516"/>
      <c r="N79" s="532">
        <v>700</v>
      </c>
      <c r="O79" s="524" t="s">
        <v>4036</v>
      </c>
      <c r="P79" s="524" t="s">
        <v>4037</v>
      </c>
      <c r="Q79" s="524">
        <v>50</v>
      </c>
      <c r="R79" s="525">
        <f>Q79*_xlfn.XLOOKUP(P79,'道具价值表-汇总'!$B:$B,'道具价值表-汇总'!$D:$D,,0,1)</f>
      </c>
      <c r="S79" s="528" t="s">
        <v>4085</v>
      </c>
      <c r="T79" s="524">
        <v>24</v>
      </c>
      <c r="U79" s="525">
        <f>T79*_xlfn.XLOOKUP(S79,'道具价值表-汇总'!$B:$B,'道具价值表-汇总'!$D:$D,,0,1)</f>
      </c>
      <c r="V79" s="528" t="s">
        <v>4031</v>
      </c>
      <c r="W79" s="524">
        <v>800</v>
      </c>
      <c r="X79" s="525">
        <f>W79*_xlfn.XLOOKUP(V79,'道具价值表-汇总'!$B:$B,'道具价值表-汇总'!$D:$D,,0,1)</f>
      </c>
      <c r="Y79" s="524">
        <f t="shared" si="6"/>
      </c>
      <c r="Z79" s="531">
        <f t="shared" si="11"/>
      </c>
      <c r="AA79" s="532">
        <v>600</v>
      </c>
      <c r="AB79" s="532">
        <v>700</v>
      </c>
      <c r="AC79" s="533">
        <f t="shared" si="14"/>
      </c>
    </row>
    <row r="80">
      <c r="A80" s="515"/>
      <c r="B80" s="521">
        <v>160</v>
      </c>
      <c r="C80" s="524">
        <v>160</v>
      </c>
      <c r="D80" s="524" t="s">
        <v>4072</v>
      </c>
      <c r="E80" s="524">
        <v>2</v>
      </c>
      <c r="F80" s="525">
        <f>E80*_xlfn.XLOOKUP(D80,'道具价值表-汇总'!$B:$B,'道具价值表-汇总'!$D:$D,,0,1)</f>
      </c>
      <c r="G80" s="524" t="s">
        <v>4084</v>
      </c>
      <c r="H80" s="524">
        <v>2000</v>
      </c>
      <c r="I80" s="525">
        <f>H80*_xlfn.XLOOKUP(G80,'道具价值表-汇总'!$B:$B,'道具价值表-汇总'!$D:$D,,0,1)</f>
      </c>
      <c r="J80" s="524">
        <f t="shared" si="27"/>
      </c>
      <c r="K80" s="556">
        <v>0.33</v>
      </c>
      <c r="L80" s="527">
        <f t="shared" si="0"/>
      </c>
      <c r="M80" s="516"/>
      <c r="N80" s="532">
        <v>1000</v>
      </c>
      <c r="O80" s="524" t="s">
        <v>4038</v>
      </c>
      <c r="P80" s="524" t="s">
        <v>4037</v>
      </c>
      <c r="Q80" s="534">
        <v>100</v>
      </c>
      <c r="R80" s="525">
        <f>Q80*_xlfn.XLOOKUP(P80,'道具价值表-汇总'!$B:$B,'道具价值表-汇总'!$D:$D,,0,1)</f>
      </c>
      <c r="S80" s="528" t="s">
        <v>4085</v>
      </c>
      <c r="T80" s="524">
        <v>36</v>
      </c>
      <c r="U80" s="525">
        <f>T80*_xlfn.XLOOKUP(S80,'道具价值表-汇总'!$B:$B,'道具价值表-汇总'!$D:$D,,0,1)</f>
      </c>
      <c r="V80" s="528" t="s">
        <v>4031</v>
      </c>
      <c r="W80" s="524">
        <v>1000</v>
      </c>
      <c r="X80" s="525">
        <f>W80*_xlfn.XLOOKUP(V80,'道具价值表-汇总'!$B:$B,'道具价值表-汇总'!$D:$D,,0,1)</f>
      </c>
      <c r="Y80" s="524">
        <f t="shared" si="6"/>
      </c>
      <c r="Z80" s="531">
        <f t="shared" si="11"/>
      </c>
      <c r="AA80" s="532">
        <v>800</v>
      </c>
      <c r="AB80" s="532">
        <v>1000</v>
      </c>
      <c r="AC80" s="533">
        <f t="shared" si="14"/>
      </c>
    </row>
    <row r="81">
      <c r="A81" s="515"/>
      <c r="B81" s="521">
        <v>220</v>
      </c>
      <c r="C81" s="524">
        <v>220</v>
      </c>
      <c r="D81" s="524" t="s">
        <v>4072</v>
      </c>
      <c r="E81" s="524">
        <v>2</v>
      </c>
      <c r="F81" s="525">
        <f>E81*_xlfn.XLOOKUP(D81,'道具价值表-汇总'!$B:$B,'道具价值表-汇总'!$D:$D,,0,1)</f>
      </c>
      <c r="G81" s="524" t="s">
        <v>4084</v>
      </c>
      <c r="H81" s="524">
        <v>2000</v>
      </c>
      <c r="I81" s="525">
        <f>H81*_xlfn.XLOOKUP(G81,'道具价值表-汇总'!$B:$B,'道具价值表-汇总'!$D:$D,,0,1)</f>
      </c>
      <c r="J81" s="524">
        <f t="shared" si="27"/>
      </c>
      <c r="K81" s="556">
        <v>0.33</v>
      </c>
      <c r="L81" s="527">
        <f t="shared" si="0"/>
      </c>
      <c r="M81" s="516"/>
      <c r="N81" s="516"/>
      <c r="O81" s="515"/>
      <c r="P81" s="515"/>
      <c r="Q81" s="515"/>
      <c r="R81" s="515"/>
      <c r="S81" s="515"/>
      <c r="T81" s="515"/>
      <c r="U81" s="515"/>
      <c r="V81" s="515"/>
      <c r="W81" s="515"/>
      <c r="X81" s="515"/>
      <c r="Y81" s="515"/>
      <c r="Z81" s="515"/>
      <c r="AA81" s="516"/>
      <c r="AB81" s="516"/>
    </row>
    <row r="82">
      <c r="A82" s="515"/>
      <c r="B82" s="521">
        <v>300</v>
      </c>
      <c r="C82" s="524">
        <v>300</v>
      </c>
      <c r="D82" s="524" t="s">
        <v>4072</v>
      </c>
      <c r="E82" s="524">
        <v>2</v>
      </c>
      <c r="F82" s="525">
        <f>E82*_xlfn.XLOOKUP(D82,'道具价值表-汇总'!$B:$B,'道具价值表-汇总'!$D:$D,,0,1)</f>
      </c>
      <c r="G82" s="524" t="s">
        <v>4084</v>
      </c>
      <c r="H82" s="524">
        <v>2000</v>
      </c>
      <c r="I82" s="525">
        <f>H82*_xlfn.XLOOKUP(G82,'道具价值表-汇总'!$B:$B,'道具价值表-汇总'!$D:$D,,0,1)</f>
      </c>
      <c r="J82" s="524">
        <f t="shared" si="27"/>
      </c>
      <c r="K82" s="556">
        <v>0.33</v>
      </c>
      <c r="L82" s="527">
        <f t="shared" si="0"/>
      </c>
      <c r="M82" s="516"/>
      <c r="N82" s="516"/>
      <c r="O82" s="519" t="s">
        <v>4039</v>
      </c>
      <c r="P82" s="520" t="s">
        <v>4040</v>
      </c>
      <c r="Q82" s="515"/>
      <c r="R82" s="515"/>
      <c r="S82" s="515"/>
      <c r="T82" s="515"/>
      <c r="U82" s="515"/>
      <c r="V82" s="515"/>
      <c r="W82" s="515"/>
      <c r="X82" s="515"/>
      <c r="Y82" s="515"/>
      <c r="Z82" s="515"/>
      <c r="AA82" s="516"/>
      <c r="AB82" s="516"/>
    </row>
    <row r="83">
      <c r="A83" s="515"/>
      <c r="B83" s="515"/>
      <c r="C83" s="515"/>
      <c r="D83" s="515"/>
      <c r="E83" s="515">
        <v>9</v>
      </c>
      <c r="F83" s="515"/>
      <c r="G83" s="515"/>
      <c r="H83" s="515">
        <v>9000</v>
      </c>
      <c r="I83" s="515"/>
      <c r="J83" s="515">
        <v>2970</v>
      </c>
      <c r="K83" s="535">
        <v>0.053</v>
      </c>
      <c r="L83" s="515"/>
      <c r="M83" s="516"/>
      <c r="N83" s="516"/>
      <c r="O83" s="515"/>
      <c r="P83" s="515"/>
      <c r="Q83" s="515"/>
      <c r="R83" s="515"/>
      <c r="S83" s="515"/>
      <c r="T83" s="515"/>
      <c r="U83" s="515"/>
      <c r="V83" s="515"/>
      <c r="W83" s="515"/>
      <c r="X83" s="515"/>
      <c r="Y83" s="515"/>
      <c r="Z83" s="515"/>
      <c r="AA83" s="516"/>
      <c r="AB83" s="516"/>
    </row>
    <row r="84">
      <c r="A84" s="515"/>
      <c r="B84" s="516"/>
      <c r="C84" s="516"/>
      <c r="D84" s="516"/>
      <c r="E84" s="516"/>
      <c r="F84" s="516"/>
      <c r="G84" s="516"/>
      <c r="H84" s="516"/>
      <c r="I84" s="516"/>
      <c r="J84" s="516"/>
      <c r="K84" s="516"/>
      <c r="L84" s="516"/>
      <c r="M84" s="516"/>
      <c r="N84" s="516"/>
      <c r="O84" s="522" t="s">
        <v>4041</v>
      </c>
      <c r="P84" s="522" t="s">
        <v>4042</v>
      </c>
      <c r="Q84" s="522" t="s">
        <v>4020</v>
      </c>
      <c r="R84" s="522" t="s">
        <v>4021</v>
      </c>
      <c r="S84" s="538" t="s">
        <v>4086</v>
      </c>
      <c r="T84" s="515"/>
      <c r="U84" s="515"/>
      <c r="V84" s="515"/>
      <c r="W84" s="515"/>
      <c r="X84" s="515"/>
      <c r="Y84" s="515"/>
      <c r="Z84" s="515"/>
      <c r="AA84" s="516"/>
      <c r="AB84" s="516"/>
    </row>
    <row r="85">
      <c r="A85" s="515"/>
      <c r="B85" s="515"/>
      <c r="C85" s="522" t="s">
        <v>4015</v>
      </c>
      <c r="D85" s="522" t="s">
        <v>4019</v>
      </c>
      <c r="E85" s="522" t="s">
        <v>4020</v>
      </c>
      <c r="F85" s="522" t="s">
        <v>4021</v>
      </c>
      <c r="G85" s="522" t="s">
        <v>4019</v>
      </c>
      <c r="H85" s="522" t="s">
        <v>4020</v>
      </c>
      <c r="I85" s="522" t="s">
        <v>4021</v>
      </c>
      <c r="J85" s="522" t="s">
        <v>4022</v>
      </c>
      <c r="K85" s="522" t="s">
        <v>4023</v>
      </c>
      <c r="L85" s="515"/>
      <c r="M85" s="516"/>
      <c r="N85" s="516"/>
      <c r="O85" s="524" t="s">
        <v>4043</v>
      </c>
      <c r="P85" s="524" t="s">
        <v>4082</v>
      </c>
      <c r="Q85" s="524">
        <v>1</v>
      </c>
      <c r="R85" s="524">
        <v>50</v>
      </c>
      <c r="S85" s="516"/>
      <c r="T85" s="515"/>
      <c r="U85" s="515"/>
      <c r="V85" s="515"/>
      <c r="W85" s="515"/>
      <c r="X85" s="515"/>
      <c r="Y85" s="515"/>
      <c r="Z85" s="515"/>
      <c r="AA85" s="516"/>
      <c r="AB85" s="516"/>
    </row>
    <row r="86">
      <c r="A86" s="515"/>
      <c r="B86" s="521">
        <v>60</v>
      </c>
      <c r="C86" s="524">
        <v>60</v>
      </c>
      <c r="D86" s="524" t="s">
        <v>4072</v>
      </c>
      <c r="E86" s="524">
        <v>1</v>
      </c>
      <c r="F86" s="525">
        <f>E86*_xlfn.XLOOKUP(D86,'道具价值表-汇总'!$B:$B,'道具价值表-汇总'!$D:$D,,0,1)</f>
      </c>
      <c r="G86" s="524" t="s">
        <v>4084</v>
      </c>
      <c r="H86" s="524">
        <v>1000</v>
      </c>
      <c r="I86" s="525">
        <f>H86*_xlfn.XLOOKUP(G86,'道具价值表-汇总'!$B:$B,'道具价值表-汇总'!$D:$D,,0,1)</f>
      </c>
      <c r="J86" s="524">
        <f t="shared" ref="J86:J91" si="28">I86+F86</f>
      </c>
      <c r="K86" s="556">
        <v>0.17</v>
      </c>
      <c r="L86" s="527">
        <f t="shared" ref="L86:L91" si="1">J86/((B86-B85)*50)</f>
      </c>
      <c r="M86" s="516"/>
      <c r="N86" s="516"/>
      <c r="O86" s="524" t="s">
        <v>4044</v>
      </c>
      <c r="P86" s="524" t="s">
        <v>4082</v>
      </c>
      <c r="Q86" s="524">
        <v>2</v>
      </c>
      <c r="R86" s="524">
        <v>100</v>
      </c>
      <c r="S86" s="516"/>
      <c r="T86" s="515"/>
      <c r="U86" s="515"/>
      <c r="V86" s="515"/>
      <c r="W86" s="515"/>
      <c r="X86" s="515"/>
      <c r="Y86" s="515"/>
      <c r="Z86" s="515"/>
      <c r="AA86" s="516"/>
      <c r="AB86" s="516"/>
    </row>
    <row r="87">
      <c r="A87" s="515"/>
      <c r="B87" s="521">
        <v>120</v>
      </c>
      <c r="C87" s="524">
        <v>120</v>
      </c>
      <c r="D87" s="524" t="s">
        <v>4072</v>
      </c>
      <c r="E87" s="524">
        <v>1</v>
      </c>
      <c r="F87" s="525">
        <f>E87*_xlfn.XLOOKUP(D87,'道具价值表-汇总'!$B:$B,'道具价值表-汇总'!$D:$D,,0,1)</f>
      </c>
      <c r="G87" s="524" t="s">
        <v>4084</v>
      </c>
      <c r="H87" s="524">
        <v>1000</v>
      </c>
      <c r="I87" s="525">
        <f>H87*_xlfn.XLOOKUP(G87,'道具价值表-汇总'!$B:$B,'道具价值表-汇总'!$D:$D,,0,1)</f>
      </c>
      <c r="J87" s="524">
        <f t="shared" si="28"/>
      </c>
      <c r="K87" s="556">
        <v>0.11</v>
      </c>
      <c r="L87" s="527">
        <f t="shared" si="1"/>
      </c>
      <c r="M87" s="516"/>
      <c r="N87" s="516"/>
      <c r="O87" s="524" t="s">
        <v>4045</v>
      </c>
      <c r="P87" s="524" t="s">
        <v>4033</v>
      </c>
      <c r="Q87" s="524">
        <v>188</v>
      </c>
      <c r="R87" s="524">
        <v>188</v>
      </c>
      <c r="S87" s="516"/>
      <c r="T87" s="515"/>
      <c r="U87" s="515"/>
      <c r="V87" s="515"/>
      <c r="W87" s="515"/>
      <c r="X87" s="515"/>
      <c r="Y87" s="515"/>
      <c r="Z87" s="515"/>
      <c r="AA87" s="516"/>
      <c r="AB87" s="516"/>
    </row>
    <row r="88">
      <c r="A88" s="515"/>
      <c r="B88" s="521">
        <v>200</v>
      </c>
      <c r="C88" s="524">
        <v>200</v>
      </c>
      <c r="D88" s="524" t="s">
        <v>4072</v>
      </c>
      <c r="E88" s="524">
        <v>1</v>
      </c>
      <c r="F88" s="525">
        <f>E88*_xlfn.XLOOKUP(D88,'道具价值表-汇总'!$B:$B,'道具价值表-汇总'!$D:$D,,0,1)</f>
      </c>
      <c r="G88" s="524" t="s">
        <v>4084</v>
      </c>
      <c r="H88" s="524">
        <v>1000</v>
      </c>
      <c r="I88" s="525">
        <f>H88*_xlfn.XLOOKUP(G88,'道具价值表-汇总'!$B:$B,'道具价值表-汇总'!$D:$D,,0,1)</f>
      </c>
      <c r="J88" s="524">
        <f t="shared" si="28"/>
      </c>
      <c r="K88" s="556">
        <v>0.11</v>
      </c>
      <c r="L88" s="527">
        <f t="shared" si="1"/>
      </c>
      <c r="M88" s="516"/>
      <c r="N88" s="516"/>
      <c r="O88" s="524" t="s">
        <v>4046</v>
      </c>
      <c r="P88" s="524" t="s">
        <v>4082</v>
      </c>
      <c r="Q88" s="524">
        <v>1</v>
      </c>
      <c r="R88" s="524">
        <v>50</v>
      </c>
      <c r="S88" s="516"/>
      <c r="T88" s="515"/>
      <c r="U88" s="515"/>
      <c r="V88" s="515"/>
      <c r="W88" s="515"/>
      <c r="X88" s="515"/>
      <c r="Y88" s="515"/>
      <c r="Z88" s="515"/>
      <c r="AA88" s="516"/>
      <c r="AB88" s="516"/>
    </row>
    <row r="89">
      <c r="A89" s="515"/>
      <c r="B89" s="521">
        <v>300</v>
      </c>
      <c r="C89" s="524">
        <v>300</v>
      </c>
      <c r="D89" s="524" t="s">
        <v>4072</v>
      </c>
      <c r="E89" s="524">
        <v>2</v>
      </c>
      <c r="F89" s="525">
        <f>E89*_xlfn.XLOOKUP(D89,'道具价值表-汇总'!$B:$B,'道具价值表-汇总'!$D:$D,,0,1)</f>
      </c>
      <c r="G89" s="524" t="s">
        <v>4084</v>
      </c>
      <c r="H89" s="524">
        <v>2000</v>
      </c>
      <c r="I89" s="525">
        <f>H89*_xlfn.XLOOKUP(G89,'道具价值表-汇总'!$B:$B,'道具价值表-汇总'!$D:$D,,0,1)</f>
      </c>
      <c r="J89" s="524">
        <f t="shared" si="28"/>
      </c>
      <c r="K89" s="556">
        <v>0.17</v>
      </c>
      <c r="L89" s="527">
        <f t="shared" si="1"/>
      </c>
      <c r="M89" s="516"/>
      <c r="N89" s="516"/>
      <c r="O89" s="524" t="s">
        <v>4047</v>
      </c>
      <c r="P89" s="524" t="s">
        <v>4082</v>
      </c>
      <c r="Q89" s="554">
        <v>2</v>
      </c>
      <c r="R89" s="524">
        <v>100</v>
      </c>
      <c r="S89" s="516"/>
      <c r="T89" s="515"/>
      <c r="U89" s="515"/>
      <c r="V89" s="515"/>
      <c r="W89" s="515"/>
      <c r="X89" s="515"/>
      <c r="Y89" s="515"/>
      <c r="Z89" s="515"/>
      <c r="AA89" s="516"/>
      <c r="AB89" s="516"/>
    </row>
    <row r="90">
      <c r="A90" s="515"/>
      <c r="B90" s="521">
        <v>400</v>
      </c>
      <c r="C90" s="524">
        <v>400</v>
      </c>
      <c r="D90" s="524" t="s">
        <v>4072</v>
      </c>
      <c r="E90" s="524">
        <v>2</v>
      </c>
      <c r="F90" s="525">
        <f>E90*_xlfn.XLOOKUP(D90,'道具价值表-汇总'!$B:$B,'道具价值表-汇总'!$D:$D,,0,1)</f>
      </c>
      <c r="G90" s="524" t="s">
        <v>4084</v>
      </c>
      <c r="H90" s="524">
        <v>2000</v>
      </c>
      <c r="I90" s="525">
        <f>H90*_xlfn.XLOOKUP(G90,'道具价值表-汇总'!$B:$B,'道具价值表-汇总'!$D:$D,,0,1)</f>
      </c>
      <c r="J90" s="524">
        <f t="shared" si="28"/>
      </c>
      <c r="K90" s="556">
        <v>0.17</v>
      </c>
      <c r="L90" s="527">
        <f t="shared" si="1"/>
      </c>
      <c r="M90" s="516"/>
      <c r="N90" s="516"/>
      <c r="O90" s="524" t="s">
        <v>4048</v>
      </c>
      <c r="P90" s="524" t="s">
        <v>4072</v>
      </c>
      <c r="Q90" s="524">
        <v>1</v>
      </c>
      <c r="R90" s="524">
        <v>280</v>
      </c>
      <c r="S90" s="516"/>
      <c r="T90" s="515"/>
      <c r="U90" s="515"/>
      <c r="V90" s="515"/>
      <c r="W90" s="515"/>
      <c r="X90" s="515"/>
      <c r="Y90" s="515"/>
      <c r="Z90" s="515"/>
      <c r="AA90" s="516"/>
      <c r="AB90" s="516"/>
    </row>
    <row r="91">
      <c r="A91" s="515"/>
      <c r="B91" s="521">
        <v>500</v>
      </c>
      <c r="C91" s="524">
        <v>500</v>
      </c>
      <c r="D91" s="524" t="s">
        <v>4072</v>
      </c>
      <c r="E91" s="524">
        <v>2</v>
      </c>
      <c r="F91" s="525">
        <f>E91*_xlfn.XLOOKUP(D91,'道具价值表-汇总'!$B:$B,'道具价值表-汇总'!$D:$D,,0,1)</f>
      </c>
      <c r="G91" s="524" t="s">
        <v>4084</v>
      </c>
      <c r="H91" s="524">
        <v>2000</v>
      </c>
      <c r="I91" s="525">
        <f>H91*_xlfn.XLOOKUP(G91,'道具价值表-汇总'!$B:$B,'道具价值表-汇总'!$D:$D,,0,1)</f>
      </c>
      <c r="J91" s="524">
        <f t="shared" si="28"/>
      </c>
      <c r="K91" s="556">
        <v>0.17</v>
      </c>
      <c r="L91" s="527">
        <f t="shared" si="1"/>
      </c>
      <c r="M91" s="516"/>
      <c r="N91" s="515"/>
      <c r="O91" s="515"/>
      <c r="P91" s="515"/>
      <c r="Q91" s="515"/>
      <c r="R91" s="515"/>
      <c r="S91" s="515"/>
      <c r="T91" s="515"/>
      <c r="U91" s="515"/>
      <c r="V91" s="515"/>
      <c r="W91" s="515"/>
      <c r="X91" s="515"/>
      <c r="Y91" s="516"/>
      <c r="Z91" s="516"/>
      <c r="AA91" s="516"/>
      <c r="AB91" s="516"/>
    </row>
    <row r="92">
      <c r="A92" s="515"/>
      <c r="B92" s="515"/>
      <c r="C92" s="515"/>
      <c r="D92" s="515"/>
      <c r="E92" s="515">
        <v>9</v>
      </c>
      <c r="F92" s="515"/>
      <c r="G92" s="515"/>
      <c r="H92" s="515">
        <v>9000</v>
      </c>
      <c r="I92" s="515"/>
      <c r="J92" s="515">
        <v>2970</v>
      </c>
      <c r="K92" s="535">
        <v>0.0265</v>
      </c>
      <c r="L92" s="515"/>
      <c r="M92" s="515"/>
      <c r="N92" s="515"/>
      <c r="O92" s="515"/>
      <c r="P92" s="515"/>
      <c r="Q92" s="515"/>
      <c r="R92" s="515"/>
      <c r="S92" s="515"/>
      <c r="T92" s="515"/>
      <c r="U92" s="515"/>
      <c r="V92" s="515"/>
      <c r="W92" s="515"/>
      <c r="X92" s="515"/>
      <c r="Y92" s="516"/>
      <c r="Z92" s="516"/>
      <c r="AA92" s="516"/>
      <c r="AB92" s="516"/>
    </row>
    <row r="93">
      <c r="A93" s="515"/>
      <c r="B93" s="516"/>
      <c r="C93" s="516"/>
      <c r="D93" s="516"/>
      <c r="E93" s="516"/>
      <c r="F93" s="516"/>
      <c r="G93" s="516"/>
      <c r="H93" s="516"/>
      <c r="I93" s="516"/>
      <c r="J93" s="516"/>
      <c r="K93" s="516"/>
      <c r="L93" s="516"/>
      <c r="M93" s="516"/>
      <c r="N93" s="515"/>
      <c r="O93" s="515"/>
      <c r="P93" s="515"/>
      <c r="Q93" s="515"/>
      <c r="R93" s="515"/>
      <c r="S93" s="515"/>
      <c r="T93" s="515"/>
      <c r="U93" s="515"/>
      <c r="V93" s="515"/>
      <c r="W93" s="515"/>
      <c r="X93" s="515"/>
      <c r="Y93" s="516"/>
      <c r="Z93" s="516"/>
      <c r="AA93" s="516"/>
      <c r="AB93" s="516"/>
    </row>
    <row r="94">
      <c r="A94" s="515"/>
      <c r="B94" s="515"/>
      <c r="C94" s="522" t="s">
        <v>4015</v>
      </c>
      <c r="D94" s="522" t="s">
        <v>4019</v>
      </c>
      <c r="E94" s="522" t="s">
        <v>4020</v>
      </c>
      <c r="F94" s="522" t="s">
        <v>4021</v>
      </c>
      <c r="G94" s="522" t="s">
        <v>4019</v>
      </c>
      <c r="H94" s="522" t="s">
        <v>4020</v>
      </c>
      <c r="I94" s="522" t="s">
        <v>4021</v>
      </c>
      <c r="J94" s="522" t="s">
        <v>4022</v>
      </c>
      <c r="K94" s="522" t="s">
        <v>4023</v>
      </c>
      <c r="L94" s="515"/>
      <c r="M94" s="516"/>
      <c r="N94" s="515"/>
      <c r="O94" s="515"/>
      <c r="P94" s="538"/>
      <c r="Q94" s="515"/>
      <c r="R94" s="515"/>
      <c r="S94" s="515"/>
      <c r="T94" s="515"/>
      <c r="U94" s="515"/>
      <c r="V94" s="515"/>
      <c r="W94" s="515"/>
      <c r="X94" s="515"/>
      <c r="Y94" s="516"/>
      <c r="Z94" s="516"/>
      <c r="AA94" s="516"/>
      <c r="AB94" s="516"/>
    </row>
    <row r="95">
      <c r="A95" s="515"/>
      <c r="B95" s="521">
        <v>100</v>
      </c>
      <c r="C95" s="524">
        <v>100</v>
      </c>
      <c r="D95" s="524" t="s">
        <v>4072</v>
      </c>
      <c r="E95" s="524">
        <v>2</v>
      </c>
      <c r="F95" s="525">
        <f>E95*_xlfn.XLOOKUP(D95,'道具价值表-汇总'!$B:$B,'道具价值表-汇总'!$D:$D,,0,1)</f>
      </c>
      <c r="G95" s="524" t="s">
        <v>4084</v>
      </c>
      <c r="H95" s="524">
        <v>1000</v>
      </c>
      <c r="I95" s="525">
        <f>H95*_xlfn.XLOOKUP(G95,'道具价值表-汇总'!$B:$B,'道具价值表-汇总'!$D:$D,,0,1)</f>
      </c>
      <c r="J95" s="524">
        <f t="shared" ref="J95:J100" si="29">I95+F95</f>
      </c>
      <c r="K95" s="556">
        <v>0.2</v>
      </c>
      <c r="L95" s="527">
        <f t="shared" ref="L95:L100" si="2">J95/((B95-B94)*50)</f>
      </c>
      <c r="M95" s="516"/>
      <c r="N95" s="515"/>
      <c r="O95" s="515"/>
      <c r="P95" s="538"/>
      <c r="Q95" s="515"/>
      <c r="R95" s="515"/>
      <c r="S95" s="515"/>
      <c r="T95" s="515"/>
      <c r="U95" s="515"/>
      <c r="V95" s="515"/>
      <c r="W95" s="515"/>
      <c r="X95" s="515"/>
      <c r="Y95" s="516"/>
      <c r="Z95" s="516"/>
      <c r="AA95" s="516"/>
      <c r="AB95" s="516"/>
    </row>
    <row r="96">
      <c r="A96" s="515"/>
      <c r="B96" s="521">
        <v>200</v>
      </c>
      <c r="C96" s="524">
        <v>200</v>
      </c>
      <c r="D96" s="524" t="s">
        <v>4072</v>
      </c>
      <c r="E96" s="524">
        <v>2</v>
      </c>
      <c r="F96" s="525">
        <f>E96*_xlfn.XLOOKUP(D96,'道具价值表-汇总'!$B:$B,'道具价值表-汇总'!$D:$D,,0,1)</f>
      </c>
      <c r="G96" s="524" t="s">
        <v>4084</v>
      </c>
      <c r="H96" s="524">
        <v>1000</v>
      </c>
      <c r="I96" s="525">
        <f>H96*_xlfn.XLOOKUP(G96,'道具价值表-汇总'!$B:$B,'道具价值表-汇总'!$D:$D,,0,1)</f>
      </c>
      <c r="J96" s="524">
        <f t="shared" si="29"/>
      </c>
      <c r="K96" s="556">
        <v>0.14</v>
      </c>
      <c r="L96" s="527">
        <f t="shared" si="2"/>
      </c>
      <c r="M96" s="516"/>
      <c r="N96" s="515"/>
      <c r="O96" s="515"/>
      <c r="P96" s="538"/>
      <c r="Q96" s="515"/>
      <c r="R96" s="515"/>
      <c r="S96" s="515"/>
      <c r="T96" s="515"/>
      <c r="U96" s="515"/>
      <c r="V96" s="515"/>
      <c r="W96" s="515"/>
      <c r="X96" s="515"/>
      <c r="Y96" s="516"/>
      <c r="Z96" s="516"/>
      <c r="AA96" s="516"/>
      <c r="AB96" s="516"/>
    </row>
    <row r="97">
      <c r="A97" s="515"/>
      <c r="B97" s="521">
        <v>320</v>
      </c>
      <c r="C97" s="524">
        <v>320</v>
      </c>
      <c r="D97" s="524" t="s">
        <v>4072</v>
      </c>
      <c r="E97" s="524">
        <v>2</v>
      </c>
      <c r="F97" s="525">
        <f>E97*_xlfn.XLOOKUP(D97,'道具价值表-汇总'!$B:$B,'道具价值表-汇总'!$D:$D,,0,1)</f>
      </c>
      <c r="G97" s="524" t="s">
        <v>4084</v>
      </c>
      <c r="H97" s="524">
        <v>1000</v>
      </c>
      <c r="I97" s="525">
        <f>H97*_xlfn.XLOOKUP(G97,'道具价值表-汇总'!$B:$B,'道具价值表-汇总'!$D:$D,,0,1)</f>
      </c>
      <c r="J97" s="524">
        <f t="shared" si="29"/>
      </c>
      <c r="K97" s="556">
        <v>0.14</v>
      </c>
      <c r="L97" s="527">
        <f t="shared" si="2"/>
      </c>
      <c r="M97" s="516"/>
      <c r="N97" s="515"/>
      <c r="O97" s="515"/>
      <c r="P97" s="515"/>
      <c r="Q97" s="515"/>
      <c r="R97" s="515"/>
      <c r="S97" s="515"/>
      <c r="T97" s="515"/>
      <c r="U97" s="515"/>
      <c r="V97" s="515"/>
      <c r="W97" s="515"/>
      <c r="X97" s="515"/>
      <c r="Y97" s="516"/>
      <c r="Z97" s="516"/>
      <c r="AA97" s="516"/>
      <c r="AB97" s="516"/>
    </row>
    <row r="98">
      <c r="A98" s="515"/>
      <c r="B98" s="521">
        <v>450</v>
      </c>
      <c r="C98" s="524">
        <v>450</v>
      </c>
      <c r="D98" s="524" t="s">
        <v>4072</v>
      </c>
      <c r="E98" s="524">
        <v>3</v>
      </c>
      <c r="F98" s="525">
        <f>E98*_xlfn.XLOOKUP(D98,'道具价值表-汇总'!$B:$B,'道具价值表-汇总'!$D:$D,,0,1)</f>
      </c>
      <c r="G98" s="524" t="s">
        <v>4084</v>
      </c>
      <c r="H98" s="524">
        <v>2000</v>
      </c>
      <c r="I98" s="525">
        <f>H98*_xlfn.XLOOKUP(G98,'道具价值表-汇总'!$B:$B,'道具价值表-汇总'!$D:$D,,0,1)</f>
      </c>
      <c r="J98" s="524">
        <f t="shared" si="29"/>
      </c>
      <c r="K98" s="556">
        <v>0.16</v>
      </c>
      <c r="L98" s="527">
        <f t="shared" si="2"/>
      </c>
      <c r="M98" s="516"/>
      <c r="N98" s="515"/>
      <c r="O98" s="515"/>
      <c r="P98" s="515"/>
      <c r="Q98" s="515"/>
      <c r="R98" s="515"/>
      <c r="S98" s="515"/>
      <c r="T98" s="515"/>
      <c r="U98" s="515"/>
      <c r="V98" s="515"/>
      <c r="W98" s="515"/>
      <c r="X98" s="515"/>
      <c r="Y98" s="516"/>
      <c r="Z98" s="516"/>
      <c r="AA98" s="516"/>
      <c r="AB98" s="516"/>
    </row>
    <row r="99">
      <c r="A99" s="515"/>
      <c r="B99" s="521">
        <v>560</v>
      </c>
      <c r="C99" s="524">
        <v>560</v>
      </c>
      <c r="D99" s="524" t="s">
        <v>4072</v>
      </c>
      <c r="E99" s="524">
        <v>3</v>
      </c>
      <c r="F99" s="525">
        <f>E99*_xlfn.XLOOKUP(D99,'道具价值表-汇总'!$B:$B,'道具价值表-汇总'!$D:$D,,0,1)</f>
      </c>
      <c r="G99" s="524" t="s">
        <v>4084</v>
      </c>
      <c r="H99" s="524">
        <v>2000</v>
      </c>
      <c r="I99" s="525">
        <f>H99*_xlfn.XLOOKUP(G99,'道具价值表-汇总'!$B:$B,'道具价值表-汇总'!$D:$D,,0,1)</f>
      </c>
      <c r="J99" s="524">
        <f t="shared" si="29"/>
      </c>
      <c r="K99" s="556">
        <v>0.16</v>
      </c>
      <c r="L99" s="527">
        <f t="shared" si="2"/>
      </c>
      <c r="M99" s="516"/>
      <c r="N99" s="515"/>
      <c r="O99" s="515"/>
      <c r="P99" s="515"/>
      <c r="Q99" s="515"/>
      <c r="R99" s="515"/>
      <c r="S99" s="515"/>
      <c r="T99" s="515"/>
      <c r="U99" s="515"/>
      <c r="V99" s="515"/>
      <c r="W99" s="515"/>
      <c r="X99" s="515"/>
      <c r="Y99" s="516"/>
      <c r="Z99" s="516"/>
      <c r="AA99" s="516"/>
      <c r="AB99" s="516"/>
    </row>
    <row r="100">
      <c r="A100" s="515"/>
      <c r="B100" s="521">
        <v>700</v>
      </c>
      <c r="C100" s="524">
        <v>700</v>
      </c>
      <c r="D100" s="524" t="s">
        <v>4072</v>
      </c>
      <c r="E100" s="524">
        <v>3</v>
      </c>
      <c r="F100" s="525">
        <f>E100*_xlfn.XLOOKUP(D100,'道具价值表-汇总'!$B:$B,'道具价值表-汇总'!$D:$D,,0,1)</f>
      </c>
      <c r="G100" s="524" t="s">
        <v>4084</v>
      </c>
      <c r="H100" s="524">
        <v>2000</v>
      </c>
      <c r="I100" s="525">
        <f>H100*_xlfn.XLOOKUP(G100,'道具价值表-汇总'!$B:$B,'道具价值表-汇总'!$D:$D,,0,1)</f>
      </c>
      <c r="J100" s="524">
        <f t="shared" si="29"/>
      </c>
      <c r="K100" s="556">
        <v>0.16</v>
      </c>
      <c r="L100" s="527">
        <f t="shared" si="2"/>
      </c>
      <c r="M100" s="516"/>
      <c r="N100" s="515"/>
      <c r="O100" s="515"/>
      <c r="P100" s="515"/>
      <c r="Q100" s="515"/>
      <c r="R100" s="515"/>
      <c r="S100" s="515"/>
      <c r="T100" s="515"/>
      <c r="U100" s="515"/>
      <c r="V100" s="515"/>
      <c r="W100" s="515"/>
      <c r="X100" s="515"/>
      <c r="Y100" s="516"/>
      <c r="Z100" s="516"/>
      <c r="AA100" s="516"/>
      <c r="AB100" s="516"/>
    </row>
    <row r="101">
      <c r="A101" s="515"/>
      <c r="B101" s="515"/>
      <c r="C101" s="515"/>
      <c r="D101" s="515"/>
      <c r="E101" s="515">
        <v>15</v>
      </c>
      <c r="F101" s="515"/>
      <c r="G101" s="515"/>
      <c r="H101" s="515">
        <v>9000</v>
      </c>
      <c r="I101" s="515"/>
      <c r="J101" s="515">
        <v>4650</v>
      </c>
      <c r="K101" s="535">
        <v>0.0277</v>
      </c>
      <c r="L101" s="515"/>
      <c r="M101" s="515"/>
      <c r="N101" s="515"/>
      <c r="O101" s="515"/>
      <c r="P101" s="515"/>
      <c r="Q101" s="515"/>
      <c r="R101" s="515"/>
      <c r="S101" s="515"/>
      <c r="T101" s="515"/>
      <c r="U101" s="515"/>
      <c r="V101" s="515"/>
      <c r="W101" s="515"/>
      <c r="X101" s="515"/>
      <c r="Y101" s="516"/>
      <c r="Z101" s="516"/>
      <c r="AA101" s="516"/>
      <c r="AB101" s="516"/>
    </row>
    <row r="102">
      <c r="A102" s="515"/>
      <c r="B102" s="516"/>
      <c r="C102" s="516"/>
      <c r="D102" s="516"/>
      <c r="E102" s="516"/>
      <c r="F102" s="516"/>
      <c r="G102" s="516"/>
      <c r="H102" s="516"/>
      <c r="I102" s="516"/>
      <c r="J102" s="516"/>
      <c r="K102" s="516"/>
      <c r="L102" s="516"/>
      <c r="M102" s="516"/>
      <c r="N102" s="515"/>
      <c r="O102" s="515"/>
      <c r="P102" s="515"/>
      <c r="Q102" s="515"/>
      <c r="R102" s="515"/>
      <c r="S102" s="515"/>
      <c r="T102" s="515"/>
      <c r="U102" s="515"/>
      <c r="V102" s="515"/>
      <c r="W102" s="515"/>
      <c r="X102" s="515"/>
      <c r="Y102" s="516"/>
      <c r="Z102" s="516"/>
      <c r="AA102" s="516"/>
      <c r="AB102" s="516"/>
    </row>
    <row r="103">
      <c r="A103" s="515"/>
      <c r="B103" s="515"/>
      <c r="C103" s="522" t="s">
        <v>4015</v>
      </c>
      <c r="D103" s="522" t="s">
        <v>4019</v>
      </c>
      <c r="E103" s="522" t="s">
        <v>4020</v>
      </c>
      <c r="F103" s="522" t="s">
        <v>4021</v>
      </c>
      <c r="G103" s="522" t="s">
        <v>4019</v>
      </c>
      <c r="H103" s="522" t="s">
        <v>4020</v>
      </c>
      <c r="I103" s="522" t="s">
        <v>4021</v>
      </c>
      <c r="J103" s="522" t="s">
        <v>4022</v>
      </c>
      <c r="K103" s="522" t="s">
        <v>4023</v>
      </c>
      <c r="L103" s="515"/>
      <c r="M103" s="516"/>
      <c r="N103" s="515"/>
      <c r="O103" s="515"/>
      <c r="P103" s="515"/>
      <c r="Q103" s="515"/>
      <c r="R103" s="515"/>
      <c r="S103" s="515"/>
      <c r="T103" s="515"/>
      <c r="U103" s="515"/>
      <c r="V103" s="515"/>
      <c r="W103" s="515"/>
      <c r="X103" s="515"/>
      <c r="Y103" s="516"/>
      <c r="Z103" s="516"/>
      <c r="AA103" s="516"/>
      <c r="AB103" s="516"/>
    </row>
    <row r="104">
      <c r="A104" s="515"/>
      <c r="B104" s="521">
        <v>120</v>
      </c>
      <c r="C104" s="524">
        <v>120</v>
      </c>
      <c r="D104" s="524" t="s">
        <v>4072</v>
      </c>
      <c r="E104" s="524">
        <v>2</v>
      </c>
      <c r="F104" s="525">
        <f>E104*_xlfn.XLOOKUP(D104,'道具价值表-汇总'!$B:$B,'道具价值表-汇总'!$D:$D,,0,1)</f>
      </c>
      <c r="G104" s="524" t="s">
        <v>4084</v>
      </c>
      <c r="H104" s="524">
        <v>1000</v>
      </c>
      <c r="I104" s="525">
        <f>H104*_xlfn.XLOOKUP(G104,'道具价值表-汇总'!$B:$B,'道具价值表-汇总'!$D:$D,,0,1)</f>
      </c>
      <c r="J104" s="524">
        <f t="shared" ref="J104:J109" si="30">I104+F104</f>
      </c>
      <c r="K104" s="556">
        <v>0.15</v>
      </c>
      <c r="L104" s="527">
        <f t="shared" ref="L104:L109" si="3">J104/((B104-B103)*50)</f>
      </c>
      <c r="M104" s="516"/>
      <c r="N104" s="515"/>
      <c r="O104" s="515"/>
      <c r="P104" s="515"/>
      <c r="Q104" s="515"/>
      <c r="R104" s="515"/>
      <c r="S104" s="515"/>
      <c r="T104" s="515"/>
      <c r="U104" s="515"/>
      <c r="V104" s="515"/>
      <c r="W104" s="515"/>
      <c r="X104" s="515"/>
      <c r="Y104" s="516"/>
      <c r="Z104" s="516"/>
      <c r="AA104" s="516"/>
      <c r="AB104" s="516"/>
    </row>
    <row r="105">
      <c r="A105" s="515"/>
      <c r="B105" s="521">
        <v>240</v>
      </c>
      <c r="C105" s="524">
        <v>240</v>
      </c>
      <c r="D105" s="524" t="s">
        <v>4072</v>
      </c>
      <c r="E105" s="524">
        <v>2</v>
      </c>
      <c r="F105" s="525">
        <f>E105*_xlfn.XLOOKUP(D105,'道具价值表-汇总'!$B:$B,'道具价值表-汇总'!$D:$D,,0,1)</f>
      </c>
      <c r="G105" s="524" t="s">
        <v>4084</v>
      </c>
      <c r="H105" s="524">
        <v>1000</v>
      </c>
      <c r="I105" s="525">
        <f>H105*_xlfn.XLOOKUP(G105,'道具价值表-汇总'!$B:$B,'道具价值表-汇总'!$D:$D,,0,1)</f>
      </c>
      <c r="J105" s="524">
        <f t="shared" si="30"/>
      </c>
      <c r="K105" s="556">
        <v>0.1</v>
      </c>
      <c r="L105" s="527">
        <f t="shared" si="3"/>
      </c>
      <c r="M105" s="516"/>
      <c r="N105" s="515"/>
      <c r="O105" s="515"/>
      <c r="P105" s="515"/>
      <c r="Q105" s="515"/>
      <c r="R105" s="515"/>
      <c r="S105" s="515"/>
      <c r="T105" s="515"/>
      <c r="U105" s="515"/>
      <c r="V105" s="515"/>
      <c r="W105" s="515"/>
      <c r="X105" s="515"/>
      <c r="Y105" s="516"/>
      <c r="Z105" s="516"/>
      <c r="AA105" s="516"/>
      <c r="AB105" s="516"/>
    </row>
    <row r="106">
      <c r="A106" s="515"/>
      <c r="B106" s="521">
        <v>380</v>
      </c>
      <c r="C106" s="524">
        <v>380</v>
      </c>
      <c r="D106" s="524" t="s">
        <v>4072</v>
      </c>
      <c r="E106" s="524">
        <v>2</v>
      </c>
      <c r="F106" s="525">
        <f>E106*_xlfn.XLOOKUP(D106,'道具价值表-汇总'!$B:$B,'道具价值表-汇总'!$D:$D,,0,1)</f>
      </c>
      <c r="G106" s="524" t="s">
        <v>4084</v>
      </c>
      <c r="H106" s="524">
        <v>1000</v>
      </c>
      <c r="I106" s="525">
        <f>H106*_xlfn.XLOOKUP(G106,'道具价值表-汇总'!$B:$B,'道具价值表-汇总'!$D:$D,,0,1)</f>
      </c>
      <c r="J106" s="524">
        <f t="shared" si="30"/>
      </c>
      <c r="K106" s="556">
        <v>0.1</v>
      </c>
      <c r="L106" s="527">
        <f t="shared" si="3"/>
      </c>
      <c r="M106" s="516"/>
      <c r="N106" s="515"/>
      <c r="O106" s="515"/>
      <c r="P106" s="515"/>
      <c r="Q106" s="515"/>
      <c r="R106" s="515"/>
      <c r="S106" s="515"/>
      <c r="T106" s="515"/>
      <c r="U106" s="515"/>
      <c r="V106" s="515"/>
      <c r="W106" s="515"/>
      <c r="X106" s="515"/>
      <c r="Y106" s="516"/>
      <c r="Z106" s="516"/>
      <c r="AA106" s="516"/>
      <c r="AB106" s="516"/>
    </row>
    <row r="107">
      <c r="A107" s="515"/>
      <c r="B107" s="521">
        <v>560</v>
      </c>
      <c r="C107" s="524">
        <v>560</v>
      </c>
      <c r="D107" s="524" t="s">
        <v>4072</v>
      </c>
      <c r="E107" s="524">
        <v>3</v>
      </c>
      <c r="F107" s="525">
        <f>E107*_xlfn.XLOOKUP(D107,'道具价值表-汇总'!$B:$B,'道具价值表-汇总'!$D:$D,,0,1)</f>
      </c>
      <c r="G107" s="524" t="s">
        <v>4084</v>
      </c>
      <c r="H107" s="524">
        <v>2000</v>
      </c>
      <c r="I107" s="525">
        <f>H107*_xlfn.XLOOKUP(G107,'道具价值表-汇总'!$B:$B,'道具价值表-汇总'!$D:$D,,0,1)</f>
      </c>
      <c r="J107" s="524">
        <f t="shared" si="30"/>
      </c>
      <c r="K107" s="556">
        <v>0.12</v>
      </c>
      <c r="L107" s="527">
        <f t="shared" si="3"/>
      </c>
      <c r="M107" s="516"/>
      <c r="N107" s="515"/>
      <c r="O107" s="515"/>
      <c r="P107" s="515"/>
      <c r="Q107" s="515"/>
      <c r="R107" s="515"/>
      <c r="S107" s="515"/>
      <c r="T107" s="515"/>
      <c r="U107" s="515"/>
      <c r="V107" s="515"/>
      <c r="W107" s="515"/>
      <c r="X107" s="515"/>
      <c r="Y107" s="516"/>
      <c r="Z107" s="516"/>
      <c r="AA107" s="516"/>
      <c r="AB107" s="516"/>
    </row>
    <row r="108">
      <c r="A108" s="516"/>
      <c r="B108" s="521">
        <v>780</v>
      </c>
      <c r="C108" s="524">
        <v>780</v>
      </c>
      <c r="D108" s="524" t="s">
        <v>4072</v>
      </c>
      <c r="E108" s="524">
        <v>3</v>
      </c>
      <c r="F108" s="525">
        <f>E108*_xlfn.XLOOKUP(D108,'道具价值表-汇总'!$B:$B,'道具价值表-汇总'!$D:$D,,0,1)</f>
      </c>
      <c r="G108" s="524" t="s">
        <v>4084</v>
      </c>
      <c r="H108" s="524">
        <v>2000</v>
      </c>
      <c r="I108" s="525">
        <f>H108*_xlfn.XLOOKUP(G108,'道具价值表-汇总'!$B:$B,'道具价值表-汇总'!$D:$D,,0,1)</f>
      </c>
      <c r="J108" s="524">
        <f t="shared" si="30"/>
      </c>
      <c r="K108" s="556">
        <v>0.12</v>
      </c>
      <c r="L108" s="527">
        <f t="shared" si="3"/>
      </c>
      <c r="M108" s="516"/>
      <c r="N108" s="516"/>
      <c r="O108" s="516"/>
      <c r="P108" s="516"/>
      <c r="Q108" s="516"/>
      <c r="R108" s="516"/>
      <c r="S108" s="516"/>
      <c r="T108" s="516"/>
      <c r="U108" s="516"/>
      <c r="V108" s="516"/>
      <c r="W108" s="515"/>
      <c r="X108" s="515"/>
      <c r="Y108" s="516"/>
      <c r="Z108" s="516"/>
      <c r="AA108" s="516"/>
      <c r="AB108" s="516"/>
    </row>
    <row r="109">
      <c r="A109" s="516"/>
      <c r="B109" s="521">
        <v>1000</v>
      </c>
      <c r="C109" s="524">
        <v>1000</v>
      </c>
      <c r="D109" s="524" t="s">
        <v>4072</v>
      </c>
      <c r="E109" s="524">
        <v>3</v>
      </c>
      <c r="F109" s="525">
        <f>E109*_xlfn.XLOOKUP(D109,'道具价值表-汇总'!$B:$B,'道具价值表-汇总'!$D:$D,,0,1)</f>
      </c>
      <c r="G109" s="524" t="s">
        <v>4084</v>
      </c>
      <c r="H109" s="524">
        <v>2000</v>
      </c>
      <c r="I109" s="525">
        <f>H109*_xlfn.XLOOKUP(G109,'道具价值表-汇总'!$B:$B,'道具价值表-汇总'!$D:$D,,0,1)</f>
      </c>
      <c r="J109" s="524">
        <f t="shared" si="30"/>
      </c>
      <c r="K109" s="556">
        <v>0.12</v>
      </c>
      <c r="L109" s="527">
        <f t="shared" si="3"/>
      </c>
      <c r="M109" s="516"/>
      <c r="N109" s="516"/>
      <c r="O109" s="516"/>
      <c r="P109" s="516"/>
      <c r="Q109" s="516"/>
      <c r="R109" s="516"/>
      <c r="S109" s="516"/>
      <c r="T109" s="516"/>
      <c r="U109" s="516"/>
      <c r="V109" s="516"/>
      <c r="W109" s="515"/>
      <c r="X109" s="515"/>
      <c r="Y109" s="516"/>
      <c r="Z109" s="516"/>
      <c r="AA109" s="516"/>
      <c r="AB109" s="516"/>
    </row>
    <row r="110">
      <c r="A110" s="516"/>
      <c r="B110" s="516"/>
      <c r="C110" s="516"/>
      <c r="D110" s="516"/>
      <c r="E110" s="515">
        <v>15</v>
      </c>
      <c r="F110" s="515"/>
      <c r="G110" s="515"/>
      <c r="H110" s="515">
        <v>9000</v>
      </c>
      <c r="I110" s="515"/>
      <c r="J110" s="515">
        <v>4650</v>
      </c>
      <c r="K110" s="535">
        <v>0.0208</v>
      </c>
      <c r="L110" s="516"/>
      <c r="M110" s="516"/>
      <c r="N110" s="516"/>
      <c r="O110" s="516"/>
      <c r="P110" s="516"/>
      <c r="Q110" s="516"/>
      <c r="R110" s="516"/>
      <c r="S110" s="516"/>
      <c r="T110" s="516"/>
      <c r="U110" s="516"/>
      <c r="V110" s="516"/>
      <c r="W110" s="515"/>
      <c r="X110" s="515"/>
      <c r="Y110" s="516"/>
      <c r="Z110" s="516"/>
      <c r="AA110" s="516"/>
      <c r="AB110" s="516"/>
    </row>
    <row r="111">
      <c r="A111" s="516"/>
      <c r="B111" s="516"/>
      <c r="C111" s="516"/>
      <c r="D111" s="516"/>
      <c r="E111" s="516"/>
      <c r="F111" s="516"/>
      <c r="G111" s="516"/>
      <c r="H111" s="516"/>
      <c r="I111" s="516"/>
      <c r="J111" s="516"/>
      <c r="K111" s="516"/>
      <c r="L111" s="516"/>
      <c r="M111" s="516"/>
      <c r="N111" s="516"/>
      <c r="O111" s="516"/>
      <c r="P111" s="516"/>
      <c r="Q111" s="516"/>
      <c r="R111" s="516"/>
      <c r="S111" s="516"/>
      <c r="T111" s="516"/>
      <c r="U111" s="516"/>
      <c r="V111" s="516"/>
      <c r="W111" s="515"/>
      <c r="X111" s="515"/>
      <c r="Y111" s="516"/>
      <c r="Z111" s="516"/>
      <c r="AA111" s="516"/>
      <c r="AB111" s="516"/>
    </row>
    <row r="112">
      <c r="A112" s="515"/>
      <c r="B112" s="515"/>
      <c r="C112" s="517" t="s">
        <v>4055</v>
      </c>
      <c r="D112" s="520" t="s">
        <v>4056</v>
      </c>
      <c r="E112" s="515"/>
      <c r="F112" s="515"/>
      <c r="G112" s="515"/>
      <c r="H112" s="515"/>
      <c r="I112" s="515"/>
      <c r="J112" s="515"/>
      <c r="K112" s="515"/>
      <c r="L112" s="515"/>
      <c r="M112" s="515"/>
      <c r="N112" s="515"/>
      <c r="O112" s="515"/>
      <c r="P112" s="515"/>
      <c r="Q112" s="515"/>
      <c r="R112" s="515"/>
      <c r="S112" s="515"/>
      <c r="T112" s="515"/>
      <c r="U112" s="515"/>
      <c r="V112" s="515"/>
      <c r="W112" s="515"/>
      <c r="X112" s="515"/>
      <c r="Y112" s="516"/>
      <c r="Z112" s="516"/>
      <c r="AA112" s="516"/>
      <c r="AB112" s="516"/>
    </row>
    <row r="113">
      <c r="A113" s="515"/>
      <c r="B113" s="515"/>
      <c r="C113" s="515"/>
      <c r="D113" s="515"/>
      <c r="E113" s="515"/>
      <c r="F113" s="515"/>
      <c r="G113" s="515"/>
      <c r="H113" s="515"/>
      <c r="I113" s="515"/>
      <c r="J113" s="515"/>
      <c r="K113" s="515"/>
      <c r="L113" s="515"/>
      <c r="M113" s="515"/>
      <c r="N113" s="515"/>
      <c r="O113" s="515"/>
      <c r="P113" s="515"/>
      <c r="Q113" s="516"/>
      <c r="R113" s="516"/>
      <c r="S113" s="516"/>
      <c r="T113" s="515"/>
      <c r="U113" s="515"/>
      <c r="V113" s="515"/>
      <c r="W113" s="515"/>
      <c r="X113" s="515"/>
      <c r="Y113" s="516"/>
      <c r="Z113" s="516"/>
      <c r="AA113" s="516"/>
      <c r="AB113" s="516"/>
    </row>
    <row r="114">
      <c r="A114" s="515"/>
      <c r="B114" s="515"/>
      <c r="C114" s="522" t="s">
        <v>4057</v>
      </c>
      <c r="D114" s="522" t="s">
        <v>4058</v>
      </c>
      <c r="E114" s="522" t="s">
        <v>4059</v>
      </c>
      <c r="F114" s="522" t="s">
        <v>4019</v>
      </c>
      <c r="G114" s="522" t="s">
        <v>4020</v>
      </c>
      <c r="H114" s="522" t="s">
        <v>4021</v>
      </c>
      <c r="I114" s="522" t="s">
        <v>4019</v>
      </c>
      <c r="J114" s="522" t="s">
        <v>4020</v>
      </c>
      <c r="K114" s="522" t="s">
        <v>4021</v>
      </c>
      <c r="L114" s="522" t="s">
        <v>4019</v>
      </c>
      <c r="M114" s="522" t="s">
        <v>4020</v>
      </c>
      <c r="N114" s="522" t="s">
        <v>4021</v>
      </c>
      <c r="O114" s="522" t="s">
        <v>4022</v>
      </c>
      <c r="P114" s="522" t="s">
        <v>4023</v>
      </c>
      <c r="Q114" s="515"/>
      <c r="R114" s="515"/>
      <c r="S114" s="515"/>
      <c r="T114" s="516"/>
      <c r="U114" s="515"/>
      <c r="V114" s="515"/>
      <c r="W114" s="515"/>
      <c r="X114" s="515" t="s">
        <v>4061</v>
      </c>
      <c r="Y114" s="538" t="s">
        <v>4062</v>
      </c>
      <c r="Z114" s="516"/>
      <c r="AA114" s="516"/>
      <c r="AB114" s="516"/>
    </row>
    <row r="115">
      <c r="A115" s="515"/>
      <c r="B115" s="515"/>
      <c r="C115" s="524" t="s">
        <v>4063</v>
      </c>
      <c r="D115" s="524">
        <v>0</v>
      </c>
      <c r="E115" s="524">
        <v>1</v>
      </c>
      <c r="F115" s="524" t="s">
        <v>4082</v>
      </c>
      <c r="G115" s="524">
        <v>2</v>
      </c>
      <c r="H115" s="524">
        <v>100</v>
      </c>
      <c r="I115" s="524"/>
      <c r="J115" s="540"/>
      <c r="K115" s="540"/>
      <c r="L115" s="540"/>
      <c r="M115" s="540"/>
      <c r="N115" s="540"/>
      <c r="O115" s="540">
        <f t="shared" ref="O115:O123" si="17">SUMIF($B$114:$P$114,"价值*",B115:N115)</f>
      </c>
      <c r="P115" s="540"/>
      <c r="Q115" s="515"/>
      <c r="R115" s="515">
        <f>O115+O116+O118+O120+O121+O123</f>
      </c>
      <c r="S115" s="515">
        <f>D116+D118+D120+D121+D123</f>
      </c>
      <c r="T115" s="545">
        <f>R115/S115</f>
      </c>
      <c r="U115" s="515"/>
      <c r="V115" s="515"/>
      <c r="W115" s="515"/>
      <c r="X115" s="515">
        <v>1092</v>
      </c>
      <c r="Y115" s="541">
        <v>57988</v>
      </c>
      <c r="Z115" s="516"/>
      <c r="AA115" s="516"/>
      <c r="AB115" s="516"/>
    </row>
    <row r="116">
      <c r="A116" s="515"/>
      <c r="B116" s="515"/>
      <c r="C116" s="524" t="s">
        <v>4064</v>
      </c>
      <c r="D116" s="524">
        <v>168</v>
      </c>
      <c r="E116" s="524">
        <v>3</v>
      </c>
      <c r="F116" s="524" t="s">
        <v>4072</v>
      </c>
      <c r="G116" s="524">
        <v>2</v>
      </c>
      <c r="H116" s="524">
        <v>560</v>
      </c>
      <c r="I116" s="524" t="s">
        <v>4082</v>
      </c>
      <c r="J116" s="524">
        <v>1</v>
      </c>
      <c r="K116" s="540">
        <v>50</v>
      </c>
      <c r="L116" s="540"/>
      <c r="M116" s="540"/>
      <c r="N116" s="540"/>
      <c r="O116" s="540">
        <f t="shared" si="17"/>
      </c>
      <c r="P116" s="543">
        <f>O116/D116</f>
      </c>
      <c r="Q116" s="515"/>
      <c r="R116" s="515"/>
      <c r="S116" s="515"/>
      <c r="T116" s="516"/>
      <c r="U116" s="515"/>
      <c r="V116" s="515"/>
      <c r="W116" s="515"/>
      <c r="X116" s="515"/>
      <c r="Y116" s="516"/>
      <c r="Z116" s="516"/>
      <c r="AA116" s="516"/>
      <c r="AB116" s="516"/>
    </row>
    <row r="117">
      <c r="A117" s="515"/>
      <c r="B117" s="515"/>
      <c r="C117" s="524" t="s">
        <v>4066</v>
      </c>
      <c r="D117" s="524">
        <v>6</v>
      </c>
      <c r="E117" s="524">
        <v>3</v>
      </c>
      <c r="F117" s="524" t="s">
        <v>4033</v>
      </c>
      <c r="G117" s="524">
        <v>60</v>
      </c>
      <c r="H117" s="524">
        <v>60</v>
      </c>
      <c r="I117" s="524" t="s">
        <v>4072</v>
      </c>
      <c r="J117" s="524">
        <v>2</v>
      </c>
      <c r="K117" s="524">
        <v>560</v>
      </c>
      <c r="L117" s="540"/>
      <c r="M117" s="540"/>
      <c r="N117" s="540"/>
      <c r="O117" s="540">
        <f t="shared" si="17"/>
      </c>
      <c r="P117" s="546">
        <f>O117/D117/10</f>
      </c>
      <c r="Q117" s="515"/>
      <c r="R117" s="515"/>
      <c r="S117" s="515"/>
      <c r="T117" s="516"/>
      <c r="U117" s="515"/>
      <c r="V117" s="515"/>
      <c r="W117" s="515"/>
      <c r="X117" s="515"/>
      <c r="Y117" s="516"/>
      <c r="Z117" s="516"/>
      <c r="AA117" s="516"/>
      <c r="AB117" s="516"/>
    </row>
    <row r="118">
      <c r="A118" s="515"/>
      <c r="B118" s="515"/>
      <c r="C118" s="524" t="s">
        <v>4064</v>
      </c>
      <c r="D118" s="524">
        <v>888</v>
      </c>
      <c r="E118" s="524">
        <v>3</v>
      </c>
      <c r="F118" s="524" t="s">
        <v>4072</v>
      </c>
      <c r="G118" s="524">
        <v>8</v>
      </c>
      <c r="H118" s="524">
        <v>2240</v>
      </c>
      <c r="I118" s="540"/>
      <c r="J118" s="540"/>
      <c r="K118" s="540"/>
      <c r="L118" s="540"/>
      <c r="M118" s="540"/>
      <c r="N118" s="540"/>
      <c r="O118" s="540">
        <f t="shared" si="17"/>
      </c>
      <c r="P118" s="543">
        <f>O118/D118</f>
      </c>
      <c r="Q118" s="515"/>
      <c r="R118" s="515"/>
      <c r="S118" s="515"/>
      <c r="T118" s="516"/>
      <c r="U118" s="515"/>
      <c r="V118" s="515"/>
      <c r="W118" s="515"/>
      <c r="X118" s="515"/>
      <c r="Y118" s="516"/>
      <c r="Z118" s="516"/>
      <c r="AA118" s="516"/>
      <c r="AB118" s="516"/>
    </row>
    <row r="119">
      <c r="A119" s="515"/>
      <c r="B119" s="515"/>
      <c r="C119" s="524" t="s">
        <v>4067</v>
      </c>
      <c r="D119" s="524">
        <v>30</v>
      </c>
      <c r="E119" s="524">
        <v>3</v>
      </c>
      <c r="F119" s="524" t="s">
        <v>4033</v>
      </c>
      <c r="G119" s="524">
        <v>300</v>
      </c>
      <c r="H119" s="524">
        <v>300</v>
      </c>
      <c r="I119" s="524" t="s">
        <v>4072</v>
      </c>
      <c r="J119" s="524">
        <v>5</v>
      </c>
      <c r="K119" s="524">
        <f>J119*280</f>
      </c>
      <c r="L119" s="540"/>
      <c r="M119" s="540"/>
      <c r="N119" s="540"/>
      <c r="O119" s="540">
        <f t="shared" si="17"/>
      </c>
      <c r="P119" s="546">
        <f>O119/D119/10</f>
      </c>
      <c r="Q119" s="515"/>
      <c r="R119" s="515"/>
      <c r="S119" s="515"/>
      <c r="T119" s="516"/>
      <c r="U119" s="515"/>
      <c r="V119" s="515"/>
      <c r="W119" s="515"/>
      <c r="X119" s="515"/>
      <c r="Y119" s="516"/>
      <c r="Z119" s="516"/>
      <c r="AA119" s="516"/>
      <c r="AB119" s="516"/>
    </row>
    <row r="120">
      <c r="A120" s="515"/>
      <c r="B120" s="515"/>
      <c r="C120" s="524" t="s">
        <v>4064</v>
      </c>
      <c r="D120" s="524">
        <v>1888</v>
      </c>
      <c r="E120" s="524">
        <v>5</v>
      </c>
      <c r="F120" s="524" t="s">
        <v>4072</v>
      </c>
      <c r="G120" s="524">
        <v>12</v>
      </c>
      <c r="H120" s="524">
        <v>3360</v>
      </c>
      <c r="I120" s="524" t="s">
        <v>4085</v>
      </c>
      <c r="J120" s="524">
        <v>12</v>
      </c>
      <c r="K120" s="524">
        <v>720</v>
      </c>
      <c r="L120" s="540"/>
      <c r="M120" s="540"/>
      <c r="N120" s="540"/>
      <c r="O120" s="540">
        <f t="shared" si="17"/>
      </c>
      <c r="P120" s="543">
        <f t="shared" ref="P120:P121" si="9">O120/D120</f>
      </c>
      <c r="Q120" s="515"/>
      <c r="R120" s="515"/>
      <c r="S120" s="515"/>
      <c r="T120" s="516"/>
      <c r="U120" s="515"/>
      <c r="V120" s="515"/>
      <c r="W120" s="515"/>
      <c r="X120" s="515"/>
      <c r="Y120" s="516"/>
      <c r="Z120" s="516"/>
      <c r="AA120" s="516"/>
      <c r="AB120" s="516"/>
    </row>
    <row r="121">
      <c r="A121" s="515"/>
      <c r="B121" s="515"/>
      <c r="C121" s="524" t="s">
        <v>4064</v>
      </c>
      <c r="D121" s="524">
        <v>3188</v>
      </c>
      <c r="E121" s="524">
        <v>5</v>
      </c>
      <c r="F121" s="524" t="s">
        <v>4072</v>
      </c>
      <c r="G121" s="557">
        <v>16</v>
      </c>
      <c r="H121" s="524">
        <f>G121*280</f>
      </c>
      <c r="I121" s="524" t="s">
        <v>4085</v>
      </c>
      <c r="J121" s="524">
        <v>24</v>
      </c>
      <c r="K121" s="524">
        <v>1440</v>
      </c>
      <c r="L121" s="540"/>
      <c r="M121" s="540"/>
      <c r="N121" s="540"/>
      <c r="O121" s="540">
        <f t="shared" si="17"/>
      </c>
      <c r="P121" s="543">
        <f t="shared" si="9"/>
      </c>
      <c r="Q121" s="515"/>
      <c r="R121" s="515"/>
      <c r="S121" s="515"/>
      <c r="T121" s="516"/>
      <c r="U121" s="515"/>
      <c r="V121" s="515"/>
      <c r="W121" s="515"/>
      <c r="X121" s="515"/>
      <c r="Y121" s="516"/>
      <c r="Z121" s="516"/>
      <c r="AA121" s="516"/>
      <c r="AB121" s="516"/>
    </row>
    <row r="122">
      <c r="A122" s="515"/>
      <c r="B122" s="515"/>
      <c r="C122" s="524" t="s">
        <v>4068</v>
      </c>
      <c r="D122" s="524">
        <v>328</v>
      </c>
      <c r="E122" s="524">
        <v>3</v>
      </c>
      <c r="F122" s="524" t="s">
        <v>4033</v>
      </c>
      <c r="G122" s="524">
        <v>3280</v>
      </c>
      <c r="H122" s="524">
        <v>3280</v>
      </c>
      <c r="I122" s="558" t="s">
        <v>4072</v>
      </c>
      <c r="J122" s="559">
        <v>18</v>
      </c>
      <c r="K122" s="559">
        <f>J122*280</f>
      </c>
      <c r="L122" s="560"/>
      <c r="M122" s="560"/>
      <c r="N122" s="560"/>
      <c r="O122" s="560">
        <f t="shared" si="17"/>
      </c>
      <c r="P122" s="546">
        <f>O122/D122/10</f>
      </c>
      <c r="Q122" s="515"/>
      <c r="R122" s="515"/>
      <c r="S122" s="515"/>
      <c r="T122" s="516"/>
      <c r="U122" s="515"/>
      <c r="V122" s="515"/>
      <c r="W122" s="515"/>
      <c r="X122" s="515"/>
      <c r="Y122" s="516"/>
      <c r="Z122" s="516"/>
      <c r="AA122" s="516"/>
      <c r="AB122" s="516"/>
    </row>
    <row r="123">
      <c r="A123" s="515"/>
      <c r="B123" s="515"/>
      <c r="C123" s="524" t="s">
        <v>4064</v>
      </c>
      <c r="D123" s="524">
        <v>5888</v>
      </c>
      <c r="E123" s="524">
        <v>5</v>
      </c>
      <c r="F123" s="524" t="s">
        <v>4072</v>
      </c>
      <c r="G123" s="524">
        <v>30</v>
      </c>
      <c r="H123" s="524">
        <v>8400</v>
      </c>
      <c r="I123" s="524" t="s">
        <v>4085</v>
      </c>
      <c r="J123" s="524">
        <v>36</v>
      </c>
      <c r="K123" s="524">
        <v>2160</v>
      </c>
      <c r="L123" s="540"/>
      <c r="M123" s="540"/>
      <c r="N123" s="540"/>
      <c r="O123" s="540">
        <f t="shared" si="17"/>
      </c>
      <c r="P123" s="543">
        <f>O123/D123</f>
      </c>
      <c r="Q123" s="515"/>
      <c r="R123" s="515"/>
      <c r="S123" s="515"/>
      <c r="T123" s="516"/>
      <c r="U123" s="515"/>
      <c r="V123" s="515"/>
      <c r="W123" s="515"/>
      <c r="X123" s="515"/>
      <c r="Y123" s="516"/>
      <c r="Z123" s="516"/>
      <c r="AA123" s="516"/>
      <c r="AB123" s="516"/>
    </row>
    <row r="124">
      <c r="A124" s="515"/>
      <c r="B124" s="515"/>
      <c r="C124" s="515"/>
      <c r="D124" s="515"/>
      <c r="E124" s="515"/>
      <c r="F124" s="515"/>
      <c r="G124" s="515"/>
      <c r="H124" s="515"/>
      <c r="I124" s="515"/>
      <c r="J124" s="515"/>
      <c r="K124" s="515"/>
      <c r="L124" s="515"/>
      <c r="M124" s="515"/>
      <c r="N124" s="515"/>
      <c r="O124" s="515"/>
      <c r="P124" s="515"/>
      <c r="Q124" s="516"/>
      <c r="R124" s="516"/>
      <c r="S124" s="516"/>
      <c r="T124" s="515"/>
      <c r="U124" s="515"/>
      <c r="V124" s="515"/>
      <c r="W124" s="515"/>
      <c r="X124" s="515"/>
      <c r="Y124" s="516"/>
      <c r="Z124" s="516"/>
      <c r="AA124" s="516"/>
      <c r="AB124" s="516"/>
    </row>
    <row r="125">
      <c r="A125" s="515"/>
      <c r="B125" s="515"/>
      <c r="C125" s="517" t="s">
        <v>4069</v>
      </c>
      <c r="D125" s="520" t="s">
        <v>4070</v>
      </c>
      <c r="E125" s="515"/>
      <c r="F125" s="515"/>
      <c r="G125" s="515"/>
      <c r="H125" s="515"/>
      <c r="I125" s="515"/>
      <c r="J125" s="515"/>
      <c r="K125" s="515"/>
      <c r="L125" s="515"/>
      <c r="M125" s="515"/>
      <c r="N125" s="515"/>
      <c r="O125" s="515"/>
      <c r="P125" s="515"/>
      <c r="Q125" s="516"/>
      <c r="R125" s="516"/>
      <c r="S125" s="516"/>
      <c r="T125" s="515"/>
      <c r="U125" s="515"/>
      <c r="V125" s="515"/>
      <c r="W125" s="515"/>
      <c r="X125" s="515"/>
      <c r="Y125" s="516"/>
      <c r="Z125" s="516"/>
      <c r="AA125" s="516"/>
      <c r="AB125" s="516"/>
    </row>
    <row r="126">
      <c r="A126" s="515"/>
      <c r="B126" s="515"/>
      <c r="C126" s="515"/>
      <c r="D126" s="515"/>
      <c r="E126" s="515"/>
      <c r="F126" s="515"/>
      <c r="G126" s="515"/>
      <c r="H126" s="515"/>
      <c r="I126" s="515"/>
      <c r="J126" s="515"/>
      <c r="K126" s="515"/>
      <c r="L126" s="515"/>
      <c r="M126" s="515"/>
      <c r="N126" s="515"/>
      <c r="O126" s="515"/>
      <c r="P126" s="515"/>
      <c r="Q126" s="515"/>
      <c r="R126" s="515"/>
      <c r="S126" s="515"/>
      <c r="T126" s="515"/>
      <c r="U126" s="515"/>
      <c r="V126" s="515"/>
      <c r="W126" s="515"/>
      <c r="X126" s="515"/>
      <c r="Y126" s="516"/>
      <c r="Z126" s="516"/>
      <c r="AA126" s="516"/>
      <c r="AB126" s="516"/>
    </row>
    <row r="127">
      <c r="A127" s="515"/>
      <c r="B127" s="541" t="s">
        <v>4087</v>
      </c>
      <c r="C127" s="540" t="s">
        <v>4071</v>
      </c>
      <c r="D127" s="522" t="s">
        <v>4019</v>
      </c>
      <c r="E127" s="522" t="s">
        <v>4020</v>
      </c>
      <c r="F127" s="522" t="s">
        <v>4021</v>
      </c>
      <c r="G127" s="561" t="s">
        <v>4019</v>
      </c>
      <c r="H127" s="561" t="s">
        <v>4020</v>
      </c>
      <c r="I127" s="522" t="s">
        <v>4021</v>
      </c>
      <c r="J127" s="522" t="s">
        <v>4019</v>
      </c>
      <c r="K127" s="522" t="s">
        <v>4020</v>
      </c>
      <c r="L127" s="522" t="s">
        <v>4021</v>
      </c>
      <c r="M127" s="522" t="s">
        <v>4019</v>
      </c>
      <c r="N127" s="522" t="s">
        <v>4020</v>
      </c>
      <c r="O127" s="522" t="s">
        <v>4021</v>
      </c>
      <c r="P127" s="522" t="s">
        <v>4022</v>
      </c>
      <c r="Q127" s="515"/>
      <c r="R127" s="515"/>
      <c r="S127" s="515"/>
      <c r="T127" s="515"/>
      <c r="U127" s="515"/>
      <c r="V127" s="515"/>
      <c r="W127" s="515"/>
      <c r="X127" s="515"/>
      <c r="Y127" s="516"/>
      <c r="Z127" s="516"/>
      <c r="AA127" s="516"/>
      <c r="AB127" s="516"/>
    </row>
    <row r="128">
      <c r="A128" s="515"/>
      <c r="B128" s="541" t="s">
        <v>4088</v>
      </c>
      <c r="C128" s="524">
        <v>1</v>
      </c>
      <c r="D128" s="524" t="s">
        <v>4037</v>
      </c>
      <c r="E128" s="524">
        <v>300</v>
      </c>
      <c r="F128" s="528">
        <v>3000</v>
      </c>
      <c r="G128" s="524" t="s">
        <v>4089</v>
      </c>
      <c r="H128" s="524">
        <v>1</v>
      </c>
      <c r="I128" s="562" t="str">
        <v>#N/A</v>
      </c>
      <c r="J128" s="524" t="s">
        <v>4090</v>
      </c>
      <c r="K128" s="524">
        <v>10800</v>
      </c>
      <c r="L128" s="524">
        <v>3600</v>
      </c>
      <c r="M128" s="540"/>
      <c r="N128" s="540"/>
      <c r="O128" s="540"/>
      <c r="P128" s="540" t="str">
        <v>#N/A</v>
      </c>
      <c r="Q128" s="515"/>
      <c r="R128" s="516"/>
      <c r="S128" s="515"/>
      <c r="T128" s="515"/>
      <c r="U128" s="515"/>
      <c r="V128" s="515"/>
      <c r="W128" s="515"/>
      <c r="X128" s="515"/>
      <c r="Y128" s="516"/>
      <c r="Z128" s="516"/>
      <c r="AA128" s="516"/>
      <c r="AB128" s="516"/>
    </row>
    <row r="129">
      <c r="A129" s="515"/>
      <c r="B129" s="541" t="s">
        <v>4091</v>
      </c>
      <c r="C129" s="524">
        <v>2</v>
      </c>
      <c r="D129" s="524" t="s">
        <v>4037</v>
      </c>
      <c r="E129" s="524">
        <v>250</v>
      </c>
      <c r="F129" s="528">
        <v>2500</v>
      </c>
      <c r="G129" s="524" t="s">
        <v>4089</v>
      </c>
      <c r="H129" s="524">
        <v>1</v>
      </c>
      <c r="I129" s="562" t="str">
        <v>#N/A</v>
      </c>
      <c r="J129" s="524" t="s">
        <v>4090</v>
      </c>
      <c r="K129" s="524">
        <v>8100</v>
      </c>
      <c r="L129" s="524">
        <v>2700</v>
      </c>
      <c r="M129" s="540"/>
      <c r="N129" s="540"/>
      <c r="O129" s="540"/>
      <c r="P129" s="540" t="str">
        <v>#N/A</v>
      </c>
      <c r="Q129" s="515"/>
      <c r="R129" s="516"/>
      <c r="S129" s="515"/>
      <c r="T129" s="515"/>
      <c r="U129" s="515"/>
      <c r="V129" s="515"/>
      <c r="W129" s="515"/>
      <c r="X129" s="515"/>
      <c r="Y129" s="516"/>
      <c r="Z129" s="516"/>
      <c r="AA129" s="516"/>
      <c r="AB129" s="516"/>
    </row>
    <row r="130">
      <c r="A130" s="515"/>
      <c r="B130" s="541" t="s">
        <v>4091</v>
      </c>
      <c r="C130" s="524">
        <v>3</v>
      </c>
      <c r="D130" s="524" t="s">
        <v>4037</v>
      </c>
      <c r="E130" s="524">
        <v>200</v>
      </c>
      <c r="F130" s="528">
        <v>2000</v>
      </c>
      <c r="G130" s="524" t="s">
        <v>4089</v>
      </c>
      <c r="H130" s="524">
        <v>1</v>
      </c>
      <c r="I130" s="562" t="str">
        <v>#N/A</v>
      </c>
      <c r="J130" s="524" t="s">
        <v>4090</v>
      </c>
      <c r="K130" s="524">
        <v>6300</v>
      </c>
      <c r="L130" s="524">
        <v>2100</v>
      </c>
      <c r="M130" s="540"/>
      <c r="N130" s="540"/>
      <c r="O130" s="540"/>
      <c r="P130" s="540" t="str">
        <v>#N/A</v>
      </c>
      <c r="Q130" s="515"/>
      <c r="R130" s="516"/>
      <c r="S130" s="515"/>
      <c r="T130" s="515"/>
      <c r="U130" s="515"/>
      <c r="V130" s="515"/>
      <c r="W130" s="515"/>
      <c r="X130" s="515"/>
      <c r="Y130" s="516"/>
      <c r="Z130" s="516"/>
      <c r="AA130" s="516"/>
      <c r="AB130" s="516"/>
    </row>
    <row r="131">
      <c r="A131" s="515"/>
      <c r="B131" s="541" t="s">
        <v>4092</v>
      </c>
      <c r="C131" s="524" t="s">
        <v>4073</v>
      </c>
      <c r="D131" s="524" t="s">
        <v>4037</v>
      </c>
      <c r="E131" s="524">
        <v>150</v>
      </c>
      <c r="F131" s="528">
        <v>1500</v>
      </c>
      <c r="G131" s="524" t="s">
        <v>4093</v>
      </c>
      <c r="H131" s="524">
        <v>1</v>
      </c>
      <c r="I131" s="562" t="str">
        <v>#N/A</v>
      </c>
      <c r="J131" s="524" t="s">
        <v>4090</v>
      </c>
      <c r="K131" s="524">
        <v>6000</v>
      </c>
      <c r="L131" s="524">
        <v>2000</v>
      </c>
      <c r="M131" s="540"/>
      <c r="N131" s="540"/>
      <c r="O131" s="540"/>
      <c r="P131" s="540" t="str">
        <v>#N/A</v>
      </c>
      <c r="Q131" s="515"/>
      <c r="R131" s="516"/>
      <c r="S131" s="515"/>
      <c r="T131" s="515"/>
      <c r="U131" s="515"/>
      <c r="V131" s="515"/>
      <c r="W131" s="515"/>
      <c r="X131" s="515"/>
      <c r="Y131" s="516"/>
      <c r="Z131" s="516"/>
      <c r="AA131" s="516"/>
      <c r="AB131" s="516"/>
    </row>
    <row r="132">
      <c r="A132" s="515"/>
      <c r="B132" s="515"/>
      <c r="C132" s="524" t="s">
        <v>4074</v>
      </c>
      <c r="D132" s="524" t="s">
        <v>4037</v>
      </c>
      <c r="E132" s="524">
        <v>130</v>
      </c>
      <c r="F132" s="524">
        <v>1300</v>
      </c>
      <c r="G132" s="551" t="s">
        <v>4094</v>
      </c>
      <c r="H132" s="563">
        <v>1</v>
      </c>
      <c r="I132" s="524">
        <v>4096</v>
      </c>
      <c r="J132" s="524" t="s">
        <v>4090</v>
      </c>
      <c r="K132" s="524">
        <v>5400</v>
      </c>
      <c r="L132" s="524">
        <v>1800</v>
      </c>
      <c r="M132" s="540"/>
      <c r="N132" s="540"/>
      <c r="O132" s="540"/>
      <c r="P132" s="540">
        <v>7196</v>
      </c>
      <c r="Q132" s="515"/>
      <c r="R132" s="515"/>
      <c r="S132" s="515"/>
      <c r="T132" s="515"/>
      <c r="U132" s="515"/>
      <c r="V132" s="515"/>
      <c r="W132" s="515"/>
      <c r="X132" s="515"/>
      <c r="Y132" s="516"/>
      <c r="Z132" s="516"/>
      <c r="AA132" s="516"/>
      <c r="AB132" s="516"/>
    </row>
    <row r="133">
      <c r="A133" s="515"/>
      <c r="B133" s="515"/>
      <c r="C133" s="524" t="s">
        <v>4075</v>
      </c>
      <c r="D133" s="524" t="s">
        <v>4037</v>
      </c>
      <c r="E133" s="524">
        <v>100</v>
      </c>
      <c r="F133" s="524">
        <v>1000</v>
      </c>
      <c r="G133" s="528" t="s">
        <v>4094</v>
      </c>
      <c r="H133" s="524">
        <v>1</v>
      </c>
      <c r="I133" s="524">
        <v>4096</v>
      </c>
      <c r="J133" s="524" t="s">
        <v>4090</v>
      </c>
      <c r="K133" s="524">
        <v>4800</v>
      </c>
      <c r="L133" s="524">
        <v>1600</v>
      </c>
      <c r="M133" s="540"/>
      <c r="N133" s="540"/>
      <c r="O133" s="540"/>
      <c r="P133" s="540">
        <v>6696</v>
      </c>
      <c r="Q133" s="515"/>
      <c r="R133" s="515"/>
      <c r="S133" s="515"/>
      <c r="T133" s="515"/>
      <c r="U133" s="515"/>
      <c r="V133" s="515"/>
      <c r="W133" s="515"/>
      <c r="X133" s="515"/>
      <c r="Y133" s="516"/>
      <c r="Z133" s="516"/>
      <c r="AA133" s="516"/>
      <c r="AB133" s="516"/>
    </row>
    <row r="134">
      <c r="A134" s="515"/>
      <c r="B134" s="515"/>
      <c r="C134" s="524" t="s">
        <v>4076</v>
      </c>
      <c r="D134" s="524" t="s">
        <v>4037</v>
      </c>
      <c r="E134" s="524">
        <v>80</v>
      </c>
      <c r="F134" s="524">
        <v>800</v>
      </c>
      <c r="G134" s="524" t="s">
        <v>4090</v>
      </c>
      <c r="H134" s="524">
        <v>3600</v>
      </c>
      <c r="I134" s="524">
        <v>1200</v>
      </c>
      <c r="J134" s="524"/>
      <c r="K134" s="524"/>
      <c r="L134" s="524"/>
      <c r="M134" s="540"/>
      <c r="N134" s="540"/>
      <c r="O134" s="540"/>
      <c r="P134" s="540">
        <v>2000</v>
      </c>
      <c r="Q134" s="515"/>
      <c r="R134" s="515"/>
      <c r="S134" s="515"/>
      <c r="T134" s="515"/>
      <c r="U134" s="515"/>
      <c r="V134" s="515"/>
      <c r="W134" s="515"/>
      <c r="X134" s="515"/>
      <c r="Y134" s="516"/>
      <c r="Z134" s="516"/>
      <c r="AA134" s="516"/>
      <c r="AB134" s="516"/>
    </row>
    <row r="135">
      <c r="A135" s="515"/>
      <c r="B135" s="515"/>
      <c r="C135" s="524" t="s">
        <v>4077</v>
      </c>
      <c r="D135" s="524" t="s">
        <v>4037</v>
      </c>
      <c r="E135" s="524">
        <v>50</v>
      </c>
      <c r="F135" s="524">
        <v>500</v>
      </c>
      <c r="G135" s="524" t="s">
        <v>4090</v>
      </c>
      <c r="H135" s="524">
        <v>2700</v>
      </c>
      <c r="I135" s="524">
        <v>900</v>
      </c>
      <c r="J135" s="524"/>
      <c r="K135" s="524"/>
      <c r="L135" s="524"/>
      <c r="M135" s="515"/>
      <c r="N135" s="515"/>
      <c r="O135" s="515"/>
      <c r="P135" s="515"/>
      <c r="Q135" s="515"/>
      <c r="R135" s="515"/>
      <c r="S135" s="515"/>
      <c r="T135" s="515"/>
      <c r="U135" s="515"/>
      <c r="V135" s="515"/>
      <c r="W135" s="515"/>
      <c r="X135" s="515"/>
      <c r="Y135" s="516"/>
      <c r="Z135" s="516"/>
      <c r="AA135" s="516"/>
      <c r="AB135" s="516"/>
    </row>
    <row r="136">
      <c r="A136" s="515"/>
      <c r="B136" s="515"/>
      <c r="C136" s="524" t="s">
        <v>4078</v>
      </c>
      <c r="D136" s="524" t="s">
        <v>4033</v>
      </c>
      <c r="E136" s="524">
        <v>300</v>
      </c>
      <c r="F136" s="524">
        <v>300</v>
      </c>
      <c r="G136" s="524" t="s">
        <v>4090</v>
      </c>
      <c r="H136" s="524">
        <v>2100</v>
      </c>
      <c r="I136" s="524">
        <v>700</v>
      </c>
      <c r="J136" s="524"/>
      <c r="K136" s="524"/>
      <c r="L136" s="524"/>
      <c r="M136" s="515"/>
      <c r="N136" s="515"/>
      <c r="O136" s="515"/>
      <c r="P136" s="515"/>
      <c r="Q136" s="515"/>
      <c r="R136" s="515"/>
      <c r="S136" s="515"/>
      <c r="T136" s="515"/>
      <c r="U136" s="515"/>
      <c r="V136" s="515"/>
      <c r="W136" s="515"/>
      <c r="X136" s="515"/>
      <c r="Y136" s="516"/>
      <c r="Z136" s="516"/>
      <c r="AA136" s="516"/>
      <c r="AB136" s="516"/>
    </row>
    <row r="137">
      <c r="A137" s="515"/>
      <c r="B137" s="515"/>
      <c r="C137" s="524" t="s">
        <v>4079</v>
      </c>
      <c r="D137" s="524" t="s">
        <v>4033</v>
      </c>
      <c r="E137" s="524">
        <v>100</v>
      </c>
      <c r="F137" s="524">
        <v>100</v>
      </c>
      <c r="G137" s="524" t="s">
        <v>4090</v>
      </c>
      <c r="H137" s="524">
        <v>1500</v>
      </c>
      <c r="I137" s="524">
        <v>500</v>
      </c>
      <c r="J137" s="524"/>
      <c r="K137" s="524"/>
      <c r="L137" s="524"/>
      <c r="M137" s="515"/>
      <c r="N137" s="515"/>
      <c r="O137" s="515"/>
      <c r="P137" s="515"/>
      <c r="Q137" s="515"/>
      <c r="R137" s="515"/>
      <c r="S137" s="515"/>
      <c r="T137" s="515"/>
      <c r="U137" s="515"/>
      <c r="V137" s="515"/>
      <c r="W137" s="515"/>
      <c r="X137" s="515"/>
      <c r="Y137" s="516"/>
      <c r="Z137" s="516"/>
      <c r="AA137" s="516"/>
      <c r="AB137" s="516"/>
    </row>
    <row r="138">
      <c r="A138" s="515"/>
      <c r="B138" s="515"/>
      <c r="C138" s="524" t="s">
        <v>4080</v>
      </c>
      <c r="D138" s="524" t="s">
        <v>4033</v>
      </c>
      <c r="E138" s="524">
        <v>50</v>
      </c>
      <c r="F138" s="524">
        <v>50</v>
      </c>
      <c r="G138" s="524" t="s">
        <v>4090</v>
      </c>
      <c r="H138" s="524">
        <v>900</v>
      </c>
      <c r="I138" s="524">
        <v>300</v>
      </c>
      <c r="J138" s="550"/>
      <c r="K138" s="550"/>
      <c r="L138" s="550"/>
      <c r="M138" s="515"/>
      <c r="N138" s="515"/>
      <c r="O138" s="515"/>
      <c r="P138" s="515"/>
      <c r="Q138" s="515"/>
      <c r="R138" s="515"/>
      <c r="S138" s="515"/>
      <c r="T138" s="515"/>
      <c r="U138" s="515"/>
      <c r="V138" s="515"/>
      <c r="W138" s="515"/>
      <c r="X138" s="515"/>
      <c r="Y138" s="516"/>
      <c r="Z138" s="516"/>
      <c r="AA138" s="516"/>
      <c r="AB138" s="516"/>
    </row>
    <row r="139">
      <c r="A139" s="515"/>
      <c r="B139" s="515"/>
      <c r="C139" s="524" t="s">
        <v>4081</v>
      </c>
      <c r="D139" s="524" t="s">
        <v>4033</v>
      </c>
      <c r="E139" s="524">
        <v>30</v>
      </c>
      <c r="F139" s="524">
        <v>30</v>
      </c>
      <c r="G139" s="524" t="s">
        <v>4090</v>
      </c>
      <c r="H139" s="524">
        <v>450</v>
      </c>
      <c r="I139" s="524">
        <v>150</v>
      </c>
      <c r="J139" s="550"/>
      <c r="K139" s="550"/>
      <c r="L139" s="550"/>
      <c r="M139" s="515"/>
      <c r="N139" s="515"/>
      <c r="O139" s="515"/>
      <c r="P139" s="515"/>
      <c r="Q139" s="515"/>
      <c r="R139" s="515"/>
      <c r="S139" s="515"/>
      <c r="T139" s="515"/>
      <c r="U139" s="515"/>
      <c r="V139" s="515"/>
      <c r="W139" s="515"/>
      <c r="X139" s="515"/>
      <c r="Y139" s="516"/>
      <c r="Z139" s="516"/>
      <c r="AA139" s="516"/>
      <c r="AB139" s="516"/>
    </row>
    <row r="140">
      <c r="A140" s="516"/>
      <c r="B140" s="516"/>
      <c r="C140" s="516"/>
      <c r="D140" s="516"/>
      <c r="E140" s="516"/>
      <c r="F140" s="516"/>
      <c r="G140" s="516"/>
      <c r="H140" s="516"/>
      <c r="I140" s="516"/>
      <c r="J140" s="516"/>
      <c r="K140" s="516"/>
      <c r="L140" s="516"/>
      <c r="M140" s="516"/>
      <c r="N140" s="516"/>
      <c r="O140" s="516"/>
      <c r="P140" s="516"/>
      <c r="Q140" s="516"/>
      <c r="R140" s="516"/>
      <c r="S140" s="516"/>
      <c r="T140" s="516"/>
      <c r="U140" s="516"/>
      <c r="V140" s="516"/>
      <c r="W140" s="516"/>
      <c r="X140" s="516"/>
      <c r="Y140" s="516"/>
      <c r="Z140" s="516"/>
      <c r="AA140" s="516"/>
      <c r="AB140" s="516"/>
    </row>
    <row r="141">
      <c r="A141" s="516"/>
      <c r="B141" s="516"/>
      <c r="C141" s="516"/>
      <c r="D141" s="516"/>
      <c r="E141" s="516"/>
      <c r="F141" s="516"/>
      <c r="G141" s="516"/>
      <c r="H141" s="516"/>
      <c r="I141" s="516"/>
      <c r="J141" s="516"/>
      <c r="K141" s="516"/>
      <c r="L141" s="516"/>
      <c r="M141" s="516"/>
      <c r="N141" s="516"/>
      <c r="O141" s="516"/>
      <c r="P141" s="516"/>
      <c r="Q141" s="516"/>
      <c r="R141" s="516"/>
      <c r="S141" s="516"/>
      <c r="T141" s="516"/>
      <c r="U141" s="516"/>
      <c r="V141" s="516"/>
      <c r="W141" s="516"/>
      <c r="X141" s="516"/>
      <c r="Y141" s="516"/>
      <c r="Z141" s="516"/>
      <c r="AA141" s="516"/>
      <c r="AB141" s="516"/>
    </row>
    <row r="142">
      <c r="A142" s="513" t="s">
        <v>4095</v>
      </c>
      <c r="B142" s="514"/>
      <c r="C142" s="514"/>
      <c r="D142" s="514"/>
      <c r="E142" s="514"/>
      <c r="F142" s="514"/>
      <c r="G142" s="514"/>
      <c r="H142" s="515"/>
      <c r="I142" s="515"/>
      <c r="J142" s="515"/>
      <c r="K142" s="515"/>
      <c r="L142" s="515"/>
      <c r="M142" s="515"/>
      <c r="N142" s="515"/>
      <c r="O142" s="515"/>
      <c r="P142" s="515"/>
      <c r="Q142" s="515"/>
      <c r="R142" s="515"/>
      <c r="S142" s="515"/>
      <c r="T142" s="515"/>
      <c r="U142" s="515"/>
      <c r="V142" s="515"/>
      <c r="W142" s="515"/>
      <c r="X142" s="515"/>
      <c r="Y142" s="516"/>
      <c r="Z142" s="516"/>
      <c r="AA142" s="516"/>
      <c r="AB142" s="516"/>
    </row>
    <row r="143">
      <c r="A143" s="516"/>
      <c r="B143" s="516"/>
      <c r="C143" s="516"/>
      <c r="D143" s="516"/>
      <c r="E143" s="516"/>
      <c r="F143" s="516"/>
      <c r="G143" s="516"/>
      <c r="H143" s="516"/>
      <c r="I143" s="516"/>
      <c r="J143" s="516"/>
      <c r="K143" s="516"/>
      <c r="L143" s="516"/>
      <c r="M143" s="516"/>
      <c r="N143" s="516"/>
      <c r="O143" s="516"/>
      <c r="P143" s="516"/>
      <c r="Q143" s="516"/>
      <c r="R143" s="516"/>
      <c r="S143" s="516"/>
      <c r="T143" s="516"/>
      <c r="U143" s="516"/>
      <c r="V143" s="516"/>
      <c r="W143" s="516"/>
      <c r="X143" s="516"/>
      <c r="Y143" s="516"/>
      <c r="Z143" s="516"/>
      <c r="AA143" s="516"/>
      <c r="AB143" s="516"/>
    </row>
    <row r="144">
      <c r="A144" s="515"/>
      <c r="B144" s="515"/>
      <c r="C144" s="517" t="s">
        <v>4015</v>
      </c>
      <c r="D144" s="515"/>
      <c r="E144" s="515">
        <v>7200</v>
      </c>
      <c r="F144" s="515"/>
      <c r="G144" s="540" t="s">
        <v>4090</v>
      </c>
      <c r="H144" s="540">
        <v>1</v>
      </c>
      <c r="I144" s="540">
        <v>0.333333333</v>
      </c>
      <c r="J144" s="515"/>
      <c r="K144" s="515">
        <v>55440</v>
      </c>
      <c r="L144" s="515"/>
      <c r="M144" s="516"/>
      <c r="N144" s="516"/>
      <c r="O144" s="519" t="s">
        <v>4017</v>
      </c>
      <c r="P144" s="550"/>
      <c r="Q144" s="520" t="s">
        <v>4016</v>
      </c>
      <c r="R144" s="515"/>
      <c r="S144" s="515"/>
      <c r="T144" s="515"/>
      <c r="U144" s="515"/>
      <c r="V144" s="515"/>
      <c r="W144" s="515"/>
      <c r="X144" s="515"/>
      <c r="Y144" s="515"/>
      <c r="Z144" s="515"/>
      <c r="AA144" s="515"/>
      <c r="AB144" s="515"/>
    </row>
    <row r="145">
      <c r="A145" s="515"/>
      <c r="B145" s="521" t="s">
        <v>4018</v>
      </c>
      <c r="C145" s="515"/>
      <c r="D145" s="515"/>
      <c r="E145" s="515"/>
      <c r="F145" s="515"/>
      <c r="G145" s="515"/>
      <c r="H145" s="515"/>
      <c r="I145" s="515"/>
      <c r="J145" s="515"/>
      <c r="K145" s="515">
        <v>168000</v>
      </c>
      <c r="L145" s="564"/>
      <c r="M145" s="516"/>
      <c r="N145" s="516"/>
      <c r="O145" s="515"/>
      <c r="P145" s="515"/>
      <c r="Q145" s="515"/>
      <c r="R145" s="515"/>
      <c r="S145" s="515"/>
      <c r="T145" s="515"/>
      <c r="U145" s="515"/>
      <c r="V145" s="515"/>
      <c r="W145" s="515"/>
      <c r="X145" s="515"/>
      <c r="Y145" s="515"/>
      <c r="Z145" s="515"/>
      <c r="AA145" s="515"/>
      <c r="AB145" s="515"/>
    </row>
    <row r="146">
      <c r="A146" s="565" t="s">
        <v>4096</v>
      </c>
      <c r="B146" s="565"/>
      <c r="C146" s="522" t="s">
        <v>4015</v>
      </c>
      <c r="D146" s="522" t="s">
        <v>4019</v>
      </c>
      <c r="E146" s="522" t="s">
        <v>4020</v>
      </c>
      <c r="F146" s="522" t="s">
        <v>4021</v>
      </c>
      <c r="G146" s="522" t="s">
        <v>4019</v>
      </c>
      <c r="H146" s="522" t="s">
        <v>4020</v>
      </c>
      <c r="I146" s="522" t="s">
        <v>4021</v>
      </c>
      <c r="J146" s="522" t="s">
        <v>4022</v>
      </c>
      <c r="K146" s="522" t="s">
        <v>4023</v>
      </c>
      <c r="L146" s="515"/>
      <c r="M146" s="516"/>
      <c r="N146" s="516"/>
      <c r="O146" s="522" t="s">
        <v>4025</v>
      </c>
      <c r="P146" s="522" t="s">
        <v>4019</v>
      </c>
      <c r="Q146" s="522" t="s">
        <v>4020</v>
      </c>
      <c r="R146" s="522" t="s">
        <v>4021</v>
      </c>
      <c r="S146" s="522" t="s">
        <v>4019</v>
      </c>
      <c r="T146" s="522" t="s">
        <v>4020</v>
      </c>
      <c r="U146" s="522" t="s">
        <v>4021</v>
      </c>
      <c r="V146" s="522" t="s">
        <v>4019</v>
      </c>
      <c r="W146" s="522" t="s">
        <v>4020</v>
      </c>
      <c r="X146" s="522" t="s">
        <v>4021</v>
      </c>
      <c r="Y146" s="522" t="s">
        <v>4022</v>
      </c>
      <c r="Z146" s="521" t="s">
        <v>4026</v>
      </c>
      <c r="AA146" s="521" t="s">
        <v>4027</v>
      </c>
      <c r="AB146" s="523" t="s">
        <v>4028</v>
      </c>
      <c r="AC146" s="523" t="s">
        <v>4029</v>
      </c>
    </row>
    <row r="147">
      <c r="A147" s="515">
        <v>800</v>
      </c>
      <c r="B147" s="521">
        <v>2000</v>
      </c>
      <c r="C147" s="524">
        <v>2000</v>
      </c>
      <c r="D147" s="524" t="s">
        <v>4090</v>
      </c>
      <c r="E147" s="524">
        <v>450</v>
      </c>
      <c r="F147" s="566">
        <f>E147*_xlfn.XLOOKUP(D147,'道具价值表-汇总'!$B:$B,'道具价值表-汇总'!$D:$D,,0,1)</f>
      </c>
      <c r="G147" s="524" t="s">
        <v>4097</v>
      </c>
      <c r="H147" s="524">
        <v>2</v>
      </c>
      <c r="I147" s="566">
        <f>H147*_xlfn.XLOOKUP(G147,'道具价值表-汇总'!$B:$B,'道具价值表-汇总'!$D:$D,,0,1)</f>
      </c>
      <c r="J147" s="524">
        <f t="shared" ref="J147:J152" si="31">I147+F147</f>
      </c>
      <c r="K147" s="526">
        <f t="shared" ref="K147:K152" si="19">J147/A147</f>
      </c>
      <c r="L147" s="527">
        <f t="shared" ref="L147:L152" si="36">J147/((B147-B146)*$I$144)</f>
      </c>
      <c r="M147" s="567"/>
      <c r="N147" s="541"/>
      <c r="O147" s="524" t="s">
        <v>4032</v>
      </c>
      <c r="P147" s="524" t="s">
        <v>4033</v>
      </c>
      <c r="Q147" s="524">
        <v>100</v>
      </c>
      <c r="R147" s="525">
        <f>Q147*_xlfn.XLOOKUP(P147,'道具价值表-汇总'!$B:$B,'道具价值表-汇总'!$D:$D,,0,1)</f>
      </c>
      <c r="S147" s="524" t="s">
        <v>4030</v>
      </c>
      <c r="T147" s="524">
        <v>20</v>
      </c>
      <c r="U147" s="525">
        <f>T147*_xlfn.XLOOKUP(S147,'道具价值表-汇总'!$B:$B,'道具价值表-汇总'!$D:$D,,0,1)</f>
      </c>
      <c r="V147" s="528" t="s">
        <v>4031</v>
      </c>
      <c r="W147" s="524">
        <v>300</v>
      </c>
      <c r="X147" s="525">
        <f>W147*_xlfn.XLOOKUP(V147,'道具价值表-汇总'!$B:$B,'道具价值表-汇总'!$D:$D,,0,1)</f>
      </c>
      <c r="Y147" s="524">
        <f t="shared" ref="Y147:Y150" si="7">SUMIF($N$4:$W$4,"价值*",O147:X147)</f>
      </c>
      <c r="Z147" s="531">
        <f t="shared" ref="Z147:Z150" si="4">Y147/(AA147*0.33333)</f>
      </c>
      <c r="AA147" s="541">
        <v>24000</v>
      </c>
      <c r="AB147" s="567">
        <v>20000</v>
      </c>
      <c r="AC147" s="533">
        <f t="shared" ref="AC147:AC150" si="12">Y147/(AB147*0.333)</f>
      </c>
    </row>
    <row r="148">
      <c r="A148" s="515">
        <v>1200</v>
      </c>
      <c r="B148" s="521">
        <v>6000</v>
      </c>
      <c r="C148" s="524">
        <v>6000</v>
      </c>
      <c r="D148" s="524" t="s">
        <v>4090</v>
      </c>
      <c r="E148" s="524">
        <v>450</v>
      </c>
      <c r="F148" s="566">
        <f>E148*_xlfn.XLOOKUP(D148,'道具价值表-汇总'!$B:$B,'道具价值表-汇总'!$D:$D,,0,1)</f>
      </c>
      <c r="G148" s="524" t="s">
        <v>4097</v>
      </c>
      <c r="H148" s="524">
        <v>2</v>
      </c>
      <c r="I148" s="566">
        <f>H148*_xlfn.XLOOKUP(G148,'道具价值表-汇总'!$B:$B,'道具价值表-汇总'!$D:$D,,0,1)</f>
      </c>
      <c r="J148" s="524">
        <f t="shared" si="31"/>
      </c>
      <c r="K148" s="526">
        <f t="shared" si="19"/>
      </c>
      <c r="L148" s="527">
        <f t="shared" si="36"/>
      </c>
      <c r="M148" s="567"/>
      <c r="N148" s="541"/>
      <c r="O148" s="524" t="s">
        <v>4035</v>
      </c>
      <c r="P148" s="524" t="s">
        <v>4033</v>
      </c>
      <c r="Q148" s="524">
        <v>150</v>
      </c>
      <c r="R148" s="525">
        <f>Q148*_xlfn.XLOOKUP(P148,'道具价值表-汇总'!$B:$B,'道具价值表-汇总'!$D:$D,,0,1)</f>
      </c>
      <c r="S148" s="524" t="s">
        <v>4030</v>
      </c>
      <c r="T148" s="524">
        <v>30</v>
      </c>
      <c r="U148" s="525">
        <f>T148*_xlfn.XLOOKUP(S148,'道具价值表-汇总'!$B:$B,'道具价值表-汇总'!$D:$D,,0,1)</f>
      </c>
      <c r="V148" s="528" t="s">
        <v>4031</v>
      </c>
      <c r="W148" s="524">
        <v>500</v>
      </c>
      <c r="X148" s="525">
        <f>W148*_xlfn.XLOOKUP(V148,'道具价值表-汇总'!$B:$B,'道具价值表-汇总'!$D:$D,,0,1)</f>
      </c>
      <c r="Y148" s="524">
        <f t="shared" si="7"/>
      </c>
      <c r="Z148" s="531">
        <f t="shared" si="4"/>
      </c>
      <c r="AA148" s="541">
        <v>36000</v>
      </c>
      <c r="AB148" s="567">
        <v>40000</v>
      </c>
      <c r="AC148" s="533">
        <f t="shared" si="12"/>
      </c>
    </row>
    <row r="149">
      <c r="A149" s="515">
        <v>1200</v>
      </c>
      <c r="B149" s="521">
        <v>9000</v>
      </c>
      <c r="C149" s="524">
        <v>9000</v>
      </c>
      <c r="D149" s="524" t="s">
        <v>4090</v>
      </c>
      <c r="E149" s="524">
        <v>450</v>
      </c>
      <c r="F149" s="566">
        <f>E149*_xlfn.XLOOKUP(D149,'道具价值表-汇总'!$B:$B,'道具价值表-汇总'!$D:$D,,0,1)</f>
      </c>
      <c r="G149" s="524" t="s">
        <v>4097</v>
      </c>
      <c r="H149" s="524">
        <v>2</v>
      </c>
      <c r="I149" s="566">
        <f>H149*_xlfn.XLOOKUP(G149,'道具价值表-汇总'!$B:$B,'道具价值表-汇总'!$D:$D,,0,1)</f>
      </c>
      <c r="J149" s="524">
        <f t="shared" si="31"/>
      </c>
      <c r="K149" s="526">
        <f t="shared" si="19"/>
      </c>
      <c r="L149" s="527">
        <f t="shared" si="36"/>
      </c>
      <c r="M149" s="567"/>
      <c r="N149" s="541"/>
      <c r="O149" s="524" t="s">
        <v>4036</v>
      </c>
      <c r="P149" s="524" t="s">
        <v>4037</v>
      </c>
      <c r="Q149" s="524">
        <v>50</v>
      </c>
      <c r="R149" s="525">
        <f>Q149*_xlfn.XLOOKUP(P149,'道具价值表-汇总'!$B:$B,'道具价值表-汇总'!$D:$D,,0,1)</f>
      </c>
      <c r="S149" s="528" t="s">
        <v>4085</v>
      </c>
      <c r="T149" s="524">
        <v>24</v>
      </c>
      <c r="U149" s="525">
        <f>T149*_xlfn.XLOOKUP(S149,'道具价值表-汇总'!$B:$B,'道具价值表-汇总'!$D:$D,,0,1)</f>
      </c>
      <c r="V149" s="528" t="s">
        <v>4031</v>
      </c>
      <c r="W149" s="524">
        <v>800</v>
      </c>
      <c r="X149" s="525">
        <f>W149*_xlfn.XLOOKUP(V149,'道具价值表-汇总'!$B:$B,'道具价值表-汇总'!$D:$D,,0,1)</f>
      </c>
      <c r="Y149" s="524">
        <f t="shared" si="7"/>
      </c>
      <c r="Z149" s="531">
        <f t="shared" si="4"/>
      </c>
      <c r="AA149" s="541">
        <v>48000</v>
      </c>
      <c r="AB149" s="567">
        <v>60000</v>
      </c>
      <c r="AC149" s="533">
        <f t="shared" si="12"/>
      </c>
    </row>
    <row r="150">
      <c r="A150" s="515">
        <v>1600</v>
      </c>
      <c r="B150" s="521">
        <v>12000</v>
      </c>
      <c r="C150" s="524">
        <v>12000</v>
      </c>
      <c r="D150" s="524" t="s">
        <v>4090</v>
      </c>
      <c r="E150" s="524">
        <v>600</v>
      </c>
      <c r="F150" s="566">
        <f>E150*_xlfn.XLOOKUP(D150,'道具价值表-汇总'!$B:$B,'道具价值表-汇总'!$D:$D,,0,1)</f>
      </c>
      <c r="G150" s="524" t="s">
        <v>4097</v>
      </c>
      <c r="H150" s="524">
        <v>2</v>
      </c>
      <c r="I150" s="566">
        <f>H150*_xlfn.XLOOKUP(G150,'道具价值表-汇总'!$B:$B,'道具价值表-汇总'!$D:$D,,0,1)</f>
      </c>
      <c r="J150" s="524">
        <f t="shared" si="31"/>
      </c>
      <c r="K150" s="526">
        <f t="shared" si="19"/>
      </c>
      <c r="L150" s="527">
        <f t="shared" si="36"/>
      </c>
      <c r="M150" s="567"/>
      <c r="N150" s="541"/>
      <c r="O150" s="524" t="s">
        <v>4038</v>
      </c>
      <c r="P150" s="524" t="s">
        <v>4037</v>
      </c>
      <c r="Q150" s="568">
        <v>100</v>
      </c>
      <c r="R150" s="525">
        <f>Q150*_xlfn.XLOOKUP(P150,'道具价值表-汇总'!$B:$B,'道具价值表-汇总'!$D:$D,,0,1)</f>
      </c>
      <c r="S150" s="528" t="s">
        <v>4085</v>
      </c>
      <c r="T150" s="524">
        <v>36</v>
      </c>
      <c r="U150" s="525">
        <f>T150*_xlfn.XLOOKUP(S150,'道具价值表-汇总'!$B:$B,'道具价值表-汇总'!$D:$D,,0,1)</f>
      </c>
      <c r="V150" s="528" t="s">
        <v>4031</v>
      </c>
      <c r="W150" s="524">
        <v>1000</v>
      </c>
      <c r="X150" s="525">
        <f>W150*_xlfn.XLOOKUP(V150,'道具价值表-汇总'!$B:$B,'道具价值表-汇总'!$D:$D,,0,1)</f>
      </c>
      <c r="Y150" s="524">
        <f t="shared" si="7"/>
      </c>
      <c r="Z150" s="531">
        <f t="shared" si="4"/>
      </c>
      <c r="AA150" s="541">
        <v>60000</v>
      </c>
      <c r="AB150" s="567">
        <v>120000</v>
      </c>
      <c r="AC150" s="533">
        <f t="shared" si="12"/>
      </c>
    </row>
    <row r="151">
      <c r="A151" s="515">
        <v>1600</v>
      </c>
      <c r="B151" s="521">
        <v>16000</v>
      </c>
      <c r="C151" s="524">
        <v>16000</v>
      </c>
      <c r="D151" s="524" t="s">
        <v>4090</v>
      </c>
      <c r="E151" s="524">
        <v>600</v>
      </c>
      <c r="F151" s="566">
        <f>E151*_xlfn.XLOOKUP(D151,'道具价值表-汇总'!$B:$B,'道具价值表-汇总'!$D:$D,,0,1)</f>
      </c>
      <c r="G151" s="524" t="s">
        <v>4097</v>
      </c>
      <c r="H151" s="524">
        <v>2</v>
      </c>
      <c r="I151" s="566">
        <f>H151*_xlfn.XLOOKUP(G151,'道具价值表-汇总'!$B:$B,'道具价值表-汇总'!$D:$D,,0,1)</f>
      </c>
      <c r="J151" s="524">
        <f t="shared" si="31"/>
      </c>
      <c r="K151" s="526">
        <f t="shared" si="19"/>
      </c>
      <c r="L151" s="527">
        <f t="shared" si="36"/>
      </c>
      <c r="M151" s="516"/>
      <c r="N151" s="516"/>
      <c r="O151" s="515"/>
      <c r="P151" s="515"/>
      <c r="Q151" s="515"/>
      <c r="R151" s="515"/>
      <c r="S151" s="515"/>
      <c r="T151" s="515"/>
      <c r="U151" s="515"/>
      <c r="V151" s="515"/>
      <c r="W151" s="515"/>
      <c r="X151" s="515"/>
      <c r="Y151" s="515"/>
      <c r="Z151" s="515"/>
      <c r="AA151" s="515"/>
      <c r="AB151" s="515"/>
    </row>
    <row r="152">
      <c r="A152" s="515">
        <v>1600</v>
      </c>
      <c r="B152" s="521">
        <v>20000</v>
      </c>
      <c r="C152" s="524">
        <v>20000</v>
      </c>
      <c r="D152" s="524" t="s">
        <v>4090</v>
      </c>
      <c r="E152" s="524">
        <v>600</v>
      </c>
      <c r="F152" s="566">
        <f>E152*_xlfn.XLOOKUP(D152,'道具价值表-汇总'!$B:$B,'道具价值表-汇总'!$D:$D,,0,1)</f>
      </c>
      <c r="G152" s="524" t="s">
        <v>4097</v>
      </c>
      <c r="H152" s="524">
        <v>2</v>
      </c>
      <c r="I152" s="566">
        <f>H152*_xlfn.XLOOKUP(G152,'道具价值表-汇总'!$B:$B,'道具价值表-汇总'!$D:$D,,0,1)</f>
      </c>
      <c r="J152" s="524">
        <f t="shared" si="31"/>
      </c>
      <c r="K152" s="526">
        <f t="shared" si="19"/>
      </c>
      <c r="L152" s="527">
        <f t="shared" si="36"/>
      </c>
      <c r="M152" s="516"/>
      <c r="N152" s="516"/>
      <c r="O152" s="519" t="s">
        <v>4039</v>
      </c>
      <c r="P152" s="550"/>
      <c r="Q152" s="520" t="s">
        <v>4040</v>
      </c>
      <c r="R152" s="515"/>
      <c r="S152" s="515"/>
      <c r="T152" s="567">
        <v>20000</v>
      </c>
      <c r="U152" s="515"/>
      <c r="V152" s="515"/>
      <c r="W152" s="515"/>
      <c r="X152" s="515"/>
      <c r="Y152" s="515"/>
      <c r="Z152" s="515"/>
      <c r="AA152" s="515"/>
      <c r="AB152" s="515"/>
    </row>
    <row r="153">
      <c r="A153" s="515"/>
      <c r="B153" s="515"/>
      <c r="C153" s="515"/>
      <c r="D153" s="515"/>
      <c r="E153" s="515">
        <v>3150</v>
      </c>
      <c r="F153" s="515"/>
      <c r="G153" s="515"/>
      <c r="H153" s="515">
        <v>12</v>
      </c>
      <c r="I153" s="515"/>
      <c r="J153" s="515">
        <v>2130</v>
      </c>
      <c r="K153" s="535">
        <v>0.2689</v>
      </c>
      <c r="L153" s="515"/>
      <c r="M153" s="516"/>
      <c r="N153" s="516"/>
      <c r="O153" s="515"/>
      <c r="P153" s="515"/>
      <c r="Q153" s="515"/>
      <c r="R153" s="515"/>
      <c r="S153" s="515"/>
      <c r="T153" s="567">
        <v>40000</v>
      </c>
      <c r="U153" s="515"/>
      <c r="V153" s="515"/>
      <c r="W153" s="515"/>
      <c r="X153" s="515"/>
      <c r="Y153" s="515"/>
      <c r="Z153" s="515"/>
      <c r="AA153" s="515"/>
      <c r="AB153" s="515"/>
    </row>
    <row r="154">
      <c r="A154" s="516"/>
      <c r="B154" s="516"/>
      <c r="C154" s="516"/>
      <c r="D154" s="516"/>
      <c r="E154" s="516"/>
      <c r="F154" s="516"/>
      <c r="G154" s="516"/>
      <c r="H154" s="516"/>
      <c r="I154" s="516"/>
      <c r="J154" s="516"/>
      <c r="K154" s="516"/>
      <c r="L154" s="516"/>
      <c r="M154" s="516"/>
      <c r="N154" s="516"/>
      <c r="O154" s="522" t="s">
        <v>4041</v>
      </c>
      <c r="P154" s="522" t="s">
        <v>4042</v>
      </c>
      <c r="Q154" s="522" t="s">
        <v>4020</v>
      </c>
      <c r="R154" s="522" t="s">
        <v>4021</v>
      </c>
      <c r="S154" s="515"/>
      <c r="T154" s="567">
        <v>60000</v>
      </c>
      <c r="U154" s="515"/>
      <c r="V154" s="515"/>
      <c r="W154" s="515"/>
      <c r="X154" s="515"/>
      <c r="Y154" s="515"/>
      <c r="Z154" s="515"/>
      <c r="AA154" s="515"/>
      <c r="AB154" s="515"/>
    </row>
    <row r="155">
      <c r="A155" s="515"/>
      <c r="B155" s="515"/>
      <c r="C155" s="522" t="s">
        <v>4015</v>
      </c>
      <c r="D155" s="522" t="s">
        <v>4019</v>
      </c>
      <c r="E155" s="522" t="s">
        <v>4020</v>
      </c>
      <c r="F155" s="522" t="s">
        <v>4021</v>
      </c>
      <c r="G155" s="522" t="s">
        <v>4019</v>
      </c>
      <c r="H155" s="522" t="s">
        <v>4020</v>
      </c>
      <c r="I155" s="522" t="s">
        <v>4021</v>
      </c>
      <c r="J155" s="522" t="s">
        <v>4022</v>
      </c>
      <c r="K155" s="522" t="s">
        <v>4023</v>
      </c>
      <c r="L155" s="515"/>
      <c r="M155" s="516"/>
      <c r="N155" s="516"/>
      <c r="O155" s="524" t="s">
        <v>4098</v>
      </c>
      <c r="P155" s="524" t="s">
        <v>4090</v>
      </c>
      <c r="Q155" s="524">
        <v>200</v>
      </c>
      <c r="R155" s="524">
        <v>66.66666667</v>
      </c>
      <c r="S155" s="515"/>
      <c r="T155" s="567">
        <v>120000</v>
      </c>
      <c r="U155" s="515"/>
      <c r="V155" s="515"/>
      <c r="W155" s="515"/>
      <c r="X155" s="515"/>
      <c r="Y155" s="515"/>
      <c r="Z155" s="515"/>
      <c r="AA155" s="515"/>
      <c r="AB155" s="515"/>
    </row>
    <row r="156">
      <c r="A156" s="515">
        <v>1200</v>
      </c>
      <c r="B156" s="521">
        <v>4000</v>
      </c>
      <c r="C156" s="524">
        <v>4000</v>
      </c>
      <c r="D156" s="524" t="s">
        <v>4090</v>
      </c>
      <c r="E156" s="524">
        <v>450</v>
      </c>
      <c r="F156" s="524">
        <v>150</v>
      </c>
      <c r="G156" s="524" t="s">
        <v>4097</v>
      </c>
      <c r="H156" s="524">
        <v>2</v>
      </c>
      <c r="I156" s="566">
        <f>H156*_xlfn.XLOOKUP(G156,'道具价值表-汇总'!$B:$B,'道具价值表-汇总'!$D:$D,,0,1)</f>
      </c>
      <c r="J156" s="524">
        <f t="shared" ref="J156:J161" si="32">I156+F156</f>
      </c>
      <c r="K156" s="526">
        <f t="shared" ref="K156:K161" si="20">J156/A156</f>
      </c>
      <c r="L156" s="527">
        <f t="shared" ref="L156:L161" si="37">J156/((B156-B155)*$I$144)</f>
      </c>
      <c r="M156" s="516"/>
      <c r="N156" s="516"/>
      <c r="O156" s="524" t="s">
        <v>4099</v>
      </c>
      <c r="P156" s="524" t="s">
        <v>4090</v>
      </c>
      <c r="Q156" s="524">
        <v>400</v>
      </c>
      <c r="R156" s="524">
        <v>133.3333333</v>
      </c>
      <c r="S156" s="515"/>
      <c r="T156" s="515"/>
      <c r="U156" s="515"/>
      <c r="V156" s="515"/>
      <c r="W156" s="515" t="s">
        <v>4097</v>
      </c>
      <c r="X156" s="515"/>
      <c r="Y156" s="515"/>
      <c r="Z156" s="515"/>
      <c r="AA156" s="515"/>
      <c r="AB156" s="515"/>
    </row>
    <row r="157">
      <c r="A157" s="515">
        <v>1800</v>
      </c>
      <c r="B157" s="521">
        <v>10000</v>
      </c>
      <c r="C157" s="524">
        <v>10000</v>
      </c>
      <c r="D157" s="524" t="s">
        <v>4090</v>
      </c>
      <c r="E157" s="524">
        <v>450</v>
      </c>
      <c r="F157" s="524">
        <v>150</v>
      </c>
      <c r="G157" s="524" t="s">
        <v>4097</v>
      </c>
      <c r="H157" s="524">
        <v>2</v>
      </c>
      <c r="I157" s="566">
        <f>H157*_xlfn.XLOOKUP(G157,'道具价值表-汇总'!$B:$B,'道具价值表-汇总'!$D:$D,,0,1)</f>
      </c>
      <c r="J157" s="524">
        <f t="shared" si="32"/>
      </c>
      <c r="K157" s="526">
        <f t="shared" si="20"/>
      </c>
      <c r="L157" s="527">
        <f t="shared" si="37"/>
      </c>
      <c r="M157" s="516"/>
      <c r="N157" s="516"/>
      <c r="O157" s="524" t="s">
        <v>4100</v>
      </c>
      <c r="P157" s="524" t="s">
        <v>4101</v>
      </c>
      <c r="Q157" s="524">
        <v>1</v>
      </c>
      <c r="R157" s="524">
        <v>300</v>
      </c>
      <c r="S157" s="515"/>
      <c r="T157" s="515"/>
      <c r="U157" s="515"/>
      <c r="V157" s="515"/>
      <c r="W157" s="540" t="s">
        <v>4019</v>
      </c>
      <c r="X157" s="540" t="s">
        <v>4020</v>
      </c>
      <c r="Y157" s="540" t="s">
        <v>4102</v>
      </c>
      <c r="Z157" s="540" t="s">
        <v>4103</v>
      </c>
      <c r="AA157" s="540" t="s">
        <v>4104</v>
      </c>
      <c r="AB157" s="515"/>
    </row>
    <row r="158">
      <c r="A158" s="515">
        <v>1800</v>
      </c>
      <c r="B158" s="521">
        <v>16000</v>
      </c>
      <c r="C158" s="524">
        <v>16000</v>
      </c>
      <c r="D158" s="524" t="s">
        <v>4090</v>
      </c>
      <c r="E158" s="524">
        <v>450</v>
      </c>
      <c r="F158" s="524">
        <v>150</v>
      </c>
      <c r="G158" s="524" t="s">
        <v>4097</v>
      </c>
      <c r="H158" s="524">
        <v>2</v>
      </c>
      <c r="I158" s="566">
        <f>H158*_xlfn.XLOOKUP(G158,'道具价值表-汇总'!$B:$B,'道具价值表-汇总'!$D:$D,,0,1)</f>
      </c>
      <c r="J158" s="524">
        <f t="shared" si="32"/>
      </c>
      <c r="K158" s="526">
        <f t="shared" si="20"/>
      </c>
      <c r="L158" s="527">
        <f t="shared" si="37"/>
      </c>
      <c r="M158" s="516"/>
      <c r="N158" s="516"/>
      <c r="O158" s="524" t="s">
        <v>4105</v>
      </c>
      <c r="P158" s="524" t="s">
        <v>4101</v>
      </c>
      <c r="Q158" s="524">
        <v>1</v>
      </c>
      <c r="R158" s="524">
        <v>300</v>
      </c>
      <c r="S158" s="515"/>
      <c r="T158" s="515"/>
      <c r="U158" s="515"/>
      <c r="V158" s="515"/>
      <c r="W158" s="540" t="s">
        <v>4090</v>
      </c>
      <c r="X158" s="540">
        <v>240</v>
      </c>
      <c r="Y158" s="540">
        <v>600</v>
      </c>
      <c r="Z158" s="543">
        <v>0.6</v>
      </c>
      <c r="AA158" s="540">
        <v>144</v>
      </c>
      <c r="AB158" s="515"/>
    </row>
    <row r="159">
      <c r="A159" s="515">
        <v>2400</v>
      </c>
      <c r="B159" s="521">
        <v>23000</v>
      </c>
      <c r="C159" s="524">
        <v>23000</v>
      </c>
      <c r="D159" s="524" t="s">
        <v>4090</v>
      </c>
      <c r="E159" s="524">
        <v>600</v>
      </c>
      <c r="F159" s="524">
        <v>200</v>
      </c>
      <c r="G159" s="524" t="s">
        <v>4097</v>
      </c>
      <c r="H159" s="524">
        <v>2</v>
      </c>
      <c r="I159" s="566">
        <f>H159*_xlfn.XLOOKUP(G159,'道具价值表-汇总'!$B:$B,'道具价值表-汇总'!$D:$D,,0,1)</f>
      </c>
      <c r="J159" s="524">
        <f t="shared" si="32"/>
      </c>
      <c r="K159" s="526">
        <f t="shared" si="20"/>
      </c>
      <c r="L159" s="527">
        <f t="shared" si="37"/>
      </c>
      <c r="M159" s="516"/>
      <c r="N159" s="516"/>
      <c r="O159" s="524" t="s">
        <v>4106</v>
      </c>
      <c r="P159" s="524" t="s">
        <v>4101</v>
      </c>
      <c r="Q159" s="554">
        <v>1</v>
      </c>
      <c r="R159" s="524">
        <v>300</v>
      </c>
      <c r="S159" s="515"/>
      <c r="T159" s="515"/>
      <c r="U159" s="515"/>
      <c r="V159" s="515"/>
      <c r="W159" s="540" t="s">
        <v>4090</v>
      </c>
      <c r="X159" s="540">
        <v>300</v>
      </c>
      <c r="Y159" s="540">
        <v>300</v>
      </c>
      <c r="Z159" s="543">
        <v>0.3</v>
      </c>
      <c r="AA159" s="540">
        <v>90</v>
      </c>
      <c r="AB159" s="515"/>
    </row>
    <row r="160">
      <c r="A160" s="515">
        <v>2400</v>
      </c>
      <c r="B160" s="521">
        <v>30000</v>
      </c>
      <c r="C160" s="524">
        <v>30000</v>
      </c>
      <c r="D160" s="524" t="s">
        <v>4090</v>
      </c>
      <c r="E160" s="524">
        <v>600</v>
      </c>
      <c r="F160" s="524">
        <v>200</v>
      </c>
      <c r="G160" s="524" t="s">
        <v>4097</v>
      </c>
      <c r="H160" s="524">
        <v>2</v>
      </c>
      <c r="I160" s="566">
        <f>H160*_xlfn.XLOOKUP(G160,'道具价值表-汇总'!$B:$B,'道具价值表-汇总'!$D:$D,,0,1)</f>
      </c>
      <c r="J160" s="524">
        <f t="shared" si="32"/>
      </c>
      <c r="K160" s="526">
        <f t="shared" si="20"/>
      </c>
      <c r="L160" s="527">
        <f t="shared" si="37"/>
      </c>
      <c r="M160" s="516"/>
      <c r="N160" s="516"/>
      <c r="O160" s="524" t="s">
        <v>4107</v>
      </c>
      <c r="P160" s="524" t="s">
        <v>4033</v>
      </c>
      <c r="Q160" s="524">
        <v>188</v>
      </c>
      <c r="R160" s="524">
        <v>188</v>
      </c>
      <c r="S160" s="515"/>
      <c r="T160" s="515"/>
      <c r="U160" s="515"/>
      <c r="V160" s="515"/>
      <c r="W160" s="540" t="s">
        <v>4090</v>
      </c>
      <c r="X160" s="540">
        <v>360</v>
      </c>
      <c r="Y160" s="540">
        <v>100</v>
      </c>
      <c r="Z160" s="543">
        <v>0.1</v>
      </c>
      <c r="AA160" s="540">
        <v>36</v>
      </c>
      <c r="AB160" s="515"/>
    </row>
    <row r="161">
      <c r="A161" s="515">
        <v>2400</v>
      </c>
      <c r="B161" s="521">
        <v>40000</v>
      </c>
      <c r="C161" s="524">
        <v>40000</v>
      </c>
      <c r="D161" s="524" t="s">
        <v>4090</v>
      </c>
      <c r="E161" s="524">
        <v>600</v>
      </c>
      <c r="F161" s="524">
        <v>200</v>
      </c>
      <c r="G161" s="524" t="s">
        <v>4097</v>
      </c>
      <c r="H161" s="524">
        <v>2</v>
      </c>
      <c r="I161" s="566">
        <f>H161*_xlfn.XLOOKUP(G161,'道具价值表-汇总'!$B:$B,'道具价值表-汇总'!$D:$D,,0,1)</f>
      </c>
      <c r="J161" s="524">
        <f t="shared" si="32"/>
      </c>
      <c r="K161" s="526">
        <f t="shared" si="20"/>
      </c>
      <c r="L161" s="527">
        <f t="shared" si="37"/>
      </c>
      <c r="M161" s="516"/>
      <c r="N161" s="516"/>
      <c r="O161" s="515"/>
      <c r="P161" s="515"/>
      <c r="Q161" s="515"/>
      <c r="R161" s="515"/>
      <c r="S161" s="515"/>
      <c r="T161" s="515"/>
      <c r="U161" s="515"/>
      <c r="V161" s="515"/>
      <c r="W161" s="515" t="s">
        <v>4108</v>
      </c>
      <c r="X161" s="515"/>
      <c r="Y161" s="515">
        <v>1000</v>
      </c>
      <c r="Z161" s="515"/>
      <c r="AA161" s="515">
        <v>270</v>
      </c>
      <c r="AB161" s="515">
        <v>90</v>
      </c>
    </row>
    <row r="162">
      <c r="A162" s="515"/>
      <c r="B162" s="515"/>
      <c r="C162" s="515"/>
      <c r="D162" s="515"/>
      <c r="E162" s="515">
        <v>3150</v>
      </c>
      <c r="F162" s="515"/>
      <c r="G162" s="515"/>
      <c r="H162" s="515">
        <v>12</v>
      </c>
      <c r="I162" s="515"/>
      <c r="J162" s="515">
        <v>2130</v>
      </c>
      <c r="K162" s="535">
        <v>0.1793</v>
      </c>
      <c r="L162" s="515"/>
      <c r="M162" s="516"/>
      <c r="N162" s="516"/>
      <c r="O162" s="515"/>
      <c r="P162" s="515"/>
      <c r="Q162" s="515"/>
      <c r="R162" s="515"/>
      <c r="S162" s="515"/>
      <c r="T162" s="515"/>
      <c r="U162" s="515"/>
      <c r="V162" s="515"/>
      <c r="W162" s="515"/>
      <c r="X162" s="515"/>
      <c r="Y162" s="515"/>
      <c r="Z162" s="515"/>
      <c r="AA162" s="515"/>
      <c r="AB162" s="515"/>
    </row>
    <row r="163">
      <c r="A163" s="516"/>
      <c r="B163" s="516"/>
      <c r="C163" s="516"/>
      <c r="D163" s="516"/>
      <c r="E163" s="516"/>
      <c r="F163" s="516"/>
      <c r="G163" s="516"/>
      <c r="H163" s="516"/>
      <c r="I163" s="516"/>
      <c r="J163" s="516"/>
      <c r="K163" s="516"/>
      <c r="L163" s="516"/>
      <c r="M163" s="516"/>
      <c r="N163" s="516"/>
      <c r="O163" s="515"/>
      <c r="P163" s="515"/>
      <c r="Q163" s="515"/>
      <c r="R163" s="515"/>
      <c r="S163" s="515"/>
      <c r="T163" s="515"/>
      <c r="U163" s="515"/>
      <c r="V163" s="515"/>
      <c r="W163" s="515"/>
      <c r="X163" s="515"/>
      <c r="Y163" s="515"/>
      <c r="Z163" s="515"/>
      <c r="AA163" s="515"/>
      <c r="AB163" s="515"/>
    </row>
    <row r="164">
      <c r="A164" s="515"/>
      <c r="B164" s="515"/>
      <c r="C164" s="522" t="s">
        <v>4015</v>
      </c>
      <c r="D164" s="522" t="s">
        <v>4019</v>
      </c>
      <c r="E164" s="522" t="s">
        <v>4020</v>
      </c>
      <c r="F164" s="522" t="s">
        <v>4021</v>
      </c>
      <c r="G164" s="522" t="s">
        <v>4019</v>
      </c>
      <c r="H164" s="522" t="s">
        <v>4020</v>
      </c>
      <c r="I164" s="522" t="s">
        <v>4021</v>
      </c>
      <c r="J164" s="522" t="s">
        <v>4022</v>
      </c>
      <c r="K164" s="522" t="s">
        <v>4023</v>
      </c>
      <c r="L164" s="515"/>
      <c r="M164" s="516"/>
      <c r="N164" s="516"/>
      <c r="O164" s="515" t="s">
        <v>4109</v>
      </c>
      <c r="P164" s="515"/>
      <c r="Q164" s="515"/>
      <c r="R164" s="515"/>
      <c r="S164" s="515"/>
      <c r="T164" s="515"/>
      <c r="U164" s="515"/>
      <c r="V164" s="515"/>
      <c r="W164" s="515" t="s">
        <v>4101</v>
      </c>
      <c r="X164" s="515"/>
      <c r="Y164" s="515"/>
      <c r="Z164" s="515"/>
      <c r="AA164" s="515"/>
      <c r="AB164" s="515"/>
    </row>
    <row r="165">
      <c r="A165" s="515">
        <v>1600</v>
      </c>
      <c r="B165" s="521">
        <v>6000</v>
      </c>
      <c r="C165" s="524">
        <v>6000</v>
      </c>
      <c r="D165" s="524" t="s">
        <v>4090</v>
      </c>
      <c r="E165" s="524">
        <v>600</v>
      </c>
      <c r="F165" s="524">
        <v>200</v>
      </c>
      <c r="G165" s="524" t="s">
        <v>4097</v>
      </c>
      <c r="H165" s="524">
        <v>2</v>
      </c>
      <c r="I165" s="566">
        <f>H165*_xlfn.XLOOKUP(G165,'道具价值表-汇总'!$B:$B,'道具价值表-汇总'!$D:$D,,0,1)</f>
      </c>
      <c r="J165" s="524">
        <f t="shared" ref="J165:J170" si="33">I165+F165</f>
      </c>
      <c r="K165" s="526">
        <f t="shared" ref="K165:K170" si="21">J165/A165</f>
      </c>
      <c r="L165" s="527">
        <f t="shared" ref="L165:L170" si="38">J165/((B165-B164)*$I$144)</f>
      </c>
      <c r="M165" s="516"/>
      <c r="N165" s="516"/>
      <c r="O165" s="515" t="s">
        <v>4110</v>
      </c>
      <c r="P165" s="538" t="s">
        <v>4111</v>
      </c>
      <c r="Q165" s="515"/>
      <c r="R165" s="515" t="s">
        <v>4090</v>
      </c>
      <c r="S165" s="515"/>
      <c r="T165" s="515"/>
      <c r="U165" s="515"/>
      <c r="V165" s="515"/>
      <c r="W165" s="540" t="s">
        <v>4019</v>
      </c>
      <c r="X165" s="540" t="s">
        <v>4020</v>
      </c>
      <c r="Y165" s="540" t="s">
        <v>4102</v>
      </c>
      <c r="Z165" s="540" t="s">
        <v>4103</v>
      </c>
      <c r="AA165" s="540" t="s">
        <v>4104</v>
      </c>
      <c r="AB165" s="515"/>
    </row>
    <row r="166">
      <c r="A166" s="515">
        <v>2400</v>
      </c>
      <c r="B166" s="521">
        <v>14000</v>
      </c>
      <c r="C166" s="524">
        <v>14000</v>
      </c>
      <c r="D166" s="524" t="s">
        <v>4090</v>
      </c>
      <c r="E166" s="524">
        <v>600</v>
      </c>
      <c r="F166" s="524">
        <v>200</v>
      </c>
      <c r="G166" s="524" t="s">
        <v>4097</v>
      </c>
      <c r="H166" s="524">
        <v>2</v>
      </c>
      <c r="I166" s="566">
        <f>H166*_xlfn.XLOOKUP(G166,'道具价值表-汇总'!$B:$B,'道具价值表-汇总'!$D:$D,,0,1)</f>
      </c>
      <c r="J166" s="524">
        <f t="shared" si="33"/>
      </c>
      <c r="K166" s="526">
        <f t="shared" si="21"/>
      </c>
      <c r="L166" s="527">
        <f t="shared" si="38"/>
      </c>
      <c r="M166" s="516"/>
      <c r="N166" s="516"/>
      <c r="O166" s="515" t="s">
        <v>4112</v>
      </c>
      <c r="P166" s="538" t="s">
        <v>4113</v>
      </c>
      <c r="Q166" s="515"/>
      <c r="R166" s="515" t="s">
        <v>4037</v>
      </c>
      <c r="S166" s="515"/>
      <c r="T166" s="515"/>
      <c r="U166" s="515"/>
      <c r="V166" s="515"/>
      <c r="W166" s="540" t="s">
        <v>4090</v>
      </c>
      <c r="X166" s="540">
        <v>800</v>
      </c>
      <c r="Y166" s="540">
        <v>600</v>
      </c>
      <c r="Z166" s="543">
        <v>0.6</v>
      </c>
      <c r="AA166" s="540">
        <v>480</v>
      </c>
      <c r="AB166" s="515"/>
    </row>
    <row r="167">
      <c r="A167" s="515">
        <v>2400</v>
      </c>
      <c r="B167" s="521">
        <v>22000</v>
      </c>
      <c r="C167" s="524">
        <v>22000</v>
      </c>
      <c r="D167" s="524" t="s">
        <v>4090</v>
      </c>
      <c r="E167" s="524">
        <v>600</v>
      </c>
      <c r="F167" s="524">
        <v>200</v>
      </c>
      <c r="G167" s="524" t="s">
        <v>4097</v>
      </c>
      <c r="H167" s="524">
        <v>2</v>
      </c>
      <c r="I167" s="566">
        <f>H167*_xlfn.XLOOKUP(G167,'道具价值表-汇总'!$B:$B,'道具价值表-汇总'!$D:$D,,0,1)</f>
      </c>
      <c r="J167" s="524">
        <f t="shared" si="33"/>
      </c>
      <c r="K167" s="526">
        <f t="shared" si="21"/>
      </c>
      <c r="L167" s="527">
        <f t="shared" si="38"/>
      </c>
      <c r="M167" s="516"/>
      <c r="N167" s="516"/>
      <c r="O167" s="515" t="s">
        <v>4114</v>
      </c>
      <c r="P167" s="538" t="s">
        <v>4115</v>
      </c>
      <c r="Q167" s="515"/>
      <c r="R167" s="515" t="s">
        <v>4030</v>
      </c>
      <c r="S167" s="515"/>
      <c r="T167" s="515"/>
      <c r="U167" s="515"/>
      <c r="V167" s="515"/>
      <c r="W167" s="540" t="s">
        <v>4090</v>
      </c>
      <c r="X167" s="540">
        <v>1000</v>
      </c>
      <c r="Y167" s="540">
        <v>300</v>
      </c>
      <c r="Z167" s="543">
        <v>0.3</v>
      </c>
      <c r="AA167" s="540">
        <v>300</v>
      </c>
      <c r="AB167" s="515"/>
    </row>
    <row r="168">
      <c r="A168" s="515">
        <v>3200</v>
      </c>
      <c r="B168" s="521">
        <v>34000</v>
      </c>
      <c r="C168" s="524">
        <v>34000</v>
      </c>
      <c r="D168" s="524" t="s">
        <v>4090</v>
      </c>
      <c r="E168" s="524">
        <v>900</v>
      </c>
      <c r="F168" s="524">
        <v>300</v>
      </c>
      <c r="G168" s="524" t="s">
        <v>4097</v>
      </c>
      <c r="H168" s="524">
        <v>3</v>
      </c>
      <c r="I168" s="566">
        <f>H168*_xlfn.XLOOKUP(G168,'道具价值表-汇总'!$B:$B,'道具价值表-汇总'!$D:$D,,0,1)</f>
      </c>
      <c r="J168" s="524">
        <f t="shared" si="33"/>
      </c>
      <c r="K168" s="526">
        <f t="shared" si="21"/>
      </c>
      <c r="L168" s="527">
        <f t="shared" si="38"/>
      </c>
      <c r="M168" s="516"/>
      <c r="N168" s="516"/>
      <c r="O168" s="515"/>
      <c r="P168" s="515"/>
      <c r="Q168" s="515"/>
      <c r="R168" s="515"/>
      <c r="S168" s="515"/>
      <c r="T168" s="515"/>
      <c r="U168" s="515"/>
      <c r="V168" s="515"/>
      <c r="W168" s="540" t="s">
        <v>4090</v>
      </c>
      <c r="X168" s="540">
        <v>1200</v>
      </c>
      <c r="Y168" s="540">
        <v>100</v>
      </c>
      <c r="Z168" s="543">
        <v>0.1</v>
      </c>
      <c r="AA168" s="540">
        <v>120</v>
      </c>
      <c r="AB168" s="515"/>
    </row>
    <row r="169">
      <c r="A169" s="515">
        <v>3200</v>
      </c>
      <c r="B169" s="521">
        <v>48000</v>
      </c>
      <c r="C169" s="524">
        <v>48000</v>
      </c>
      <c r="D169" s="524" t="s">
        <v>4090</v>
      </c>
      <c r="E169" s="524">
        <v>900</v>
      </c>
      <c r="F169" s="524">
        <v>300</v>
      </c>
      <c r="G169" s="524" t="s">
        <v>4097</v>
      </c>
      <c r="H169" s="524">
        <v>3</v>
      </c>
      <c r="I169" s="566">
        <f>H169*_xlfn.XLOOKUP(G169,'道具价值表-汇总'!$B:$B,'道具价值表-汇总'!$D:$D,,0,1)</f>
      </c>
      <c r="J169" s="524">
        <f t="shared" si="33"/>
      </c>
      <c r="K169" s="526">
        <f t="shared" si="21"/>
      </c>
      <c r="L169" s="527">
        <f t="shared" si="38"/>
      </c>
      <c r="M169" s="516"/>
      <c r="N169" s="516"/>
      <c r="O169" s="515"/>
      <c r="P169" s="515"/>
      <c r="Q169" s="515"/>
      <c r="R169" s="515"/>
      <c r="S169" s="515"/>
      <c r="T169" s="515"/>
      <c r="U169" s="515"/>
      <c r="V169" s="515"/>
      <c r="W169" s="515"/>
      <c r="X169" s="515"/>
      <c r="Y169" s="515">
        <v>1000</v>
      </c>
      <c r="Z169" s="515"/>
      <c r="AA169" s="515">
        <v>900</v>
      </c>
      <c r="AB169" s="515">
        <v>300</v>
      </c>
    </row>
    <row r="170">
      <c r="A170" s="515">
        <v>3200</v>
      </c>
      <c r="B170" s="521">
        <v>60000</v>
      </c>
      <c r="C170" s="524">
        <v>60000</v>
      </c>
      <c r="D170" s="524" t="s">
        <v>4090</v>
      </c>
      <c r="E170" s="524">
        <v>900</v>
      </c>
      <c r="F170" s="524">
        <v>300</v>
      </c>
      <c r="G170" s="524" t="s">
        <v>4097</v>
      </c>
      <c r="H170" s="524">
        <v>3</v>
      </c>
      <c r="I170" s="566">
        <f>H170*_xlfn.XLOOKUP(G170,'道具价值表-汇总'!$B:$B,'道具价值表-汇总'!$D:$D,,0,1)</f>
      </c>
      <c r="J170" s="524">
        <f t="shared" si="33"/>
      </c>
      <c r="K170" s="526">
        <f t="shared" si="21"/>
      </c>
      <c r="L170" s="527">
        <f t="shared" si="38"/>
      </c>
      <c r="M170" s="515"/>
      <c r="N170" s="515"/>
      <c r="O170" s="515"/>
      <c r="P170" s="515"/>
      <c r="Q170" s="515"/>
      <c r="R170" s="515"/>
      <c r="S170" s="515"/>
      <c r="T170" s="515"/>
      <c r="U170" s="515"/>
      <c r="V170" s="515"/>
      <c r="W170" s="515"/>
      <c r="X170" s="515"/>
      <c r="Y170" s="515"/>
      <c r="Z170" s="515"/>
      <c r="AA170" s="515"/>
      <c r="AB170" s="515"/>
    </row>
    <row r="171">
      <c r="A171" s="515"/>
      <c r="B171" s="515"/>
      <c r="C171" s="515"/>
      <c r="D171" s="515"/>
      <c r="E171" s="515">
        <v>4500</v>
      </c>
      <c r="F171" s="515"/>
      <c r="G171" s="515"/>
      <c r="H171" s="515">
        <v>15</v>
      </c>
      <c r="I171" s="515"/>
      <c r="J171" s="515">
        <v>2850</v>
      </c>
      <c r="K171" s="535">
        <v>0.1799</v>
      </c>
      <c r="L171" s="515"/>
      <c r="M171" s="515"/>
      <c r="N171" s="515"/>
      <c r="O171" s="515"/>
      <c r="P171" s="515"/>
      <c r="Q171" s="515"/>
      <c r="R171" s="515"/>
      <c r="S171" s="515"/>
      <c r="T171" s="515"/>
      <c r="U171" s="515"/>
      <c r="V171" s="515"/>
      <c r="W171" s="515"/>
      <c r="X171" s="515"/>
      <c r="Y171" s="515"/>
      <c r="Z171" s="515"/>
      <c r="AA171" s="515"/>
      <c r="AB171" s="515"/>
    </row>
    <row r="172">
      <c r="A172" s="516"/>
      <c r="B172" s="516"/>
      <c r="C172" s="516"/>
      <c r="D172" s="516"/>
      <c r="E172" s="516"/>
      <c r="F172" s="516"/>
      <c r="G172" s="516"/>
      <c r="H172" s="516"/>
      <c r="I172" s="516"/>
      <c r="J172" s="516"/>
      <c r="K172" s="516"/>
      <c r="L172" s="516"/>
      <c r="M172" s="515"/>
      <c r="N172" s="515"/>
      <c r="O172" s="515"/>
      <c r="P172" s="515"/>
      <c r="Q172" s="515"/>
      <c r="R172" s="515"/>
      <c r="S172" s="515"/>
      <c r="T172" s="515"/>
      <c r="U172" s="515"/>
      <c r="V172" s="515"/>
      <c r="W172" s="515"/>
      <c r="X172" s="515"/>
      <c r="Y172" s="515"/>
      <c r="Z172" s="515"/>
      <c r="AA172" s="515"/>
      <c r="AB172" s="515"/>
    </row>
    <row r="173">
      <c r="A173" s="515"/>
      <c r="B173" s="515"/>
      <c r="C173" s="522" t="s">
        <v>4015</v>
      </c>
      <c r="D173" s="522" t="s">
        <v>4019</v>
      </c>
      <c r="E173" s="522" t="s">
        <v>4020</v>
      </c>
      <c r="F173" s="522" t="s">
        <v>4021</v>
      </c>
      <c r="G173" s="522" t="s">
        <v>4019</v>
      </c>
      <c r="H173" s="522" t="s">
        <v>4020</v>
      </c>
      <c r="I173" s="522" t="s">
        <v>4021</v>
      </c>
      <c r="J173" s="522" t="s">
        <v>4022</v>
      </c>
      <c r="K173" s="522" t="s">
        <v>4023</v>
      </c>
      <c r="L173" s="515"/>
      <c r="M173" s="515"/>
      <c r="N173" s="515"/>
      <c r="O173" s="515"/>
      <c r="P173" s="515"/>
      <c r="Q173" s="515"/>
      <c r="R173" s="515"/>
      <c r="S173" s="515"/>
      <c r="T173" s="515"/>
      <c r="U173" s="515"/>
      <c r="V173" s="515"/>
      <c r="W173" s="515"/>
      <c r="X173" s="515"/>
      <c r="Y173" s="515"/>
      <c r="Z173" s="515"/>
      <c r="AA173" s="515"/>
      <c r="AB173" s="515"/>
    </row>
    <row r="174">
      <c r="A174" s="515">
        <v>2000</v>
      </c>
      <c r="B174" s="521">
        <v>8000</v>
      </c>
      <c r="C174" s="524">
        <v>8000</v>
      </c>
      <c r="D174" s="524" t="s">
        <v>4090</v>
      </c>
      <c r="E174" s="524">
        <v>600</v>
      </c>
      <c r="F174" s="524">
        <v>200</v>
      </c>
      <c r="G174" s="524" t="s">
        <v>4097</v>
      </c>
      <c r="H174" s="524">
        <v>2</v>
      </c>
      <c r="I174" s="566">
        <f>H174*_xlfn.XLOOKUP(G174,'道具价值表-汇总'!$B:$B,'道具价值表-汇总'!$D:$D,,0,1)</f>
      </c>
      <c r="J174" s="524">
        <f t="shared" ref="J174:J179" si="34">I174+F174</f>
      </c>
      <c r="K174" s="526">
        <f t="shared" ref="K174:K179" si="22">J174/A174</f>
      </c>
      <c r="L174" s="527">
        <f t="shared" ref="L174:L179" si="39">J174/((B174-B173)*$I$144)</f>
      </c>
      <c r="M174" s="515"/>
      <c r="N174" s="515"/>
      <c r="O174" s="515"/>
      <c r="P174" s="515"/>
      <c r="Q174" s="515"/>
      <c r="R174" s="515"/>
      <c r="S174" s="515"/>
      <c r="T174" s="515"/>
      <c r="U174" s="515"/>
      <c r="V174" s="515"/>
      <c r="W174" s="515"/>
      <c r="X174" s="515"/>
      <c r="Y174" s="515"/>
      <c r="Z174" s="515"/>
      <c r="AA174" s="515"/>
      <c r="AB174" s="515"/>
    </row>
    <row r="175">
      <c r="A175" s="515">
        <v>3000</v>
      </c>
      <c r="B175" s="521">
        <v>20000</v>
      </c>
      <c r="C175" s="524">
        <v>20000</v>
      </c>
      <c r="D175" s="524" t="s">
        <v>4090</v>
      </c>
      <c r="E175" s="524">
        <v>600</v>
      </c>
      <c r="F175" s="524">
        <v>200</v>
      </c>
      <c r="G175" s="524" t="s">
        <v>4097</v>
      </c>
      <c r="H175" s="524">
        <v>2</v>
      </c>
      <c r="I175" s="566">
        <f>H175*_xlfn.XLOOKUP(G175,'道具价值表-汇总'!$B:$B,'道具价值表-汇总'!$D:$D,,0,1)</f>
      </c>
      <c r="J175" s="524">
        <f t="shared" si="34"/>
      </c>
      <c r="K175" s="526">
        <f t="shared" si="22"/>
      </c>
      <c r="L175" s="527">
        <f t="shared" si="39"/>
      </c>
      <c r="M175" s="515"/>
      <c r="N175" s="515"/>
      <c r="O175" s="515"/>
      <c r="P175" s="515"/>
      <c r="Q175" s="515"/>
      <c r="R175" s="515"/>
      <c r="S175" s="515"/>
      <c r="T175" s="515"/>
      <c r="U175" s="515"/>
      <c r="V175" s="515"/>
      <c r="W175" s="515"/>
      <c r="X175" s="515"/>
      <c r="Y175" s="515"/>
      <c r="Z175" s="515"/>
      <c r="AA175" s="515"/>
      <c r="AB175" s="515"/>
    </row>
    <row r="176">
      <c r="A176" s="515">
        <v>3000</v>
      </c>
      <c r="B176" s="521">
        <v>32000</v>
      </c>
      <c r="C176" s="524">
        <v>32000</v>
      </c>
      <c r="D176" s="524" t="s">
        <v>4090</v>
      </c>
      <c r="E176" s="524">
        <v>600</v>
      </c>
      <c r="F176" s="524">
        <v>200</v>
      </c>
      <c r="G176" s="524" t="s">
        <v>4097</v>
      </c>
      <c r="H176" s="524">
        <v>2</v>
      </c>
      <c r="I176" s="566">
        <f>H176*_xlfn.XLOOKUP(G176,'道具价值表-汇总'!$B:$B,'道具价值表-汇总'!$D:$D,,0,1)</f>
      </c>
      <c r="J176" s="524">
        <f t="shared" si="34"/>
      </c>
      <c r="K176" s="526">
        <f t="shared" si="22"/>
      </c>
      <c r="L176" s="527">
        <f t="shared" si="39"/>
      </c>
      <c r="M176" s="515"/>
      <c r="N176" s="515"/>
      <c r="O176" s="515"/>
      <c r="P176" s="515"/>
      <c r="Q176" s="515"/>
      <c r="R176" s="515"/>
      <c r="S176" s="515"/>
      <c r="T176" s="515"/>
      <c r="U176" s="515"/>
      <c r="V176" s="515"/>
      <c r="W176" s="515"/>
      <c r="X176" s="515"/>
      <c r="Y176" s="515"/>
      <c r="Z176" s="515"/>
      <c r="AA176" s="515"/>
      <c r="AB176" s="515"/>
    </row>
    <row r="177">
      <c r="A177" s="515">
        <v>4000</v>
      </c>
      <c r="B177" s="521">
        <v>58000</v>
      </c>
      <c r="C177" s="524">
        <v>58000</v>
      </c>
      <c r="D177" s="524" t="s">
        <v>4090</v>
      </c>
      <c r="E177" s="524">
        <v>900</v>
      </c>
      <c r="F177" s="524">
        <v>300</v>
      </c>
      <c r="G177" s="524" t="s">
        <v>4097</v>
      </c>
      <c r="H177" s="524">
        <v>3</v>
      </c>
      <c r="I177" s="566">
        <f>H177*_xlfn.XLOOKUP(G177,'道具价值表-汇总'!$B:$B,'道具价值表-汇总'!$D:$D,,0,1)</f>
      </c>
      <c r="J177" s="524">
        <f t="shared" si="34"/>
      </c>
      <c r="K177" s="526">
        <f t="shared" si="22"/>
      </c>
      <c r="L177" s="527">
        <f t="shared" si="39"/>
      </c>
      <c r="M177" s="515"/>
      <c r="N177" s="515"/>
      <c r="O177" s="515"/>
      <c r="P177" s="515"/>
      <c r="Q177" s="515"/>
      <c r="R177" s="515"/>
      <c r="S177" s="515"/>
      <c r="T177" s="515"/>
      <c r="U177" s="515"/>
      <c r="V177" s="515"/>
      <c r="W177" s="515"/>
      <c r="X177" s="515"/>
      <c r="Y177" s="515"/>
      <c r="Z177" s="515"/>
      <c r="AA177" s="515"/>
      <c r="AB177" s="515"/>
    </row>
    <row r="178">
      <c r="A178" s="515">
        <v>4000</v>
      </c>
      <c r="B178" s="521">
        <v>92000</v>
      </c>
      <c r="C178" s="524">
        <v>92000</v>
      </c>
      <c r="D178" s="524" t="s">
        <v>4090</v>
      </c>
      <c r="E178" s="524">
        <v>900</v>
      </c>
      <c r="F178" s="524">
        <v>300</v>
      </c>
      <c r="G178" s="524" t="s">
        <v>4097</v>
      </c>
      <c r="H178" s="524">
        <v>3</v>
      </c>
      <c r="I178" s="566">
        <f>H178*_xlfn.XLOOKUP(G178,'道具价值表-汇总'!$B:$B,'道具价值表-汇总'!$D:$D,,0,1)</f>
      </c>
      <c r="J178" s="524">
        <f t="shared" si="34"/>
      </c>
      <c r="K178" s="526">
        <f t="shared" si="22"/>
      </c>
      <c r="L178" s="527">
        <f t="shared" si="39"/>
      </c>
      <c r="M178" s="516"/>
      <c r="N178" s="516"/>
      <c r="O178" s="516"/>
      <c r="P178" s="516"/>
      <c r="Q178" s="515"/>
      <c r="R178" s="515"/>
      <c r="S178" s="515"/>
      <c r="T178" s="515"/>
      <c r="U178" s="515"/>
      <c r="V178" s="515"/>
      <c r="W178" s="515"/>
      <c r="X178" s="515"/>
      <c r="Y178" s="515"/>
      <c r="Z178" s="515"/>
      <c r="AA178" s="515"/>
      <c r="AB178" s="515"/>
    </row>
    <row r="179">
      <c r="A179" s="515">
        <v>4000</v>
      </c>
      <c r="B179" s="521">
        <v>120000</v>
      </c>
      <c r="C179" s="524">
        <v>120000</v>
      </c>
      <c r="D179" s="524" t="s">
        <v>4090</v>
      </c>
      <c r="E179" s="524">
        <v>900</v>
      </c>
      <c r="F179" s="524">
        <v>300</v>
      </c>
      <c r="G179" s="524" t="s">
        <v>4097</v>
      </c>
      <c r="H179" s="524">
        <v>3</v>
      </c>
      <c r="I179" s="566">
        <f>H179*_xlfn.XLOOKUP(G179,'道具价值表-汇总'!$B:$B,'道具价值表-汇总'!$D:$D,,0,1)</f>
      </c>
      <c r="J179" s="524">
        <f t="shared" si="34"/>
      </c>
      <c r="K179" s="526">
        <f t="shared" si="22"/>
      </c>
      <c r="L179" s="527">
        <f t="shared" si="39"/>
      </c>
      <c r="M179" s="516"/>
      <c r="N179" s="516"/>
      <c r="O179" s="516"/>
      <c r="P179" s="516"/>
      <c r="Q179" s="515"/>
      <c r="R179" s="515"/>
      <c r="S179" s="515"/>
      <c r="T179" s="515"/>
      <c r="U179" s="515"/>
      <c r="V179" s="515"/>
      <c r="W179" s="515"/>
      <c r="X179" s="515"/>
      <c r="Y179" s="515"/>
      <c r="Z179" s="515"/>
      <c r="AA179" s="515"/>
      <c r="AB179" s="515"/>
    </row>
    <row r="180">
      <c r="A180" s="515"/>
      <c r="B180" s="515"/>
      <c r="C180" s="516"/>
      <c r="D180" s="516"/>
      <c r="E180" s="515">
        <v>4500</v>
      </c>
      <c r="F180" s="515"/>
      <c r="G180" s="515"/>
      <c r="H180" s="515">
        <v>15</v>
      </c>
      <c r="I180" s="515"/>
      <c r="J180" s="515">
        <v>2850</v>
      </c>
      <c r="K180" s="535">
        <v>0.1439</v>
      </c>
      <c r="L180" s="516"/>
      <c r="M180" s="516"/>
      <c r="N180" s="516"/>
      <c r="O180" s="516"/>
      <c r="P180" s="516"/>
      <c r="Q180" s="515"/>
      <c r="R180" s="515"/>
      <c r="S180" s="515"/>
      <c r="T180" s="515"/>
      <c r="U180" s="515"/>
      <c r="V180" s="515"/>
      <c r="W180" s="515"/>
      <c r="X180" s="515"/>
      <c r="Y180" s="515"/>
      <c r="Z180" s="515"/>
      <c r="AA180" s="515"/>
      <c r="AB180" s="515"/>
    </row>
    <row r="181">
      <c r="A181" s="515"/>
      <c r="B181" s="515"/>
      <c r="C181" s="516"/>
      <c r="D181" s="516"/>
      <c r="E181" s="516"/>
      <c r="F181" s="516"/>
      <c r="G181" s="516"/>
      <c r="H181" s="516"/>
      <c r="I181" s="516"/>
      <c r="J181" s="516"/>
      <c r="K181" s="516"/>
      <c r="L181" s="516"/>
      <c r="M181" s="516"/>
      <c r="N181" s="516"/>
      <c r="O181" s="516"/>
      <c r="P181" s="516"/>
      <c r="Q181" s="515"/>
      <c r="R181" s="515"/>
      <c r="S181" s="515"/>
      <c r="T181" s="515"/>
      <c r="U181" s="515"/>
      <c r="V181" s="515"/>
      <c r="W181" s="515"/>
      <c r="X181" s="515"/>
      <c r="Y181" s="515"/>
      <c r="Z181" s="515"/>
      <c r="AA181" s="515"/>
      <c r="AB181" s="515"/>
    </row>
    <row r="182">
      <c r="A182" s="515"/>
      <c r="B182" s="515"/>
      <c r="C182" s="517" t="s">
        <v>4055</v>
      </c>
      <c r="D182" s="550"/>
      <c r="E182" s="520" t="s">
        <v>4056</v>
      </c>
      <c r="F182" s="515"/>
      <c r="G182" s="515"/>
      <c r="H182" s="515"/>
      <c r="I182" s="515"/>
      <c r="J182" s="515"/>
      <c r="K182" s="515"/>
      <c r="L182" s="515"/>
      <c r="M182" s="515"/>
      <c r="N182" s="515"/>
      <c r="O182" s="515"/>
      <c r="P182" s="515"/>
      <c r="Q182" s="515"/>
      <c r="R182" s="515"/>
      <c r="S182" s="515"/>
      <c r="T182" s="515"/>
      <c r="U182" s="515"/>
      <c r="V182" s="515"/>
      <c r="W182" s="515"/>
      <c r="X182" s="515"/>
      <c r="Y182" s="515"/>
      <c r="Z182" s="515"/>
      <c r="AA182" s="515"/>
      <c r="AB182" s="515"/>
    </row>
    <row r="183">
      <c r="A183" s="515"/>
      <c r="B183" s="515"/>
      <c r="C183" s="515"/>
      <c r="D183" s="515"/>
      <c r="E183" s="515"/>
      <c r="F183" s="515"/>
      <c r="G183" s="515"/>
      <c r="H183" s="515"/>
      <c r="I183" s="515"/>
      <c r="J183" s="515"/>
      <c r="K183" s="515"/>
      <c r="L183" s="515"/>
      <c r="M183" s="515"/>
      <c r="N183" s="515"/>
      <c r="O183" s="515"/>
      <c r="P183" s="515"/>
      <c r="Q183" s="515"/>
      <c r="R183" s="515"/>
      <c r="S183" s="515"/>
      <c r="T183" s="515"/>
      <c r="U183" s="515"/>
      <c r="V183" s="515"/>
      <c r="W183" s="515"/>
      <c r="X183" s="515"/>
      <c r="Y183" s="515"/>
      <c r="Z183" s="515"/>
      <c r="AA183" s="515"/>
      <c r="AB183" s="515"/>
    </row>
    <row r="184">
      <c r="A184" s="515"/>
      <c r="B184" s="515"/>
      <c r="C184" s="522" t="s">
        <v>4057</v>
      </c>
      <c r="D184" s="522" t="s">
        <v>4058</v>
      </c>
      <c r="E184" s="522" t="s">
        <v>4059</v>
      </c>
      <c r="F184" s="522" t="s">
        <v>4019</v>
      </c>
      <c r="G184" s="522" t="s">
        <v>4020</v>
      </c>
      <c r="H184" s="522" t="s">
        <v>4021</v>
      </c>
      <c r="I184" s="522" t="s">
        <v>4019</v>
      </c>
      <c r="J184" s="522" t="s">
        <v>4020</v>
      </c>
      <c r="K184" s="522" t="s">
        <v>4021</v>
      </c>
      <c r="L184" s="522" t="s">
        <v>4019</v>
      </c>
      <c r="M184" s="522" t="s">
        <v>4020</v>
      </c>
      <c r="N184" s="522" t="s">
        <v>4021</v>
      </c>
      <c r="O184" s="522" t="s">
        <v>4022</v>
      </c>
      <c r="P184" s="522" t="s">
        <v>4023</v>
      </c>
      <c r="Q184" s="515"/>
      <c r="R184" s="515"/>
      <c r="S184" s="515"/>
      <c r="T184" s="515"/>
      <c r="U184" s="515"/>
      <c r="V184" s="515"/>
      <c r="W184" s="515"/>
      <c r="X184" s="515" t="s">
        <v>4061</v>
      </c>
      <c r="Y184" s="538" t="s">
        <v>4062</v>
      </c>
      <c r="Z184" s="515"/>
      <c r="AA184" s="515"/>
      <c r="AB184" s="515"/>
    </row>
    <row r="185">
      <c r="A185" s="515"/>
      <c r="B185" s="515"/>
      <c r="C185" s="524" t="s">
        <v>4063</v>
      </c>
      <c r="D185" s="524">
        <v>0</v>
      </c>
      <c r="E185" s="524">
        <v>1</v>
      </c>
      <c r="F185" s="524" t="s">
        <v>4097</v>
      </c>
      <c r="G185" s="524">
        <v>1</v>
      </c>
      <c r="H185" s="569">
        <v>90</v>
      </c>
      <c r="I185" s="540"/>
      <c r="J185" s="540"/>
      <c r="K185" s="540"/>
      <c r="L185" s="540"/>
      <c r="M185" s="540"/>
      <c r="N185" s="540"/>
      <c r="O185" s="569">
        <f t="shared" ref="O185:O193" si="18">SUMIF($B$114:$P$114,"价值*",B185:N185)</f>
      </c>
      <c r="P185" s="540"/>
      <c r="Q185" s="515"/>
      <c r="R185" s="515">
        <f>O185+O186+O188+O190+O191+O193</f>
      </c>
      <c r="S185" s="515">
        <f>D186+D188+D190+D191+D193</f>
      </c>
      <c r="T185" s="545">
        <f>R185/S185</f>
      </c>
      <c r="U185" s="515"/>
      <c r="V185" s="515"/>
      <c r="W185" s="515"/>
      <c r="X185" s="515">
        <v>1092</v>
      </c>
      <c r="Y185" s="541">
        <v>51408</v>
      </c>
      <c r="Z185" s="515"/>
      <c r="AA185" s="515"/>
      <c r="AB185" s="515"/>
    </row>
    <row r="186">
      <c r="A186" s="515"/>
      <c r="B186" s="515"/>
      <c r="C186" s="524" t="s">
        <v>4064</v>
      </c>
      <c r="D186" s="524">
        <v>168</v>
      </c>
      <c r="E186" s="524">
        <v>3</v>
      </c>
      <c r="F186" s="524" t="s">
        <v>4090</v>
      </c>
      <c r="G186" s="524">
        <v>2000</v>
      </c>
      <c r="H186" s="570">
        <v>666.6666667</v>
      </c>
      <c r="I186" s="524" t="s">
        <v>4101</v>
      </c>
      <c r="J186" s="524">
        <v>1</v>
      </c>
      <c r="K186" s="566">
        <f>J186*_xlfn.XLOOKUP(I186,'道具价值表-汇总'!$B:$B,'道具价值表-汇总'!$D:$D,,0,1)</f>
      </c>
      <c r="L186" s="540"/>
      <c r="M186" s="540"/>
      <c r="N186" s="540"/>
      <c r="O186" s="569">
        <f t="shared" si="18"/>
      </c>
      <c r="P186" s="543">
        <f>O186/D186</f>
      </c>
      <c r="Q186" s="515"/>
      <c r="R186" s="515"/>
      <c r="S186" s="515"/>
      <c r="T186" s="515"/>
      <c r="U186" s="515"/>
      <c r="V186" s="515"/>
      <c r="W186" s="515"/>
      <c r="X186" s="515"/>
      <c r="Y186" s="515"/>
      <c r="Z186" s="515"/>
      <c r="AA186" s="515"/>
      <c r="AB186" s="515"/>
    </row>
    <row r="187">
      <c r="A187" s="515"/>
      <c r="B187" s="515"/>
      <c r="C187" s="524" t="s">
        <v>4066</v>
      </c>
      <c r="D187" s="524">
        <v>6</v>
      </c>
      <c r="E187" s="524">
        <v>3</v>
      </c>
      <c r="F187" s="524" t="s">
        <v>4033</v>
      </c>
      <c r="G187" s="524">
        <v>60</v>
      </c>
      <c r="H187" s="570">
        <v>60</v>
      </c>
      <c r="I187" s="524" t="s">
        <v>4090</v>
      </c>
      <c r="J187" s="524">
        <v>1000</v>
      </c>
      <c r="K187" s="566">
        <f>J187*_xlfn.XLOOKUP(I187,'道具价值表-汇总'!$B:$B,'道具价值表-汇总'!$D:$D,,0,1)</f>
      </c>
      <c r="L187" s="524" t="s">
        <v>4101</v>
      </c>
      <c r="M187" s="524">
        <v>1</v>
      </c>
      <c r="N187" s="540">
        <v>300</v>
      </c>
      <c r="O187" s="569">
        <f t="shared" si="18"/>
      </c>
      <c r="P187" s="546">
        <f>O187/D187/10</f>
      </c>
      <c r="Q187" s="515"/>
      <c r="R187" s="515"/>
      <c r="S187" s="515"/>
      <c r="T187" s="515"/>
      <c r="U187" s="515"/>
      <c r="V187" s="515"/>
      <c r="W187" s="515"/>
      <c r="X187" s="515"/>
      <c r="Y187" s="515"/>
      <c r="Z187" s="515"/>
      <c r="AA187" s="515"/>
      <c r="AB187" s="515"/>
    </row>
    <row r="188">
      <c r="A188" s="515"/>
      <c r="B188" s="515"/>
      <c r="C188" s="524" t="s">
        <v>4064</v>
      </c>
      <c r="D188" s="524">
        <v>528</v>
      </c>
      <c r="E188" s="524">
        <v>3</v>
      </c>
      <c r="F188" s="524" t="s">
        <v>4090</v>
      </c>
      <c r="G188" s="524">
        <v>4000</v>
      </c>
      <c r="H188" s="570">
        <v>1333.333333</v>
      </c>
      <c r="I188" s="524" t="s">
        <v>4101</v>
      </c>
      <c r="J188" s="524">
        <v>2</v>
      </c>
      <c r="K188" s="566">
        <f>J188*_xlfn.XLOOKUP(I188,'道具价值表-汇总'!$B:$B,'道具价值表-汇总'!$D:$D,,0,1)</f>
      </c>
      <c r="L188" s="540"/>
      <c r="M188" s="540"/>
      <c r="N188" s="540"/>
      <c r="O188" s="569">
        <f t="shared" si="18"/>
      </c>
      <c r="P188" s="543">
        <f>O188/D188</f>
      </c>
      <c r="Q188" s="515"/>
      <c r="R188" s="515"/>
      <c r="S188" s="515"/>
      <c r="T188" s="515"/>
      <c r="U188" s="515"/>
      <c r="V188" s="515"/>
      <c r="W188" s="515"/>
      <c r="X188" s="515"/>
      <c r="Y188" s="515"/>
      <c r="Z188" s="515"/>
      <c r="AA188" s="515"/>
      <c r="AB188" s="515"/>
    </row>
    <row r="189">
      <c r="A189" s="515"/>
      <c r="B189" s="515"/>
      <c r="C189" s="524" t="s">
        <v>4067</v>
      </c>
      <c r="D189" s="524">
        <v>30</v>
      </c>
      <c r="E189" s="524">
        <v>3</v>
      </c>
      <c r="F189" s="524" t="s">
        <v>4033</v>
      </c>
      <c r="G189" s="524">
        <v>300</v>
      </c>
      <c r="H189" s="570">
        <v>300</v>
      </c>
      <c r="I189" s="558" t="s">
        <v>4090</v>
      </c>
      <c r="J189" s="559">
        <v>2750</v>
      </c>
      <c r="K189" s="559">
        <f>J189*0.333</f>
      </c>
      <c r="L189" s="524" t="s">
        <v>4101</v>
      </c>
      <c r="M189" s="524">
        <v>2</v>
      </c>
      <c r="N189" s="540">
        <v>600</v>
      </c>
      <c r="O189" s="569">
        <f t="shared" si="18"/>
      </c>
      <c r="P189" s="546">
        <f>O189/D189/10</f>
      </c>
      <c r="Q189" s="515"/>
      <c r="R189" s="515"/>
      <c r="S189" s="515"/>
      <c r="T189" s="515"/>
      <c r="U189" s="515"/>
      <c r="V189" s="515"/>
      <c r="W189" s="515"/>
      <c r="X189" s="515"/>
      <c r="Y189" s="515"/>
      <c r="Z189" s="515"/>
      <c r="AA189" s="515"/>
      <c r="AB189" s="515"/>
    </row>
    <row r="190">
      <c r="A190" s="515"/>
      <c r="B190" s="515"/>
      <c r="C190" s="524" t="s">
        <v>4064</v>
      </c>
      <c r="D190" s="524">
        <v>1388</v>
      </c>
      <c r="E190" s="524">
        <v>5</v>
      </c>
      <c r="F190" s="524" t="s">
        <v>4090</v>
      </c>
      <c r="G190" s="524">
        <v>12000</v>
      </c>
      <c r="H190" s="570">
        <v>4000</v>
      </c>
      <c r="I190" s="524" t="s">
        <v>4101</v>
      </c>
      <c r="J190" s="524">
        <v>3</v>
      </c>
      <c r="K190" s="566">
        <f>J190*_xlfn.XLOOKUP(I190,'道具价值表-汇总'!$B:$B,'道具价值表-汇总'!$D:$D,,0,1)</f>
      </c>
      <c r="L190" s="540"/>
      <c r="M190" s="540"/>
      <c r="N190" s="540"/>
      <c r="O190" s="569">
        <f t="shared" si="18"/>
      </c>
      <c r="P190" s="543">
        <f t="shared" ref="P190:P191" si="10">O190/D190</f>
      </c>
      <c r="Q190" s="515"/>
      <c r="R190" s="515"/>
      <c r="S190" s="515"/>
      <c r="T190" s="515"/>
      <c r="U190" s="515"/>
      <c r="V190" s="515"/>
      <c r="W190" s="515"/>
      <c r="X190" s="515"/>
      <c r="Y190" s="515"/>
      <c r="Z190" s="515"/>
      <c r="AA190" s="515"/>
      <c r="AB190" s="515"/>
    </row>
    <row r="191">
      <c r="A191" s="515"/>
      <c r="B191" s="515"/>
      <c r="C191" s="524" t="s">
        <v>4064</v>
      </c>
      <c r="D191" s="524">
        <v>2988</v>
      </c>
      <c r="E191" s="524">
        <v>5</v>
      </c>
      <c r="F191" s="524" t="s">
        <v>4090</v>
      </c>
      <c r="G191" s="524">
        <v>20000</v>
      </c>
      <c r="H191" s="570">
        <v>6666.666667</v>
      </c>
      <c r="I191" s="524" t="s">
        <v>4101</v>
      </c>
      <c r="J191" s="524">
        <v>4</v>
      </c>
      <c r="K191" s="566">
        <f>J191*_xlfn.XLOOKUP(I191,'道具价值表-汇总'!$B:$B,'道具价值表-汇总'!$D:$D,,0,1)</f>
      </c>
      <c r="L191" s="540"/>
      <c r="M191" s="540"/>
      <c r="N191" s="540"/>
      <c r="O191" s="569">
        <f t="shared" si="18"/>
      </c>
      <c r="P191" s="543">
        <f t="shared" si="10"/>
      </c>
      <c r="Q191" s="515"/>
      <c r="R191" s="515"/>
      <c r="S191" s="515"/>
      <c r="T191" s="515"/>
      <c r="U191" s="515"/>
      <c r="V191" s="515"/>
      <c r="W191" s="515"/>
      <c r="X191" s="515"/>
      <c r="Y191" s="515"/>
      <c r="Z191" s="515"/>
      <c r="AA191" s="515"/>
      <c r="AB191" s="515"/>
    </row>
    <row r="192">
      <c r="A192" s="515"/>
      <c r="B192" s="515"/>
      <c r="C192" s="524" t="s">
        <v>4068</v>
      </c>
      <c r="D192" s="524">
        <v>328</v>
      </c>
      <c r="E192" s="524">
        <v>3</v>
      </c>
      <c r="F192" s="524" t="s">
        <v>4033</v>
      </c>
      <c r="G192" s="524">
        <v>3280</v>
      </c>
      <c r="H192" s="570">
        <v>3280</v>
      </c>
      <c r="I192" s="524" t="s">
        <v>4090</v>
      </c>
      <c r="J192" s="524">
        <v>20000</v>
      </c>
      <c r="K192" s="566">
        <f>J192*_xlfn.XLOOKUP(I192,'道具价值表-汇总'!$B:$B,'道具价值表-汇总'!$D:$D,,0,1)</f>
      </c>
      <c r="L192" s="524" t="s">
        <v>4101</v>
      </c>
      <c r="M192" s="525">
        <v>5</v>
      </c>
      <c r="N192" s="524">
        <f>M192*300</f>
      </c>
      <c r="O192" s="569">
        <f t="shared" si="18"/>
      </c>
      <c r="P192" s="546">
        <f>O192/D192/10</f>
      </c>
      <c r="Q192" s="515"/>
      <c r="R192" s="515"/>
      <c r="S192" s="515"/>
      <c r="T192" s="515"/>
      <c r="U192" s="515"/>
      <c r="V192" s="515"/>
      <c r="W192" s="515"/>
      <c r="X192" s="515"/>
      <c r="Y192" s="515"/>
      <c r="Z192" s="515"/>
      <c r="AA192" s="515"/>
      <c r="AB192" s="515"/>
    </row>
    <row r="193">
      <c r="A193" s="515"/>
      <c r="B193" s="515"/>
      <c r="C193" s="524" t="s">
        <v>4064</v>
      </c>
      <c r="D193" s="524">
        <v>5488</v>
      </c>
      <c r="E193" s="524">
        <v>5</v>
      </c>
      <c r="F193" s="524" t="s">
        <v>4090</v>
      </c>
      <c r="G193" s="524">
        <v>30000</v>
      </c>
      <c r="H193" s="570">
        <v>10000</v>
      </c>
      <c r="I193" s="524" t="s">
        <v>4101</v>
      </c>
      <c r="J193" s="524">
        <v>5</v>
      </c>
      <c r="K193" s="566">
        <f>J193*_xlfn.XLOOKUP(I193,'道具价值表-汇总'!$B:$B,'道具价值表-汇总'!$D:$D,,0,1)</f>
      </c>
      <c r="L193" s="540"/>
      <c r="M193" s="540"/>
      <c r="N193" s="540"/>
      <c r="O193" s="569">
        <f t="shared" si="18"/>
      </c>
      <c r="P193" s="543">
        <f>O193/D193</f>
      </c>
      <c r="Q193" s="515"/>
      <c r="R193" s="515"/>
      <c r="S193" s="515"/>
      <c r="T193" s="515"/>
      <c r="U193" s="515"/>
      <c r="V193" s="515"/>
      <c r="W193" s="515"/>
      <c r="X193" s="515"/>
      <c r="Y193" s="515"/>
      <c r="Z193" s="515"/>
      <c r="AA193" s="515"/>
      <c r="AB193" s="515"/>
    </row>
    <row r="194">
      <c r="A194" s="515"/>
      <c r="B194" s="515"/>
      <c r="C194" s="515"/>
      <c r="D194" s="515"/>
      <c r="E194" s="515"/>
      <c r="F194" s="515"/>
      <c r="G194" s="515"/>
      <c r="H194" s="515"/>
      <c r="I194" s="515"/>
      <c r="J194" s="515"/>
      <c r="K194" s="515"/>
      <c r="L194" s="515"/>
      <c r="M194" s="515"/>
      <c r="N194" s="515"/>
      <c r="O194" s="515"/>
      <c r="P194" s="515"/>
      <c r="Q194" s="515"/>
      <c r="R194" s="515"/>
      <c r="S194" s="515"/>
      <c r="T194" s="515"/>
      <c r="U194" s="515"/>
      <c r="V194" s="515"/>
      <c r="W194" s="515"/>
      <c r="X194" s="515"/>
      <c r="Y194" s="515"/>
      <c r="Z194" s="515"/>
      <c r="AA194" s="515"/>
      <c r="AB194" s="515"/>
    </row>
    <row r="195">
      <c r="A195" s="515"/>
      <c r="B195" s="515"/>
      <c r="C195" s="517" t="s">
        <v>4069</v>
      </c>
      <c r="D195" s="515"/>
      <c r="E195" s="520" t="s">
        <v>4070</v>
      </c>
      <c r="F195" s="515"/>
      <c r="G195" s="515"/>
      <c r="H195" s="515"/>
      <c r="I195" s="515"/>
      <c r="J195" s="515"/>
      <c r="K195" s="515"/>
      <c r="L195" s="515"/>
      <c r="M195" s="515"/>
      <c r="N195" s="515"/>
      <c r="O195" s="515"/>
      <c r="P195" s="515"/>
      <c r="Q195" s="515"/>
      <c r="R195" s="515"/>
      <c r="S195" s="515"/>
      <c r="T195" s="515"/>
      <c r="U195" s="515"/>
      <c r="V195" s="515"/>
      <c r="W195" s="515"/>
      <c r="X195" s="515"/>
      <c r="Y195" s="515"/>
      <c r="Z195" s="515"/>
      <c r="AA195" s="515"/>
      <c r="AB195" s="515"/>
    </row>
    <row r="196">
      <c r="A196" s="515"/>
      <c r="B196" s="515"/>
      <c r="C196" s="515"/>
      <c r="D196" s="515"/>
      <c r="E196" s="515"/>
      <c r="F196" s="515"/>
      <c r="G196" s="515"/>
      <c r="H196" s="515"/>
      <c r="I196" s="515"/>
      <c r="J196" s="515"/>
      <c r="K196" s="515"/>
      <c r="L196" s="515"/>
      <c r="M196" s="515"/>
      <c r="N196" s="515"/>
      <c r="O196" s="515"/>
      <c r="P196" s="515"/>
      <c r="Q196" s="515"/>
      <c r="R196" s="515"/>
      <c r="S196" s="515"/>
      <c r="T196" s="515"/>
      <c r="U196" s="515"/>
      <c r="V196" s="515"/>
      <c r="W196" s="515"/>
      <c r="X196" s="515"/>
      <c r="Y196" s="515"/>
      <c r="Z196" s="515"/>
      <c r="AA196" s="515"/>
      <c r="AB196" s="515"/>
    </row>
    <row r="197">
      <c r="A197" s="515"/>
      <c r="B197" s="515"/>
      <c r="C197" s="540" t="s">
        <v>4071</v>
      </c>
      <c r="D197" s="522" t="s">
        <v>4019</v>
      </c>
      <c r="E197" s="522" t="s">
        <v>4020</v>
      </c>
      <c r="F197" s="522" t="s">
        <v>4021</v>
      </c>
      <c r="G197" s="522" t="s">
        <v>4019</v>
      </c>
      <c r="H197" s="522" t="s">
        <v>4020</v>
      </c>
      <c r="I197" s="522" t="s">
        <v>4021</v>
      </c>
      <c r="J197" s="522" t="s">
        <v>4019</v>
      </c>
      <c r="K197" s="522" t="s">
        <v>4020</v>
      </c>
      <c r="L197" s="522" t="s">
        <v>4021</v>
      </c>
      <c r="M197" s="522" t="s">
        <v>4019</v>
      </c>
      <c r="N197" s="522" t="s">
        <v>4020</v>
      </c>
      <c r="O197" s="522" t="s">
        <v>4021</v>
      </c>
      <c r="P197" s="522" t="s">
        <v>4022</v>
      </c>
      <c r="Q197" s="515"/>
      <c r="R197" s="515"/>
      <c r="S197" s="515"/>
      <c r="T197" s="515"/>
      <c r="U197" s="515"/>
      <c r="V197" s="515"/>
      <c r="W197" s="515"/>
      <c r="X197" s="515"/>
      <c r="Y197" s="515"/>
      <c r="Z197" s="515"/>
      <c r="AA197" s="515"/>
      <c r="AB197" s="515"/>
    </row>
    <row r="198">
      <c r="A198" s="515"/>
      <c r="B198" s="515"/>
      <c r="C198" s="524">
        <v>1</v>
      </c>
      <c r="D198" s="524" t="s">
        <v>4037</v>
      </c>
      <c r="E198" s="524">
        <v>300</v>
      </c>
      <c r="F198" s="566">
        <f>E198*_xlfn.XLOOKUP(D198,'道具价值表-汇总'!$B:$B,'道具价值表-汇总'!$D:$D,,0,1)</f>
      </c>
      <c r="G198" s="571" t="s">
        <v>4116</v>
      </c>
      <c r="H198" s="572">
        <v>1</v>
      </c>
      <c r="I198" s="525">
        <v>6000</v>
      </c>
      <c r="J198" s="524" t="s">
        <v>4030</v>
      </c>
      <c r="K198" s="571">
        <v>100</v>
      </c>
      <c r="L198" s="566">
        <f>K198*_xlfn.XLOOKUP(J198,'道具价值表-汇总'!$B:$B,'道具价值表-汇总'!$D:$D,,0,1)</f>
      </c>
      <c r="M198" s="524" t="s">
        <v>4031</v>
      </c>
      <c r="N198" s="524">
        <v>900</v>
      </c>
      <c r="O198" s="566">
        <f>N198*_xlfn.XLOOKUP(M198,'道具价值表-汇总'!$B:$B,'道具价值表-汇总'!$D:$D,,0,1)</f>
      </c>
      <c r="P198" s="540">
        <f t="shared" ref="P198:P204" si="40">O198+L198+I198+F198</f>
      </c>
      <c r="Q198" s="515"/>
      <c r="R198" s="515"/>
      <c r="S198" s="515"/>
      <c r="T198" s="515"/>
      <c r="U198" s="515"/>
      <c r="V198" s="515"/>
      <c r="W198" s="515"/>
      <c r="X198" s="515"/>
      <c r="Y198" s="515"/>
      <c r="Z198" s="515"/>
      <c r="AA198" s="515"/>
      <c r="AB198" s="515"/>
    </row>
    <row r="199">
      <c r="A199" s="515"/>
      <c r="B199" s="515"/>
      <c r="C199" s="524">
        <v>2</v>
      </c>
      <c r="D199" s="524" t="s">
        <v>4037</v>
      </c>
      <c r="E199" s="524">
        <v>250</v>
      </c>
      <c r="F199" s="566">
        <f>E199*_xlfn.XLOOKUP(D199,'道具价值表-汇总'!$B:$B,'道具价值表-汇总'!$D:$D,,0,1)</f>
      </c>
      <c r="G199" s="573" t="s">
        <v>4117</v>
      </c>
      <c r="H199" s="571">
        <v>1</v>
      </c>
      <c r="I199" s="525">
        <v>6000</v>
      </c>
      <c r="J199" s="524" t="s">
        <v>4030</v>
      </c>
      <c r="K199" s="571">
        <v>90</v>
      </c>
      <c r="L199" s="566">
        <f>K199*_xlfn.XLOOKUP(J199,'道具价值表-汇总'!$B:$B,'道具价值表-汇总'!$D:$D,,0,1)</f>
      </c>
      <c r="M199" s="524" t="s">
        <v>4031</v>
      </c>
      <c r="N199" s="524">
        <v>750</v>
      </c>
      <c r="O199" s="566">
        <f>N199*_xlfn.XLOOKUP(M199,'道具价值表-汇总'!$B:$B,'道具价值表-汇总'!$D:$D,,0,1)</f>
      </c>
      <c r="P199" s="540">
        <f t="shared" si="40"/>
      </c>
      <c r="Q199" s="515"/>
      <c r="R199" s="515"/>
      <c r="S199" s="515"/>
      <c r="T199" s="515"/>
      <c r="U199" s="515"/>
      <c r="V199" s="515"/>
      <c r="W199" s="515"/>
      <c r="X199" s="515"/>
      <c r="Y199" s="515"/>
      <c r="Z199" s="515"/>
      <c r="AA199" s="515"/>
      <c r="AB199" s="515"/>
    </row>
    <row r="200">
      <c r="A200" s="515"/>
      <c r="B200" s="515"/>
      <c r="C200" s="524">
        <v>3</v>
      </c>
      <c r="D200" s="524" t="s">
        <v>4037</v>
      </c>
      <c r="E200" s="524">
        <v>200</v>
      </c>
      <c r="F200" s="566">
        <f>E200*_xlfn.XLOOKUP(D200,'道具价值表-汇总'!$B:$B,'道具价值表-汇总'!$D:$D,,0,1)</f>
      </c>
      <c r="G200" s="574" t="s">
        <v>4118</v>
      </c>
      <c r="H200" s="571">
        <v>1</v>
      </c>
      <c r="I200" s="525">
        <v>6000</v>
      </c>
      <c r="J200" s="524" t="s">
        <v>4030</v>
      </c>
      <c r="K200" s="571">
        <v>80</v>
      </c>
      <c r="L200" s="566">
        <f>K200*_xlfn.XLOOKUP(J200,'道具价值表-汇总'!$B:$B,'道具价值表-汇总'!$D:$D,,0,1)</f>
      </c>
      <c r="M200" s="524" t="s">
        <v>4031</v>
      </c>
      <c r="N200" s="524">
        <v>600</v>
      </c>
      <c r="O200" s="566">
        <f>N200*_xlfn.XLOOKUP(M200,'道具价值表-汇总'!$B:$B,'道具价值表-汇总'!$D:$D,,0,1)</f>
      </c>
      <c r="P200" s="540">
        <f t="shared" si="40"/>
      </c>
      <c r="Q200" s="515"/>
      <c r="R200" s="515"/>
      <c r="S200" s="515"/>
      <c r="T200" s="515"/>
      <c r="U200" s="515"/>
      <c r="V200" s="515"/>
      <c r="W200" s="515"/>
      <c r="X200" s="515"/>
      <c r="Y200" s="515"/>
      <c r="Z200" s="515"/>
      <c r="AA200" s="515"/>
      <c r="AB200" s="515"/>
    </row>
    <row r="201">
      <c r="A201" s="515"/>
      <c r="B201" s="515"/>
      <c r="C201" s="524" t="s">
        <v>4073</v>
      </c>
      <c r="D201" s="524" t="s">
        <v>4037</v>
      </c>
      <c r="E201" s="524">
        <v>150</v>
      </c>
      <c r="F201" s="566">
        <f>E201*_xlfn.XLOOKUP(D201,'道具价值表-汇总'!$B:$B,'道具价值表-汇总'!$D:$D,,0,1)</f>
      </c>
      <c r="G201" s="528" t="s">
        <v>4034</v>
      </c>
      <c r="H201" s="571">
        <v>15</v>
      </c>
      <c r="I201" s="566">
        <f>H201*_xlfn.XLOOKUP(G201,'道具价值表-汇总'!$B:$B,'道具价值表-汇总'!$D:$D,,0,1)</f>
      </c>
      <c r="J201" s="524" t="s">
        <v>4030</v>
      </c>
      <c r="K201" s="571">
        <v>70</v>
      </c>
      <c r="L201" s="566">
        <f>K201*_xlfn.XLOOKUP(J201,'道具价值表-汇总'!$B:$B,'道具价值表-汇总'!$D:$D,,0,1)</f>
      </c>
      <c r="M201" s="524" t="s">
        <v>4031</v>
      </c>
      <c r="N201" s="524">
        <v>300</v>
      </c>
      <c r="O201" s="566">
        <f>N201*_xlfn.XLOOKUP(M201,'道具价值表-汇总'!$B:$B,'道具价值表-汇总'!$D:$D,,0,1)</f>
      </c>
      <c r="P201" s="540">
        <f t="shared" si="40"/>
      </c>
      <c r="Q201" s="515"/>
      <c r="R201" s="515"/>
      <c r="S201" s="515"/>
      <c r="T201" s="515"/>
      <c r="U201" s="515"/>
      <c r="V201" s="515"/>
      <c r="W201" s="515"/>
      <c r="X201" s="515"/>
      <c r="Y201" s="515"/>
      <c r="Z201" s="515"/>
      <c r="AA201" s="515"/>
      <c r="AB201" s="515"/>
    </row>
    <row r="202">
      <c r="A202" s="515"/>
      <c r="B202" s="515"/>
      <c r="C202" s="524" t="s">
        <v>4074</v>
      </c>
      <c r="D202" s="524" t="s">
        <v>4037</v>
      </c>
      <c r="E202" s="524">
        <v>130</v>
      </c>
      <c r="F202" s="566">
        <f>E202*_xlfn.XLOOKUP(D202,'道具价值表-汇总'!$B:$B,'道具价值表-汇总'!$D:$D,,0,1)</f>
      </c>
      <c r="G202" s="528" t="s">
        <v>4034</v>
      </c>
      <c r="H202" s="571">
        <v>12</v>
      </c>
      <c r="I202" s="566">
        <f>H202*_xlfn.XLOOKUP(G202,'道具价值表-汇总'!$B:$B,'道具价值表-汇总'!$D:$D,,0,1)</f>
      </c>
      <c r="J202" s="524" t="s">
        <v>4030</v>
      </c>
      <c r="K202" s="571">
        <v>60</v>
      </c>
      <c r="L202" s="566">
        <f>K202*_xlfn.XLOOKUP(J202,'道具价值表-汇总'!$B:$B,'道具价值表-汇总'!$D:$D,,0,1)</f>
      </c>
      <c r="M202" s="524" t="s">
        <v>4031</v>
      </c>
      <c r="N202" s="524">
        <v>200</v>
      </c>
      <c r="O202" s="566">
        <f>N202*_xlfn.XLOOKUP(M202,'道具价值表-汇总'!$B:$B,'道具价值表-汇总'!$D:$D,,0,1)</f>
      </c>
      <c r="P202" s="540">
        <f t="shared" si="40"/>
      </c>
      <c r="Q202" s="515"/>
      <c r="R202" s="515"/>
      <c r="S202" s="515"/>
      <c r="T202" s="515"/>
      <c r="U202" s="515"/>
      <c r="V202" s="515"/>
      <c r="W202" s="515"/>
      <c r="X202" s="515"/>
      <c r="Y202" s="515"/>
      <c r="Z202" s="515"/>
      <c r="AA202" s="515"/>
      <c r="AB202" s="515"/>
    </row>
    <row r="203">
      <c r="A203" s="515"/>
      <c r="B203" s="515"/>
      <c r="C203" s="524" t="s">
        <v>4075</v>
      </c>
      <c r="D203" s="524" t="s">
        <v>4037</v>
      </c>
      <c r="E203" s="524">
        <v>100</v>
      </c>
      <c r="F203" s="566">
        <f>E203*_xlfn.XLOOKUP(D203,'道具价值表-汇总'!$B:$B,'道具价值表-汇总'!$D:$D,,0,1)</f>
      </c>
      <c r="G203" s="552" t="s">
        <v>4034</v>
      </c>
      <c r="H203" s="571">
        <v>10</v>
      </c>
      <c r="I203" s="566">
        <f>H203*_xlfn.XLOOKUP(G203,'道具价值表-汇总'!$B:$B,'道具价值表-汇总'!$D:$D,,0,1)</f>
      </c>
      <c r="J203" s="524" t="s">
        <v>4030</v>
      </c>
      <c r="K203" s="575">
        <v>50</v>
      </c>
      <c r="L203" s="566">
        <f>K203*_xlfn.XLOOKUP(J203,'道具价值表-汇总'!$B:$B,'道具价值表-汇总'!$D:$D,,0,1)</f>
      </c>
      <c r="M203" s="524" t="s">
        <v>4031</v>
      </c>
      <c r="N203" s="524">
        <v>180</v>
      </c>
      <c r="O203" s="566">
        <f>N203*_xlfn.XLOOKUP(M203,'道具价值表-汇总'!$B:$B,'道具价值表-汇总'!$D:$D,,0,1)</f>
      </c>
      <c r="P203" s="540">
        <f t="shared" si="40"/>
      </c>
      <c r="Q203" s="515"/>
      <c r="R203" s="515"/>
      <c r="S203" s="515"/>
      <c r="T203" s="515"/>
      <c r="U203" s="515"/>
      <c r="V203" s="515"/>
      <c r="W203" s="515"/>
      <c r="X203" s="515"/>
      <c r="Y203" s="515"/>
      <c r="Z203" s="515"/>
      <c r="AA203" s="515"/>
      <c r="AB203" s="515"/>
    </row>
    <row r="204">
      <c r="A204" s="515"/>
      <c r="B204" s="515"/>
      <c r="C204" s="524" t="s">
        <v>4076</v>
      </c>
      <c r="D204" s="524" t="s">
        <v>4037</v>
      </c>
      <c r="E204" s="524">
        <v>80</v>
      </c>
      <c r="F204" s="566">
        <f>E204*_xlfn.XLOOKUP(D204,'道具价值表-汇总'!$B:$B,'道具价值表-汇总'!$D:$D,,0,1)</f>
      </c>
      <c r="G204" s="553" t="s">
        <v>4034</v>
      </c>
      <c r="H204" s="554">
        <v>5</v>
      </c>
      <c r="I204" s="566">
        <f>H204*_xlfn.XLOOKUP(G204,'道具价值表-汇总'!$B:$B,'道具价值表-汇总'!$D:$D,,0,1)</f>
      </c>
      <c r="J204" s="524" t="s">
        <v>4030</v>
      </c>
      <c r="K204" s="575">
        <v>40</v>
      </c>
      <c r="L204" s="566">
        <f>K204*_xlfn.XLOOKUP(J204,'道具价值表-汇总'!$B:$B,'道具价值表-汇总'!$D:$D,,0,1)</f>
      </c>
      <c r="M204" s="524" t="s">
        <v>4031</v>
      </c>
      <c r="N204" s="524">
        <v>150</v>
      </c>
      <c r="O204" s="566">
        <f>N204*_xlfn.XLOOKUP(M204,'道具价值表-汇总'!$B:$B,'道具价值表-汇总'!$D:$D,,0,1)</f>
      </c>
      <c r="P204" s="540">
        <f t="shared" si="40"/>
      </c>
      <c r="Q204" s="515"/>
      <c r="R204" s="515"/>
      <c r="S204" s="515"/>
      <c r="T204" s="515"/>
      <c r="U204" s="515"/>
      <c r="V204" s="515"/>
      <c r="W204" s="515"/>
      <c r="X204" s="515"/>
      <c r="Y204" s="515"/>
      <c r="Z204" s="515"/>
      <c r="AA204" s="515"/>
      <c r="AB204" s="515"/>
    </row>
    <row r="205">
      <c r="A205" s="515"/>
      <c r="B205" s="515"/>
      <c r="C205" s="524" t="s">
        <v>4077</v>
      </c>
      <c r="D205" s="524" t="s">
        <v>4037</v>
      </c>
      <c r="E205" s="524">
        <v>50</v>
      </c>
      <c r="F205" s="566">
        <f>E205*_xlfn.XLOOKUP(D205,'道具价值表-汇总'!$B:$B,'道具价值表-汇总'!$D:$D,,0,1)</f>
      </c>
      <c r="G205" s="524" t="s">
        <v>4030</v>
      </c>
      <c r="H205" s="524">
        <v>30</v>
      </c>
      <c r="I205" s="566">
        <f>H205*_xlfn.XLOOKUP(G205,'道具价值表-汇总'!$B:$B,'道具价值表-汇总'!$D:$D,,0,1)</f>
      </c>
      <c r="J205" s="524" t="s">
        <v>4031</v>
      </c>
      <c r="K205" s="524">
        <v>120</v>
      </c>
      <c r="L205" s="566">
        <f>K205*_xlfn.XLOOKUP(J205,'道具价值表-汇总'!$B:$B,'道具价值表-汇总'!$D:$D,,0,1)</f>
      </c>
      <c r="M205" s="550"/>
      <c r="N205" s="550"/>
      <c r="O205" s="515"/>
      <c r="P205" s="515"/>
      <c r="Q205" s="515"/>
      <c r="R205" s="515"/>
      <c r="S205" s="515"/>
      <c r="T205" s="515"/>
      <c r="U205" s="515"/>
      <c r="V205" s="515"/>
      <c r="W205" s="515"/>
      <c r="X205" s="515"/>
      <c r="Y205" s="515"/>
      <c r="Z205" s="515"/>
      <c r="AA205" s="515"/>
      <c r="AB205" s="515"/>
    </row>
    <row r="206">
      <c r="A206" s="515"/>
      <c r="B206" s="515"/>
      <c r="C206" s="524" t="s">
        <v>4078</v>
      </c>
      <c r="D206" s="524" t="s">
        <v>4033</v>
      </c>
      <c r="E206" s="524">
        <v>300</v>
      </c>
      <c r="F206" s="566">
        <f>E206*_xlfn.XLOOKUP(D206,'道具价值表-汇总'!$B:$B,'道具价值表-汇总'!$D:$D,,0,1)</f>
      </c>
      <c r="G206" s="524" t="s">
        <v>4030</v>
      </c>
      <c r="H206" s="524">
        <v>20</v>
      </c>
      <c r="I206" s="566">
        <f>H206*_xlfn.XLOOKUP(G206,'道具价值表-汇总'!$B:$B,'道具价值表-汇总'!$D:$D,,0,1)</f>
      </c>
      <c r="J206" s="524" t="s">
        <v>4031</v>
      </c>
      <c r="K206" s="524">
        <v>100</v>
      </c>
      <c r="L206" s="566">
        <f>K206*_xlfn.XLOOKUP(J206,'道具价值表-汇总'!$B:$B,'道具价值表-汇总'!$D:$D,,0,1)</f>
      </c>
      <c r="M206" s="550"/>
      <c r="N206" s="550"/>
      <c r="O206" s="515"/>
      <c r="P206" s="515"/>
      <c r="Q206" s="515"/>
      <c r="R206" s="515"/>
      <c r="S206" s="515"/>
      <c r="T206" s="515"/>
      <c r="U206" s="515"/>
      <c r="V206" s="515"/>
      <c r="W206" s="515"/>
      <c r="X206" s="515"/>
      <c r="Y206" s="515"/>
      <c r="Z206" s="515"/>
      <c r="AA206" s="515"/>
      <c r="AB206" s="515"/>
    </row>
    <row r="207">
      <c r="A207" s="515"/>
      <c r="B207" s="515"/>
      <c r="C207" s="524" t="s">
        <v>4079</v>
      </c>
      <c r="D207" s="524" t="s">
        <v>4033</v>
      </c>
      <c r="E207" s="524">
        <v>100</v>
      </c>
      <c r="F207" s="566">
        <f>E207*_xlfn.XLOOKUP(D207,'道具价值表-汇总'!$B:$B,'道具价值表-汇总'!$D:$D,,0,1)</f>
      </c>
      <c r="G207" s="524" t="s">
        <v>4030</v>
      </c>
      <c r="H207" s="524">
        <v>15</v>
      </c>
      <c r="I207" s="566">
        <f>H207*_xlfn.XLOOKUP(G207,'道具价值表-汇总'!$B:$B,'道具价值表-汇总'!$D:$D,,0,1)</f>
      </c>
      <c r="J207" s="524" t="s">
        <v>4031</v>
      </c>
      <c r="K207" s="524">
        <v>80</v>
      </c>
      <c r="L207" s="566">
        <f>K207*_xlfn.XLOOKUP(J207,'道具价值表-汇总'!$B:$B,'道具价值表-汇总'!$D:$D,,0,1)</f>
      </c>
      <c r="M207" s="550"/>
      <c r="N207" s="550"/>
      <c r="O207" s="515"/>
      <c r="P207" s="515"/>
      <c r="Q207" s="515"/>
      <c r="R207" s="515"/>
      <c r="S207" s="515"/>
      <c r="T207" s="515"/>
      <c r="U207" s="515"/>
      <c r="V207" s="515"/>
      <c r="W207" s="515"/>
      <c r="X207" s="515"/>
      <c r="Y207" s="515"/>
      <c r="Z207" s="515"/>
      <c r="AA207" s="515"/>
      <c r="AB207" s="515"/>
    </row>
    <row r="208">
      <c r="A208" s="515"/>
      <c r="B208" s="515"/>
      <c r="C208" s="524" t="s">
        <v>4080</v>
      </c>
      <c r="D208" s="524" t="s">
        <v>4030</v>
      </c>
      <c r="E208" s="524">
        <v>10</v>
      </c>
      <c r="F208" s="566">
        <f>E208*_xlfn.XLOOKUP(D208,'道具价值表-汇总'!$B:$B,'道具价值表-汇总'!$D:$D,,0,1)</f>
      </c>
      <c r="G208" s="524" t="s">
        <v>4031</v>
      </c>
      <c r="H208" s="524">
        <v>50</v>
      </c>
      <c r="I208" s="566">
        <f>H208*_xlfn.XLOOKUP(G208,'道具价值表-汇总'!$B:$B,'道具价值表-汇总'!$D:$D,,0,1)</f>
      </c>
      <c r="J208" s="550"/>
      <c r="K208" s="550"/>
      <c r="L208" s="550"/>
      <c r="M208" s="550"/>
      <c r="N208" s="550"/>
      <c r="O208" s="515"/>
      <c r="P208" s="515"/>
      <c r="Q208" s="515"/>
      <c r="R208" s="515"/>
      <c r="S208" s="515"/>
      <c r="T208" s="515"/>
      <c r="U208" s="515"/>
      <c r="V208" s="515"/>
      <c r="W208" s="515"/>
      <c r="X208" s="515"/>
      <c r="Y208" s="515"/>
      <c r="Z208" s="515"/>
      <c r="AA208" s="515"/>
      <c r="AB208" s="515"/>
    </row>
    <row r="209">
      <c r="A209" s="515"/>
      <c r="B209" s="515"/>
      <c r="C209" s="524" t="s">
        <v>4081</v>
      </c>
      <c r="D209" s="524" t="s">
        <v>4030</v>
      </c>
      <c r="E209" s="524">
        <v>5</v>
      </c>
      <c r="F209" s="566">
        <f>E209*_xlfn.XLOOKUP(D209,'道具价值表-汇总'!$B:$B,'道具价值表-汇总'!$D:$D,,0,1)</f>
      </c>
      <c r="G209" s="524" t="s">
        <v>4031</v>
      </c>
      <c r="H209" s="524">
        <v>30</v>
      </c>
      <c r="I209" s="566">
        <f>H209*_xlfn.XLOOKUP(G209,'道具价值表-汇总'!$B:$B,'道具价值表-汇总'!$D:$D,,0,1)</f>
      </c>
      <c r="J209" s="550"/>
      <c r="K209" s="550"/>
      <c r="L209" s="550"/>
      <c r="M209" s="550"/>
      <c r="N209" s="550"/>
      <c r="O209" s="515"/>
      <c r="P209" s="515"/>
      <c r="Q209" s="515"/>
      <c r="R209" s="515"/>
      <c r="S209" s="515"/>
      <c r="T209" s="515"/>
      <c r="U209" s="515"/>
      <c r="V209" s="515"/>
      <c r="W209" s="515"/>
      <c r="X209" s="515"/>
      <c r="Y209" s="515"/>
      <c r="Z209" s="515"/>
      <c r="AA209" s="515"/>
      <c r="AB209" s="515"/>
    </row>
    <row customHeight="true" ht="16.071428571428573" r="210">
      <c r="A210" s="515"/>
      <c r="B210" s="515"/>
      <c r="C210" s="515"/>
      <c r="D210" s="515"/>
      <c r="E210" s="515"/>
      <c r="F210" s="515"/>
      <c r="G210" s="515"/>
      <c r="H210" s="515"/>
      <c r="I210" s="515"/>
      <c r="J210" s="515"/>
      <c r="K210" s="515"/>
      <c r="L210" s="515"/>
      <c r="M210" s="515"/>
      <c r="N210" s="515"/>
      <c r="O210" s="515"/>
      <c r="P210" s="515"/>
      <c r="Q210" s="515"/>
      <c r="R210" s="515"/>
      <c r="S210" s="515"/>
      <c r="T210" s="515"/>
      <c r="U210" s="515"/>
      <c r="V210" s="515"/>
      <c r="W210" s="515"/>
      <c r="X210" s="515"/>
      <c r="Y210" s="515"/>
      <c r="Z210" s="515"/>
      <c r="AA210" s="515"/>
      <c r="AB210" s="515"/>
    </row>
    <row r="211">
      <c r="A211" s="515"/>
      <c r="B211" s="515"/>
      <c r="C211" s="515"/>
      <c r="D211" s="515"/>
      <c r="E211" s="515"/>
      <c r="F211" s="515"/>
      <c r="G211" s="515"/>
      <c r="H211" s="515"/>
      <c r="I211" s="515"/>
      <c r="J211" s="515"/>
      <c r="K211" s="515"/>
      <c r="L211" s="515"/>
      <c r="M211" s="515"/>
      <c r="N211" s="515"/>
      <c r="O211" s="515"/>
      <c r="P211" s="515"/>
      <c r="Q211" s="515"/>
      <c r="R211" s="515"/>
      <c r="S211" s="515"/>
      <c r="T211" s="515"/>
      <c r="U211" s="515"/>
      <c r="V211" s="515"/>
      <c r="W211" s="515"/>
      <c r="X211" s="515"/>
      <c r="Y211" s="515"/>
      <c r="Z211" s="515"/>
      <c r="AA211" s="515"/>
      <c r="AB211" s="515"/>
    </row>
    <row r="212">
      <c r="A212" s="515"/>
      <c r="B212" s="515"/>
      <c r="C212" s="515"/>
      <c r="D212" s="515"/>
      <c r="E212" s="515"/>
      <c r="F212" s="515"/>
      <c r="G212" s="515"/>
      <c r="H212" s="515"/>
      <c r="I212" s="515"/>
      <c r="J212" s="515"/>
      <c r="K212" s="515"/>
      <c r="L212" s="515"/>
      <c r="M212" s="515"/>
      <c r="N212" s="515"/>
      <c r="O212" s="515"/>
      <c r="P212" s="515"/>
      <c r="Q212" s="515"/>
      <c r="R212" s="515"/>
      <c r="S212" s="515"/>
      <c r="T212" s="515"/>
      <c r="U212" s="515"/>
      <c r="V212" s="515"/>
      <c r="W212" s="515"/>
      <c r="X212" s="515"/>
      <c r="Y212" s="515"/>
      <c r="Z212" s="515"/>
      <c r="AA212" s="515"/>
      <c r="AB212" s="515"/>
    </row>
    <row r="213">
      <c r="A213" s="515"/>
      <c r="B213" s="515"/>
      <c r="C213" s="515"/>
      <c r="D213" s="515"/>
      <c r="E213" s="515"/>
      <c r="F213" s="515"/>
      <c r="G213" s="515"/>
      <c r="H213" s="515"/>
      <c r="I213" s="515"/>
      <c r="J213" s="515"/>
      <c r="K213" s="515"/>
      <c r="L213" s="515"/>
      <c r="M213" s="515"/>
      <c r="N213" s="515"/>
      <c r="O213" s="515"/>
      <c r="P213" s="515"/>
      <c r="Q213" s="515"/>
      <c r="R213" s="515"/>
      <c r="S213" s="515"/>
      <c r="T213" s="515"/>
      <c r="U213" s="515"/>
      <c r="V213" s="515"/>
      <c r="W213" s="515"/>
      <c r="X213" s="515"/>
      <c r="Y213" s="515"/>
      <c r="Z213" s="515"/>
      <c r="AA213" s="515"/>
      <c r="AB213" s="515"/>
    </row>
    <row r="214">
      <c r="A214" s="515"/>
      <c r="B214" s="515"/>
      <c r="C214" s="515"/>
      <c r="D214" s="515"/>
      <c r="E214" s="515"/>
      <c r="F214" s="515"/>
      <c r="G214" s="515"/>
      <c r="H214" s="515"/>
      <c r="I214" s="515"/>
      <c r="J214" s="515"/>
      <c r="K214" s="515"/>
      <c r="L214" s="515"/>
      <c r="M214" s="515"/>
      <c r="N214" s="515"/>
      <c r="O214" s="515"/>
      <c r="P214" s="515"/>
      <c r="Q214" s="515"/>
      <c r="R214" s="515"/>
      <c r="S214" s="515"/>
      <c r="T214" s="515"/>
      <c r="U214" s="515"/>
      <c r="V214" s="515"/>
      <c r="W214" s="515"/>
      <c r="X214" s="515"/>
      <c r="Y214" s="515"/>
      <c r="Z214" s="515"/>
      <c r="AA214" s="515"/>
      <c r="AB214" s="515"/>
    </row>
    <row r="215">
      <c r="A215" s="515"/>
      <c r="B215" s="515"/>
      <c r="C215" s="515"/>
      <c r="D215" s="515"/>
      <c r="E215" s="515"/>
      <c r="F215" s="515"/>
      <c r="G215" s="515"/>
      <c r="H215" s="515"/>
      <c r="I215" s="515"/>
      <c r="J215" s="515"/>
      <c r="K215" s="515"/>
      <c r="L215" s="515"/>
      <c r="M215" s="515"/>
      <c r="N215" s="515"/>
      <c r="O215" s="515"/>
      <c r="P215" s="515"/>
      <c r="Q215" s="515"/>
      <c r="R215" s="515"/>
      <c r="S215" s="515"/>
      <c r="T215" s="515"/>
      <c r="U215" s="515"/>
      <c r="V215" s="515"/>
      <c r="W215" s="515"/>
      <c r="X215" s="515"/>
      <c r="Y215" s="515"/>
      <c r="Z215" s="515"/>
      <c r="AA215" s="515"/>
      <c r="AB215" s="515"/>
    </row>
    <row r="216">
      <c r="A216" s="515"/>
      <c r="B216" s="515"/>
      <c r="C216" s="515"/>
      <c r="D216" s="515"/>
      <c r="E216" s="515"/>
      <c r="F216" s="515"/>
      <c r="G216" s="515"/>
      <c r="H216" s="515"/>
      <c r="I216" s="515"/>
      <c r="J216" s="515"/>
      <c r="K216" s="515"/>
      <c r="L216" s="515"/>
      <c r="M216" s="515"/>
      <c r="N216" s="515"/>
      <c r="O216" s="515"/>
      <c r="P216" s="515"/>
      <c r="Q216" s="515"/>
      <c r="R216" s="515"/>
      <c r="S216" s="515"/>
      <c r="T216" s="515"/>
      <c r="U216" s="515"/>
      <c r="V216" s="515"/>
      <c r="W216" s="515"/>
      <c r="X216" s="515"/>
      <c r="Y216" s="515"/>
      <c r="Z216" s="515"/>
      <c r="AA216" s="515"/>
      <c r="AB216" s="515"/>
    </row>
    <row r="217">
      <c r="A217" s="515"/>
      <c r="B217" s="515"/>
      <c r="C217" s="515"/>
      <c r="D217" s="515"/>
      <c r="E217" s="515"/>
      <c r="F217" s="515"/>
      <c r="G217" s="515"/>
      <c r="H217" s="515"/>
      <c r="I217" s="515"/>
      <c r="J217" s="515"/>
      <c r="K217" s="515"/>
      <c r="L217" s="515"/>
      <c r="M217" s="515"/>
      <c r="N217" s="515"/>
      <c r="O217" s="515"/>
      <c r="P217" s="515"/>
      <c r="Q217" s="515"/>
      <c r="R217" s="515"/>
      <c r="S217" s="515"/>
      <c r="T217" s="515"/>
      <c r="U217" s="515"/>
      <c r="V217" s="515"/>
      <c r="W217" s="515"/>
      <c r="X217" s="515"/>
      <c r="Y217" s="515"/>
      <c r="Z217" s="515"/>
      <c r="AA217" s="515"/>
      <c r="AB217" s="515"/>
    </row>
    <row r="218">
      <c r="A218" s="515"/>
      <c r="B218" s="515"/>
      <c r="C218" s="515"/>
      <c r="D218" s="515"/>
      <c r="E218" s="515"/>
      <c r="F218" s="515"/>
      <c r="G218" s="515"/>
      <c r="H218" s="515"/>
      <c r="I218" s="515"/>
      <c r="J218" s="515"/>
      <c r="K218" s="515"/>
      <c r="L218" s="515"/>
      <c r="M218" s="515"/>
      <c r="N218" s="515"/>
      <c r="O218" s="515"/>
      <c r="P218" s="515"/>
      <c r="Q218" s="515"/>
      <c r="R218" s="515"/>
      <c r="S218" s="515"/>
      <c r="T218" s="515"/>
      <c r="U218" s="515"/>
      <c r="V218" s="515"/>
      <c r="W218" s="515"/>
      <c r="X218" s="515"/>
      <c r="Y218" s="515"/>
      <c r="Z218" s="515"/>
      <c r="AA218" s="515"/>
      <c r="AB218" s="515"/>
    </row>
    <row r="219">
      <c r="A219" s="515"/>
      <c r="B219" s="515"/>
      <c r="C219" s="515"/>
      <c r="D219" s="515"/>
      <c r="E219" s="515"/>
      <c r="F219" s="515"/>
      <c r="G219" s="515"/>
      <c r="H219" s="515"/>
      <c r="I219" s="515"/>
      <c r="J219" s="515"/>
      <c r="K219" s="515"/>
      <c r="L219" s="515"/>
      <c r="M219" s="515"/>
      <c r="N219" s="515"/>
      <c r="O219" s="515"/>
      <c r="P219" s="515"/>
      <c r="Q219" s="515"/>
      <c r="R219" s="515"/>
      <c r="S219" s="515"/>
      <c r="T219" s="515"/>
      <c r="U219" s="515"/>
      <c r="V219" s="515"/>
      <c r="W219" s="515"/>
      <c r="X219" s="515"/>
      <c r="Y219" s="515"/>
      <c r="Z219" s="515"/>
      <c r="AA219" s="515"/>
      <c r="AB219" s="515"/>
    </row>
    <row r="220">
      <c r="A220" s="515"/>
      <c r="B220" s="515"/>
      <c r="C220" s="515"/>
      <c r="D220" s="515"/>
      <c r="E220" s="515"/>
      <c r="F220" s="515"/>
      <c r="G220" s="515"/>
      <c r="H220" s="515"/>
      <c r="I220" s="515"/>
      <c r="J220" s="515"/>
      <c r="K220" s="515"/>
      <c r="L220" s="515"/>
      <c r="M220" s="515"/>
      <c r="N220" s="515"/>
      <c r="O220" s="515"/>
      <c r="P220" s="515"/>
      <c r="Q220" s="515"/>
      <c r="R220" s="515"/>
      <c r="S220" s="515"/>
      <c r="T220" s="515"/>
      <c r="U220" s="515"/>
      <c r="V220" s="515"/>
      <c r="W220" s="515"/>
      <c r="X220" s="515"/>
      <c r="Y220" s="515"/>
      <c r="Z220" s="515"/>
      <c r="AA220" s="515"/>
      <c r="AB220" s="515"/>
    </row>
    <row r="221">
      <c r="A221" s="515"/>
      <c r="B221" s="515"/>
      <c r="C221" s="515"/>
      <c r="D221" s="515"/>
      <c r="E221" s="515"/>
      <c r="F221" s="515"/>
      <c r="G221" s="515"/>
      <c r="H221" s="515"/>
      <c r="I221" s="515"/>
      <c r="J221" s="515"/>
      <c r="K221" s="515"/>
      <c r="L221" s="515"/>
      <c r="M221" s="515"/>
      <c r="N221" s="515"/>
      <c r="O221" s="515"/>
      <c r="P221" s="515"/>
      <c r="Q221" s="515"/>
      <c r="R221" s="515"/>
      <c r="S221" s="515"/>
      <c r="T221" s="515"/>
      <c r="U221" s="515"/>
      <c r="V221" s="515"/>
      <c r="W221" s="515"/>
      <c r="X221" s="515"/>
      <c r="Y221" s="515"/>
      <c r="Z221" s="515"/>
      <c r="AA221" s="515"/>
      <c r="AB221" s="515"/>
    </row>
    <row r="222">
      <c r="A222" s="515"/>
      <c r="B222" s="515"/>
      <c r="C222" s="515"/>
      <c r="D222" s="515"/>
      <c r="E222" s="515"/>
      <c r="F222" s="515"/>
      <c r="G222" s="515"/>
      <c r="H222" s="515"/>
      <c r="I222" s="515"/>
      <c r="J222" s="515"/>
      <c r="K222" s="515"/>
      <c r="L222" s="515"/>
      <c r="M222" s="515"/>
      <c r="N222" s="515"/>
      <c r="O222" s="515"/>
      <c r="P222" s="515"/>
      <c r="Q222" s="515"/>
      <c r="R222" s="515"/>
      <c r="S222" s="515"/>
      <c r="T222" s="515"/>
      <c r="U222" s="515"/>
      <c r="V222" s="515"/>
      <c r="W222" s="515"/>
      <c r="X222" s="515"/>
      <c r="Y222" s="515"/>
      <c r="Z222" s="515"/>
      <c r="AA222" s="515"/>
      <c r="AB222" s="515"/>
    </row>
    <row r="223">
      <c r="A223" s="515"/>
      <c r="B223" s="515"/>
      <c r="C223" s="515"/>
      <c r="D223" s="515"/>
      <c r="E223" s="515"/>
      <c r="F223" s="515"/>
      <c r="G223" s="515"/>
      <c r="H223" s="515"/>
      <c r="I223" s="515"/>
      <c r="J223" s="515"/>
      <c r="K223" s="515"/>
      <c r="L223" s="515"/>
      <c r="M223" s="515"/>
      <c r="N223" s="515"/>
      <c r="O223" s="515"/>
      <c r="P223" s="515"/>
      <c r="Q223" s="515"/>
      <c r="R223" s="515"/>
      <c r="S223" s="515"/>
      <c r="T223" s="515"/>
      <c r="U223" s="515"/>
      <c r="V223" s="515"/>
      <c r="W223" s="515"/>
      <c r="X223" s="515"/>
      <c r="Y223" s="515"/>
      <c r="Z223" s="515"/>
      <c r="AA223" s="515"/>
      <c r="AB223" s="515"/>
    </row>
    <row r="224">
      <c r="A224" s="515"/>
      <c r="B224" s="515"/>
      <c r="C224" s="515"/>
      <c r="D224" s="515"/>
      <c r="E224" s="515"/>
      <c r="F224" s="515"/>
      <c r="G224" s="515"/>
      <c r="H224" s="515"/>
      <c r="I224" s="515"/>
      <c r="J224" s="515"/>
      <c r="K224" s="515"/>
      <c r="L224" s="515"/>
      <c r="M224" s="515"/>
      <c r="N224" s="515"/>
      <c r="O224" s="515"/>
      <c r="P224" s="515"/>
      <c r="Q224" s="515"/>
      <c r="R224" s="515"/>
      <c r="S224" s="515"/>
      <c r="T224" s="515"/>
      <c r="U224" s="515"/>
      <c r="V224" s="515"/>
      <c r="W224" s="515"/>
      <c r="X224" s="515"/>
      <c r="Y224" s="515"/>
      <c r="Z224" s="515"/>
      <c r="AA224" s="515"/>
      <c r="AB224" s="515"/>
    </row>
    <row r="225">
      <c r="A225" s="515"/>
      <c r="B225" s="515"/>
      <c r="C225" s="515"/>
      <c r="D225" s="515"/>
      <c r="E225" s="515"/>
      <c r="F225" s="515"/>
      <c r="G225" s="515"/>
      <c r="H225" s="515"/>
      <c r="I225" s="515"/>
      <c r="J225" s="515"/>
      <c r="K225" s="515"/>
      <c r="L225" s="515"/>
      <c r="M225" s="515"/>
      <c r="N225" s="515"/>
      <c r="O225" s="515"/>
      <c r="P225" s="515"/>
      <c r="Q225" s="515"/>
      <c r="R225" s="515"/>
      <c r="S225" s="515"/>
      <c r="T225" s="515"/>
      <c r="U225" s="515"/>
      <c r="V225" s="515"/>
      <c r="W225" s="515"/>
      <c r="X225" s="515"/>
      <c r="Y225" s="515"/>
      <c r="Z225" s="515"/>
      <c r="AA225" s="515"/>
      <c r="AB225" s="515"/>
    </row>
    <row r="226">
      <c r="A226" s="515"/>
      <c r="B226" s="515"/>
      <c r="C226" s="515"/>
      <c r="D226" s="515"/>
      <c r="E226" s="515"/>
      <c r="F226" s="515"/>
      <c r="G226" s="515"/>
      <c r="H226" s="515"/>
      <c r="I226" s="515"/>
      <c r="J226" s="515"/>
      <c r="K226" s="515"/>
      <c r="L226" s="515"/>
      <c r="M226" s="515"/>
      <c r="N226" s="515"/>
      <c r="O226" s="515"/>
      <c r="P226" s="515"/>
      <c r="Q226" s="515"/>
      <c r="R226" s="515"/>
      <c r="S226" s="515"/>
      <c r="T226" s="515"/>
      <c r="U226" s="515"/>
      <c r="V226" s="515"/>
      <c r="W226" s="515"/>
      <c r="X226" s="515"/>
      <c r="Y226" s="515"/>
      <c r="Z226" s="515"/>
      <c r="AA226" s="515"/>
      <c r="AB226" s="515"/>
    </row>
    <row r="227">
      <c r="A227" s="515"/>
      <c r="B227" s="515"/>
      <c r="C227" s="515"/>
      <c r="D227" s="515"/>
      <c r="E227" s="515"/>
      <c r="F227" s="515"/>
      <c r="G227" s="515"/>
      <c r="H227" s="515"/>
      <c r="I227" s="515"/>
      <c r="J227" s="515"/>
      <c r="K227" s="515"/>
      <c r="L227" s="515"/>
      <c r="M227" s="515"/>
      <c r="N227" s="515"/>
      <c r="O227" s="515"/>
      <c r="P227" s="515"/>
      <c r="Q227" s="515"/>
      <c r="R227" s="515"/>
      <c r="S227" s="515"/>
      <c r="T227" s="515"/>
      <c r="U227" s="515"/>
      <c r="V227" s="515"/>
      <c r="W227" s="515"/>
      <c r="X227" s="515"/>
      <c r="Y227" s="515"/>
      <c r="Z227" s="515"/>
      <c r="AA227" s="515"/>
      <c r="AB227" s="515"/>
    </row>
    <row r="228">
      <c r="A228" s="515"/>
      <c r="B228" s="515"/>
      <c r="C228" s="515"/>
      <c r="D228" s="515"/>
      <c r="E228" s="515"/>
      <c r="F228" s="515"/>
      <c r="G228" s="515"/>
      <c r="H228" s="515"/>
      <c r="I228" s="515"/>
      <c r="J228" s="515"/>
      <c r="K228" s="515"/>
      <c r="L228" s="515"/>
      <c r="M228" s="515"/>
      <c r="N228" s="515"/>
      <c r="O228" s="515"/>
      <c r="P228" s="515"/>
      <c r="Q228" s="515"/>
      <c r="R228" s="515"/>
      <c r="S228" s="515"/>
      <c r="T228" s="515"/>
      <c r="U228" s="515"/>
      <c r="V228" s="515"/>
      <c r="W228" s="515"/>
      <c r="X228" s="515"/>
      <c r="Y228" s="515"/>
      <c r="Z228" s="515"/>
      <c r="AA228" s="515"/>
      <c r="AB228" s="515"/>
    </row>
    <row r="229">
      <c r="A229" s="515"/>
      <c r="B229" s="515"/>
      <c r="C229" s="515"/>
      <c r="D229" s="515"/>
      <c r="E229" s="515"/>
      <c r="F229" s="515"/>
      <c r="G229" s="515"/>
      <c r="H229" s="515"/>
      <c r="I229" s="515"/>
      <c r="J229" s="515"/>
      <c r="K229" s="515"/>
      <c r="L229" s="515"/>
      <c r="M229" s="515"/>
      <c r="N229" s="515"/>
      <c r="O229" s="515"/>
      <c r="P229" s="515"/>
      <c r="Q229" s="515"/>
      <c r="R229" s="515"/>
      <c r="S229" s="515"/>
      <c r="T229" s="515"/>
      <c r="U229" s="515"/>
      <c r="V229" s="515"/>
      <c r="W229" s="515"/>
      <c r="X229" s="515"/>
      <c r="Y229" s="515"/>
      <c r="Z229" s="515"/>
      <c r="AA229" s="515"/>
      <c r="AB229" s="515"/>
    </row>
    <row r="230">
      <c r="A230" s="515"/>
      <c r="B230" s="515"/>
      <c r="C230" s="515"/>
      <c r="D230" s="515"/>
      <c r="E230" s="515"/>
      <c r="F230" s="515"/>
      <c r="G230" s="515"/>
      <c r="H230" s="515"/>
      <c r="I230" s="515"/>
      <c r="J230" s="515"/>
      <c r="K230" s="515"/>
      <c r="L230" s="515"/>
      <c r="M230" s="515"/>
      <c r="N230" s="515"/>
      <c r="O230" s="515"/>
      <c r="P230" s="515"/>
      <c r="Q230" s="515"/>
      <c r="R230" s="515"/>
      <c r="S230" s="515"/>
      <c r="T230" s="515"/>
      <c r="U230" s="515"/>
      <c r="V230" s="515"/>
      <c r="W230" s="515"/>
      <c r="X230" s="515"/>
      <c r="Y230" s="515"/>
      <c r="Z230" s="515"/>
      <c r="AA230" s="515"/>
      <c r="AB230" s="515"/>
    </row>
    <row r="231">
      <c r="A231" s="515"/>
      <c r="B231" s="515"/>
      <c r="C231" s="515"/>
      <c r="D231" s="515"/>
      <c r="E231" s="515"/>
      <c r="F231" s="515"/>
      <c r="G231" s="515"/>
      <c r="H231" s="515"/>
      <c r="I231" s="515"/>
      <c r="J231" s="515"/>
      <c r="K231" s="515"/>
      <c r="L231" s="515"/>
      <c r="M231" s="515"/>
      <c r="N231" s="515"/>
      <c r="O231" s="515"/>
      <c r="P231" s="515"/>
      <c r="Q231" s="515"/>
      <c r="R231" s="515"/>
      <c r="S231" s="515"/>
      <c r="T231" s="515"/>
      <c r="U231" s="515"/>
      <c r="V231" s="515"/>
      <c r="W231" s="515"/>
      <c r="X231" s="515"/>
      <c r="Y231" s="515"/>
      <c r="Z231" s="515"/>
      <c r="AA231" s="515"/>
      <c r="AB231" s="515"/>
    </row>
    <row r="232">
      <c r="A232" s="515"/>
      <c r="B232" s="515"/>
      <c r="C232" s="515"/>
      <c r="D232" s="515"/>
      <c r="E232" s="515"/>
      <c r="F232" s="515"/>
      <c r="G232" s="515"/>
      <c r="H232" s="515"/>
      <c r="I232" s="515"/>
      <c r="J232" s="515"/>
      <c r="K232" s="515"/>
      <c r="L232" s="515"/>
      <c r="M232" s="515"/>
      <c r="N232" s="515"/>
      <c r="O232" s="515"/>
      <c r="P232" s="515"/>
      <c r="Q232" s="515"/>
      <c r="R232" s="515"/>
      <c r="S232" s="515"/>
      <c r="T232" s="515"/>
      <c r="U232" s="515"/>
      <c r="V232" s="515"/>
      <c r="W232" s="515"/>
      <c r="X232" s="515"/>
      <c r="Y232" s="515"/>
      <c r="Z232" s="515"/>
      <c r="AA232" s="515"/>
      <c r="AB232" s="515"/>
    </row>
    <row r="233">
      <c r="A233" s="515"/>
      <c r="B233" s="515"/>
      <c r="C233" s="515"/>
      <c r="D233" s="515"/>
      <c r="E233" s="515"/>
      <c r="F233" s="515"/>
      <c r="G233" s="515"/>
      <c r="H233" s="515"/>
      <c r="I233" s="515"/>
      <c r="J233" s="515"/>
      <c r="K233" s="515"/>
      <c r="L233" s="515"/>
      <c r="M233" s="515"/>
      <c r="N233" s="515"/>
      <c r="O233" s="515"/>
      <c r="P233" s="515"/>
      <c r="Q233" s="515"/>
      <c r="R233" s="515"/>
      <c r="S233" s="515"/>
      <c r="T233" s="515"/>
      <c r="U233" s="515"/>
      <c r="V233" s="515"/>
      <c r="W233" s="515"/>
      <c r="X233" s="515"/>
      <c r="Y233" s="515"/>
      <c r="Z233" s="515"/>
      <c r="AA233" s="515"/>
      <c r="AB233" s="515"/>
    </row>
    <row r="234">
      <c r="A234" s="515"/>
      <c r="B234" s="515"/>
      <c r="C234" s="515"/>
      <c r="D234" s="515"/>
      <c r="E234" s="515"/>
      <c r="F234" s="515"/>
      <c r="G234" s="515"/>
      <c r="H234" s="515"/>
      <c r="I234" s="515"/>
      <c r="J234" s="515"/>
      <c r="K234" s="515"/>
      <c r="L234" s="515"/>
      <c r="M234" s="515"/>
      <c r="N234" s="515"/>
      <c r="O234" s="515"/>
      <c r="P234" s="515"/>
      <c r="Q234" s="515"/>
      <c r="R234" s="515"/>
      <c r="S234" s="515"/>
      <c r="T234" s="515"/>
      <c r="U234" s="515"/>
      <c r="V234" s="515"/>
      <c r="W234" s="515"/>
      <c r="X234" s="515"/>
      <c r="Y234" s="515"/>
      <c r="Z234" s="515"/>
      <c r="AA234" s="515"/>
      <c r="AB234" s="515"/>
    </row>
    <row r="235">
      <c r="A235" s="515"/>
      <c r="B235" s="515"/>
      <c r="C235" s="515"/>
      <c r="D235" s="515"/>
      <c r="E235" s="515"/>
      <c r="F235" s="515"/>
      <c r="G235" s="515"/>
      <c r="H235" s="515"/>
      <c r="I235" s="515"/>
      <c r="J235" s="515"/>
      <c r="K235" s="515"/>
      <c r="L235" s="515"/>
      <c r="M235" s="515"/>
      <c r="N235" s="515"/>
      <c r="O235" s="515"/>
      <c r="P235" s="515"/>
      <c r="Q235" s="515"/>
      <c r="R235" s="515"/>
      <c r="S235" s="515"/>
      <c r="T235" s="515"/>
      <c r="U235" s="515"/>
      <c r="V235" s="515"/>
      <c r="W235" s="515"/>
      <c r="X235" s="515"/>
      <c r="Y235" s="515"/>
      <c r="Z235" s="515"/>
      <c r="AA235" s="515"/>
      <c r="AB235" s="515"/>
    </row>
    <row r="236">
      <c r="A236" s="515"/>
      <c r="B236" s="515"/>
      <c r="C236" s="515"/>
      <c r="D236" s="515"/>
      <c r="E236" s="515"/>
      <c r="F236" s="515"/>
      <c r="G236" s="515"/>
      <c r="H236" s="515"/>
      <c r="I236" s="515"/>
      <c r="J236" s="515"/>
      <c r="K236" s="515"/>
      <c r="L236" s="515"/>
      <c r="M236" s="515"/>
      <c r="N236" s="515"/>
      <c r="O236" s="515"/>
      <c r="P236" s="515"/>
      <c r="Q236" s="515"/>
      <c r="R236" s="515"/>
      <c r="S236" s="515"/>
      <c r="T236" s="515"/>
      <c r="U236" s="515"/>
      <c r="V236" s="515"/>
      <c r="W236" s="515"/>
      <c r="X236" s="515"/>
      <c r="Y236" s="515"/>
      <c r="Z236" s="515"/>
      <c r="AA236" s="515"/>
      <c r="AB236" s="515"/>
    </row>
    <row r="237">
      <c r="A237" s="515"/>
      <c r="B237" s="515"/>
      <c r="C237" s="515"/>
      <c r="D237" s="515"/>
      <c r="E237" s="515"/>
      <c r="F237" s="515"/>
      <c r="G237" s="515"/>
      <c r="H237" s="515"/>
      <c r="I237" s="515"/>
      <c r="J237" s="515"/>
      <c r="K237" s="515"/>
      <c r="L237" s="515"/>
      <c r="M237" s="515"/>
      <c r="N237" s="515"/>
      <c r="O237" s="515"/>
      <c r="P237" s="515"/>
      <c r="Q237" s="515"/>
      <c r="R237" s="515"/>
      <c r="S237" s="515"/>
      <c r="T237" s="515"/>
      <c r="U237" s="515"/>
      <c r="V237" s="515"/>
      <c r="W237" s="515"/>
      <c r="X237" s="515"/>
      <c r="Y237" s="515"/>
      <c r="Z237" s="515"/>
      <c r="AA237" s="515"/>
      <c r="AB237" s="515"/>
    </row>
    <row r="238">
      <c r="A238" s="515"/>
      <c r="B238" s="515"/>
      <c r="C238" s="515"/>
      <c r="D238" s="515"/>
      <c r="E238" s="515"/>
      <c r="F238" s="515"/>
      <c r="G238" s="515"/>
      <c r="H238" s="515"/>
      <c r="I238" s="515"/>
      <c r="J238" s="515"/>
      <c r="K238" s="515"/>
      <c r="L238" s="515"/>
      <c r="M238" s="515"/>
      <c r="N238" s="515"/>
      <c r="O238" s="515"/>
      <c r="P238" s="515"/>
      <c r="Q238" s="515"/>
      <c r="R238" s="515"/>
      <c r="S238" s="515"/>
      <c r="T238" s="515"/>
      <c r="U238" s="515"/>
      <c r="V238" s="515"/>
      <c r="W238" s="515"/>
      <c r="X238" s="515"/>
      <c r="Y238" s="515"/>
      <c r="Z238" s="515"/>
      <c r="AA238" s="515"/>
      <c r="AB238" s="515"/>
    </row>
    <row r="239">
      <c r="A239" s="515"/>
      <c r="B239" s="515"/>
      <c r="C239" s="515"/>
      <c r="D239" s="515"/>
      <c r="E239" s="515"/>
      <c r="F239" s="515"/>
      <c r="G239" s="515"/>
      <c r="H239" s="515"/>
      <c r="I239" s="515"/>
      <c r="J239" s="515"/>
      <c r="K239" s="515"/>
      <c r="L239" s="515"/>
      <c r="M239" s="515"/>
      <c r="N239" s="515"/>
      <c r="O239" s="515"/>
      <c r="P239" s="515"/>
      <c r="Q239" s="515"/>
      <c r="R239" s="515"/>
      <c r="S239" s="515"/>
      <c r="T239" s="515"/>
      <c r="U239" s="515"/>
      <c r="V239" s="515"/>
      <c r="W239" s="515"/>
      <c r="X239" s="515"/>
      <c r="Y239" s="515"/>
      <c r="Z239" s="515"/>
      <c r="AA239" s="515"/>
      <c r="AB239" s="515"/>
    </row>
    <row r="240">
      <c r="A240" s="515"/>
      <c r="B240" s="515"/>
      <c r="C240" s="515"/>
      <c r="D240" s="515"/>
      <c r="E240" s="515"/>
      <c r="F240" s="515"/>
      <c r="G240" s="515"/>
      <c r="H240" s="515"/>
      <c r="I240" s="515"/>
      <c r="J240" s="515"/>
      <c r="K240" s="515"/>
      <c r="L240" s="515"/>
      <c r="M240" s="515"/>
      <c r="N240" s="515"/>
      <c r="O240" s="515"/>
      <c r="P240" s="515"/>
      <c r="Q240" s="515"/>
      <c r="R240" s="515"/>
      <c r="S240" s="515"/>
      <c r="T240" s="515"/>
      <c r="U240" s="515"/>
      <c r="V240" s="515"/>
      <c r="W240" s="515"/>
      <c r="X240" s="515"/>
      <c r="Y240" s="515"/>
      <c r="Z240" s="515"/>
      <c r="AA240" s="515"/>
      <c r="AB240" s="515"/>
    </row>
    <row r="241">
      <c r="A241" s="515"/>
      <c r="B241" s="515"/>
      <c r="C241" s="515"/>
      <c r="D241" s="515"/>
      <c r="E241" s="515"/>
      <c r="F241" s="515"/>
      <c r="G241" s="515"/>
      <c r="H241" s="515"/>
      <c r="I241" s="515"/>
      <c r="J241" s="515"/>
      <c r="K241" s="515"/>
      <c r="L241" s="515"/>
      <c r="M241" s="515"/>
      <c r="N241" s="515"/>
      <c r="O241" s="515"/>
      <c r="P241" s="515"/>
      <c r="Q241" s="515"/>
      <c r="R241" s="515"/>
      <c r="S241" s="515"/>
      <c r="T241" s="515"/>
      <c r="U241" s="515"/>
      <c r="V241" s="515"/>
      <c r="W241" s="515"/>
      <c r="X241" s="515"/>
      <c r="Y241" s="515"/>
      <c r="Z241" s="515"/>
      <c r="AA241" s="515"/>
      <c r="AB241" s="515"/>
    </row>
    <row r="242">
      <c r="A242" s="515"/>
      <c r="B242" s="515"/>
      <c r="C242" s="515"/>
      <c r="D242" s="515"/>
      <c r="E242" s="515"/>
      <c r="F242" s="515"/>
      <c r="G242" s="515"/>
      <c r="H242" s="515"/>
      <c r="I242" s="515"/>
      <c r="J242" s="515"/>
      <c r="K242" s="515"/>
      <c r="L242" s="515"/>
      <c r="M242" s="515"/>
      <c r="N242" s="515"/>
      <c r="O242" s="515"/>
      <c r="P242" s="515"/>
      <c r="Q242" s="515"/>
      <c r="R242" s="515"/>
      <c r="S242" s="515"/>
      <c r="T242" s="515"/>
      <c r="U242" s="515"/>
      <c r="V242" s="515"/>
      <c r="W242" s="515"/>
      <c r="X242" s="515"/>
      <c r="Y242" s="515"/>
      <c r="Z242" s="515"/>
      <c r="AA242" s="515"/>
      <c r="AB242" s="515"/>
    </row>
    <row r="243">
      <c r="A243" s="515"/>
      <c r="B243" s="515"/>
      <c r="C243" s="515"/>
      <c r="D243" s="515"/>
      <c r="E243" s="515"/>
      <c r="F243" s="515"/>
      <c r="G243" s="515"/>
      <c r="H243" s="515"/>
      <c r="I243" s="515"/>
      <c r="J243" s="515"/>
      <c r="K243" s="515"/>
      <c r="L243" s="515"/>
      <c r="M243" s="515"/>
      <c r="N243" s="515"/>
      <c r="O243" s="515"/>
      <c r="P243" s="515"/>
      <c r="Q243" s="515"/>
      <c r="R243" s="515"/>
      <c r="S243" s="515"/>
      <c r="T243" s="515"/>
      <c r="U243" s="515"/>
      <c r="V243" s="515"/>
      <c r="W243" s="515"/>
      <c r="X243" s="515"/>
      <c r="Y243" s="515"/>
      <c r="Z243" s="515"/>
      <c r="AA243" s="515"/>
      <c r="AB243" s="515"/>
    </row>
    <row r="244">
      <c r="A244" s="515"/>
      <c r="B244" s="515"/>
      <c r="C244" s="515"/>
      <c r="D244" s="515"/>
      <c r="E244" s="515"/>
      <c r="F244" s="515"/>
      <c r="G244" s="515"/>
      <c r="H244" s="515"/>
      <c r="I244" s="515"/>
      <c r="J244" s="515"/>
      <c r="K244" s="515"/>
      <c r="L244" s="515"/>
      <c r="M244" s="515"/>
      <c r="N244" s="515"/>
      <c r="O244" s="515"/>
      <c r="P244" s="515"/>
      <c r="Q244" s="515"/>
      <c r="R244" s="515"/>
      <c r="S244" s="515"/>
      <c r="T244" s="515"/>
      <c r="U244" s="515"/>
      <c r="V244" s="515"/>
      <c r="W244" s="515"/>
      <c r="X244" s="515"/>
      <c r="Y244" s="515"/>
      <c r="Z244" s="515"/>
      <c r="AA244" s="515"/>
      <c r="AB244" s="515"/>
    </row>
    <row r="245">
      <c r="A245" s="515"/>
      <c r="B245" s="515"/>
      <c r="C245" s="515"/>
      <c r="D245" s="515"/>
      <c r="E245" s="515"/>
      <c r="F245" s="515"/>
      <c r="G245" s="515"/>
      <c r="H245" s="515"/>
      <c r="I245" s="515"/>
      <c r="J245" s="515"/>
      <c r="K245" s="515"/>
      <c r="L245" s="515"/>
      <c r="M245" s="515"/>
      <c r="N245" s="515"/>
      <c r="O245" s="515"/>
      <c r="P245" s="515"/>
      <c r="Q245" s="515"/>
      <c r="R245" s="515"/>
      <c r="S245" s="515"/>
      <c r="T245" s="515"/>
      <c r="U245" s="515"/>
      <c r="V245" s="515"/>
      <c r="W245" s="515"/>
      <c r="X245" s="515"/>
      <c r="Y245" s="515"/>
      <c r="Z245" s="515"/>
      <c r="AA245" s="515"/>
      <c r="AB245" s="515"/>
    </row>
    <row r="246">
      <c r="A246" s="515"/>
      <c r="B246" s="515"/>
      <c r="C246" s="515"/>
      <c r="D246" s="515"/>
      <c r="E246" s="515"/>
      <c r="F246" s="515"/>
      <c r="G246" s="515"/>
      <c r="H246" s="515"/>
      <c r="I246" s="515"/>
      <c r="J246" s="515"/>
      <c r="K246" s="515"/>
      <c r="L246" s="515"/>
      <c r="M246" s="515"/>
      <c r="N246" s="515"/>
      <c r="O246" s="515"/>
      <c r="P246" s="515"/>
      <c r="Q246" s="515"/>
      <c r="R246" s="515"/>
      <c r="S246" s="515"/>
      <c r="T246" s="515"/>
      <c r="U246" s="515"/>
      <c r="V246" s="515"/>
      <c r="W246" s="515"/>
      <c r="X246" s="515"/>
      <c r="Y246" s="515"/>
      <c r="Z246" s="515"/>
      <c r="AA246" s="515"/>
      <c r="AB246" s="515"/>
    </row>
    <row r="247">
      <c r="A247" s="515"/>
      <c r="B247" s="515"/>
      <c r="C247" s="515"/>
      <c r="D247" s="515"/>
      <c r="E247" s="515"/>
      <c r="F247" s="515"/>
      <c r="G247" s="515"/>
      <c r="H247" s="515"/>
      <c r="I247" s="515"/>
      <c r="J247" s="515"/>
      <c r="K247" s="515"/>
      <c r="L247" s="515"/>
      <c r="M247" s="515"/>
      <c r="N247" s="515"/>
      <c r="O247" s="515"/>
      <c r="P247" s="515"/>
      <c r="Q247" s="515"/>
      <c r="R247" s="515"/>
      <c r="S247" s="515"/>
      <c r="T247" s="515"/>
      <c r="U247" s="515"/>
      <c r="V247" s="515"/>
      <c r="W247" s="515"/>
      <c r="X247" s="515"/>
      <c r="Y247" s="515"/>
      <c r="Z247" s="515"/>
      <c r="AA247" s="515"/>
      <c r="AB247" s="515"/>
    </row>
    <row r="248">
      <c r="A248" s="515"/>
      <c r="B248" s="515"/>
      <c r="C248" s="515"/>
      <c r="D248" s="515"/>
      <c r="E248" s="515"/>
      <c r="F248" s="515"/>
      <c r="G248" s="515"/>
      <c r="H248" s="515"/>
      <c r="I248" s="515"/>
      <c r="J248" s="515"/>
      <c r="K248" s="515"/>
      <c r="L248" s="515"/>
      <c r="M248" s="515"/>
      <c r="N248" s="515"/>
      <c r="O248" s="515"/>
      <c r="P248" s="515"/>
      <c r="Q248" s="515"/>
      <c r="R248" s="515"/>
      <c r="S248" s="515"/>
      <c r="T248" s="515"/>
      <c r="U248" s="515"/>
      <c r="V248" s="515"/>
      <c r="W248" s="515"/>
      <c r="X248" s="515"/>
      <c r="Y248" s="515"/>
      <c r="Z248" s="515"/>
      <c r="AA248" s="515"/>
      <c r="AB248" s="515"/>
    </row>
    <row r="249">
      <c r="A249" s="515"/>
      <c r="B249" s="515"/>
      <c r="C249" s="515"/>
      <c r="D249" s="515"/>
      <c r="E249" s="515"/>
      <c r="F249" s="515"/>
      <c r="G249" s="515"/>
      <c r="H249" s="515"/>
      <c r="I249" s="515"/>
      <c r="J249" s="515"/>
      <c r="K249" s="515"/>
      <c r="L249" s="515"/>
      <c r="M249" s="515"/>
      <c r="N249" s="515"/>
      <c r="O249" s="515"/>
      <c r="P249" s="515"/>
      <c r="Q249" s="515"/>
      <c r="R249" s="515"/>
      <c r="S249" s="515"/>
      <c r="T249" s="515"/>
      <c r="U249" s="515"/>
      <c r="V249" s="515"/>
      <c r="W249" s="515"/>
      <c r="X249" s="515"/>
      <c r="Y249" s="515"/>
      <c r="Z249" s="515"/>
      <c r="AA249" s="515"/>
      <c r="AB249" s="515"/>
    </row>
    <row r="250">
      <c r="A250" s="515"/>
      <c r="B250" s="515"/>
      <c r="C250" s="515"/>
      <c r="D250" s="515"/>
      <c r="E250" s="515"/>
      <c r="F250" s="515"/>
      <c r="G250" s="515"/>
      <c r="H250" s="515"/>
      <c r="I250" s="515"/>
      <c r="J250" s="515"/>
      <c r="K250" s="515"/>
      <c r="L250" s="515"/>
      <c r="M250" s="515"/>
      <c r="N250" s="515"/>
      <c r="O250" s="515"/>
      <c r="P250" s="515"/>
      <c r="Q250" s="515"/>
      <c r="R250" s="515"/>
      <c r="S250" s="515"/>
      <c r="T250" s="515"/>
      <c r="U250" s="515"/>
      <c r="V250" s="515"/>
      <c r="W250" s="515"/>
      <c r="X250" s="515"/>
      <c r="Y250" s="515"/>
      <c r="Z250" s="515"/>
      <c r="AA250" s="515"/>
      <c r="AB250" s="515"/>
    </row>
    <row r="251">
      <c r="A251" s="515"/>
      <c r="B251" s="515"/>
      <c r="C251" s="515"/>
      <c r="D251" s="515"/>
      <c r="E251" s="515"/>
      <c r="F251" s="515"/>
      <c r="G251" s="515"/>
      <c r="H251" s="515"/>
      <c r="I251" s="515"/>
      <c r="J251" s="515"/>
      <c r="K251" s="515"/>
      <c r="L251" s="515"/>
      <c r="M251" s="515"/>
      <c r="N251" s="515"/>
      <c r="O251" s="515"/>
      <c r="P251" s="515"/>
      <c r="Q251" s="515"/>
      <c r="R251" s="515"/>
      <c r="S251" s="515"/>
      <c r="T251" s="515"/>
      <c r="U251" s="515"/>
      <c r="V251" s="515"/>
      <c r="W251" s="515"/>
      <c r="X251" s="515"/>
      <c r="Y251" s="515"/>
      <c r="Z251" s="515"/>
      <c r="AA251" s="515"/>
      <c r="AB251" s="515"/>
    </row>
    <row r="252">
      <c r="A252" s="515"/>
      <c r="B252" s="515"/>
      <c r="C252" s="515"/>
      <c r="D252" s="515"/>
      <c r="E252" s="515"/>
      <c r="F252" s="515"/>
      <c r="G252" s="515"/>
      <c r="H252" s="515"/>
      <c r="I252" s="515"/>
      <c r="J252" s="515"/>
      <c r="K252" s="515"/>
      <c r="L252" s="515"/>
      <c r="M252" s="515"/>
      <c r="N252" s="515"/>
      <c r="O252" s="515"/>
      <c r="P252" s="515"/>
      <c r="Q252" s="515"/>
      <c r="R252" s="515"/>
      <c r="S252" s="515"/>
      <c r="T252" s="515"/>
      <c r="U252" s="515"/>
      <c r="V252" s="515"/>
      <c r="W252" s="515"/>
      <c r="X252" s="515"/>
      <c r="Y252" s="515"/>
      <c r="Z252" s="515"/>
      <c r="AA252" s="515"/>
      <c r="AB252" s="515"/>
    </row>
    <row r="253">
      <c r="A253" s="515"/>
      <c r="B253" s="515"/>
      <c r="C253" s="515"/>
      <c r="D253" s="515"/>
      <c r="E253" s="515"/>
      <c r="F253" s="515"/>
      <c r="G253" s="515"/>
      <c r="H253" s="515"/>
      <c r="I253" s="515"/>
      <c r="J253" s="515"/>
      <c r="K253" s="515"/>
      <c r="L253" s="515"/>
      <c r="M253" s="515"/>
      <c r="N253" s="515"/>
      <c r="O253" s="515"/>
      <c r="P253" s="515"/>
      <c r="Q253" s="515"/>
      <c r="R253" s="515"/>
      <c r="S253" s="515"/>
      <c r="T253" s="515"/>
      <c r="U253" s="515"/>
      <c r="V253" s="515"/>
      <c r="W253" s="515"/>
      <c r="X253" s="515"/>
      <c r="Y253" s="515"/>
      <c r="Z253" s="515"/>
      <c r="AA253" s="515"/>
      <c r="AB253" s="515"/>
    </row>
    <row r="254">
      <c r="A254" s="515"/>
      <c r="B254" s="515"/>
      <c r="C254" s="515"/>
      <c r="D254" s="515"/>
      <c r="E254" s="515"/>
      <c r="F254" s="515"/>
      <c r="G254" s="515"/>
      <c r="H254" s="515"/>
      <c r="I254" s="515"/>
      <c r="J254" s="515"/>
      <c r="K254" s="515"/>
      <c r="L254" s="515"/>
      <c r="M254" s="515"/>
      <c r="N254" s="515"/>
      <c r="O254" s="515"/>
      <c r="P254" s="515"/>
      <c r="Q254" s="515"/>
      <c r="R254" s="515"/>
      <c r="S254" s="515"/>
      <c r="T254" s="515"/>
      <c r="U254" s="515"/>
      <c r="V254" s="515"/>
      <c r="W254" s="515"/>
      <c r="X254" s="515"/>
      <c r="Y254" s="515"/>
      <c r="Z254" s="515"/>
      <c r="AA254" s="515"/>
      <c r="AB254" s="515"/>
    </row>
    <row r="255">
      <c r="A255" s="515"/>
      <c r="B255" s="515"/>
      <c r="C255" s="515"/>
      <c r="D255" s="515"/>
      <c r="E255" s="515"/>
      <c r="F255" s="515"/>
      <c r="G255" s="515"/>
      <c r="H255" s="515"/>
      <c r="I255" s="515"/>
      <c r="J255" s="515"/>
      <c r="K255" s="515"/>
      <c r="L255" s="515"/>
      <c r="M255" s="515"/>
      <c r="N255" s="515"/>
      <c r="O255" s="515"/>
      <c r="P255" s="515"/>
      <c r="Q255" s="515"/>
      <c r="R255" s="515"/>
      <c r="S255" s="515"/>
      <c r="T255" s="515"/>
      <c r="U255" s="515"/>
      <c r="V255" s="515"/>
      <c r="W255" s="515"/>
      <c r="X255" s="515"/>
      <c r="Y255" s="515"/>
      <c r="Z255" s="515"/>
      <c r="AA255" s="515"/>
      <c r="AB255" s="515"/>
    </row>
    <row r="256">
      <c r="A256" s="515"/>
      <c r="B256" s="515"/>
      <c r="C256" s="515"/>
      <c r="D256" s="515"/>
      <c r="E256" s="515"/>
      <c r="F256" s="515"/>
      <c r="G256" s="515"/>
      <c r="H256" s="515"/>
      <c r="I256" s="515"/>
      <c r="J256" s="515"/>
      <c r="K256" s="515"/>
      <c r="L256" s="515"/>
      <c r="M256" s="515"/>
      <c r="N256" s="515"/>
      <c r="O256" s="515"/>
      <c r="P256" s="515"/>
      <c r="Q256" s="515"/>
      <c r="R256" s="515"/>
      <c r="S256" s="515"/>
      <c r="T256" s="515"/>
      <c r="U256" s="515"/>
      <c r="V256" s="515"/>
      <c r="W256" s="515"/>
      <c r="X256" s="515"/>
      <c r="Y256" s="515"/>
      <c r="Z256" s="515"/>
      <c r="AA256" s="515"/>
      <c r="AB256" s="515"/>
    </row>
    <row r="257">
      <c r="A257" s="515"/>
      <c r="B257" s="515"/>
      <c r="C257" s="515"/>
      <c r="D257" s="515"/>
      <c r="E257" s="515"/>
      <c r="F257" s="515"/>
      <c r="G257" s="515"/>
      <c r="H257" s="515"/>
      <c r="I257" s="515"/>
      <c r="J257" s="515"/>
      <c r="K257" s="515"/>
      <c r="L257" s="515"/>
      <c r="M257" s="515"/>
      <c r="N257" s="515"/>
      <c r="O257" s="515"/>
      <c r="P257" s="515"/>
      <c r="Q257" s="515"/>
      <c r="R257" s="515"/>
      <c r="S257" s="515"/>
      <c r="T257" s="515"/>
      <c r="U257" s="515"/>
      <c r="V257" s="515"/>
      <c r="W257" s="515"/>
      <c r="X257" s="515"/>
      <c r="Y257" s="515"/>
      <c r="Z257" s="515"/>
      <c r="AA257" s="515"/>
      <c r="AB257" s="515"/>
    </row>
    <row r="258">
      <c r="A258" s="515"/>
      <c r="B258" s="515"/>
      <c r="C258" s="515"/>
      <c r="D258" s="515"/>
      <c r="E258" s="515"/>
      <c r="F258" s="515"/>
      <c r="G258" s="515"/>
      <c r="H258" s="515"/>
      <c r="I258" s="515"/>
      <c r="J258" s="515"/>
      <c r="K258" s="515"/>
      <c r="L258" s="515"/>
      <c r="M258" s="515"/>
      <c r="N258" s="515"/>
      <c r="O258" s="515"/>
      <c r="P258" s="515"/>
      <c r="Q258" s="515"/>
      <c r="R258" s="515"/>
      <c r="S258" s="515"/>
      <c r="T258" s="515"/>
      <c r="U258" s="515"/>
      <c r="V258" s="515"/>
      <c r="W258" s="515"/>
      <c r="X258" s="515"/>
      <c r="Y258" s="515"/>
      <c r="Z258" s="515"/>
      <c r="AA258" s="515"/>
      <c r="AB258" s="515"/>
    </row>
    <row r="259">
      <c r="A259" s="515"/>
      <c r="B259" s="515"/>
      <c r="C259" s="515"/>
      <c r="D259" s="515"/>
      <c r="E259" s="515"/>
      <c r="F259" s="515"/>
      <c r="G259" s="515"/>
      <c r="H259" s="515"/>
      <c r="I259" s="515"/>
      <c r="J259" s="515"/>
      <c r="K259" s="515"/>
      <c r="L259" s="515"/>
      <c r="M259" s="515"/>
      <c r="N259" s="515"/>
      <c r="O259" s="515"/>
      <c r="P259" s="515"/>
      <c r="Q259" s="515"/>
      <c r="R259" s="515"/>
      <c r="S259" s="515"/>
      <c r="T259" s="515"/>
      <c r="U259" s="515"/>
      <c r="V259" s="515"/>
      <c r="W259" s="515"/>
      <c r="X259" s="515"/>
      <c r="Y259" s="515"/>
      <c r="Z259" s="515"/>
      <c r="AA259" s="515"/>
      <c r="AB259" s="515"/>
    </row>
    <row r="260">
      <c r="A260" s="515"/>
      <c r="B260" s="515"/>
      <c r="C260" s="515"/>
      <c r="D260" s="515"/>
      <c r="E260" s="515"/>
      <c r="F260" s="515"/>
      <c r="G260" s="515"/>
      <c r="H260" s="515"/>
      <c r="I260" s="515"/>
      <c r="J260" s="515"/>
      <c r="K260" s="515"/>
      <c r="L260" s="515"/>
      <c r="M260" s="515"/>
      <c r="N260" s="515"/>
      <c r="O260" s="515"/>
      <c r="P260" s="515"/>
      <c r="Q260" s="515"/>
      <c r="R260" s="515"/>
      <c r="S260" s="515"/>
      <c r="T260" s="515"/>
      <c r="U260" s="515"/>
      <c r="V260" s="515"/>
      <c r="W260" s="515"/>
      <c r="X260" s="515"/>
      <c r="Y260" s="515"/>
      <c r="Z260" s="515"/>
      <c r="AA260" s="515"/>
      <c r="AB260" s="515"/>
    </row>
    <row r="261">
      <c r="A261" s="515"/>
      <c r="B261" s="515"/>
      <c r="C261" s="515"/>
      <c r="D261" s="515"/>
      <c r="E261" s="515"/>
      <c r="F261" s="515"/>
      <c r="G261" s="515"/>
      <c r="H261" s="515"/>
      <c r="I261" s="515"/>
      <c r="J261" s="515"/>
      <c r="K261" s="515"/>
      <c r="L261" s="515"/>
      <c r="M261" s="515"/>
      <c r="N261" s="515"/>
      <c r="O261" s="515"/>
      <c r="P261" s="515"/>
      <c r="Q261" s="515"/>
      <c r="R261" s="515"/>
      <c r="S261" s="515"/>
      <c r="T261" s="515"/>
      <c r="U261" s="515"/>
      <c r="V261" s="515"/>
      <c r="W261" s="515"/>
      <c r="X261" s="515"/>
      <c r="Y261" s="515"/>
      <c r="Z261" s="515"/>
      <c r="AA261" s="515"/>
      <c r="AB261" s="515"/>
    </row>
    <row r="262">
      <c r="A262" s="515"/>
      <c r="B262" s="515"/>
      <c r="C262" s="515"/>
      <c r="D262" s="515"/>
      <c r="E262" s="515"/>
      <c r="F262" s="515"/>
      <c r="G262" s="515"/>
      <c r="H262" s="515"/>
      <c r="I262" s="515"/>
      <c r="J262" s="515"/>
      <c r="K262" s="515"/>
      <c r="L262" s="515"/>
      <c r="M262" s="515"/>
      <c r="N262" s="515"/>
      <c r="O262" s="515"/>
      <c r="P262" s="515"/>
      <c r="Q262" s="515"/>
      <c r="R262" s="515"/>
      <c r="S262" s="515"/>
      <c r="T262" s="515"/>
      <c r="U262" s="515"/>
      <c r="V262" s="515"/>
      <c r="W262" s="515"/>
      <c r="X262" s="515"/>
      <c r="Y262" s="515"/>
      <c r="Z262" s="515"/>
      <c r="AA262" s="515"/>
      <c r="AB262" s="515"/>
    </row>
    <row r="263">
      <c r="A263" s="515"/>
      <c r="B263" s="515"/>
      <c r="C263" s="515"/>
      <c r="D263" s="515"/>
      <c r="E263" s="515"/>
      <c r="F263" s="515"/>
      <c r="G263" s="515"/>
      <c r="H263" s="515"/>
      <c r="I263" s="515"/>
      <c r="J263" s="515"/>
      <c r="K263" s="515"/>
      <c r="L263" s="515"/>
      <c r="M263" s="515"/>
      <c r="N263" s="515"/>
      <c r="O263" s="515"/>
      <c r="P263" s="515"/>
      <c r="Q263" s="515"/>
      <c r="R263" s="515"/>
      <c r="S263" s="515"/>
      <c r="T263" s="515"/>
      <c r="U263" s="515"/>
      <c r="V263" s="515"/>
      <c r="W263" s="515"/>
      <c r="X263" s="515"/>
      <c r="Y263" s="515"/>
      <c r="Z263" s="515"/>
      <c r="AA263" s="515"/>
      <c r="AB263" s="515"/>
    </row>
    <row r="264">
      <c r="A264" s="515"/>
      <c r="B264" s="515"/>
      <c r="C264" s="515"/>
      <c r="D264" s="515"/>
      <c r="E264" s="515"/>
      <c r="F264" s="515"/>
      <c r="G264" s="515"/>
      <c r="H264" s="515"/>
      <c r="I264" s="515"/>
      <c r="J264" s="515"/>
      <c r="K264" s="515"/>
      <c r="L264" s="515"/>
      <c r="M264" s="515"/>
      <c r="N264" s="515"/>
      <c r="O264" s="515"/>
      <c r="P264" s="515"/>
      <c r="Q264" s="515"/>
      <c r="R264" s="515"/>
      <c r="S264" s="515"/>
      <c r="T264" s="515"/>
      <c r="U264" s="515"/>
      <c r="V264" s="515"/>
      <c r="W264" s="515"/>
      <c r="X264" s="515"/>
      <c r="Y264" s="515"/>
      <c r="Z264" s="515"/>
      <c r="AA264" s="515"/>
      <c r="AB264" s="515"/>
    </row>
    <row r="265">
      <c r="A265" s="515"/>
      <c r="B265" s="515"/>
      <c r="C265" s="515"/>
      <c r="D265" s="515"/>
      <c r="E265" s="515"/>
      <c r="F265" s="515"/>
      <c r="G265" s="515"/>
      <c r="H265" s="515"/>
      <c r="I265" s="515"/>
      <c r="J265" s="515"/>
      <c r="K265" s="515"/>
      <c r="L265" s="515"/>
      <c r="M265" s="515"/>
      <c r="N265" s="515"/>
      <c r="O265" s="515"/>
      <c r="P265" s="515"/>
      <c r="Q265" s="515"/>
      <c r="R265" s="515"/>
      <c r="S265" s="515"/>
      <c r="T265" s="515"/>
      <c r="U265" s="515"/>
      <c r="V265" s="515"/>
      <c r="W265" s="515"/>
      <c r="X265" s="515"/>
      <c r="Y265" s="515"/>
      <c r="Z265" s="515"/>
      <c r="AA265" s="515"/>
      <c r="AB265" s="515"/>
    </row>
    <row r="266">
      <c r="A266" s="515"/>
      <c r="B266" s="515"/>
      <c r="C266" s="515"/>
      <c r="D266" s="515"/>
      <c r="E266" s="515"/>
      <c r="F266" s="515"/>
      <c r="G266" s="515"/>
      <c r="H266" s="515"/>
      <c r="I266" s="515"/>
      <c r="J266" s="515"/>
      <c r="K266" s="515"/>
      <c r="L266" s="515"/>
      <c r="M266" s="515"/>
      <c r="N266" s="515"/>
      <c r="O266" s="515"/>
      <c r="P266" s="515"/>
      <c r="Q266" s="515"/>
      <c r="R266" s="515"/>
      <c r="S266" s="515"/>
      <c r="T266" s="515"/>
      <c r="U266" s="515"/>
      <c r="V266" s="515"/>
      <c r="W266" s="515"/>
      <c r="X266" s="515"/>
      <c r="Y266" s="515"/>
      <c r="Z266" s="515"/>
      <c r="AA266" s="515"/>
      <c r="AB266" s="515"/>
    </row>
    <row r="267">
      <c r="A267" s="515"/>
      <c r="B267" s="515"/>
      <c r="C267" s="515"/>
      <c r="D267" s="515"/>
      <c r="E267" s="515"/>
      <c r="F267" s="515"/>
      <c r="G267" s="515"/>
      <c r="H267" s="515"/>
      <c r="I267" s="515"/>
      <c r="J267" s="515"/>
      <c r="K267" s="515"/>
      <c r="L267" s="515"/>
      <c r="M267" s="515"/>
      <c r="N267" s="515"/>
      <c r="O267" s="515"/>
      <c r="P267" s="515"/>
      <c r="Q267" s="515"/>
      <c r="R267" s="515"/>
      <c r="S267" s="515"/>
      <c r="T267" s="515"/>
      <c r="U267" s="515"/>
      <c r="V267" s="515"/>
      <c r="W267" s="515"/>
      <c r="X267" s="515"/>
      <c r="Y267" s="515"/>
      <c r="Z267" s="515"/>
      <c r="AA267" s="515"/>
      <c r="AB267" s="515"/>
    </row>
    <row r="268">
      <c r="A268" s="515"/>
      <c r="B268" s="515"/>
      <c r="C268" s="515"/>
      <c r="D268" s="515"/>
      <c r="E268" s="515"/>
      <c r="F268" s="515"/>
      <c r="G268" s="515"/>
      <c r="H268" s="515"/>
      <c r="I268" s="515"/>
      <c r="J268" s="515"/>
      <c r="K268" s="515"/>
      <c r="L268" s="515"/>
      <c r="M268" s="515"/>
      <c r="N268" s="515"/>
      <c r="O268" s="515"/>
      <c r="P268" s="515"/>
      <c r="Q268" s="515"/>
      <c r="R268" s="515"/>
      <c r="S268" s="515"/>
      <c r="T268" s="515"/>
      <c r="U268" s="515"/>
      <c r="V268" s="515"/>
      <c r="W268" s="515"/>
      <c r="X268" s="515"/>
      <c r="Y268" s="515"/>
      <c r="Z268" s="515"/>
      <c r="AA268" s="515"/>
      <c r="AB268" s="515"/>
    </row>
    <row r="269">
      <c r="A269" s="515"/>
      <c r="B269" s="515"/>
      <c r="C269" s="515"/>
      <c r="D269" s="515"/>
      <c r="E269" s="515"/>
      <c r="F269" s="515"/>
      <c r="G269" s="515"/>
      <c r="H269" s="515"/>
      <c r="I269" s="515"/>
      <c r="J269" s="515"/>
      <c r="K269" s="515"/>
      <c r="L269" s="515"/>
      <c r="M269" s="515"/>
      <c r="N269" s="515"/>
      <c r="O269" s="515"/>
      <c r="P269" s="515"/>
      <c r="Q269" s="515"/>
      <c r="R269" s="515"/>
      <c r="S269" s="515"/>
      <c r="T269" s="515"/>
      <c r="U269" s="515"/>
      <c r="V269" s="515"/>
      <c r="W269" s="515"/>
      <c r="X269" s="515"/>
      <c r="Y269" s="515"/>
      <c r="Z269" s="515"/>
      <c r="AA269" s="515"/>
      <c r="AB269" s="515"/>
    </row>
    <row r="270">
      <c r="A270" s="515"/>
      <c r="B270" s="515"/>
      <c r="C270" s="515"/>
      <c r="D270" s="515"/>
      <c r="E270" s="515"/>
      <c r="F270" s="515"/>
      <c r="G270" s="515"/>
      <c r="H270" s="515"/>
      <c r="I270" s="515"/>
      <c r="J270" s="515"/>
      <c r="K270" s="515"/>
      <c r="L270" s="515"/>
      <c r="M270" s="515"/>
      <c r="N270" s="515"/>
      <c r="O270" s="515"/>
      <c r="P270" s="515"/>
      <c r="Q270" s="515"/>
      <c r="R270" s="515"/>
      <c r="S270" s="515"/>
      <c r="T270" s="515"/>
      <c r="U270" s="515"/>
      <c r="V270" s="515"/>
      <c r="W270" s="515"/>
      <c r="X270" s="515"/>
      <c r="Y270" s="515"/>
      <c r="Z270" s="515"/>
      <c r="AA270" s="515"/>
      <c r="AB270" s="515"/>
    </row>
  </sheetData>
  <hyperlinks>
    <hyperlink ref="C73" display="A_活动轮循任务_activity_round_cycle_data.xml" r:id="rId1"/>
    <hyperlink ref="D2" display="A_活动轮循任务_activity_round_cycle_data.xml" r:id="rId2"/>
    <hyperlink ref="P2" display="A_活动轮循任务_activity_round_cycle_data.xml" r:id="rId3"/>
    <hyperlink ref="P74" display="A_活动轮循任务_activity_round_cycle_data.xml" r:id="rId4"/>
    <hyperlink ref="Q144" display="A_活动轮循任务_activity_round_cycle_data.xml" r:id="rId5"/>
    <hyperlink ref="P11" display="A_活动任务_activity_tasks_data.xml" r:id="rId6"/>
    <hyperlink ref="P82" display="A_活动任务_activity_tasks_data.xml" r:id="rId7"/>
    <hyperlink ref="Q152" display="A_活动任务_activity_tasks_data.xml" r:id="rId8"/>
    <hyperlink ref="D40" display="A_活动商店_activity_shop_data.xml" r:id="rId9"/>
    <hyperlink ref="D112" display="A_活动商店_activity_shop_data.xml" r:id="rId10"/>
    <hyperlink ref="E182" display="A_活动商店_activity_shop_data.xml" r:id="rId11"/>
    <hyperlink ref="D53" display="A_活动排行_activity_rank_data.xml" r:id="rId12"/>
    <hyperlink ref="D125" display="A_活动排行_activity_rank_data.xml" r:id="rId13"/>
    <hyperlink ref="E195" display="A_活动排行_activity_rank_data.xml" r:id="rId14"/>
  </hyperlinks>
  <picture r:id="rId15"/>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14" min="14" style="0" width="10.647887323943662"/>
    <col collapsed="false" customWidth="true" hidden="false" max="18" min="18" style="0" width="10.647887323943662"/>
    <col collapsed="false" customWidth="true" hidden="false" max="22" min="22" style="0" width="4.41408858753683"/>
    <col collapsed="false" customWidth="true" hidden="false" max="2" min="2" style="0" width="10.647887323943662"/>
    <col collapsed="false" customWidth="true" hidden="false" max="6" min="6" style="0" width="10.647887323943662"/>
    <col collapsed="false" customWidth="true" hidden="false" max="10" min="10" style="0" width="3.8507083058466764"/>
    <col collapsed="false" customWidth="true" hidden="false" max="15" min="15" style="0" width="10.647887323943662"/>
    <col collapsed="false" customWidth="true" hidden="false" max="19" min="19" style="0" width="10.647887323943662"/>
    <col collapsed="false" customWidth="true" hidden="false" max="3" min="3" style="0" width="10.647887323943662"/>
    <col collapsed="false" customWidth="true" hidden="false" max="7" min="7" style="0" width="10.647887323943662"/>
    <col collapsed="false" customWidth="true" hidden="false" max="11" min="11" style="0" width="10.647887323943662"/>
    <col collapsed="false" customWidth="true" hidden="false" max="16" min="16" style="0" width="4.864792812888942"/>
    <col collapsed="false" customWidth="true" hidden="false" max="20" min="20" style="0" width="10.647887323943662"/>
    <col collapsed="false" customWidth="true" hidden="false" max="4" min="4" style="0" width="10.647887323943662"/>
    <col collapsed="false" customWidth="true" hidden="false" max="8" min="8" style="0" width="10.647887323943662"/>
    <col collapsed="false" customWidth="true" hidden="false" max="12" min="12" style="0" width="10.647887323943662"/>
    <col collapsed="false" customWidth="true" hidden="false" max="13" min="13" style="0" width="10.647887323943662"/>
    <col collapsed="false" customWidth="true" hidden="false" max="17" min="17" style="0" width="10.647887323943662"/>
    <col collapsed="false" customWidth="true" hidden="false" max="21" min="21" style="0" width="10.647887323943662"/>
    <col collapsed="false" customWidth="true" hidden="false" max="1" min="1" style="0" width="11.211267605633802"/>
    <col collapsed="false" customWidth="true" hidden="false" max="5" min="5" style="0" width="10.647887323943662"/>
    <col collapsed="false" customWidth="true" hidden="false" max="9" min="9" style="0" width="10.647887323943662"/>
  </cols>
  <sheetData>
    <row r="1">
      <c r="A1" s="576"/>
      <c r="B1" s="577"/>
      <c r="C1" s="577"/>
      <c r="D1" s="577"/>
      <c r="E1" s="577"/>
      <c r="F1" s="577"/>
      <c r="G1" s="577"/>
      <c r="H1" s="577"/>
      <c r="I1" s="577"/>
      <c r="J1" s="577"/>
      <c r="K1" s="577"/>
      <c r="L1" s="577"/>
      <c r="M1" s="577"/>
      <c r="N1" s="577"/>
      <c r="O1" s="577"/>
      <c r="P1" s="577"/>
      <c r="Q1" s="577"/>
      <c r="R1" s="577"/>
      <c r="S1" s="577"/>
      <c r="T1" s="577"/>
      <c r="U1" s="577"/>
      <c r="V1" s="577"/>
    </row>
    <row r="2">
      <c r="A2" s="578"/>
      <c r="B2" s="578"/>
      <c r="C2" s="578"/>
      <c r="D2" s="578"/>
      <c r="E2" s="578"/>
      <c r="F2" s="578"/>
      <c r="G2" s="578"/>
      <c r="H2" s="578"/>
      <c r="I2" s="578"/>
      <c r="J2" s="578"/>
      <c r="K2" s="578"/>
      <c r="L2" s="578"/>
      <c r="M2" s="578"/>
      <c r="N2" s="578"/>
      <c r="O2" s="578"/>
      <c r="P2" s="578"/>
      <c r="Q2" s="578"/>
      <c r="R2" s="578"/>
      <c r="S2" s="578"/>
      <c r="T2" s="578"/>
      <c r="U2" s="578"/>
      <c r="V2" s="578"/>
      <c r="W2" s="579"/>
      <c r="X2" s="579"/>
      <c r="Y2" s="579"/>
      <c r="Z2" s="579"/>
      <c r="AA2" s="579"/>
    </row>
    <row r="3">
      <c r="A3" s="578" t="s">
        <v>4119</v>
      </c>
      <c r="B3" s="578"/>
      <c r="C3" s="578"/>
      <c r="D3" s="578"/>
      <c r="E3" s="578" t="s">
        <v>4120</v>
      </c>
      <c r="F3" s="578"/>
      <c r="G3" s="578"/>
      <c r="H3" s="578"/>
      <c r="I3" s="578"/>
      <c r="J3" s="580"/>
      <c r="K3" s="578" t="s">
        <v>4121</v>
      </c>
      <c r="L3" s="578"/>
      <c r="M3" s="578"/>
      <c r="N3" s="578"/>
      <c r="O3" s="578"/>
      <c r="P3" s="580"/>
      <c r="Q3" s="578" t="s">
        <v>4122</v>
      </c>
      <c r="R3" s="578"/>
      <c r="S3" s="578"/>
      <c r="T3" s="578"/>
      <c r="U3" s="578"/>
      <c r="V3" s="580"/>
      <c r="W3" s="578" t="s">
        <v>4123</v>
      </c>
      <c r="X3" s="578"/>
      <c r="Y3" s="578"/>
      <c r="Z3" s="578"/>
      <c r="AA3" s="578"/>
    </row>
    <row r="4">
      <c r="A4" s="578"/>
      <c r="B4" s="581" t="s">
        <v>4124</v>
      </c>
      <c r="C4" s="582" t="s">
        <v>4125</v>
      </c>
      <c r="D4" s="582" t="s">
        <v>4126</v>
      </c>
      <c r="E4" s="582" t="s">
        <v>4127</v>
      </c>
      <c r="F4" s="582" t="s">
        <v>4125</v>
      </c>
      <c r="G4" s="582" t="s">
        <v>4128</v>
      </c>
      <c r="H4" s="582" t="s">
        <v>4129</v>
      </c>
      <c r="I4" s="582" t="s">
        <v>4130</v>
      </c>
      <c r="J4" s="583"/>
      <c r="K4" s="582" t="s">
        <v>4127</v>
      </c>
      <c r="L4" s="582" t="s">
        <v>4125</v>
      </c>
      <c r="M4" s="582" t="s">
        <v>4128</v>
      </c>
      <c r="N4" s="582" t="s">
        <v>4129</v>
      </c>
      <c r="O4" s="582" t="s">
        <v>4130</v>
      </c>
      <c r="P4" s="583"/>
      <c r="Q4" s="582" t="s">
        <v>4127</v>
      </c>
      <c r="R4" s="582" t="s">
        <v>4125</v>
      </c>
      <c r="S4" s="582" t="s">
        <v>4128</v>
      </c>
      <c r="T4" s="582" t="s">
        <v>4129</v>
      </c>
      <c r="U4" s="582" t="s">
        <v>4130</v>
      </c>
      <c r="V4" s="583"/>
      <c r="W4" s="582" t="s">
        <v>4127</v>
      </c>
      <c r="X4" s="582" t="s">
        <v>4125</v>
      </c>
      <c r="Y4" s="582" t="s">
        <v>4128</v>
      </c>
      <c r="Z4" s="582" t="s">
        <v>4129</v>
      </c>
      <c r="AA4" s="582" t="s">
        <v>4130</v>
      </c>
    </row>
    <row r="5">
      <c r="A5" s="578"/>
      <c r="B5" s="584" t="s">
        <v>4131</v>
      </c>
      <c r="C5" s="584">
        <v>5600208</v>
      </c>
      <c r="D5" s="584">
        <v>200</v>
      </c>
      <c r="E5" s="584" t="s">
        <v>4132</v>
      </c>
      <c r="F5" s="584">
        <v>11</v>
      </c>
      <c r="G5" s="584">
        <v>20</v>
      </c>
      <c r="H5" s="585">
        <v>30</v>
      </c>
      <c r="I5" s="584">
        <v>600</v>
      </c>
      <c r="J5" s="586"/>
      <c r="K5" s="584" t="s">
        <v>4132</v>
      </c>
      <c r="L5" s="584">
        <v>11</v>
      </c>
      <c r="M5" s="584">
        <v>20</v>
      </c>
      <c r="N5" s="585">
        <v>30</v>
      </c>
      <c r="O5" s="584">
        <v>600</v>
      </c>
      <c r="P5" s="586"/>
      <c r="Q5" s="584" t="s">
        <v>4132</v>
      </c>
      <c r="R5" s="584">
        <v>11</v>
      </c>
      <c r="S5" s="584">
        <v>20</v>
      </c>
      <c r="T5" s="585">
        <v>30</v>
      </c>
      <c r="U5" s="584">
        <v>600</v>
      </c>
      <c r="V5" s="586"/>
      <c r="W5" s="584" t="s">
        <v>4132</v>
      </c>
      <c r="X5" s="584">
        <v>11</v>
      </c>
      <c r="Y5" s="584">
        <v>20</v>
      </c>
      <c r="Z5" s="585">
        <v>30</v>
      </c>
      <c r="AA5" s="584">
        <v>600</v>
      </c>
    </row>
    <row r="6">
      <c r="A6" s="578"/>
      <c r="B6" s="584" t="s">
        <v>4131</v>
      </c>
      <c r="C6" s="584">
        <v>5600208</v>
      </c>
      <c r="D6" s="584">
        <v>200</v>
      </c>
      <c r="E6" s="584" t="s">
        <v>4133</v>
      </c>
      <c r="F6" s="584">
        <v>50002</v>
      </c>
      <c r="G6" s="584">
        <v>200</v>
      </c>
      <c r="H6" s="585">
        <v>3</v>
      </c>
      <c r="I6" s="584">
        <v>600</v>
      </c>
      <c r="J6" s="586"/>
      <c r="K6" s="584" t="s">
        <v>4134</v>
      </c>
      <c r="L6" s="584">
        <v>9</v>
      </c>
      <c r="M6" s="584">
        <v>10</v>
      </c>
      <c r="N6" s="585">
        <v>50</v>
      </c>
      <c r="O6" s="584">
        <v>500</v>
      </c>
      <c r="P6" s="586"/>
      <c r="Q6" s="584" t="s">
        <v>4134</v>
      </c>
      <c r="R6" s="584">
        <v>9</v>
      </c>
      <c r="S6" s="584">
        <v>10</v>
      </c>
      <c r="T6" s="585">
        <v>50</v>
      </c>
      <c r="U6" s="584">
        <v>500</v>
      </c>
      <c r="V6" s="586"/>
      <c r="W6" s="584" t="s">
        <v>4134</v>
      </c>
      <c r="X6" s="584">
        <v>9</v>
      </c>
      <c r="Y6" s="584">
        <v>10</v>
      </c>
      <c r="Z6" s="585">
        <v>50</v>
      </c>
      <c r="AA6" s="584">
        <v>500</v>
      </c>
    </row>
    <row r="7">
      <c r="A7" s="578"/>
      <c r="B7" s="584" t="s">
        <v>4131</v>
      </c>
      <c r="C7" s="584">
        <v>5600208</v>
      </c>
      <c r="D7" s="584">
        <v>200</v>
      </c>
      <c r="E7" s="584" t="s">
        <v>4135</v>
      </c>
      <c r="F7" s="584">
        <v>5103001</v>
      </c>
      <c r="G7" s="584">
        <v>500</v>
      </c>
      <c r="H7" s="585">
        <v>1</v>
      </c>
      <c r="I7" s="584">
        <v>500</v>
      </c>
      <c r="J7" s="586"/>
      <c r="K7" s="584" t="s">
        <v>4135</v>
      </c>
      <c r="L7" s="584">
        <v>5103001</v>
      </c>
      <c r="M7" s="584">
        <v>500</v>
      </c>
      <c r="N7" s="585">
        <v>1</v>
      </c>
      <c r="O7" s="584">
        <v>500</v>
      </c>
      <c r="P7" s="586"/>
      <c r="Q7" s="584" t="s">
        <v>4135</v>
      </c>
      <c r="R7" s="584">
        <v>5103001</v>
      </c>
      <c r="S7" s="584">
        <v>500</v>
      </c>
      <c r="T7" s="585">
        <v>1</v>
      </c>
      <c r="U7" s="584">
        <v>500</v>
      </c>
      <c r="V7" s="586"/>
      <c r="W7" s="584" t="s">
        <v>4135</v>
      </c>
      <c r="X7" s="584">
        <v>5103001</v>
      </c>
      <c r="Y7" s="584">
        <v>500</v>
      </c>
      <c r="Z7" s="585">
        <v>1</v>
      </c>
      <c r="AA7" s="584">
        <v>500</v>
      </c>
    </row>
    <row r="8">
      <c r="A8" s="578"/>
      <c r="B8" s="587"/>
      <c r="C8" s="587"/>
      <c r="D8" s="587"/>
      <c r="E8" s="587"/>
      <c r="F8" s="587"/>
      <c r="G8" s="587"/>
      <c r="H8" s="587"/>
      <c r="I8" s="587"/>
      <c r="J8" s="588"/>
      <c r="K8" s="587"/>
      <c r="L8" s="587"/>
      <c r="M8" s="587"/>
      <c r="N8" s="587"/>
      <c r="O8" s="587"/>
      <c r="P8" s="588"/>
      <c r="Q8" s="587"/>
      <c r="R8" s="587"/>
      <c r="S8" s="587"/>
      <c r="T8" s="587"/>
      <c r="U8" s="587"/>
      <c r="V8" s="588"/>
      <c r="W8" s="587"/>
      <c r="X8" s="587"/>
      <c r="Y8" s="587"/>
      <c r="Z8" s="587"/>
      <c r="AA8" s="587"/>
    </row>
    <row r="9">
      <c r="A9" s="578" t="s">
        <v>4136</v>
      </c>
      <c r="B9" s="587"/>
      <c r="C9" s="587"/>
      <c r="D9" s="587"/>
      <c r="E9" s="587"/>
      <c r="F9" s="587"/>
      <c r="G9" s="587" t="s">
        <v>4137</v>
      </c>
      <c r="H9" s="587"/>
      <c r="I9" s="587"/>
      <c r="J9" s="588"/>
      <c r="K9" s="587"/>
      <c r="L9" s="587"/>
      <c r="M9" s="587" t="s">
        <v>4137</v>
      </c>
      <c r="N9" s="587"/>
      <c r="O9" s="587"/>
      <c r="P9" s="588"/>
      <c r="Q9" s="587"/>
      <c r="R9" s="587"/>
      <c r="S9" s="587" t="s">
        <v>4137</v>
      </c>
      <c r="T9" s="587"/>
      <c r="U9" s="587"/>
      <c r="V9" s="588"/>
      <c r="W9" s="587"/>
      <c r="X9" s="587"/>
      <c r="Y9" s="587" t="s">
        <v>4137</v>
      </c>
      <c r="Z9" s="587"/>
      <c r="AA9" s="587"/>
    </row>
    <row r="10">
      <c r="A10" s="578"/>
      <c r="B10" s="581" t="s">
        <v>4124</v>
      </c>
      <c r="C10" s="582" t="s">
        <v>4125</v>
      </c>
      <c r="D10" s="582" t="s">
        <v>4126</v>
      </c>
      <c r="E10" s="582" t="s">
        <v>4127</v>
      </c>
      <c r="F10" s="582" t="s">
        <v>4125</v>
      </c>
      <c r="G10" s="582" t="s">
        <v>4128</v>
      </c>
      <c r="H10" s="582" t="s">
        <v>4129</v>
      </c>
      <c r="I10" s="582" t="s">
        <v>4130</v>
      </c>
      <c r="J10" s="583"/>
      <c r="K10" s="582" t="s">
        <v>4127</v>
      </c>
      <c r="L10" s="582" t="s">
        <v>4125</v>
      </c>
      <c r="M10" s="582" t="s">
        <v>4128</v>
      </c>
      <c r="N10" s="582" t="s">
        <v>4129</v>
      </c>
      <c r="O10" s="582" t="s">
        <v>4130</v>
      </c>
      <c r="P10" s="583"/>
      <c r="Q10" s="582" t="s">
        <v>4127</v>
      </c>
      <c r="R10" s="582" t="s">
        <v>4125</v>
      </c>
      <c r="S10" s="582" t="s">
        <v>4128</v>
      </c>
      <c r="T10" s="582" t="s">
        <v>4129</v>
      </c>
      <c r="U10" s="582" t="s">
        <v>4130</v>
      </c>
      <c r="V10" s="583"/>
      <c r="W10" s="582" t="s">
        <v>4127</v>
      </c>
      <c r="X10" s="582" t="s">
        <v>4125</v>
      </c>
      <c r="Y10" s="582" t="s">
        <v>4128</v>
      </c>
      <c r="Z10" s="582" t="s">
        <v>4129</v>
      </c>
      <c r="AA10" s="582" t="s">
        <v>4130</v>
      </c>
    </row>
    <row r="11">
      <c r="A11" s="578"/>
      <c r="B11" s="584" t="s">
        <v>4131</v>
      </c>
      <c r="C11" s="584">
        <v>5600208</v>
      </c>
      <c r="D11" s="584">
        <v>400</v>
      </c>
      <c r="E11" s="584" t="s">
        <v>4138</v>
      </c>
      <c r="F11" s="584">
        <v>30</v>
      </c>
      <c r="G11" s="584">
        <v>5</v>
      </c>
      <c r="H11" s="585">
        <v>280</v>
      </c>
      <c r="I11" s="584">
        <v>1400</v>
      </c>
      <c r="J11" s="586"/>
      <c r="K11" s="589" t="s">
        <v>4139</v>
      </c>
      <c r="L11" s="584">
        <v>63</v>
      </c>
      <c r="M11" s="589">
        <v>1000</v>
      </c>
      <c r="N11" s="590">
        <v>1</v>
      </c>
      <c r="O11" s="589">
        <v>1000</v>
      </c>
      <c r="P11" s="586"/>
      <c r="Q11" s="589" t="s">
        <v>4139</v>
      </c>
      <c r="R11" s="584">
        <v>63</v>
      </c>
      <c r="S11" s="589">
        <v>1000</v>
      </c>
      <c r="T11" s="590">
        <v>1</v>
      </c>
      <c r="U11" s="589">
        <v>1000</v>
      </c>
      <c r="V11" s="586"/>
      <c r="W11" s="589" t="s">
        <v>4139</v>
      </c>
      <c r="X11" s="584">
        <v>63</v>
      </c>
      <c r="Y11" s="589">
        <v>1000</v>
      </c>
      <c r="Z11" s="590">
        <v>1</v>
      </c>
      <c r="AA11" s="589">
        <v>1000</v>
      </c>
    </row>
    <row r="12">
      <c r="A12" s="578"/>
      <c r="B12" s="584" t="s">
        <v>4131</v>
      </c>
      <c r="C12" s="584">
        <v>5600208</v>
      </c>
      <c r="D12" s="584">
        <v>400</v>
      </c>
      <c r="E12" s="584" t="s">
        <v>4140</v>
      </c>
      <c r="F12" s="584">
        <v>5523001</v>
      </c>
      <c r="G12" s="584">
        <v>3600</v>
      </c>
      <c r="H12" s="585">
        <v>0.33</v>
      </c>
      <c r="I12" s="584">
        <v>1188</v>
      </c>
      <c r="J12" s="586"/>
      <c r="K12" s="584" t="s">
        <v>4140</v>
      </c>
      <c r="L12" s="584">
        <v>5523001</v>
      </c>
      <c r="M12" s="584">
        <v>3600</v>
      </c>
      <c r="N12" s="585">
        <v>0.33</v>
      </c>
      <c r="O12" s="584">
        <v>1188</v>
      </c>
      <c r="P12" s="586"/>
      <c r="Q12" s="584" t="s">
        <v>4140</v>
      </c>
      <c r="R12" s="584">
        <v>5523001</v>
      </c>
      <c r="S12" s="584">
        <v>3600</v>
      </c>
      <c r="T12" s="585">
        <v>0.33</v>
      </c>
      <c r="U12" s="584">
        <v>1188</v>
      </c>
      <c r="V12" s="586"/>
      <c r="W12" s="584" t="s">
        <v>4140</v>
      </c>
      <c r="X12" s="584">
        <v>5523001</v>
      </c>
      <c r="Y12" s="584">
        <v>3600</v>
      </c>
      <c r="Z12" s="585">
        <v>0.33</v>
      </c>
      <c r="AA12" s="584">
        <v>1188</v>
      </c>
    </row>
    <row r="13">
      <c r="A13" s="578"/>
      <c r="B13" s="584" t="s">
        <v>4131</v>
      </c>
      <c r="C13" s="584">
        <v>5600208</v>
      </c>
      <c r="D13" s="584">
        <v>400</v>
      </c>
      <c r="E13" s="584" t="s">
        <v>4141</v>
      </c>
      <c r="F13" s="584">
        <v>5104001</v>
      </c>
      <c r="G13" s="584">
        <v>500</v>
      </c>
      <c r="H13" s="585">
        <v>2</v>
      </c>
      <c r="I13" s="584">
        <v>1000</v>
      </c>
      <c r="J13" s="586"/>
      <c r="K13" s="584" t="s">
        <v>4141</v>
      </c>
      <c r="L13" s="584">
        <v>5104001</v>
      </c>
      <c r="M13" s="584">
        <v>500</v>
      </c>
      <c r="N13" s="585">
        <v>2</v>
      </c>
      <c r="O13" s="584">
        <v>1000</v>
      </c>
      <c r="P13" s="586"/>
      <c r="Q13" s="584" t="s">
        <v>4141</v>
      </c>
      <c r="R13" s="584">
        <v>5104001</v>
      </c>
      <c r="S13" s="584">
        <v>500</v>
      </c>
      <c r="T13" s="585">
        <v>2</v>
      </c>
      <c r="U13" s="584">
        <v>1000</v>
      </c>
      <c r="V13" s="586"/>
      <c r="W13" s="584" t="s">
        <v>4141</v>
      </c>
      <c r="X13" s="584">
        <v>5104001</v>
      </c>
      <c r="Y13" s="584">
        <v>500</v>
      </c>
      <c r="Z13" s="585">
        <v>2</v>
      </c>
      <c r="AA13" s="584">
        <v>1000</v>
      </c>
    </row>
    <row r="14">
      <c r="A14" s="578"/>
      <c r="B14" s="587"/>
      <c r="C14" s="587"/>
      <c r="D14" s="587"/>
      <c r="E14" s="587"/>
      <c r="F14" s="587"/>
      <c r="G14" s="587"/>
      <c r="H14" s="587"/>
      <c r="I14" s="587"/>
      <c r="J14" s="588"/>
      <c r="K14" s="587"/>
      <c r="L14" s="587"/>
      <c r="M14" s="587"/>
      <c r="N14" s="587"/>
      <c r="O14" s="587"/>
      <c r="P14" s="588"/>
      <c r="Q14" s="587"/>
      <c r="R14" s="587"/>
      <c r="S14" s="587"/>
      <c r="T14" s="587"/>
      <c r="U14" s="587"/>
      <c r="V14" s="588"/>
      <c r="W14" s="587"/>
      <c r="X14" s="587"/>
      <c r="Y14" s="587"/>
      <c r="Z14" s="587"/>
      <c r="AA14" s="587"/>
    </row>
    <row r="15">
      <c r="A15" s="578" t="s">
        <v>4142</v>
      </c>
      <c r="B15" s="587"/>
      <c r="C15" s="587"/>
      <c r="D15" s="587"/>
      <c r="E15" s="587"/>
      <c r="F15" s="587"/>
      <c r="G15" s="587" t="s">
        <v>4137</v>
      </c>
      <c r="H15" s="587"/>
      <c r="I15" s="587"/>
      <c r="J15" s="588"/>
      <c r="K15" s="587"/>
      <c r="L15" s="587"/>
      <c r="M15" s="587" t="s">
        <v>4137</v>
      </c>
      <c r="N15" s="587"/>
      <c r="O15" s="587"/>
      <c r="P15" s="588"/>
      <c r="Q15" s="587"/>
      <c r="R15" s="587"/>
      <c r="S15" s="587" t="s">
        <v>4137</v>
      </c>
      <c r="T15" s="587"/>
      <c r="U15" s="587"/>
      <c r="V15" s="588"/>
      <c r="W15" s="587"/>
      <c r="X15" s="587"/>
      <c r="Y15" s="587" t="s">
        <v>4137</v>
      </c>
      <c r="Z15" s="587"/>
      <c r="AA15" s="587"/>
    </row>
    <row r="16">
      <c r="A16" s="578"/>
      <c r="B16" s="581" t="s">
        <v>4124</v>
      </c>
      <c r="C16" s="582" t="s">
        <v>4125</v>
      </c>
      <c r="D16" s="582" t="s">
        <v>4126</v>
      </c>
      <c r="E16" s="582" t="s">
        <v>4127</v>
      </c>
      <c r="F16" s="582" t="s">
        <v>4125</v>
      </c>
      <c r="G16" s="582" t="s">
        <v>4128</v>
      </c>
      <c r="H16" s="582" t="s">
        <v>4129</v>
      </c>
      <c r="I16" s="582" t="s">
        <v>4130</v>
      </c>
      <c r="J16" s="583"/>
      <c r="K16" s="582" t="s">
        <v>4127</v>
      </c>
      <c r="L16" s="582" t="s">
        <v>4125</v>
      </c>
      <c r="M16" s="582" t="s">
        <v>4128</v>
      </c>
      <c r="N16" s="582" t="s">
        <v>4129</v>
      </c>
      <c r="O16" s="582" t="s">
        <v>4130</v>
      </c>
      <c r="P16" s="583"/>
      <c r="Q16" s="582" t="s">
        <v>4127</v>
      </c>
      <c r="R16" s="582" t="s">
        <v>4125</v>
      </c>
      <c r="S16" s="582" t="s">
        <v>4128</v>
      </c>
      <c r="T16" s="582" t="s">
        <v>4129</v>
      </c>
      <c r="U16" s="582" t="s">
        <v>4130</v>
      </c>
      <c r="V16" s="583"/>
      <c r="W16" s="582" t="s">
        <v>4127</v>
      </c>
      <c r="X16" s="582" t="s">
        <v>4125</v>
      </c>
      <c r="Y16" s="582" t="s">
        <v>4128</v>
      </c>
      <c r="Z16" s="582" t="s">
        <v>4129</v>
      </c>
      <c r="AA16" s="582" t="s">
        <v>4130</v>
      </c>
    </row>
    <row r="17">
      <c r="A17" s="578"/>
      <c r="B17" s="584" t="s">
        <v>4131</v>
      </c>
      <c r="C17" s="584">
        <v>5600208</v>
      </c>
      <c r="D17" s="584">
        <v>600</v>
      </c>
      <c r="E17" s="584" t="s">
        <v>4138</v>
      </c>
      <c r="F17" s="584">
        <v>30</v>
      </c>
      <c r="G17" s="584">
        <v>8</v>
      </c>
      <c r="H17" s="585">
        <v>280</v>
      </c>
      <c r="I17" s="584">
        <v>2240</v>
      </c>
      <c r="J17" s="586"/>
      <c r="K17" s="584" t="s">
        <v>4138</v>
      </c>
      <c r="L17" s="584">
        <v>30</v>
      </c>
      <c r="M17" s="584">
        <v>8</v>
      </c>
      <c r="N17" s="585">
        <v>280</v>
      </c>
      <c r="O17" s="584">
        <v>2240</v>
      </c>
      <c r="P17" s="586"/>
      <c r="Q17" s="584" t="s">
        <v>4138</v>
      </c>
      <c r="R17" s="584">
        <v>30</v>
      </c>
      <c r="S17" s="584">
        <v>8</v>
      </c>
      <c r="T17" s="585">
        <v>280</v>
      </c>
      <c r="U17" s="584">
        <v>2240</v>
      </c>
      <c r="V17" s="586"/>
      <c r="W17" s="584" t="s">
        <v>4138</v>
      </c>
      <c r="X17" s="584">
        <v>30</v>
      </c>
      <c r="Y17" s="584">
        <v>8</v>
      </c>
      <c r="Z17" s="585">
        <v>280</v>
      </c>
      <c r="AA17" s="584">
        <v>2240</v>
      </c>
    </row>
    <row r="18">
      <c r="A18" s="578"/>
      <c r="B18" s="584" t="s">
        <v>4131</v>
      </c>
      <c r="C18" s="584">
        <v>5600208</v>
      </c>
      <c r="D18" s="584">
        <v>600</v>
      </c>
      <c r="E18" s="586" t="s">
        <v>4143</v>
      </c>
      <c r="F18" s="584">
        <v>35</v>
      </c>
      <c r="G18" s="586">
        <v>3</v>
      </c>
      <c r="H18" s="591">
        <v>600</v>
      </c>
      <c r="I18" s="586">
        <v>1800</v>
      </c>
      <c r="J18" s="586"/>
      <c r="K18" s="586" t="s">
        <v>4143</v>
      </c>
      <c r="L18" s="584">
        <v>35</v>
      </c>
      <c r="M18" s="586">
        <v>5</v>
      </c>
      <c r="N18" s="591">
        <v>600</v>
      </c>
      <c r="O18" s="586">
        <v>3000</v>
      </c>
      <c r="P18" s="586"/>
      <c r="Q18" s="589" t="s">
        <v>4144</v>
      </c>
      <c r="R18" s="584">
        <v>62</v>
      </c>
      <c r="S18" s="589">
        <v>10</v>
      </c>
      <c r="T18" s="590">
        <v>150</v>
      </c>
      <c r="U18" s="589">
        <v>1500</v>
      </c>
      <c r="V18" s="586"/>
      <c r="W18" s="589" t="s">
        <v>4144</v>
      </c>
      <c r="X18" s="584">
        <v>62</v>
      </c>
      <c r="Y18" s="589">
        <v>10</v>
      </c>
      <c r="Z18" s="590">
        <v>150</v>
      </c>
      <c r="AA18" s="589">
        <v>1500</v>
      </c>
    </row>
    <row r="19">
      <c r="A19" s="578"/>
      <c r="B19" s="584" t="s">
        <v>4131</v>
      </c>
      <c r="C19" s="584">
        <v>5600208</v>
      </c>
      <c r="D19" s="584">
        <v>600</v>
      </c>
      <c r="E19" s="584" t="s">
        <v>4145</v>
      </c>
      <c r="F19" s="584">
        <v>5305001</v>
      </c>
      <c r="G19" s="584">
        <v>30</v>
      </c>
      <c r="H19" s="585">
        <v>60</v>
      </c>
      <c r="I19" s="584">
        <v>1800</v>
      </c>
      <c r="J19" s="586"/>
      <c r="K19" s="584" t="s">
        <v>4145</v>
      </c>
      <c r="L19" s="584">
        <v>5305001</v>
      </c>
      <c r="M19" s="584">
        <v>30</v>
      </c>
      <c r="N19" s="585">
        <v>60</v>
      </c>
      <c r="O19" s="584">
        <v>1800</v>
      </c>
      <c r="P19" s="586"/>
      <c r="Q19" s="584" t="s">
        <v>4145</v>
      </c>
      <c r="R19" s="584">
        <v>5305001</v>
      </c>
      <c r="S19" s="584">
        <v>30</v>
      </c>
      <c r="T19" s="585">
        <v>60</v>
      </c>
      <c r="U19" s="584">
        <v>1800</v>
      </c>
      <c r="V19" s="586"/>
      <c r="W19" s="584" t="s">
        <v>4145</v>
      </c>
      <c r="X19" s="584">
        <v>5305001</v>
      </c>
      <c r="Y19" s="584">
        <v>30</v>
      </c>
      <c r="Z19" s="585">
        <v>60</v>
      </c>
      <c r="AA19" s="584">
        <v>1800</v>
      </c>
    </row>
    <row r="20">
      <c r="A20" s="578"/>
      <c r="B20" s="587"/>
      <c r="C20" s="587"/>
      <c r="D20" s="587"/>
      <c r="E20" s="587"/>
      <c r="F20" s="587"/>
      <c r="G20" s="587"/>
      <c r="H20" s="587"/>
      <c r="I20" s="587"/>
      <c r="J20" s="588"/>
      <c r="K20" s="587"/>
      <c r="L20" s="587"/>
      <c r="M20" s="587"/>
      <c r="N20" s="587"/>
      <c r="O20" s="587"/>
      <c r="P20" s="588"/>
      <c r="Q20" s="587"/>
      <c r="R20" s="587"/>
      <c r="S20" s="587"/>
      <c r="T20" s="587"/>
      <c r="U20" s="587"/>
      <c r="V20" s="588"/>
      <c r="W20" s="587"/>
      <c r="X20" s="587"/>
      <c r="Y20" s="587"/>
      <c r="Z20" s="587"/>
      <c r="AA20" s="587"/>
    </row>
    <row r="21">
      <c r="A21" s="578" t="s">
        <v>4146</v>
      </c>
      <c r="B21" s="587"/>
      <c r="C21" s="587"/>
      <c r="D21" s="587"/>
      <c r="E21" s="587"/>
      <c r="F21" s="587"/>
      <c r="G21" s="587" t="s">
        <v>4137</v>
      </c>
      <c r="H21" s="587"/>
      <c r="I21" s="587"/>
      <c r="J21" s="588"/>
      <c r="K21" s="587"/>
      <c r="L21" s="587"/>
      <c r="M21" s="587" t="s">
        <v>4137</v>
      </c>
      <c r="N21" s="587"/>
      <c r="O21" s="587"/>
      <c r="P21" s="588"/>
      <c r="Q21" s="587"/>
      <c r="R21" s="587"/>
      <c r="S21" s="587" t="s">
        <v>4137</v>
      </c>
      <c r="T21" s="587"/>
      <c r="U21" s="587"/>
      <c r="V21" s="588"/>
      <c r="W21" s="587"/>
      <c r="X21" s="587"/>
      <c r="Y21" s="587" t="s">
        <v>4137</v>
      </c>
      <c r="Z21" s="587"/>
      <c r="AA21" s="587"/>
    </row>
    <row r="22">
      <c r="A22" s="578"/>
      <c r="B22" s="592" t="s">
        <v>4124</v>
      </c>
      <c r="C22" s="582" t="s">
        <v>4125</v>
      </c>
      <c r="D22" s="592" t="s">
        <v>4126</v>
      </c>
      <c r="E22" s="592" t="s">
        <v>4127</v>
      </c>
      <c r="F22" s="582" t="s">
        <v>4125</v>
      </c>
      <c r="G22" s="592" t="s">
        <v>4128</v>
      </c>
      <c r="H22" s="582" t="s">
        <v>4129</v>
      </c>
      <c r="I22" s="582" t="s">
        <v>4130</v>
      </c>
      <c r="J22" s="593"/>
      <c r="K22" s="594" t="s">
        <v>4127</v>
      </c>
      <c r="L22" s="582" t="s">
        <v>4125</v>
      </c>
      <c r="M22" s="594" t="s">
        <v>4128</v>
      </c>
      <c r="N22" s="582" t="s">
        <v>4129</v>
      </c>
      <c r="O22" s="582" t="s">
        <v>4130</v>
      </c>
      <c r="P22" s="593"/>
      <c r="Q22" s="594" t="s">
        <v>4127</v>
      </c>
      <c r="R22" s="582" t="s">
        <v>4125</v>
      </c>
      <c r="S22" s="594" t="s">
        <v>4128</v>
      </c>
      <c r="T22" s="582" t="s">
        <v>4129</v>
      </c>
      <c r="U22" s="582" t="s">
        <v>4130</v>
      </c>
      <c r="V22" s="593"/>
      <c r="W22" s="594" t="s">
        <v>4127</v>
      </c>
      <c r="X22" s="582" t="s">
        <v>4125</v>
      </c>
      <c r="Y22" s="594" t="s">
        <v>4128</v>
      </c>
      <c r="Z22" s="582" t="s">
        <v>4129</v>
      </c>
      <c r="AA22" s="582" t="s">
        <v>4130</v>
      </c>
    </row>
    <row r="23">
      <c r="A23" s="578"/>
      <c r="B23" s="584" t="s">
        <v>4131</v>
      </c>
      <c r="C23" s="584">
        <v>5600208</v>
      </c>
      <c r="D23" s="584">
        <v>800</v>
      </c>
      <c r="E23" s="595" t="s">
        <v>4147</v>
      </c>
      <c r="F23" s="584">
        <v>6220011</v>
      </c>
      <c r="G23" s="584">
        <v>1</v>
      </c>
      <c r="H23" s="585">
        <v>2400</v>
      </c>
      <c r="I23" s="584">
        <v>2400</v>
      </c>
      <c r="J23" s="586"/>
      <c r="K23" s="595" t="s">
        <v>4147</v>
      </c>
      <c r="L23" s="584">
        <v>6220011</v>
      </c>
      <c r="M23" s="584">
        <v>1</v>
      </c>
      <c r="N23" s="585">
        <v>2400</v>
      </c>
      <c r="O23" s="584">
        <v>2400</v>
      </c>
      <c r="P23" s="586"/>
      <c r="Q23" s="595" t="s">
        <v>4147</v>
      </c>
      <c r="R23" s="584">
        <v>6220011</v>
      </c>
      <c r="S23" s="584">
        <v>1</v>
      </c>
      <c r="T23" s="585">
        <v>2400</v>
      </c>
      <c r="U23" s="584">
        <v>2400</v>
      </c>
      <c r="V23" s="586"/>
      <c r="W23" s="595" t="s">
        <v>4147</v>
      </c>
      <c r="X23" s="584">
        <v>6220011</v>
      </c>
      <c r="Y23" s="584">
        <v>1</v>
      </c>
      <c r="Z23" s="585">
        <v>2400</v>
      </c>
      <c r="AA23" s="584">
        <v>2400</v>
      </c>
    </row>
    <row r="24">
      <c r="A24" s="578"/>
      <c r="B24" s="584" t="s">
        <v>4131</v>
      </c>
      <c r="C24" s="584">
        <v>5600208</v>
      </c>
      <c r="D24" s="584">
        <v>800</v>
      </c>
      <c r="E24" s="589" t="s">
        <v>4148</v>
      </c>
      <c r="F24" s="584">
        <v>100122</v>
      </c>
      <c r="G24" s="584">
        <v>1</v>
      </c>
      <c r="H24" s="585">
        <v>4000</v>
      </c>
      <c r="I24" s="584">
        <v>4000</v>
      </c>
      <c r="J24" s="586"/>
      <c r="K24" s="584" t="s">
        <v>4149</v>
      </c>
      <c r="L24" s="584">
        <v>5305010</v>
      </c>
      <c r="M24" s="584">
        <v>2</v>
      </c>
      <c r="N24" s="585">
        <v>1500</v>
      </c>
      <c r="O24" s="584">
        <v>3000</v>
      </c>
      <c r="P24" s="586"/>
      <c r="Q24" s="584" t="s">
        <v>4148</v>
      </c>
      <c r="R24" s="584">
        <v>100122</v>
      </c>
      <c r="S24" s="584">
        <v>1</v>
      </c>
      <c r="T24" s="585">
        <v>4000</v>
      </c>
      <c r="U24" s="584">
        <v>4000</v>
      </c>
      <c r="V24" s="586"/>
      <c r="W24" s="584" t="s">
        <v>4149</v>
      </c>
      <c r="X24" s="584">
        <v>5305010</v>
      </c>
      <c r="Y24" s="584">
        <v>2</v>
      </c>
      <c r="Z24" s="585">
        <v>1500</v>
      </c>
      <c r="AA24" s="584">
        <v>3000</v>
      </c>
    </row>
    <row r="25">
      <c r="A25" s="578"/>
      <c r="B25" s="584" t="s">
        <v>4131</v>
      </c>
      <c r="C25" s="584">
        <v>5600208</v>
      </c>
      <c r="D25" s="584">
        <v>800</v>
      </c>
      <c r="E25" s="589" t="s">
        <v>4150</v>
      </c>
      <c r="F25" s="584">
        <v>5305000</v>
      </c>
      <c r="G25" s="589">
        <v>1</v>
      </c>
      <c r="H25" s="590">
        <v>4000</v>
      </c>
      <c r="I25" s="596">
        <v>4000</v>
      </c>
      <c r="J25" s="586"/>
      <c r="K25" s="589" t="s">
        <v>4144</v>
      </c>
      <c r="L25" s="584">
        <v>62</v>
      </c>
      <c r="M25" s="589">
        <v>20</v>
      </c>
      <c r="N25" s="590">
        <v>150</v>
      </c>
      <c r="O25" s="589">
        <v>3000</v>
      </c>
      <c r="P25" s="586"/>
      <c r="Q25" s="589" t="s">
        <v>4144</v>
      </c>
      <c r="R25" s="584">
        <v>62</v>
      </c>
      <c r="S25" s="589">
        <v>20</v>
      </c>
      <c r="T25" s="590">
        <v>150</v>
      </c>
      <c r="U25" s="589">
        <v>3000</v>
      </c>
      <c r="V25" s="586"/>
      <c r="W25" s="589" t="s">
        <v>4144</v>
      </c>
      <c r="X25" s="584">
        <v>62</v>
      </c>
      <c r="Y25" s="589">
        <v>20</v>
      </c>
      <c r="Z25" s="590">
        <v>150</v>
      </c>
      <c r="AA25" s="589">
        <v>3000</v>
      </c>
    </row>
    <row r="26">
      <c r="A26" s="578"/>
      <c r="B26" s="587"/>
      <c r="C26" s="587"/>
      <c r="D26" s="587"/>
      <c r="E26" s="587"/>
      <c r="F26" s="587"/>
      <c r="G26" s="587"/>
      <c r="H26" s="587"/>
      <c r="I26" s="587"/>
      <c r="J26" s="588"/>
      <c r="K26" s="587"/>
      <c r="L26" s="587"/>
      <c r="M26" s="587"/>
      <c r="N26" s="587"/>
      <c r="O26" s="587"/>
      <c r="P26" s="588"/>
      <c r="Q26" s="587"/>
      <c r="R26" s="587"/>
      <c r="S26" s="587"/>
      <c r="T26" s="587"/>
      <c r="U26" s="587"/>
      <c r="V26" s="588"/>
      <c r="W26" s="587"/>
      <c r="X26" s="587"/>
      <c r="Y26" s="587"/>
      <c r="Z26" s="587"/>
      <c r="AA26" s="587"/>
    </row>
    <row r="27">
      <c r="A27" s="578" t="s">
        <v>4151</v>
      </c>
      <c r="B27" s="587"/>
      <c r="C27" s="587"/>
      <c r="D27" s="587"/>
      <c r="E27" s="587"/>
      <c r="F27" s="587"/>
      <c r="G27" s="587" t="s">
        <v>4137</v>
      </c>
      <c r="H27" s="587"/>
      <c r="I27" s="587"/>
      <c r="J27" s="588"/>
      <c r="K27" s="587"/>
      <c r="L27" s="587"/>
      <c r="M27" s="587" t="s">
        <v>4137</v>
      </c>
      <c r="N27" s="587"/>
      <c r="O27" s="587"/>
      <c r="P27" s="588"/>
      <c r="Q27" s="587"/>
      <c r="R27" s="587"/>
      <c r="S27" s="587" t="s">
        <v>4137</v>
      </c>
      <c r="T27" s="587"/>
      <c r="U27" s="587"/>
      <c r="V27" s="588"/>
      <c r="W27" s="587"/>
      <c r="X27" s="587"/>
      <c r="Y27" s="587" t="s">
        <v>4137</v>
      </c>
      <c r="Z27" s="587"/>
      <c r="AA27" s="587"/>
    </row>
    <row r="28">
      <c r="A28" s="578"/>
      <c r="B28" s="594" t="s">
        <v>4124</v>
      </c>
      <c r="C28" s="582" t="s">
        <v>4125</v>
      </c>
      <c r="D28" s="592" t="s">
        <v>4126</v>
      </c>
      <c r="E28" s="594" t="s">
        <v>4127</v>
      </c>
      <c r="F28" s="582" t="s">
        <v>4125</v>
      </c>
      <c r="G28" s="594" t="s">
        <v>4128</v>
      </c>
      <c r="H28" s="582" t="s">
        <v>4129</v>
      </c>
      <c r="I28" s="582" t="s">
        <v>4130</v>
      </c>
      <c r="J28" s="593"/>
      <c r="K28" s="594" t="s">
        <v>4127</v>
      </c>
      <c r="L28" s="582" t="s">
        <v>4125</v>
      </c>
      <c r="M28" s="594" t="s">
        <v>4128</v>
      </c>
      <c r="N28" s="582" t="s">
        <v>4129</v>
      </c>
      <c r="O28" s="582" t="s">
        <v>4130</v>
      </c>
      <c r="P28" s="593"/>
      <c r="Q28" s="594" t="s">
        <v>4127</v>
      </c>
      <c r="R28" s="582" t="s">
        <v>4125</v>
      </c>
      <c r="S28" s="594" t="s">
        <v>4128</v>
      </c>
      <c r="T28" s="582" t="s">
        <v>4129</v>
      </c>
      <c r="U28" s="582" t="s">
        <v>4130</v>
      </c>
      <c r="V28" s="593"/>
      <c r="W28" s="594" t="s">
        <v>4127</v>
      </c>
      <c r="X28" s="582" t="s">
        <v>4125</v>
      </c>
      <c r="Y28" s="594" t="s">
        <v>4128</v>
      </c>
      <c r="Z28" s="582" t="s">
        <v>4129</v>
      </c>
      <c r="AA28" s="582" t="s">
        <v>4130</v>
      </c>
    </row>
    <row r="29">
      <c r="A29" s="578"/>
      <c r="B29" s="584" t="s">
        <v>4131</v>
      </c>
      <c r="C29" s="584">
        <v>5600208</v>
      </c>
      <c r="D29" s="584">
        <v>1300</v>
      </c>
      <c r="E29" s="589" t="s">
        <v>4152</v>
      </c>
      <c r="F29" s="584">
        <v>5305008</v>
      </c>
      <c r="G29" s="589">
        <v>2</v>
      </c>
      <c r="H29" s="591">
        <v>5000</v>
      </c>
      <c r="I29" s="589">
        <v>10000</v>
      </c>
      <c r="J29" s="586"/>
      <c r="K29" s="589" t="s">
        <v>4152</v>
      </c>
      <c r="L29" s="584">
        <v>5305008</v>
      </c>
      <c r="M29" s="589">
        <v>2</v>
      </c>
      <c r="N29" s="591">
        <v>5000</v>
      </c>
      <c r="O29" s="589">
        <v>10000</v>
      </c>
      <c r="P29" s="586"/>
      <c r="Q29" s="589" t="s">
        <v>4152</v>
      </c>
      <c r="R29" s="584">
        <v>5305008</v>
      </c>
      <c r="S29" s="589">
        <v>2</v>
      </c>
      <c r="T29" s="591">
        <v>5000</v>
      </c>
      <c r="U29" s="589">
        <v>10000</v>
      </c>
      <c r="V29" s="586"/>
      <c r="W29" s="589" t="s">
        <v>4153</v>
      </c>
      <c r="X29" s="584">
        <v>5306000</v>
      </c>
      <c r="Y29" s="589">
        <v>1</v>
      </c>
      <c r="Z29" s="591">
        <v>16384</v>
      </c>
      <c r="AA29" s="589">
        <v>16384</v>
      </c>
    </row>
    <row r="30">
      <c r="A30" s="578"/>
      <c r="B30" s="584" t="s">
        <v>4131</v>
      </c>
      <c r="C30" s="584">
        <v>5600208</v>
      </c>
      <c r="D30" s="584">
        <v>1300</v>
      </c>
      <c r="E30" s="589" t="s">
        <v>4153</v>
      </c>
      <c r="F30" s="584">
        <v>5306000</v>
      </c>
      <c r="G30" s="589">
        <v>1</v>
      </c>
      <c r="H30" s="591">
        <v>16384</v>
      </c>
      <c r="I30" s="589">
        <v>16384</v>
      </c>
      <c r="J30" s="586"/>
      <c r="K30" s="589" t="s">
        <v>4153</v>
      </c>
      <c r="L30" s="584">
        <v>5306000</v>
      </c>
      <c r="M30" s="589">
        <v>1</v>
      </c>
      <c r="N30" s="591">
        <v>16384</v>
      </c>
      <c r="O30" s="589">
        <v>16384</v>
      </c>
      <c r="P30" s="586"/>
      <c r="Q30" s="589" t="s">
        <v>4154</v>
      </c>
      <c r="R30" s="584">
        <v>6040004</v>
      </c>
      <c r="S30" s="589">
        <v>1</v>
      </c>
      <c r="T30" s="591">
        <v>16000</v>
      </c>
      <c r="U30" s="589">
        <v>16000</v>
      </c>
      <c r="V30" s="586"/>
      <c r="W30" s="589" t="s">
        <v>4154</v>
      </c>
      <c r="X30" s="584">
        <v>6040004</v>
      </c>
      <c r="Y30" s="589">
        <v>1</v>
      </c>
      <c r="Z30" s="591">
        <v>16000</v>
      </c>
      <c r="AA30" s="589">
        <v>16000</v>
      </c>
    </row>
    <row r="31">
      <c r="A31" s="578"/>
      <c r="B31" s="584" t="s">
        <v>4131</v>
      </c>
      <c r="C31" s="584">
        <v>5600208</v>
      </c>
      <c r="D31" s="584">
        <v>1300</v>
      </c>
      <c r="E31" s="589" t="s">
        <v>4155</v>
      </c>
      <c r="F31" s="584">
        <v>6200011</v>
      </c>
      <c r="G31" s="589">
        <v>1</v>
      </c>
      <c r="H31" s="591">
        <v>4800</v>
      </c>
      <c r="I31" s="589">
        <v>4800</v>
      </c>
      <c r="J31" s="586"/>
      <c r="K31" s="589" t="s">
        <v>4156</v>
      </c>
      <c r="L31" s="584">
        <v>6200014</v>
      </c>
      <c r="M31" s="589">
        <v>1</v>
      </c>
      <c r="N31" s="591">
        <v>4800</v>
      </c>
      <c r="O31" s="589">
        <v>4800</v>
      </c>
      <c r="P31" s="586"/>
      <c r="Q31" s="589" t="s">
        <v>4157</v>
      </c>
      <c r="R31" s="584">
        <v>6200013</v>
      </c>
      <c r="S31" s="589">
        <v>1</v>
      </c>
      <c r="T31" s="591">
        <v>4800</v>
      </c>
      <c r="U31" s="589">
        <v>4800</v>
      </c>
      <c r="V31" s="586"/>
      <c r="W31" s="589" t="s">
        <v>4158</v>
      </c>
      <c r="X31" s="584">
        <v>6200012</v>
      </c>
      <c r="Y31" s="589">
        <v>1</v>
      </c>
      <c r="Z31" s="591">
        <v>4800</v>
      </c>
      <c r="AA31" s="589">
        <v>4800</v>
      </c>
    </row>
    <row r="32">
      <c r="A32" s="597"/>
      <c r="B32" s="597"/>
      <c r="C32" s="597"/>
      <c r="D32" s="597"/>
      <c r="E32" s="597"/>
      <c r="F32" s="597"/>
      <c r="G32" s="597"/>
      <c r="H32" s="597"/>
      <c r="I32" s="597"/>
      <c r="J32" s="597"/>
      <c r="K32" s="597"/>
      <c r="L32" s="597"/>
      <c r="M32" s="597"/>
      <c r="N32" s="597"/>
      <c r="O32" s="597"/>
      <c r="P32" s="597"/>
      <c r="Q32" s="597"/>
      <c r="R32" s="597"/>
      <c r="S32" s="597"/>
      <c r="T32" s="597"/>
      <c r="U32" s="597"/>
      <c r="V32" s="597"/>
      <c r="W32" s="579"/>
      <c r="X32" s="579"/>
      <c r="Y32" s="579"/>
      <c r="Z32" s="579"/>
      <c r="AA32" s="579"/>
    </row>
    <row customHeight="true" ht="16.071428571428573" r="33">
      <c r="A33" s="598"/>
      <c r="B33" s="598"/>
      <c r="C33" s="599"/>
      <c r="D33" s="599"/>
      <c r="E33" s="599"/>
      <c r="F33" s="599"/>
      <c r="G33" s="599"/>
      <c r="H33" s="599"/>
      <c r="I33" s="599"/>
      <c r="J33" s="599"/>
      <c r="K33" s="599"/>
      <c r="L33" s="598"/>
      <c r="M33" s="598"/>
      <c r="N33" s="598"/>
      <c r="O33" s="598"/>
      <c r="P33" s="598"/>
      <c r="Q33" s="598"/>
      <c r="R33" s="598"/>
      <c r="S33" s="598"/>
      <c r="T33" s="598"/>
      <c r="U33" s="598"/>
      <c r="V33" s="598"/>
    </row>
    <row customHeight="true" ht="16.071428571428573" r="34">
      <c r="G34" s="600" t="s">
        <v>4159</v>
      </c>
      <c r="T34" s="598"/>
      <c r="U34" s="598"/>
      <c r="V34" s="598"/>
    </row>
    <row customHeight="true" ht="16.071428571428573" r="35">
      <c r="C35" s="601"/>
      <c r="D35" s="602" t="s">
        <v>4160</v>
      </c>
      <c r="E35" s="602"/>
      <c r="F35" s="602"/>
      <c r="G35" s="602"/>
      <c r="I35" s="600" t="s">
        <v>4161</v>
      </c>
      <c r="T35" s="598"/>
      <c r="U35" s="598"/>
      <c r="V35" s="598"/>
    </row>
    <row customHeight="true" ht="16.071428571428573" r="36">
      <c r="A36" s="600">
        <v>15</v>
      </c>
      <c r="B36" s="600">
        <v>1</v>
      </c>
      <c r="C36" s="601">
        <v>1</v>
      </c>
      <c r="D36" s="603" t="s">
        <v>4152</v>
      </c>
      <c r="E36" s="603" t="s">
        <v>4153</v>
      </c>
      <c r="F36" s="603" t="s">
        <v>4155</v>
      </c>
      <c r="G36" s="604" t="s">
        <v>4162</v>
      </c>
      <c r="L36" s="605" t="s">
        <v>4148</v>
      </c>
      <c r="M36" s="605" t="s">
        <v>4163</v>
      </c>
      <c r="T36" s="598"/>
      <c r="U36" s="598"/>
      <c r="V36" s="598"/>
    </row>
    <row customHeight="true" ht="16.071428571428573" r="37">
      <c r="A37">
        <f t="shared" ref="A37:A43" si="5">A36+7</f>
      </c>
      <c r="B37" s="600">
        <v>2</v>
      </c>
      <c r="C37" s="601">
        <v>2</v>
      </c>
      <c r="D37" s="606" t="s">
        <v>4152</v>
      </c>
      <c r="E37" s="606" t="s">
        <v>4153</v>
      </c>
      <c r="F37" s="606" t="s">
        <v>4156</v>
      </c>
      <c r="G37" s="606" t="s">
        <v>4164</v>
      </c>
      <c r="L37" s="607" t="s">
        <v>4149</v>
      </c>
      <c r="M37" s="607" t="s">
        <v>4144</v>
      </c>
      <c r="T37" s="598"/>
      <c r="U37" s="598"/>
      <c r="V37" s="598"/>
    </row>
    <row customHeight="true" ht="16.071428571428573" r="38">
      <c r="A38">
        <f t="shared" si="5"/>
      </c>
      <c r="B38" s="600">
        <v>3</v>
      </c>
      <c r="C38" s="601">
        <v>3</v>
      </c>
      <c r="D38" s="608" t="s">
        <v>4152</v>
      </c>
      <c r="E38" s="608" t="s">
        <v>4154</v>
      </c>
      <c r="F38" s="608" t="s">
        <v>4157</v>
      </c>
      <c r="G38" s="608" t="s">
        <v>4165</v>
      </c>
      <c r="L38" s="609" t="s">
        <v>4148</v>
      </c>
      <c r="M38" s="609" t="s">
        <v>4144</v>
      </c>
      <c r="T38" s="598"/>
      <c r="U38" s="598"/>
      <c r="V38" s="598"/>
    </row>
    <row customHeight="true" ht="16.071428571428573" r="39">
      <c r="A39">
        <f t="shared" si="5"/>
      </c>
      <c r="B39" s="600">
        <v>4</v>
      </c>
      <c r="C39" s="601">
        <v>4</v>
      </c>
      <c r="D39" s="610" t="s">
        <v>4153</v>
      </c>
      <c r="E39" s="610" t="s">
        <v>4154</v>
      </c>
      <c r="F39" s="610" t="s">
        <v>4158</v>
      </c>
      <c r="G39" s="610" t="s">
        <v>4162</v>
      </c>
      <c r="L39" s="611" t="s">
        <v>4149</v>
      </c>
      <c r="M39" s="611" t="s">
        <v>4144</v>
      </c>
      <c r="Q39" s="600">
        <v>3300</v>
      </c>
      <c r="T39" s="598"/>
      <c r="U39" s="598"/>
      <c r="V39" s="598"/>
    </row>
    <row customHeight="true" ht="16.071428571428573" r="40">
      <c r="A40">
        <f t="shared" si="5"/>
      </c>
      <c r="B40" s="600">
        <v>5</v>
      </c>
      <c r="C40" s="601">
        <v>2</v>
      </c>
      <c r="D40" s="606" t="s">
        <v>4152</v>
      </c>
      <c r="E40" s="606" t="s">
        <v>4153</v>
      </c>
      <c r="F40" s="606" t="s">
        <v>4156</v>
      </c>
      <c r="G40" s="606" t="s">
        <v>4164</v>
      </c>
      <c r="L40" s="607" t="s">
        <v>4149</v>
      </c>
      <c r="M40" s="607" t="s">
        <v>4144</v>
      </c>
      <c r="T40" s="598"/>
      <c r="U40" s="598"/>
      <c r="V40" s="598"/>
    </row>
    <row customHeight="true" ht="16.071428571428573" r="41">
      <c r="A41">
        <f t="shared" si="5"/>
      </c>
      <c r="B41" s="600">
        <v>6</v>
      </c>
      <c r="C41" s="601">
        <v>3</v>
      </c>
      <c r="D41" s="608" t="s">
        <v>4152</v>
      </c>
      <c r="E41" s="608" t="s">
        <v>4154</v>
      </c>
      <c r="F41" s="608" t="s">
        <v>4157</v>
      </c>
      <c r="G41" s="608" t="s">
        <v>4165</v>
      </c>
      <c r="L41" s="609" t="s">
        <v>4148</v>
      </c>
      <c r="M41" s="609" t="s">
        <v>4144</v>
      </c>
      <c r="T41" s="598"/>
      <c r="U41" s="598"/>
      <c r="V41" s="598"/>
    </row>
    <row customHeight="true" ht="16.071428571428573" r="42">
      <c r="A42">
        <f t="shared" si="5"/>
      </c>
      <c r="B42" s="600">
        <v>7</v>
      </c>
      <c r="C42" s="601">
        <v>1</v>
      </c>
      <c r="D42" s="603" t="s">
        <v>4152</v>
      </c>
      <c r="E42" s="603" t="s">
        <v>4153</v>
      </c>
      <c r="F42" s="603" t="s">
        <v>4155</v>
      </c>
      <c r="G42" s="604" t="s">
        <v>4162</v>
      </c>
      <c r="L42" s="605" t="s">
        <v>4148</v>
      </c>
      <c r="M42" s="605" t="s">
        <v>4163</v>
      </c>
      <c r="T42" s="598"/>
      <c r="U42" s="598"/>
      <c r="V42" s="598"/>
    </row>
    <row customHeight="true" ht="16.071428571428573" r="43">
      <c r="A43">
        <f t="shared" si="5"/>
      </c>
      <c r="B43" s="600">
        <v>8</v>
      </c>
      <c r="C43" s="601">
        <v>4</v>
      </c>
      <c r="D43" s="610" t="s">
        <v>4153</v>
      </c>
      <c r="E43" s="610" t="s">
        <v>4154</v>
      </c>
      <c r="F43" s="610" t="s">
        <v>4158</v>
      </c>
      <c r="G43" s="610" t="s">
        <v>4164</v>
      </c>
      <c r="L43" s="611" t="s">
        <v>4149</v>
      </c>
      <c r="M43" s="611" t="s">
        <v>4144</v>
      </c>
      <c r="T43" s="598"/>
      <c r="U43" s="598"/>
      <c r="V43" s="598"/>
    </row>
    <row r="44">
      <c r="A44" s="598"/>
      <c r="B44" s="598"/>
      <c r="C44" s="599" t="s">
        <v>4166</v>
      </c>
      <c r="D44" s="599"/>
      <c r="E44" s="599"/>
      <c r="F44" s="599"/>
      <c r="G44" s="599"/>
      <c r="H44" s="599"/>
      <c r="I44" s="599"/>
      <c r="J44" s="599"/>
      <c r="K44" s="599"/>
      <c r="L44" s="598"/>
      <c r="M44" s="598"/>
      <c r="N44" s="598"/>
      <c r="O44" s="598"/>
      <c r="P44" s="598"/>
      <c r="Q44" s="598"/>
      <c r="R44" s="598"/>
      <c r="S44" s="598"/>
      <c r="T44" s="598"/>
      <c r="U44" s="598"/>
      <c r="V44" s="598"/>
    </row>
    <row r="45">
      <c r="A45" s="598"/>
      <c r="B45" s="598"/>
      <c r="C45" s="612" t="s">
        <v>4167</v>
      </c>
      <c r="D45" s="612" t="s">
        <v>4168</v>
      </c>
      <c r="E45" s="612" t="s">
        <v>4169</v>
      </c>
      <c r="F45" s="613" t="s">
        <v>4125</v>
      </c>
      <c r="G45" s="612" t="s">
        <v>4128</v>
      </c>
      <c r="H45" s="612"/>
      <c r="I45" s="612"/>
      <c r="J45" s="612"/>
      <c r="K45" s="612" t="s">
        <v>4170</v>
      </c>
      <c r="L45" s="598"/>
      <c r="M45" s="598"/>
      <c r="N45" s="598"/>
      <c r="O45" s="598"/>
      <c r="P45" s="598"/>
      <c r="Q45" s="598"/>
      <c r="R45" s="598"/>
      <c r="S45" s="598"/>
      <c r="T45" s="598"/>
      <c r="U45" s="598"/>
      <c r="V45" s="598"/>
    </row>
    <row r="46">
      <c r="A46" s="598"/>
      <c r="B46" s="598"/>
      <c r="C46" s="614" t="s">
        <v>4171</v>
      </c>
      <c r="D46" s="614" t="s">
        <v>4172</v>
      </c>
      <c r="E46" s="614" t="s">
        <v>4131</v>
      </c>
      <c r="F46" s="615" cm="1">
        <f t="array" ref="F46:F46">_xlfn.XLOOKUP(E46,item!$B$3:$B$100157,item!$A$3:$A$100157,0,0,1)</f>
      </c>
      <c r="G46" s="614">
        <v>20</v>
      </c>
      <c r="H46" s="614"/>
      <c r="I46" s="614"/>
      <c r="J46" s="599"/>
      <c r="K46" s="599">
        <f t="shared" ref="K46:K52" si="0">G46*3</f>
      </c>
      <c r="L46" s="598"/>
      <c r="M46" s="616">
        <v>20</v>
      </c>
      <c r="N46" s="617" t="s">
        <v>4158</v>
      </c>
      <c r="O46" s="598"/>
      <c r="P46" s="598"/>
      <c r="Q46" s="598"/>
      <c r="R46" s="598"/>
      <c r="S46" s="598"/>
      <c r="T46" s="598"/>
      <c r="U46" s="617" t="s">
        <v>4173</v>
      </c>
      <c r="V46" s="598"/>
    </row>
    <row r="47">
      <c r="A47" s="598"/>
      <c r="B47" s="598"/>
      <c r="C47" s="614" t="s">
        <v>4171</v>
      </c>
      <c r="D47" s="614" t="s">
        <v>4174</v>
      </c>
      <c r="E47" s="614" t="s">
        <v>4131</v>
      </c>
      <c r="F47" s="615" cm="1">
        <f t="array" ref="F47:F47">_xlfn.XLOOKUP(E47,item!$B$3:$B$100157,item!$A$3:$A$100157,0,0,1)</f>
      </c>
      <c r="G47" s="614">
        <v>30</v>
      </c>
      <c r="H47" s="614"/>
      <c r="I47" s="614"/>
      <c r="J47" s="599"/>
      <c r="K47" s="599">
        <f t="shared" si="0"/>
      </c>
      <c r="L47" s="598"/>
      <c r="M47" s="616">
        <v>30</v>
      </c>
      <c r="N47" s="598"/>
      <c r="O47" s="598"/>
      <c r="P47" s="598"/>
      <c r="Q47" s="598"/>
      <c r="R47" s="598"/>
      <c r="S47" s="598"/>
      <c r="T47" s="598"/>
      <c r="U47" s="598"/>
      <c r="V47" s="598"/>
    </row>
    <row r="48">
      <c r="A48" s="598"/>
      <c r="B48" s="598"/>
      <c r="C48" s="614" t="s">
        <v>4171</v>
      </c>
      <c r="D48" s="614" t="s">
        <v>4175</v>
      </c>
      <c r="E48" s="614" t="s">
        <v>4131</v>
      </c>
      <c r="F48" s="615" cm="1">
        <f t="array" ref="F48:F48">_xlfn.XLOOKUP(E48,item!$B$3:$B$100157,item!$A$3:$A$100157,0,0,1)</f>
      </c>
      <c r="G48" s="614">
        <v>20</v>
      </c>
      <c r="H48" s="614"/>
      <c r="I48" s="614"/>
      <c r="J48" s="599"/>
      <c r="K48" s="599">
        <f t="shared" si="0"/>
      </c>
      <c r="L48" s="598"/>
      <c r="M48" s="616">
        <v>20</v>
      </c>
      <c r="N48" s="598"/>
      <c r="O48" s="598"/>
      <c r="P48" s="598"/>
      <c r="Q48" s="598"/>
      <c r="R48" s="598"/>
      <c r="S48" s="598"/>
      <c r="T48" s="598"/>
      <c r="U48" s="598"/>
      <c r="V48" s="598"/>
    </row>
    <row r="49">
      <c r="A49" s="598"/>
      <c r="B49" s="598"/>
      <c r="C49" s="614" t="s">
        <v>4171</v>
      </c>
      <c r="D49" s="614" t="s">
        <v>4176</v>
      </c>
      <c r="E49" s="614" t="s">
        <v>4131</v>
      </c>
      <c r="F49" s="615" cm="1">
        <f t="array" ref="F49:F49">_xlfn.XLOOKUP(E49,item!$B$3:$B$100157,item!$A$3:$A$100157,0,0,1)</f>
      </c>
      <c r="G49" s="614">
        <v>30</v>
      </c>
      <c r="H49" s="614"/>
      <c r="I49" s="614"/>
      <c r="J49" s="599"/>
      <c r="K49" s="599">
        <f t="shared" si="0"/>
      </c>
      <c r="L49" s="598"/>
      <c r="M49" s="616">
        <v>30</v>
      </c>
      <c r="N49" s="598"/>
      <c r="O49" s="598"/>
      <c r="P49" s="598"/>
      <c r="Q49" s="598"/>
      <c r="R49" s="598"/>
      <c r="S49" s="598"/>
      <c r="T49" s="598"/>
      <c r="U49" s="598"/>
      <c r="V49" s="618"/>
    </row>
    <row r="50">
      <c r="A50" s="598"/>
      <c r="B50" s="598"/>
      <c r="C50" s="614" t="s">
        <v>4171</v>
      </c>
      <c r="D50" s="614" t="s">
        <v>4177</v>
      </c>
      <c r="E50" s="614" t="s">
        <v>4131</v>
      </c>
      <c r="F50" s="615" cm="1">
        <f t="array" ref="F50:F50">_xlfn.XLOOKUP(E50,item!$B$3:$B$100157,item!$A$3:$A$100157,0,0,1)</f>
      </c>
      <c r="G50" s="614">
        <v>10</v>
      </c>
      <c r="H50" s="614"/>
      <c r="I50" s="614"/>
      <c r="J50" s="599"/>
      <c r="K50" s="599">
        <f t="shared" si="0"/>
      </c>
      <c r="L50" s="598"/>
      <c r="M50" s="616">
        <v>10</v>
      </c>
      <c r="N50" s="598"/>
      <c r="O50" s="617"/>
      <c r="P50" s="598"/>
      <c r="Q50" s="617"/>
      <c r="R50" s="617"/>
      <c r="S50" s="617"/>
      <c r="T50" s="598"/>
      <c r="U50" s="598"/>
      <c r="V50" s="598"/>
    </row>
    <row r="51">
      <c r="A51" s="598"/>
      <c r="B51" s="598"/>
      <c r="C51" s="614" t="s">
        <v>4171</v>
      </c>
      <c r="D51" s="614" t="s">
        <v>4178</v>
      </c>
      <c r="E51" s="614" t="s">
        <v>4131</v>
      </c>
      <c r="F51" s="615" cm="1">
        <f t="array" ref="F51:F51">_xlfn.XLOOKUP(E51,item!$B$3:$B$100157,item!$A$3:$A$100157,0,0,1)</f>
      </c>
      <c r="G51" s="614">
        <v>20</v>
      </c>
      <c r="H51" s="614"/>
      <c r="I51" s="614"/>
      <c r="J51" s="599"/>
      <c r="K51" s="599">
        <f t="shared" si="0"/>
      </c>
      <c r="L51" s="598"/>
      <c r="M51" s="616">
        <v>20</v>
      </c>
      <c r="N51" s="598"/>
      <c r="O51" s="617"/>
      <c r="P51" s="598"/>
      <c r="Q51" s="617"/>
      <c r="R51" s="617"/>
      <c r="S51" s="617"/>
      <c r="T51" s="598"/>
      <c r="U51" s="598"/>
      <c r="V51" s="598"/>
    </row>
    <row r="52">
      <c r="A52" s="598"/>
      <c r="B52" s="598"/>
      <c r="C52" s="614" t="s">
        <v>4171</v>
      </c>
      <c r="D52" s="614" t="s">
        <v>4179</v>
      </c>
      <c r="E52" s="614" t="s">
        <v>4131</v>
      </c>
      <c r="F52" s="615" cm="1">
        <f t="array" ref="F52:F52">_xlfn.XLOOKUP(E52,item!$B$3:$B$100157,item!$A$3:$A$100157,0,0,1)</f>
      </c>
      <c r="G52" s="614">
        <v>10</v>
      </c>
      <c r="H52" s="614"/>
      <c r="I52" s="614"/>
      <c r="J52" s="599"/>
      <c r="K52" s="599">
        <f t="shared" si="0"/>
      </c>
      <c r="L52" s="598"/>
      <c r="M52" s="616">
        <v>10</v>
      </c>
      <c r="N52" s="598"/>
      <c r="O52" s="617"/>
      <c r="P52" s="598"/>
      <c r="Q52" s="617"/>
      <c r="R52" s="617"/>
      <c r="S52" s="617"/>
      <c r="T52" s="598"/>
      <c r="U52" s="598"/>
      <c r="V52" s="598"/>
    </row>
    <row r="53">
      <c r="A53" s="598"/>
      <c r="B53" s="599"/>
      <c r="C53" s="599"/>
      <c r="D53" s="599"/>
      <c r="E53" s="599"/>
      <c r="F53" s="615"/>
      <c r="G53" s="599"/>
      <c r="H53" s="599"/>
      <c r="I53" s="599"/>
      <c r="J53" s="599"/>
      <c r="K53" s="599"/>
      <c r="L53" s="598"/>
      <c r="M53" s="619"/>
      <c r="N53" s="598"/>
      <c r="O53" s="617"/>
      <c r="P53" s="598"/>
      <c r="Q53" s="598"/>
      <c r="R53" s="598"/>
      <c r="S53" s="598"/>
      <c r="T53" s="598"/>
      <c r="U53" s="598"/>
      <c r="V53" s="598"/>
    </row>
    <row r="54">
      <c r="A54" s="598"/>
      <c r="B54" s="599" t="s">
        <v>4180</v>
      </c>
      <c r="C54" s="614"/>
      <c r="D54" s="614" t="s">
        <v>4181</v>
      </c>
      <c r="E54" s="614" t="s">
        <v>4131</v>
      </c>
      <c r="F54" s="615" cm="1">
        <f t="array" ref="F54:F54">_xlfn.XLOOKUP(E54,item!$B$3:$B$100157,item!$A$3:$A$100157,0,0,1)</f>
      </c>
      <c r="G54" s="614">
        <v>20</v>
      </c>
      <c r="H54" s="614"/>
      <c r="I54" s="614"/>
      <c r="J54" s="599"/>
      <c r="K54" s="599">
        <f t="shared" ref="K54:K69" si="1">G54*3</f>
      </c>
      <c r="L54" s="598">
        <f t="shared" ref="L54:L69" si="2">G54*0.7</f>
      </c>
      <c r="M54" s="620">
        <v>15</v>
      </c>
      <c r="N54" s="598"/>
      <c r="O54" s="617"/>
      <c r="P54" s="598"/>
      <c r="Q54" s="598"/>
      <c r="R54" s="598"/>
      <c r="S54" s="598"/>
      <c r="T54" s="598"/>
      <c r="U54" s="598"/>
      <c r="V54" s="598"/>
    </row>
    <row r="55">
      <c r="A55" s="598"/>
      <c r="B55" s="599"/>
      <c r="C55" s="614"/>
      <c r="D55" s="614" t="s">
        <v>4182</v>
      </c>
      <c r="E55" s="614" t="s">
        <v>4131</v>
      </c>
      <c r="F55" s="615" cm="1">
        <f t="array" ref="F55:F55">_xlfn.XLOOKUP(E55,item!$B$3:$B$100157,item!$A$3:$A$100157,0,0,1)</f>
      </c>
      <c r="G55" s="614">
        <v>40</v>
      </c>
      <c r="H55" s="614"/>
      <c r="I55" s="614"/>
      <c r="J55" s="599"/>
      <c r="K55" s="599">
        <f t="shared" si="1"/>
      </c>
      <c r="L55" s="598">
        <f t="shared" si="2"/>
      </c>
      <c r="M55" s="620">
        <v>30</v>
      </c>
      <c r="N55" s="598"/>
      <c r="O55" s="617"/>
      <c r="P55" s="598"/>
      <c r="Q55" s="598"/>
      <c r="R55" s="598"/>
      <c r="S55" s="598"/>
      <c r="T55" s="598"/>
      <c r="U55" s="598"/>
      <c r="V55" s="598"/>
    </row>
    <row r="56">
      <c r="A56" s="598"/>
      <c r="B56" s="599"/>
      <c r="C56" s="614"/>
      <c r="D56" s="614" t="s">
        <v>4183</v>
      </c>
      <c r="E56" s="614" t="s">
        <v>4131</v>
      </c>
      <c r="F56" s="615" cm="1">
        <f t="array" ref="F56:F56">_xlfn.XLOOKUP(E56,item!$B$3:$B$100157,item!$A$3:$A$100157,0,0,1)</f>
      </c>
      <c r="G56" s="614">
        <v>60</v>
      </c>
      <c r="H56" s="614"/>
      <c r="I56" s="614"/>
      <c r="J56" s="599"/>
      <c r="K56" s="599">
        <f t="shared" si="1"/>
      </c>
      <c r="L56" s="598">
        <f t="shared" si="2"/>
      </c>
      <c r="M56" s="620">
        <v>40</v>
      </c>
      <c r="N56" s="598"/>
      <c r="O56" s="598"/>
      <c r="P56" s="598"/>
      <c r="Q56" s="598"/>
      <c r="R56" s="598"/>
      <c r="S56" s="598"/>
      <c r="T56" s="598"/>
      <c r="U56" s="598"/>
      <c r="V56" s="598"/>
    </row>
    <row r="57">
      <c r="A57" s="598"/>
      <c r="B57" s="599"/>
      <c r="C57" s="614"/>
      <c r="D57" s="614" t="s">
        <v>4184</v>
      </c>
      <c r="E57" s="614" t="s">
        <v>4131</v>
      </c>
      <c r="F57" s="615" cm="1">
        <f t="array" ref="F57:F57">_xlfn.XLOOKUP(E57,item!$B$3:$B$100157,item!$A$3:$A$100157,0,0,1)</f>
      </c>
      <c r="G57" s="614">
        <v>60</v>
      </c>
      <c r="H57" s="614"/>
      <c r="I57" s="614"/>
      <c r="J57" s="599"/>
      <c r="K57" s="599">
        <f t="shared" si="1"/>
      </c>
      <c r="L57" s="598">
        <f t="shared" si="2"/>
      </c>
      <c r="M57" s="620">
        <v>40</v>
      </c>
      <c r="N57" s="598"/>
      <c r="O57" s="598"/>
      <c r="P57" s="598"/>
      <c r="Q57" s="598"/>
      <c r="R57" s="598"/>
      <c r="S57" s="598"/>
      <c r="T57" s="598"/>
      <c r="U57" s="598"/>
      <c r="V57" s="598"/>
    </row>
    <row r="58">
      <c r="A58" s="598"/>
      <c r="B58" s="599"/>
      <c r="C58" s="614"/>
      <c r="D58" s="614" t="s">
        <v>4185</v>
      </c>
      <c r="E58" s="614" t="s">
        <v>4131</v>
      </c>
      <c r="F58" s="615" cm="1">
        <f t="array" ref="F58:F58">_xlfn.XLOOKUP(E58,item!$B$3:$B$100157,item!$A$3:$A$100157,0,0,1)</f>
      </c>
      <c r="G58" s="614">
        <v>20</v>
      </c>
      <c r="H58" s="614"/>
      <c r="I58" s="614"/>
      <c r="J58" s="599"/>
      <c r="K58" s="599">
        <f t="shared" si="1"/>
      </c>
      <c r="L58" s="598">
        <f t="shared" si="2"/>
      </c>
      <c r="M58" s="620">
        <v>15</v>
      </c>
      <c r="N58" s="598"/>
      <c r="O58" s="598"/>
      <c r="P58" s="598"/>
      <c r="Q58" s="598"/>
      <c r="R58" s="598"/>
      <c r="S58" s="598"/>
      <c r="T58" s="598"/>
      <c r="U58" s="598"/>
      <c r="V58" s="598"/>
    </row>
    <row r="59">
      <c r="A59" s="598"/>
      <c r="B59" s="599"/>
      <c r="C59" s="614"/>
      <c r="D59" s="614" t="s">
        <v>4186</v>
      </c>
      <c r="E59" s="614" t="s">
        <v>4131</v>
      </c>
      <c r="F59" s="615" cm="1">
        <f t="array" ref="F59:F59">_xlfn.XLOOKUP(E59,item!$B$3:$B$100157,item!$A$3:$A$100157,0,0,1)</f>
      </c>
      <c r="G59" s="614">
        <v>40</v>
      </c>
      <c r="H59" s="614"/>
      <c r="I59" s="614"/>
      <c r="J59" s="599"/>
      <c r="K59" s="599">
        <f t="shared" si="1"/>
      </c>
      <c r="L59" s="598">
        <f t="shared" si="2"/>
      </c>
      <c r="M59" s="620">
        <v>30</v>
      </c>
      <c r="N59" s="598"/>
      <c r="O59" s="598"/>
      <c r="P59" s="598"/>
      <c r="Q59" s="598"/>
      <c r="R59" s="598"/>
      <c r="S59" s="598"/>
      <c r="T59" s="598"/>
      <c r="U59" s="598"/>
      <c r="V59" s="598"/>
    </row>
    <row r="60">
      <c r="A60" s="598"/>
      <c r="B60" s="599"/>
      <c r="C60" s="614"/>
      <c r="D60" s="614" t="s">
        <v>4187</v>
      </c>
      <c r="E60" s="614" t="s">
        <v>4131</v>
      </c>
      <c r="F60" s="615" cm="1">
        <f t="array" ref="F60:F60">_xlfn.XLOOKUP(E60,item!$B$3:$B$100157,item!$A$3:$A$100157,0,0,1)</f>
      </c>
      <c r="G60" s="614">
        <v>60</v>
      </c>
      <c r="H60" s="614"/>
      <c r="I60" s="614"/>
      <c r="J60" s="599"/>
      <c r="K60" s="599">
        <f t="shared" si="1"/>
      </c>
      <c r="L60" s="598">
        <f t="shared" si="2"/>
      </c>
      <c r="M60" s="620">
        <v>40</v>
      </c>
      <c r="N60" s="598"/>
      <c r="O60" s="598"/>
      <c r="P60" s="598"/>
      <c r="Q60" s="598"/>
      <c r="R60" s="598"/>
      <c r="S60" s="598"/>
      <c r="T60" s="598"/>
      <c r="U60" s="598"/>
      <c r="V60" s="598"/>
    </row>
    <row r="61">
      <c r="A61" s="598"/>
      <c r="B61" s="599"/>
      <c r="C61" s="614"/>
      <c r="D61" s="614" t="s">
        <v>4188</v>
      </c>
      <c r="E61" s="614" t="s">
        <v>4131</v>
      </c>
      <c r="F61" s="615" cm="1">
        <f t="array" ref="F61:F61">_xlfn.XLOOKUP(E61,item!$B$3:$B$100157,item!$A$3:$A$100157,0,0,1)</f>
      </c>
      <c r="G61" s="614">
        <v>60</v>
      </c>
      <c r="H61" s="614"/>
      <c r="I61" s="614"/>
      <c r="J61" s="599"/>
      <c r="K61" s="599">
        <f t="shared" si="1"/>
      </c>
      <c r="L61" s="598">
        <f t="shared" si="2"/>
      </c>
      <c r="M61" s="620">
        <v>40</v>
      </c>
      <c r="N61" s="598"/>
      <c r="O61" s="598"/>
      <c r="P61" s="598"/>
      <c r="Q61" s="598"/>
      <c r="R61" s="598"/>
      <c r="S61" s="598"/>
      <c r="T61" s="598"/>
      <c r="U61" s="598"/>
      <c r="V61" s="598"/>
    </row>
    <row r="62">
      <c r="A62" s="598"/>
      <c r="B62" s="599"/>
      <c r="C62" s="614"/>
      <c r="D62" s="614" t="s">
        <v>4189</v>
      </c>
      <c r="E62" s="614" t="s">
        <v>4131</v>
      </c>
      <c r="F62" s="615" cm="1">
        <f t="array" ref="F62:F62">_xlfn.XLOOKUP(E62,item!$B$3:$B$100157,item!$A$3:$A$100157,0,0,1)</f>
      </c>
      <c r="G62" s="614">
        <v>20</v>
      </c>
      <c r="H62" s="614"/>
      <c r="I62" s="614"/>
      <c r="J62" s="599"/>
      <c r="K62" s="599">
        <f t="shared" si="1"/>
      </c>
      <c r="L62" s="598">
        <f t="shared" si="2"/>
      </c>
      <c r="M62" s="620">
        <v>15</v>
      </c>
      <c r="N62" s="598"/>
      <c r="O62" s="598"/>
      <c r="P62" s="598"/>
      <c r="Q62" s="598"/>
      <c r="R62" s="598"/>
      <c r="S62" s="598"/>
      <c r="T62" s="598"/>
      <c r="U62" s="598"/>
      <c r="V62" s="598"/>
    </row>
    <row r="63">
      <c r="A63" s="598"/>
      <c r="B63" s="599"/>
      <c r="C63" s="614"/>
      <c r="D63" s="614" t="s">
        <v>4190</v>
      </c>
      <c r="E63" s="614" t="s">
        <v>4131</v>
      </c>
      <c r="F63" s="615" cm="1">
        <f t="array" ref="F63:F63">_xlfn.XLOOKUP(E63,item!$B$3:$B$100157,item!$A$3:$A$100157,0,0,1)</f>
      </c>
      <c r="G63" s="614">
        <v>40</v>
      </c>
      <c r="H63" s="614"/>
      <c r="I63" s="614"/>
      <c r="J63" s="599"/>
      <c r="K63" s="599">
        <f t="shared" si="1"/>
      </c>
      <c r="L63" s="598">
        <f t="shared" si="2"/>
      </c>
      <c r="M63" s="620">
        <v>30</v>
      </c>
      <c r="N63" s="598"/>
      <c r="O63" s="598"/>
      <c r="P63" s="598"/>
      <c r="Q63" s="598"/>
      <c r="R63" s="598"/>
      <c r="S63" s="598"/>
      <c r="T63" s="598"/>
      <c r="U63" s="598"/>
      <c r="V63" s="598"/>
    </row>
    <row r="64">
      <c r="A64" s="598"/>
      <c r="B64" s="599"/>
      <c r="C64" s="614"/>
      <c r="D64" s="614" t="s">
        <v>4191</v>
      </c>
      <c r="E64" s="614" t="s">
        <v>4131</v>
      </c>
      <c r="F64" s="615" cm="1">
        <f t="array" ref="F64:F64">_xlfn.XLOOKUP(E64,item!$B$3:$B$100157,item!$A$3:$A$100157,0,0,1)</f>
      </c>
      <c r="G64" s="614">
        <v>60</v>
      </c>
      <c r="H64" s="614"/>
      <c r="I64" s="614"/>
      <c r="J64" s="599"/>
      <c r="K64" s="599">
        <f t="shared" si="1"/>
      </c>
      <c r="L64" s="598">
        <f t="shared" si="2"/>
      </c>
      <c r="M64" s="620">
        <v>40</v>
      </c>
      <c r="N64" s="598"/>
      <c r="O64" s="598"/>
      <c r="P64" s="598"/>
      <c r="Q64" s="598"/>
      <c r="R64" s="598"/>
      <c r="S64" s="598"/>
      <c r="T64" s="598"/>
      <c r="U64" s="598"/>
      <c r="V64" s="598"/>
    </row>
    <row r="65">
      <c r="A65" s="598"/>
      <c r="B65" s="599"/>
      <c r="C65" s="614"/>
      <c r="D65" s="614" t="s">
        <v>4192</v>
      </c>
      <c r="E65" s="614" t="s">
        <v>4131</v>
      </c>
      <c r="F65" s="615" cm="1">
        <f t="array" ref="F65:F65">_xlfn.XLOOKUP(E65,item!$B$3:$B$100157,item!$A$3:$A$100157,0,0,1)</f>
      </c>
      <c r="G65" s="614">
        <v>60</v>
      </c>
      <c r="H65" s="614"/>
      <c r="I65" s="614"/>
      <c r="J65" s="599"/>
      <c r="K65" s="599">
        <f t="shared" si="1"/>
      </c>
      <c r="L65" s="598">
        <f t="shared" si="2"/>
      </c>
      <c r="M65" s="620">
        <v>40</v>
      </c>
      <c r="N65" s="598"/>
      <c r="O65" s="598"/>
      <c r="P65" s="598"/>
      <c r="Q65" s="598"/>
      <c r="R65" s="598"/>
      <c r="S65" s="598"/>
      <c r="T65" s="598"/>
      <c r="U65" s="598"/>
      <c r="V65" s="598"/>
    </row>
    <row r="66">
      <c r="A66" s="598"/>
      <c r="B66" s="599"/>
      <c r="C66" s="614"/>
      <c r="D66" s="614" t="s">
        <v>4193</v>
      </c>
      <c r="E66" s="614" t="s">
        <v>4131</v>
      </c>
      <c r="F66" s="615" cm="1">
        <f t="array" ref="F66:F66">_xlfn.XLOOKUP(E66,item!$B$3:$B$100157,item!$A$3:$A$100157,0,0,1)</f>
      </c>
      <c r="G66" s="614">
        <v>20</v>
      </c>
      <c r="H66" s="614"/>
      <c r="I66" s="614"/>
      <c r="J66" s="599"/>
      <c r="K66" s="599">
        <f t="shared" si="1"/>
      </c>
      <c r="L66" s="598">
        <f t="shared" si="2"/>
      </c>
      <c r="M66" s="620">
        <v>15</v>
      </c>
      <c r="N66" s="598"/>
      <c r="O66" s="598"/>
      <c r="P66" s="598"/>
      <c r="Q66" s="598"/>
      <c r="R66" s="598"/>
      <c r="S66" s="598"/>
      <c r="T66" s="598"/>
      <c r="U66" s="598"/>
      <c r="V66" s="598"/>
    </row>
    <row r="67">
      <c r="A67" s="598"/>
      <c r="B67" s="599"/>
      <c r="C67" s="614"/>
      <c r="D67" s="614" t="s">
        <v>4194</v>
      </c>
      <c r="E67" s="614" t="s">
        <v>4131</v>
      </c>
      <c r="F67" s="615" cm="1">
        <f t="array" ref="F67:F67">_xlfn.XLOOKUP(E67,item!$B$3:$B$100157,item!$A$3:$A$100157,0,0,1)</f>
      </c>
      <c r="G67" s="614">
        <v>40</v>
      </c>
      <c r="H67" s="614"/>
      <c r="I67" s="614"/>
      <c r="J67" s="599"/>
      <c r="K67" s="599">
        <f t="shared" si="1"/>
      </c>
      <c r="L67" s="598">
        <f t="shared" si="2"/>
      </c>
      <c r="M67" s="620">
        <v>30</v>
      </c>
      <c r="N67" s="598"/>
      <c r="O67" s="598"/>
      <c r="P67" s="598"/>
      <c r="Q67" s="598"/>
      <c r="R67" s="598"/>
      <c r="S67" s="598"/>
      <c r="T67" s="598"/>
      <c r="U67" s="598"/>
      <c r="V67" s="598"/>
    </row>
    <row r="68">
      <c r="A68" s="598"/>
      <c r="B68" s="599"/>
      <c r="C68" s="614"/>
      <c r="D68" s="614" t="s">
        <v>4195</v>
      </c>
      <c r="E68" s="614" t="s">
        <v>4131</v>
      </c>
      <c r="F68" s="615" cm="1">
        <f t="array" ref="F68:F68">_xlfn.XLOOKUP(E68,item!$B$3:$B$100157,item!$A$3:$A$100157,0,0,1)</f>
      </c>
      <c r="G68" s="614">
        <v>60</v>
      </c>
      <c r="H68" s="614"/>
      <c r="I68" s="614"/>
      <c r="J68" s="599"/>
      <c r="K68" s="599">
        <f t="shared" si="1"/>
      </c>
      <c r="L68" s="598">
        <f t="shared" si="2"/>
      </c>
      <c r="M68" s="620">
        <v>40</v>
      </c>
      <c r="N68" s="598"/>
      <c r="O68" s="598"/>
      <c r="P68" s="598"/>
      <c r="Q68" s="598"/>
      <c r="R68" s="598"/>
      <c r="S68" s="598"/>
      <c r="T68" s="598"/>
      <c r="U68" s="598"/>
      <c r="V68" s="598"/>
    </row>
    <row r="69">
      <c r="A69" s="598"/>
      <c r="B69" s="599"/>
      <c r="C69" s="614"/>
      <c r="D69" s="614" t="s">
        <v>4196</v>
      </c>
      <c r="E69" s="614" t="s">
        <v>4131</v>
      </c>
      <c r="F69" s="615" cm="1">
        <f t="array" ref="F69:F69">_xlfn.XLOOKUP(E69,item!$B$3:$B$100157,item!$A$3:$A$100157,0,0,1)</f>
      </c>
      <c r="G69" s="614">
        <v>60</v>
      </c>
      <c r="H69" s="614"/>
      <c r="I69" s="614"/>
      <c r="J69" s="599"/>
      <c r="K69" s="599">
        <f t="shared" si="1"/>
      </c>
      <c r="L69" s="598">
        <f t="shared" si="2"/>
      </c>
      <c r="M69" s="620">
        <v>40</v>
      </c>
      <c r="N69" s="621" t="s">
        <v>4197</v>
      </c>
      <c r="O69" s="621">
        <v>40</v>
      </c>
      <c r="P69" s="598"/>
      <c r="Q69" s="598"/>
      <c r="R69" s="598"/>
      <c r="S69" s="598"/>
      <c r="T69" s="598"/>
      <c r="U69" s="598"/>
      <c r="V69" s="598"/>
    </row>
    <row r="70">
      <c r="A70" s="598"/>
      <c r="B70" s="598"/>
      <c r="C70" s="598"/>
      <c r="D70" s="598"/>
      <c r="E70" s="598"/>
      <c r="F70" s="622"/>
      <c r="G70" s="622">
        <f>SUM(G46:G52)*7+SUM(G54:G69)</f>
      </c>
      <c r="H70" s="623">
        <f>H93/3</f>
      </c>
      <c r="I70" s="624">
        <f>H70/G70</f>
      </c>
      <c r="J70" s="625"/>
      <c r="K70" s="625">
        <f>SUM(K46:K69)</f>
      </c>
      <c r="L70" s="598"/>
      <c r="M70" s="598">
        <f>SUM(M54:M69)+SUM(M46:M52)*7</f>
      </c>
      <c r="N70" s="626"/>
      <c r="O70" s="621">
        <v>28</v>
      </c>
      <c r="P70" s="598"/>
      <c r="Q70" s="598"/>
      <c r="R70" s="598"/>
      <c r="S70" s="598"/>
      <c r="T70" s="598"/>
      <c r="U70" s="598"/>
      <c r="V70" s="598"/>
    </row>
    <row r="71">
      <c r="A71" s="598"/>
      <c r="B71" s="598"/>
      <c r="C71" s="598"/>
      <c r="D71" s="598"/>
      <c r="E71" s="598"/>
      <c r="F71" s="598"/>
      <c r="G71" s="598"/>
      <c r="H71" s="598"/>
      <c r="I71" s="598"/>
      <c r="J71" s="598"/>
      <c r="K71" s="598"/>
      <c r="L71" s="598"/>
      <c r="M71" s="598"/>
      <c r="N71" s="598"/>
      <c r="O71" s="598"/>
      <c r="P71" s="598"/>
      <c r="Q71" s="598"/>
      <c r="R71" s="598"/>
      <c r="S71" s="598"/>
      <c r="T71" s="598"/>
      <c r="U71" s="598"/>
      <c r="V71" s="598"/>
    </row>
    <row r="72">
      <c r="A72" s="598"/>
      <c r="B72" s="617" t="s">
        <v>4198</v>
      </c>
      <c r="C72" s="598"/>
      <c r="D72" s="598"/>
      <c r="E72" s="598"/>
      <c r="F72" s="598"/>
      <c r="G72" s="598"/>
      <c r="H72" s="598"/>
      <c r="I72" s="598"/>
      <c r="J72" s="598"/>
      <c r="K72" s="598"/>
      <c r="L72" s="598"/>
      <c r="M72" s="598"/>
      <c r="N72" s="598"/>
      <c r="O72" s="598"/>
      <c r="P72" s="598"/>
      <c r="Q72" s="598"/>
      <c r="R72" s="598"/>
      <c r="S72" s="598"/>
      <c r="T72" s="598"/>
      <c r="U72" s="598"/>
      <c r="V72" s="598"/>
    </row>
    <row r="73">
      <c r="A73" s="598"/>
      <c r="B73" s="598"/>
      <c r="C73" s="627"/>
      <c r="D73" s="627" t="s">
        <v>4199</v>
      </c>
      <c r="E73" s="627" t="s">
        <v>4200</v>
      </c>
      <c r="F73" s="628"/>
      <c r="G73" s="628" t="s">
        <v>4201</v>
      </c>
      <c r="H73" s="628" t="s">
        <v>4202</v>
      </c>
      <c r="I73" s="629" t="s">
        <v>4203</v>
      </c>
      <c r="J73" s="629"/>
      <c r="K73" s="629" t="s">
        <v>4204</v>
      </c>
      <c r="L73" s="629" t="s">
        <v>4125</v>
      </c>
      <c r="M73" s="630" t="s">
        <v>4129</v>
      </c>
      <c r="N73" s="630" t="s">
        <v>4130</v>
      </c>
      <c r="O73" s="631" t="s">
        <v>4203</v>
      </c>
      <c r="P73" s="631"/>
      <c r="Q73" s="631" t="s">
        <v>4204</v>
      </c>
      <c r="R73" s="631" t="s">
        <v>4125</v>
      </c>
      <c r="S73" s="632" t="s">
        <v>4129</v>
      </c>
      <c r="T73" s="632" t="s">
        <v>4130</v>
      </c>
      <c r="U73" s="633" t="s">
        <v>4203</v>
      </c>
      <c r="V73" s="633"/>
    </row>
    <row r="74">
      <c r="A74" s="598"/>
      <c r="B74" s="598"/>
      <c r="C74" s="634"/>
      <c r="D74" s="634" t="s">
        <v>4205</v>
      </c>
      <c r="E74" s="635" t="s">
        <v>4206</v>
      </c>
      <c r="F74" s="635"/>
      <c r="G74" s="635">
        <v>0</v>
      </c>
      <c r="H74" s="636">
        <v>1</v>
      </c>
      <c r="I74" s="637" t="s">
        <v>4131</v>
      </c>
      <c r="J74" s="637"/>
      <c r="K74" s="637">
        <v>10</v>
      </c>
      <c r="L74" s="615" cm="1">
        <f t="array" ref="L74:L74">_xlfn.XLOOKUP(I74,item!$B$2:$B$100157,item!$A$2:$A$100157,0,0,1)</f>
      </c>
      <c r="M74" s="638" cm="1">
        <f t="array" ref="M74:M74">I74</f>
      </c>
      <c r="N74" s="639">
        <f t="shared" ref="N74:N81" si="3">M74*K74</f>
      </c>
      <c r="O74" s="640"/>
      <c r="P74" s="640"/>
      <c r="Q74" s="640"/>
      <c r="R74" s="615"/>
      <c r="S74" s="640"/>
      <c r="T74" s="639">
        <f t="shared" ref="T74:T81" si="4">S74*Q74</f>
      </c>
      <c r="U74" s="640"/>
      <c r="V74" s="640"/>
    </row>
    <row r="75">
      <c r="A75" s="598"/>
      <c r="B75" s="598"/>
      <c r="C75" s="634"/>
      <c r="D75" s="634" t="s">
        <v>4207</v>
      </c>
      <c r="E75" s="635" t="s">
        <v>4208</v>
      </c>
      <c r="F75" s="634"/>
      <c r="G75" s="634">
        <v>198</v>
      </c>
      <c r="H75" s="636">
        <v>1</v>
      </c>
      <c r="I75" s="637" t="s">
        <v>4131</v>
      </c>
      <c r="J75" s="637"/>
      <c r="K75" s="637">
        <v>50</v>
      </c>
      <c r="L75" s="615" cm="1">
        <f t="array" ref="L75:L75">_xlfn.XLOOKUP(I75,item!$B$2:$B$100157,item!$A$2:$A$100157,0,0,1)</f>
      </c>
      <c r="M75" s="638" cm="1">
        <f t="array" ref="M75:M75">I75</f>
      </c>
      <c r="N75" s="639">
        <f t="shared" si="3"/>
      </c>
      <c r="O75" s="637" t="s">
        <v>4132</v>
      </c>
      <c r="P75" s="637"/>
      <c r="Q75" s="637">
        <v>10</v>
      </c>
      <c r="R75" s="615" cm="1">
        <f t="array" ref="R75:R75">_xlfn.XLOOKUP(O75,item!$B$2:$B$100157,item!$A$2:$A$100157,0,0,1)</f>
      </c>
      <c r="S75" s="638" cm="1">
        <f t="array" ref="S75:S75">O75</f>
      </c>
      <c r="T75" s="639">
        <f t="shared" si="4"/>
      </c>
      <c r="U75" s="637" t="s">
        <v>4135</v>
      </c>
      <c r="V75" s="637"/>
    </row>
    <row r="76">
      <c r="A76" s="598"/>
      <c r="B76" s="598"/>
      <c r="C76" s="634"/>
      <c r="D76" s="634" t="s">
        <v>4209</v>
      </c>
      <c r="E76" s="635" t="s">
        <v>4210</v>
      </c>
      <c r="F76" s="634"/>
      <c r="G76" s="634">
        <v>6</v>
      </c>
      <c r="H76" s="636">
        <v>3</v>
      </c>
      <c r="I76" s="637" t="s">
        <v>4208</v>
      </c>
      <c r="J76" s="637"/>
      <c r="K76" s="637">
        <v>60</v>
      </c>
      <c r="L76" s="615" cm="1">
        <f t="array" ref="L76:L76">_xlfn.XLOOKUP(I76,item!$B$2:$B$100157,item!$A$2:$A$100157,0,0,1)</f>
      </c>
      <c r="M76" s="638" cm="1">
        <f t="array" ref="M76:M76">I76</f>
      </c>
      <c r="N76" s="639">
        <f t="shared" si="3"/>
      </c>
      <c r="O76" s="637" t="s">
        <v>4131</v>
      </c>
      <c r="P76" s="637"/>
      <c r="Q76" s="637">
        <v>60</v>
      </c>
      <c r="R76" s="615" cm="1">
        <f t="array" ref="R76:R76">_xlfn.XLOOKUP(O76,item!$B$2:$B$100157,item!$A$2:$A$100157,0,0,1)</f>
      </c>
      <c r="S76" s="638" cm="1">
        <f t="array" ref="S76:S76">O76</f>
      </c>
      <c r="T76" s="639">
        <f t="shared" si="4"/>
      </c>
      <c r="U76" s="637" t="s">
        <v>4132</v>
      </c>
      <c r="V76" s="637"/>
    </row>
    <row r="77">
      <c r="A77" s="598"/>
      <c r="B77" s="598"/>
      <c r="C77" s="634"/>
      <c r="D77" s="634" t="s">
        <v>4211</v>
      </c>
      <c r="E77" s="635" t="s">
        <v>4208</v>
      </c>
      <c r="F77" s="634"/>
      <c r="G77" s="634">
        <v>588</v>
      </c>
      <c r="H77" s="636">
        <v>3</v>
      </c>
      <c r="I77" s="637" t="s">
        <v>4131</v>
      </c>
      <c r="J77" s="637"/>
      <c r="K77" s="637">
        <v>150</v>
      </c>
      <c r="L77" s="615" cm="1">
        <f t="array" ref="L77:L77">_xlfn.XLOOKUP(I77,item!$B$2:$B$100157,item!$A$2:$A$100157,0,0,1)</f>
      </c>
      <c r="M77" s="638" cm="1">
        <f t="array" ref="M77:M77">I77</f>
      </c>
      <c r="N77" s="639">
        <f t="shared" si="3"/>
      </c>
      <c r="O77" s="637" t="s">
        <v>4132</v>
      </c>
      <c r="P77" s="637"/>
      <c r="Q77" s="637">
        <v>25</v>
      </c>
      <c r="R77" s="615" cm="1">
        <f t="array" ref="R77:R77">_xlfn.XLOOKUP(O77,item!$B$2:$B$100157,item!$A$2:$A$100157,0,0,1)</f>
      </c>
      <c r="S77" s="638" cm="1">
        <f t="array" ref="S77:S77">O77</f>
      </c>
      <c r="T77" s="639">
        <f t="shared" si="4"/>
      </c>
      <c r="U77" s="637" t="s">
        <v>4141</v>
      </c>
      <c r="V77" s="637"/>
    </row>
    <row r="78">
      <c r="A78" s="598"/>
      <c r="B78" s="598"/>
      <c r="C78" s="634"/>
      <c r="D78" s="634" t="s">
        <v>4212</v>
      </c>
      <c r="E78" s="635" t="s">
        <v>4210</v>
      </c>
      <c r="F78" s="634"/>
      <c r="G78" s="634">
        <v>30</v>
      </c>
      <c r="H78" s="636">
        <v>5</v>
      </c>
      <c r="I78" s="637" t="s">
        <v>4208</v>
      </c>
      <c r="J78" s="637"/>
      <c r="K78" s="637">
        <v>300</v>
      </c>
      <c r="L78" s="615" cm="1">
        <f t="array" ref="L78:L78">_xlfn.XLOOKUP(I78,item!$B$2:$B$100157,item!$A$2:$A$100157,0,0,1)</f>
      </c>
      <c r="M78" s="638" cm="1">
        <f t="array" ref="M78:M78">I78</f>
      </c>
      <c r="N78" s="639">
        <f t="shared" si="3"/>
      </c>
      <c r="O78" s="637" t="s">
        <v>4131</v>
      </c>
      <c r="P78" s="637"/>
      <c r="Q78" s="637">
        <v>300</v>
      </c>
      <c r="R78" s="615" cm="1">
        <f t="array" ref="R78:R78">_xlfn.XLOOKUP(O78,item!$B$2:$B$100157,item!$A$2:$A$100157,0,0,1)</f>
      </c>
      <c r="S78" s="638" cm="1">
        <f t="array" ref="S78:S78">O78</f>
      </c>
      <c r="T78" s="639">
        <f t="shared" si="4"/>
      </c>
      <c r="U78" s="637" t="s">
        <v>4134</v>
      </c>
      <c r="V78" s="637"/>
    </row>
    <row r="79">
      <c r="A79" s="598"/>
      <c r="B79" s="598"/>
      <c r="C79" s="634"/>
      <c r="D79" s="634" t="s">
        <v>4213</v>
      </c>
      <c r="E79" s="635" t="s">
        <v>4208</v>
      </c>
      <c r="F79" s="634"/>
      <c r="G79" s="634">
        <v>1388</v>
      </c>
      <c r="H79" s="636">
        <v>3</v>
      </c>
      <c r="I79" s="637" t="s">
        <v>4131</v>
      </c>
      <c r="J79" s="637"/>
      <c r="K79" s="637">
        <v>350</v>
      </c>
      <c r="L79" s="615" cm="1">
        <f t="array" ref="L79:L79">_xlfn.XLOOKUP(I79,item!$B$2:$B$100157,item!$A$2:$A$100157,0,0,1)</f>
      </c>
      <c r="M79" s="638" cm="1">
        <f t="array" ref="M79:M79">I79</f>
      </c>
      <c r="N79" s="639">
        <f t="shared" si="3"/>
      </c>
      <c r="O79" s="637" t="s">
        <v>4138</v>
      </c>
      <c r="P79" s="637"/>
      <c r="Q79" s="637">
        <v>3</v>
      </c>
      <c r="R79" s="615" cm="1">
        <f t="array" ref="R79:R79">_xlfn.XLOOKUP(O79,item!$B$2:$B$100157,item!$A$2:$A$100157,0,0,1)</f>
      </c>
      <c r="S79" s="638" cm="1">
        <f t="array" ref="S79:S79">O79</f>
      </c>
      <c r="T79" s="639">
        <f t="shared" si="4"/>
      </c>
      <c r="U79" s="637" t="s">
        <v>4141</v>
      </c>
      <c r="V79" s="637"/>
    </row>
    <row r="80">
      <c r="A80" s="598"/>
      <c r="B80" s="598"/>
      <c r="C80" s="634"/>
      <c r="D80" s="634" t="s">
        <v>4214</v>
      </c>
      <c r="E80" s="635" t="s">
        <v>4210</v>
      </c>
      <c r="F80" s="634"/>
      <c r="G80" s="634">
        <v>98</v>
      </c>
      <c r="H80" s="636">
        <v>5</v>
      </c>
      <c r="I80" s="637" t="s">
        <v>4208</v>
      </c>
      <c r="J80" s="637"/>
      <c r="K80" s="637">
        <v>980</v>
      </c>
      <c r="L80" s="615" cm="1">
        <f t="array" ref="L80:L80">_xlfn.XLOOKUP(I80,item!$B$2:$B$100157,item!$A$2:$A$100157,0,0,1)</f>
      </c>
      <c r="M80" s="638" cm="1">
        <f t="array" ref="M80:M80">I80</f>
      </c>
      <c r="N80" s="639">
        <f t="shared" si="3"/>
      </c>
      <c r="O80" s="637" t="s">
        <v>4131</v>
      </c>
      <c r="P80" s="637"/>
      <c r="Q80" s="637">
        <v>750</v>
      </c>
      <c r="R80" s="615" cm="1">
        <f t="array" ref="R80:R80">_xlfn.XLOOKUP(O80,item!$B$2:$B$100157,item!$A$2:$A$100157,0,0,1)</f>
      </c>
      <c r="S80" s="638" cm="1">
        <f t="array" ref="S80:S80">O80</f>
      </c>
      <c r="T80" s="639">
        <f t="shared" si="4"/>
      </c>
      <c r="U80" s="637" t="s">
        <v>4138</v>
      </c>
      <c r="V80" s="637"/>
    </row>
    <row r="81">
      <c r="A81" s="598"/>
      <c r="B81" s="598"/>
      <c r="C81" s="634"/>
      <c r="D81" s="634" t="s">
        <v>4215</v>
      </c>
      <c r="E81" s="635" t="s">
        <v>4208</v>
      </c>
      <c r="F81" s="634"/>
      <c r="G81" s="634">
        <v>2188</v>
      </c>
      <c r="H81" s="636">
        <v>3</v>
      </c>
      <c r="I81" s="637" t="s">
        <v>4131</v>
      </c>
      <c r="J81" s="637"/>
      <c r="K81" s="637">
        <v>600</v>
      </c>
      <c r="L81" s="615" cm="1">
        <f t="array" ref="L81:L81">_xlfn.XLOOKUP(I81,item!$B$2:$B$100157,item!$A$2:$A$100157,0,0,1)</f>
      </c>
      <c r="M81" s="638" cm="1">
        <f t="array" ref="M81:M81">I81</f>
      </c>
      <c r="N81" s="639">
        <f t="shared" si="3"/>
      </c>
      <c r="O81" s="637" t="s">
        <v>4138</v>
      </c>
      <c r="P81" s="637"/>
      <c r="Q81" s="637">
        <v>5</v>
      </c>
      <c r="R81" s="615" cm="1">
        <f t="array" ref="R81:R81">_xlfn.XLOOKUP(O81,item!$B$2:$B$100157,item!$A$2:$A$100157,0,0,1)</f>
      </c>
      <c r="S81" s="638" cm="1">
        <f t="array" ref="S81:S81">O81</f>
      </c>
      <c r="T81" s="639">
        <f t="shared" si="4"/>
      </c>
      <c r="U81" s="637" t="s">
        <v>4140</v>
      </c>
      <c r="V81" s="637"/>
    </row>
    <row r="82">
      <c r="A82" s="598"/>
      <c r="B82" s="598"/>
      <c r="C82" s="598"/>
      <c r="D82" s="598"/>
      <c r="E82" s="598"/>
      <c r="F82" s="598"/>
      <c r="G82" s="598"/>
      <c r="H82" s="598"/>
      <c r="I82" s="598"/>
      <c r="J82" s="598"/>
      <c r="K82" s="598">
        <f t="shared" ref="K82:K83" si="6">K74*H74</f>
      </c>
      <c r="L82" s="598"/>
      <c r="M82" s="598"/>
      <c r="N82" s="598"/>
      <c r="O82" s="598"/>
      <c r="P82" s="598"/>
      <c r="Q82" s="598"/>
      <c r="R82" s="598"/>
      <c r="S82" s="598"/>
      <c r="T82" s="598"/>
      <c r="U82" s="598"/>
      <c r="V82" s="598"/>
    </row>
    <row r="83">
      <c r="A83" s="598"/>
      <c r="B83" s="598"/>
      <c r="C83" s="598"/>
      <c r="D83" s="598"/>
      <c r="E83" s="598"/>
      <c r="F83" s="598"/>
      <c r="G83" s="598"/>
      <c r="H83" s="598"/>
      <c r="I83" s="598"/>
      <c r="J83" s="598"/>
      <c r="K83" s="598">
        <f t="shared" si="6"/>
      </c>
      <c r="L83" s="598"/>
      <c r="M83" s="598"/>
      <c r="N83" s="598"/>
      <c r="O83" s="598"/>
      <c r="P83" s="598"/>
      <c r="Q83" s="598"/>
      <c r="R83" s="598"/>
      <c r="S83" s="598"/>
      <c r="T83" s="598"/>
      <c r="U83" s="598"/>
      <c r="V83" s="598"/>
    </row>
    <row r="84">
      <c r="A84" s="598"/>
      <c r="B84" s="598"/>
      <c r="C84" s="598"/>
      <c r="D84" s="598"/>
      <c r="E84" s="598"/>
      <c r="F84" s="598"/>
      <c r="G84" s="598"/>
      <c r="H84" s="598"/>
      <c r="I84" s="598"/>
      <c r="J84" s="598"/>
      <c r="K84" s="598"/>
      <c r="L84" s="598"/>
      <c r="M84" s="598"/>
      <c r="N84" s="598"/>
      <c r="O84" s="598"/>
      <c r="P84" s="598"/>
      <c r="Q84" s="598">
        <f>Q76*H76</f>
      </c>
      <c r="R84" s="598"/>
      <c r="S84" s="598"/>
      <c r="T84" s="598"/>
      <c r="U84" s="598"/>
      <c r="V84" s="598"/>
    </row>
    <row r="85">
      <c r="A85" s="598"/>
      <c r="B85" s="641"/>
      <c r="C85" s="641"/>
      <c r="D85" s="641"/>
      <c r="E85" s="598"/>
      <c r="F85" s="598"/>
      <c r="G85" s="598"/>
      <c r="H85" s="598"/>
      <c r="I85" s="598"/>
      <c r="J85" s="598"/>
      <c r="K85" s="598">
        <f>K77*H77</f>
      </c>
      <c r="L85" s="598"/>
      <c r="M85" s="598"/>
      <c r="N85" s="598"/>
      <c r="O85" s="598"/>
      <c r="P85" s="598"/>
      <c r="Q85" s="598"/>
      <c r="R85" s="598"/>
      <c r="S85" s="598"/>
      <c r="T85" s="598"/>
      <c r="U85" s="598"/>
      <c r="V85" s="598"/>
    </row>
    <row r="86">
      <c r="A86" s="598"/>
      <c r="B86" s="641"/>
      <c r="C86" s="641"/>
      <c r="D86" s="641"/>
      <c r="E86" s="598"/>
      <c r="F86" s="598"/>
      <c r="G86" s="598"/>
      <c r="H86" s="598"/>
      <c r="I86" s="598"/>
      <c r="J86" s="598"/>
      <c r="K86" s="598"/>
      <c r="L86" s="598"/>
      <c r="M86" s="598"/>
      <c r="N86" s="598"/>
      <c r="O86" s="598"/>
      <c r="P86" s="598"/>
      <c r="Q86" s="598">
        <f>Q78*H78</f>
      </c>
      <c r="R86" s="598"/>
      <c r="S86" s="598"/>
      <c r="T86" s="598"/>
      <c r="U86" s="598"/>
      <c r="V86" s="598"/>
    </row>
    <row r="87">
      <c r="A87" s="598"/>
      <c r="B87" s="641"/>
      <c r="C87" s="641"/>
      <c r="D87" s="641"/>
      <c r="E87" s="598"/>
      <c r="F87" s="617"/>
      <c r="G87" s="617">
        <v>3500</v>
      </c>
      <c r="H87" s="598"/>
      <c r="I87" s="598"/>
      <c r="J87" s="598"/>
      <c r="K87" s="598">
        <f>K79*H79</f>
      </c>
      <c r="L87" s="598"/>
      <c r="M87" s="598"/>
      <c r="N87" s="598"/>
      <c r="O87" s="598"/>
      <c r="P87" s="598"/>
      <c r="Q87" s="598"/>
      <c r="R87" s="598"/>
      <c r="S87" s="598"/>
      <c r="T87" s="598"/>
      <c r="U87" s="598"/>
      <c r="V87" s="598"/>
    </row>
    <row r="88">
      <c r="A88" s="598"/>
      <c r="B88" s="641"/>
      <c r="C88" s="641"/>
      <c r="D88" s="641"/>
      <c r="E88" s="598"/>
      <c r="F88" s="598"/>
      <c r="G88" s="598"/>
      <c r="H88" s="598"/>
      <c r="I88" s="598"/>
      <c r="J88" s="598"/>
      <c r="K88" s="598"/>
      <c r="L88" s="598"/>
      <c r="M88" s="598"/>
      <c r="N88" s="598"/>
      <c r="O88" s="598"/>
      <c r="P88" s="598"/>
      <c r="Q88" s="598">
        <f>Q80*H80</f>
      </c>
      <c r="R88" s="598"/>
      <c r="S88" s="598"/>
      <c r="T88" s="598"/>
      <c r="U88" s="598"/>
      <c r="V88" s="598"/>
    </row>
    <row r="89">
      <c r="A89" s="598"/>
      <c r="B89" s="641"/>
      <c r="C89" s="641"/>
      <c r="D89" s="641"/>
      <c r="E89" s="598"/>
      <c r="F89" s="598"/>
      <c r="G89" s="598"/>
      <c r="H89" s="598"/>
      <c r="I89" s="598"/>
      <c r="J89" s="598"/>
      <c r="K89" s="598">
        <f>K81*H81</f>
      </c>
      <c r="L89" s="598"/>
      <c r="M89" s="598"/>
      <c r="N89" s="598"/>
      <c r="O89" s="598"/>
      <c r="P89" s="598"/>
      <c r="Q89" s="598"/>
      <c r="R89" s="598"/>
      <c r="S89" s="598"/>
      <c r="T89" s="598"/>
      <c r="U89" s="598"/>
      <c r="V89" s="598"/>
    </row>
    <row r="90">
      <c r="A90" s="598"/>
      <c r="B90" s="641"/>
      <c r="C90" s="641"/>
      <c r="D90" s="641"/>
      <c r="E90" s="598"/>
      <c r="F90" s="598"/>
      <c r="G90" s="598"/>
      <c r="H90" s="598"/>
      <c r="I90" s="598"/>
      <c r="J90" s="598"/>
      <c r="K90" s="598"/>
      <c r="L90" s="598"/>
      <c r="M90" s="598"/>
      <c r="N90" s="598"/>
      <c r="O90" s="598"/>
      <c r="P90" s="598"/>
      <c r="Q90" s="598"/>
      <c r="R90" s="598"/>
      <c r="S90" s="598"/>
      <c r="T90" s="598"/>
      <c r="U90" s="598"/>
      <c r="V90" s="598"/>
    </row>
    <row r="91">
      <c r="A91" s="598"/>
      <c r="B91" s="642"/>
      <c r="C91" s="642"/>
      <c r="D91" s="642"/>
      <c r="E91" s="598"/>
      <c r="F91" s="598"/>
      <c r="G91" s="598"/>
      <c r="H91" s="598"/>
      <c r="I91" s="598"/>
      <c r="J91" s="598"/>
      <c r="K91" s="598">
        <f>SUM(K82:K89)</f>
      </c>
      <c r="L91" s="598"/>
      <c r="M91" s="598"/>
      <c r="N91" s="598"/>
      <c r="O91" s="598"/>
      <c r="P91" s="598"/>
      <c r="Q91" s="598">
        <f>SUM(Q82:Q89)</f>
      </c>
      <c r="R91" s="598"/>
      <c r="S91" s="598"/>
      <c r="T91" s="598"/>
      <c r="U91" s="598"/>
      <c r="V91" s="598"/>
    </row>
    <row r="92">
      <c r="A92" s="598"/>
      <c r="B92" s="598"/>
      <c r="C92" s="598"/>
      <c r="D92" s="598"/>
      <c r="E92" s="598"/>
      <c r="F92" s="598"/>
      <c r="G92" s="598"/>
      <c r="H92" s="598"/>
      <c r="I92" s="598"/>
      <c r="J92" s="598"/>
      <c r="K92" s="598"/>
      <c r="L92" s="598"/>
      <c r="M92" s="598"/>
      <c r="N92" s="598"/>
      <c r="O92" s="598"/>
      <c r="P92" s="598"/>
      <c r="Q92" s="598"/>
      <c r="R92" s="598"/>
      <c r="S92" s="598"/>
      <c r="T92" s="598"/>
      <c r="U92" s="598"/>
      <c r="V92" s="598"/>
    </row>
    <row r="93">
      <c r="A93" s="598"/>
      <c r="B93" s="598"/>
      <c r="C93" s="598"/>
      <c r="D93" s="598"/>
      <c r="E93" s="598"/>
      <c r="F93" s="598"/>
      <c r="G93" s="598"/>
      <c r="H93" s="620">
        <f>(D5+D29+D23+D17+D11)*3</f>
      </c>
      <c r="I93" s="619"/>
      <c r="J93" s="619"/>
      <c r="K93" s="619">
        <f>K91+G70+Q91</f>
      </c>
      <c r="L93" s="598"/>
      <c r="M93" s="598"/>
      <c r="N93" s="598"/>
      <c r="O93" s="598"/>
      <c r="P93" s="598"/>
      <c r="Q93" s="598"/>
      <c r="R93" s="598"/>
      <c r="S93" s="598"/>
      <c r="T93" s="598"/>
      <c r="U93" s="598"/>
      <c r="V93" s="598"/>
    </row>
    <row r="94">
      <c r="A94" s="598"/>
      <c r="B94" s="598"/>
      <c r="C94" s="598"/>
      <c r="D94" s="598"/>
      <c r="E94" s="598"/>
      <c r="F94" s="598"/>
      <c r="G94" s="598"/>
      <c r="H94" s="598"/>
      <c r="I94" s="598"/>
      <c r="J94" s="598"/>
      <c r="K94" s="598"/>
      <c r="L94" s="598"/>
      <c r="M94" s="598"/>
      <c r="N94" s="598"/>
      <c r="O94" s="598"/>
      <c r="P94" s="598"/>
      <c r="Q94" s="598"/>
      <c r="R94" s="598"/>
      <c r="S94" s="598"/>
      <c r="T94" s="598"/>
      <c r="U94" s="598"/>
      <c r="V94" s="598"/>
    </row>
    <row r="95">
      <c r="A95" s="598"/>
      <c r="B95" s="598"/>
      <c r="C95" s="598"/>
      <c r="D95" s="598"/>
      <c r="E95" s="598"/>
      <c r="F95" s="598"/>
      <c r="G95" s="598"/>
      <c r="H95" s="598"/>
      <c r="I95" s="598"/>
      <c r="J95" s="598"/>
      <c r="K95" s="598">
        <f>K93-H93</f>
      </c>
      <c r="L95" s="598"/>
      <c r="M95" s="598"/>
      <c r="N95" s="598"/>
      <c r="O95" s="598"/>
      <c r="P95" s="598"/>
      <c r="Q95" s="598"/>
      <c r="R95" s="598"/>
      <c r="S95" s="598"/>
      <c r="T95" s="598"/>
      <c r="U95" s="598"/>
      <c r="V95" s="598"/>
    </row>
    <row r="96">
      <c r="A96" s="598"/>
      <c r="B96" s="598"/>
      <c r="C96" s="598"/>
      <c r="D96" s="598"/>
      <c r="E96" s="598"/>
      <c r="F96" s="598"/>
      <c r="G96" s="598"/>
      <c r="H96" s="598"/>
      <c r="I96" s="598"/>
      <c r="J96" s="598"/>
      <c r="K96" s="598"/>
      <c r="L96" s="598"/>
      <c r="M96" s="598"/>
      <c r="N96" s="598"/>
      <c r="O96" s="598"/>
      <c r="P96" s="598"/>
      <c r="Q96" s="598"/>
      <c r="R96" s="598"/>
      <c r="S96" s="598"/>
      <c r="T96" s="598"/>
      <c r="U96" s="598"/>
      <c r="V96" s="598"/>
    </row>
    <row r="97">
      <c r="A97" s="598"/>
      <c r="B97" s="598"/>
      <c r="C97" s="598"/>
      <c r="D97" s="598"/>
      <c r="E97" s="598"/>
      <c r="F97" s="598"/>
      <c r="G97" s="598"/>
      <c r="H97" s="598"/>
      <c r="I97" s="598"/>
      <c r="J97" s="598"/>
      <c r="K97" s="598"/>
      <c r="L97" s="598"/>
      <c r="M97" s="598"/>
      <c r="N97" s="598"/>
      <c r="O97" s="598"/>
      <c r="P97" s="598"/>
      <c r="Q97" s="598"/>
      <c r="R97" s="598"/>
      <c r="S97" s="598"/>
      <c r="T97" s="598"/>
      <c r="U97" s="598"/>
      <c r="V97" s="598"/>
    </row>
    <row r="98">
      <c r="A98" s="598"/>
      <c r="B98" s="598"/>
      <c r="C98" s="598"/>
      <c r="D98" s="598"/>
      <c r="E98" s="598"/>
      <c r="F98" s="598"/>
      <c r="G98" s="598"/>
      <c r="H98" s="598"/>
      <c r="I98" s="598"/>
      <c r="J98" s="598"/>
      <c r="K98" s="598"/>
      <c r="L98" s="598"/>
      <c r="M98" s="598"/>
      <c r="N98" s="598"/>
      <c r="O98" s="598"/>
      <c r="P98" s="598"/>
      <c r="Q98" s="598"/>
      <c r="R98" s="598"/>
      <c r="S98" s="598"/>
      <c r="T98" s="598"/>
      <c r="U98" s="598"/>
      <c r="V98" s="598"/>
    </row>
    <row r="99">
      <c r="A99" s="598"/>
      <c r="B99" s="598"/>
      <c r="C99" s="598"/>
      <c r="D99" s="598"/>
      <c r="E99" s="598"/>
      <c r="F99" s="598"/>
      <c r="G99" s="598"/>
      <c r="H99" s="598"/>
      <c r="I99" s="598"/>
      <c r="J99" s="598"/>
      <c r="K99" s="598"/>
      <c r="L99" s="598"/>
      <c r="M99" s="598"/>
      <c r="N99" s="598"/>
      <c r="O99" s="598"/>
      <c r="P99" s="598"/>
      <c r="Q99" s="598"/>
      <c r="R99" s="598"/>
      <c r="S99" s="598"/>
      <c r="T99" s="598"/>
      <c r="U99" s="598"/>
      <c r="V99" s="598"/>
    </row>
    <row r="100">
      <c r="A100" s="598"/>
      <c r="B100" s="598"/>
      <c r="C100" s="598"/>
      <c r="D100" s="598"/>
      <c r="E100" s="598"/>
      <c r="F100" s="598"/>
      <c r="G100" s="598"/>
      <c r="H100" s="598"/>
      <c r="I100" s="598"/>
      <c r="J100" s="598"/>
      <c r="K100" s="598"/>
      <c r="L100" s="598"/>
      <c r="M100" s="598"/>
      <c r="N100" s="598"/>
      <c r="O100" s="598"/>
      <c r="P100" s="598"/>
      <c r="Q100" s="598"/>
      <c r="R100" s="598"/>
      <c r="S100" s="598"/>
      <c r="T100" s="598"/>
      <c r="U100" s="598"/>
      <c r="V100" s="598"/>
    </row>
    <row r="101">
      <c r="A101" s="598"/>
      <c r="B101" s="598"/>
      <c r="C101" s="598"/>
      <c r="D101" s="598"/>
      <c r="E101" s="598"/>
      <c r="F101" s="598"/>
      <c r="G101" s="598"/>
      <c r="H101" s="598"/>
      <c r="I101" s="598"/>
      <c r="J101" s="598"/>
      <c r="K101" s="598"/>
      <c r="L101" s="598"/>
      <c r="M101" s="598"/>
      <c r="N101" s="598"/>
      <c r="O101" s="598"/>
      <c r="P101" s="598"/>
      <c r="Q101" s="598"/>
      <c r="R101" s="598"/>
      <c r="S101" s="598"/>
      <c r="T101" s="598"/>
      <c r="U101" s="598"/>
      <c r="V101" s="598"/>
    </row>
    <row r="102">
      <c r="A102" s="598"/>
      <c r="B102" s="598"/>
      <c r="C102" s="598"/>
      <c r="D102" s="598"/>
      <c r="E102" s="598"/>
      <c r="F102" s="598"/>
      <c r="G102" s="598"/>
      <c r="H102" s="598"/>
      <c r="I102" s="598"/>
      <c r="J102" s="598"/>
      <c r="K102" s="598"/>
      <c r="L102" s="598"/>
      <c r="M102" s="598"/>
      <c r="N102" s="598"/>
      <c r="O102" s="598"/>
      <c r="P102" s="598"/>
      <c r="Q102" s="598"/>
      <c r="R102" s="598"/>
      <c r="S102" s="598"/>
      <c r="T102" s="598"/>
      <c r="U102" s="598"/>
      <c r="V102" s="598"/>
    </row>
    <row r="103">
      <c r="A103" s="598"/>
      <c r="B103" s="598"/>
      <c r="C103" s="598"/>
      <c r="D103" s="598"/>
      <c r="E103" s="598"/>
      <c r="F103" s="598"/>
      <c r="G103" s="598"/>
      <c r="H103" s="598"/>
      <c r="I103" s="598"/>
      <c r="J103" s="598"/>
      <c r="K103" s="598"/>
      <c r="L103" s="598"/>
      <c r="M103" s="598"/>
      <c r="N103" s="598"/>
      <c r="O103" s="598"/>
      <c r="P103" s="598"/>
      <c r="Q103" s="598"/>
      <c r="R103" s="598"/>
      <c r="S103" s="598"/>
      <c r="T103" s="598"/>
      <c r="U103" s="598"/>
      <c r="V103" s="598"/>
    </row>
    <row r="104">
      <c r="A104" s="598"/>
      <c r="B104" s="598"/>
      <c r="C104" s="598"/>
      <c r="D104" s="598"/>
      <c r="E104" s="598"/>
      <c r="F104" s="598"/>
      <c r="G104" s="598"/>
      <c r="H104" s="598"/>
      <c r="I104" s="598"/>
      <c r="J104" s="598"/>
      <c r="K104" s="598"/>
      <c r="L104" s="598"/>
      <c r="M104" s="598"/>
      <c r="N104" s="598"/>
      <c r="O104" s="598"/>
      <c r="P104" s="598"/>
      <c r="Q104" s="598"/>
      <c r="R104" s="598"/>
      <c r="S104" s="598"/>
      <c r="T104" s="598"/>
      <c r="U104" s="598"/>
      <c r="V104" s="598"/>
    </row>
    <row r="105">
      <c r="A105" s="598"/>
      <c r="B105" s="598"/>
      <c r="C105" s="598"/>
      <c r="D105" s="598"/>
      <c r="E105" s="598"/>
      <c r="F105" s="598"/>
      <c r="G105" s="598"/>
      <c r="H105" s="598"/>
      <c r="I105" s="598"/>
      <c r="J105" s="598"/>
      <c r="K105" s="598"/>
      <c r="L105" s="598"/>
      <c r="M105" s="598"/>
      <c r="N105" s="598"/>
      <c r="O105" s="598"/>
      <c r="P105" s="598"/>
      <c r="Q105" s="598"/>
      <c r="R105" s="598"/>
      <c r="S105" s="598"/>
      <c r="T105" s="598"/>
      <c r="U105" s="598"/>
      <c r="V105" s="598"/>
    </row>
    <row r="106">
      <c r="A106" s="598"/>
      <c r="B106" s="598"/>
      <c r="C106" s="598"/>
      <c r="D106" s="598"/>
      <c r="E106" s="598"/>
      <c r="F106" s="598"/>
      <c r="G106" s="598"/>
      <c r="H106" s="598"/>
      <c r="I106" s="598"/>
      <c r="J106" s="598"/>
      <c r="K106" s="598"/>
      <c r="L106" s="598"/>
      <c r="M106" s="598"/>
      <c r="N106" s="598"/>
      <c r="O106" s="598"/>
      <c r="P106" s="598"/>
      <c r="Q106" s="598"/>
      <c r="R106" s="598"/>
      <c r="S106" s="598"/>
      <c r="T106" s="598"/>
      <c r="U106" s="598"/>
      <c r="V106" s="598"/>
    </row>
    <row r="107">
      <c r="A107" s="598"/>
      <c r="B107" s="598"/>
      <c r="C107" s="598"/>
      <c r="D107" s="598"/>
      <c r="E107" s="598"/>
      <c r="F107" s="598"/>
      <c r="G107" s="598"/>
      <c r="H107" s="598"/>
      <c r="I107" s="598"/>
      <c r="J107" s="598"/>
      <c r="K107" s="598"/>
      <c r="L107" s="598"/>
      <c r="M107" s="598"/>
      <c r="N107" s="598"/>
      <c r="O107" s="598"/>
      <c r="P107" s="598"/>
      <c r="Q107" s="598"/>
      <c r="R107" s="598"/>
      <c r="S107" s="598"/>
      <c r="T107" s="598"/>
      <c r="U107" s="598"/>
      <c r="V107" s="598"/>
    </row>
    <row r="108">
      <c r="A108" s="598"/>
      <c r="B108" s="598"/>
      <c r="C108" s="598"/>
      <c r="D108" s="598"/>
      <c r="E108" s="598"/>
      <c r="F108" s="598"/>
      <c r="G108" s="598"/>
      <c r="H108" s="598"/>
      <c r="I108" s="598"/>
      <c r="J108" s="598"/>
      <c r="K108" s="598"/>
      <c r="L108" s="598"/>
      <c r="M108" s="598"/>
      <c r="N108" s="598"/>
      <c r="O108" s="598"/>
      <c r="P108" s="598"/>
      <c r="Q108" s="598"/>
      <c r="R108" s="598"/>
      <c r="S108" s="598"/>
      <c r="T108" s="598"/>
      <c r="U108" s="598"/>
      <c r="V108" s="598"/>
    </row>
    <row r="109">
      <c r="A109" s="598"/>
      <c r="B109" s="598"/>
      <c r="C109" s="598"/>
      <c r="D109" s="598"/>
      <c r="E109" s="598"/>
      <c r="F109" s="598"/>
      <c r="G109" s="598"/>
      <c r="H109" s="598"/>
      <c r="I109" s="598"/>
      <c r="J109" s="598"/>
      <c r="K109" s="598"/>
      <c r="L109" s="598"/>
      <c r="M109" s="598"/>
      <c r="N109" s="598"/>
      <c r="O109" s="598"/>
      <c r="P109" s="598"/>
      <c r="Q109" s="598"/>
      <c r="R109" s="598"/>
      <c r="S109" s="598"/>
      <c r="T109" s="598"/>
      <c r="U109" s="598"/>
      <c r="V109" s="598"/>
    </row>
    <row r="110">
      <c r="A110" s="598"/>
      <c r="B110" s="598"/>
      <c r="C110" s="598"/>
      <c r="D110" s="598"/>
      <c r="E110" s="598"/>
      <c r="F110" s="598"/>
      <c r="G110" s="598"/>
      <c r="H110" s="598"/>
      <c r="I110" s="598"/>
      <c r="J110" s="598"/>
      <c r="K110" s="598"/>
      <c r="L110" s="598"/>
      <c r="M110" s="598"/>
      <c r="N110" s="598"/>
      <c r="O110" s="598"/>
      <c r="P110" s="598"/>
      <c r="Q110" s="598"/>
      <c r="R110" s="598"/>
      <c r="S110" s="598"/>
      <c r="T110" s="598"/>
      <c r="U110" s="598"/>
      <c r="V110" s="598"/>
    </row>
    <row r="111">
      <c r="A111" s="598"/>
      <c r="B111" s="598"/>
      <c r="C111" s="598"/>
      <c r="D111" s="598"/>
      <c r="E111" s="598"/>
      <c r="F111" s="598"/>
      <c r="G111" s="598"/>
      <c r="H111" s="598"/>
      <c r="I111" s="598"/>
      <c r="J111" s="598"/>
      <c r="K111" s="598"/>
      <c r="L111" s="598"/>
      <c r="M111" s="598"/>
      <c r="N111" s="598"/>
      <c r="O111" s="598"/>
      <c r="P111" s="598"/>
      <c r="Q111" s="598"/>
      <c r="R111" s="598"/>
      <c r="S111" s="598"/>
      <c r="T111" s="598"/>
      <c r="U111" s="598"/>
      <c r="V111" s="598"/>
    </row>
    <row r="112">
      <c r="A112" s="598"/>
      <c r="B112" s="598"/>
      <c r="C112" s="598"/>
      <c r="D112" s="598"/>
      <c r="E112" s="598"/>
      <c r="F112" s="598"/>
      <c r="G112" s="598"/>
      <c r="H112" s="598"/>
      <c r="I112" s="598"/>
      <c r="J112" s="598"/>
      <c r="K112" s="598"/>
      <c r="L112" s="598"/>
      <c r="M112" s="598"/>
      <c r="N112" s="598"/>
      <c r="O112" s="598"/>
      <c r="P112" s="598"/>
      <c r="Q112" s="598"/>
      <c r="R112" s="598"/>
      <c r="S112" s="598"/>
      <c r="T112" s="598"/>
      <c r="U112" s="598"/>
      <c r="V112" s="598"/>
    </row>
    <row r="113">
      <c r="A113" s="598"/>
      <c r="B113" s="598"/>
      <c r="C113" s="598"/>
      <c r="D113" s="598"/>
      <c r="E113" s="598"/>
      <c r="F113" s="598"/>
      <c r="G113" s="598"/>
      <c r="H113" s="598"/>
      <c r="I113" s="598"/>
      <c r="J113" s="598"/>
      <c r="K113" s="598"/>
      <c r="L113" s="598"/>
      <c r="M113" s="598"/>
      <c r="N113" s="598"/>
      <c r="O113" s="598"/>
      <c r="P113" s="598"/>
      <c r="Q113" s="598"/>
      <c r="R113" s="598"/>
      <c r="S113" s="598"/>
      <c r="T113" s="598"/>
      <c r="U113" s="598"/>
      <c r="V113" s="598"/>
    </row>
    <row r="114">
      <c r="A114" s="598"/>
      <c r="B114" s="598"/>
      <c r="C114" s="598"/>
      <c r="D114" s="598"/>
      <c r="E114" s="598"/>
      <c r="F114" s="598"/>
      <c r="G114" s="598"/>
      <c r="H114" s="598"/>
      <c r="I114" s="598"/>
      <c r="J114" s="598"/>
      <c r="K114" s="598"/>
      <c r="L114" s="598"/>
      <c r="M114" s="598"/>
      <c r="N114" s="598"/>
      <c r="O114" s="598"/>
      <c r="P114" s="598"/>
      <c r="Q114" s="598"/>
      <c r="R114" s="598"/>
      <c r="S114" s="598"/>
      <c r="T114" s="598"/>
      <c r="U114" s="598"/>
      <c r="V114" s="598"/>
    </row>
    <row r="115">
      <c r="A115" s="598"/>
      <c r="B115" s="598"/>
      <c r="C115" s="598"/>
      <c r="D115" s="598"/>
      <c r="E115" s="598"/>
      <c r="F115" s="598"/>
      <c r="G115" s="598"/>
      <c r="H115" s="598"/>
      <c r="I115" s="598"/>
      <c r="J115" s="598"/>
      <c r="K115" s="598"/>
      <c r="L115" s="598"/>
      <c r="M115" s="598"/>
      <c r="N115" s="598"/>
      <c r="O115" s="598"/>
      <c r="P115" s="598"/>
      <c r="Q115" s="598"/>
      <c r="R115" s="598"/>
      <c r="S115" s="598"/>
      <c r="T115" s="598"/>
      <c r="U115" s="598"/>
      <c r="V115" s="598"/>
    </row>
    <row r="116">
      <c r="A116" s="598"/>
      <c r="B116" s="598"/>
      <c r="C116" s="598"/>
      <c r="D116" s="598"/>
      <c r="E116" s="598"/>
      <c r="F116" s="598"/>
      <c r="G116" s="598"/>
      <c r="H116" s="598"/>
      <c r="I116" s="598"/>
      <c r="J116" s="598"/>
      <c r="K116" s="598"/>
      <c r="L116" s="598"/>
      <c r="M116" s="598"/>
      <c r="N116" s="598"/>
      <c r="O116" s="598"/>
      <c r="P116" s="598"/>
      <c r="Q116" s="598"/>
      <c r="R116" s="598"/>
      <c r="S116" s="598"/>
      <c r="T116" s="598"/>
      <c r="U116" s="598"/>
      <c r="V116" s="598"/>
    </row>
    <row r="117">
      <c r="A117" s="598"/>
      <c r="B117" s="598"/>
      <c r="C117" s="598"/>
      <c r="D117" s="598"/>
      <c r="E117" s="598"/>
      <c r="F117" s="598"/>
      <c r="G117" s="598"/>
      <c r="H117" s="598"/>
      <c r="I117" s="598"/>
      <c r="J117" s="598"/>
      <c r="K117" s="598"/>
      <c r="L117" s="598"/>
      <c r="M117" s="598"/>
      <c r="N117" s="598"/>
      <c r="O117" s="598"/>
      <c r="P117" s="598"/>
      <c r="Q117" s="598"/>
      <c r="R117" s="598"/>
      <c r="S117" s="598"/>
      <c r="T117" s="598"/>
      <c r="U117" s="598"/>
      <c r="V117" s="598"/>
    </row>
    <row r="118">
      <c r="A118" s="598"/>
      <c r="B118" s="598"/>
      <c r="C118" s="598"/>
      <c r="D118" s="598"/>
      <c r="E118" s="598"/>
      <c r="F118" s="598"/>
      <c r="G118" s="598"/>
      <c r="H118" s="598"/>
      <c r="I118" s="598"/>
      <c r="J118" s="598"/>
      <c r="K118" s="598"/>
      <c r="L118" s="598"/>
      <c r="M118" s="598"/>
      <c r="N118" s="598"/>
      <c r="O118" s="598"/>
      <c r="P118" s="598"/>
      <c r="Q118" s="598"/>
      <c r="R118" s="598"/>
      <c r="S118" s="598"/>
      <c r="T118" s="598"/>
      <c r="U118" s="598"/>
      <c r="V118" s="598"/>
    </row>
    <row r="119">
      <c r="A119" s="598"/>
      <c r="B119" s="598"/>
      <c r="C119" s="598"/>
      <c r="D119" s="598"/>
      <c r="E119" s="598"/>
      <c r="F119" s="598"/>
      <c r="G119" s="598"/>
      <c r="H119" s="598"/>
      <c r="I119" s="598"/>
      <c r="J119" s="598"/>
      <c r="K119" s="598"/>
      <c r="L119" s="598"/>
      <c r="M119" s="598"/>
      <c r="N119" s="598"/>
      <c r="O119" s="598"/>
      <c r="P119" s="598"/>
      <c r="Q119" s="598"/>
      <c r="R119" s="598"/>
      <c r="S119" s="598"/>
      <c r="T119" s="598"/>
      <c r="U119" s="598"/>
      <c r="V119" s="598"/>
    </row>
    <row r="120">
      <c r="A120" s="598"/>
      <c r="B120" s="598"/>
      <c r="C120" s="598"/>
      <c r="D120" s="598"/>
      <c r="E120" s="598"/>
      <c r="F120" s="598"/>
      <c r="G120" s="598"/>
      <c r="H120" s="598"/>
      <c r="I120" s="598"/>
      <c r="J120" s="598"/>
      <c r="K120" s="598"/>
      <c r="L120" s="598"/>
      <c r="M120" s="598"/>
      <c r="N120" s="598"/>
      <c r="O120" s="598"/>
      <c r="P120" s="598"/>
      <c r="Q120" s="598"/>
      <c r="R120" s="598"/>
      <c r="S120" s="598"/>
      <c r="T120" s="598"/>
      <c r="U120" s="598"/>
      <c r="V120" s="598"/>
    </row>
    <row r="121">
      <c r="A121" s="598"/>
      <c r="B121" s="598"/>
      <c r="C121" s="598"/>
      <c r="D121" s="598"/>
      <c r="E121" s="598"/>
      <c r="F121" s="598"/>
      <c r="G121" s="598"/>
      <c r="H121" s="598"/>
      <c r="I121" s="598"/>
      <c r="J121" s="598"/>
      <c r="K121" s="598"/>
      <c r="L121" s="598"/>
      <c r="M121" s="598"/>
      <c r="N121" s="598"/>
      <c r="O121" s="598"/>
      <c r="P121" s="598"/>
      <c r="Q121" s="598"/>
      <c r="R121" s="598"/>
      <c r="S121" s="598"/>
      <c r="T121" s="598"/>
      <c r="U121" s="598"/>
      <c r="V121" s="598"/>
    </row>
    <row r="122">
      <c r="A122" s="598"/>
      <c r="B122" s="598"/>
      <c r="C122" s="598"/>
      <c r="D122" s="598"/>
      <c r="E122" s="598"/>
      <c r="F122" s="598"/>
      <c r="G122" s="598"/>
      <c r="H122" s="598"/>
      <c r="I122" s="598"/>
      <c r="J122" s="598"/>
      <c r="K122" s="598"/>
      <c r="L122" s="598"/>
      <c r="M122" s="598"/>
      <c r="N122" s="598"/>
      <c r="O122" s="598"/>
      <c r="P122" s="598"/>
      <c r="Q122" s="598"/>
      <c r="R122" s="598"/>
      <c r="S122" s="598"/>
      <c r="T122" s="598"/>
      <c r="U122" s="598"/>
      <c r="V122" s="598"/>
    </row>
    <row r="123">
      <c r="A123" s="598"/>
      <c r="B123" s="598"/>
      <c r="C123" s="598"/>
      <c r="D123" s="598"/>
      <c r="E123" s="598"/>
      <c r="F123" s="598"/>
      <c r="G123" s="598"/>
      <c r="H123" s="598"/>
      <c r="I123" s="598"/>
      <c r="J123" s="598"/>
      <c r="K123" s="598"/>
      <c r="L123" s="598"/>
      <c r="M123" s="598"/>
      <c r="N123" s="598"/>
      <c r="O123" s="598"/>
      <c r="P123" s="598"/>
      <c r="Q123" s="598"/>
      <c r="R123" s="598"/>
      <c r="S123" s="598"/>
      <c r="T123" s="598"/>
      <c r="U123" s="598"/>
      <c r="V123" s="598"/>
    </row>
    <row r="124">
      <c r="A124" s="598"/>
      <c r="B124" s="598"/>
      <c r="C124" s="598"/>
      <c r="D124" s="598"/>
      <c r="E124" s="598"/>
      <c r="F124" s="598"/>
      <c r="G124" s="598"/>
      <c r="H124" s="598"/>
      <c r="I124" s="598"/>
      <c r="J124" s="598"/>
      <c r="K124" s="598"/>
      <c r="L124" s="598"/>
      <c r="M124" s="598"/>
      <c r="N124" s="598"/>
      <c r="O124" s="598"/>
      <c r="P124" s="598"/>
      <c r="Q124" s="598"/>
      <c r="R124" s="598"/>
      <c r="S124" s="598"/>
      <c r="T124" s="598"/>
      <c r="U124" s="598"/>
      <c r="V124" s="598"/>
    </row>
    <row r="125">
      <c r="A125" s="598"/>
      <c r="B125" s="598"/>
      <c r="C125" s="598"/>
      <c r="D125" s="598"/>
      <c r="E125" s="598"/>
      <c r="F125" s="598"/>
      <c r="G125" s="598"/>
      <c r="H125" s="598"/>
      <c r="I125" s="598"/>
      <c r="J125" s="598"/>
      <c r="K125" s="598"/>
      <c r="L125" s="598"/>
      <c r="M125" s="598"/>
      <c r="N125" s="598"/>
      <c r="O125" s="598"/>
      <c r="P125" s="598"/>
      <c r="Q125" s="598"/>
      <c r="R125" s="598"/>
      <c r="S125" s="598"/>
      <c r="T125" s="598"/>
      <c r="U125" s="598"/>
      <c r="V125" s="598"/>
    </row>
    <row r="126">
      <c r="A126" s="598"/>
      <c r="B126" s="598"/>
      <c r="C126" s="598"/>
      <c r="D126" s="598"/>
      <c r="E126" s="598"/>
      <c r="F126" s="598"/>
      <c r="G126" s="598"/>
      <c r="H126" s="598"/>
      <c r="I126" s="598"/>
      <c r="J126" s="598"/>
      <c r="K126" s="598"/>
      <c r="L126" s="598"/>
      <c r="M126" s="598"/>
      <c r="N126" s="598"/>
      <c r="O126" s="598"/>
      <c r="P126" s="598"/>
      <c r="Q126" s="598"/>
      <c r="R126" s="598"/>
      <c r="S126" s="598"/>
      <c r="T126" s="598"/>
      <c r="U126" s="598"/>
      <c r="V126" s="598"/>
    </row>
    <row r="127">
      <c r="A127" s="598"/>
      <c r="B127" s="598"/>
      <c r="C127" s="598"/>
      <c r="D127" s="598"/>
      <c r="E127" s="598"/>
      <c r="F127" s="598"/>
      <c r="G127" s="598"/>
      <c r="H127" s="598"/>
      <c r="I127" s="598"/>
      <c r="J127" s="598"/>
      <c r="K127" s="598"/>
      <c r="L127" s="598"/>
      <c r="M127" s="598"/>
      <c r="N127" s="598"/>
      <c r="O127" s="598"/>
      <c r="P127" s="598"/>
      <c r="Q127" s="598"/>
      <c r="R127" s="598"/>
      <c r="S127" s="598"/>
      <c r="T127" s="598"/>
      <c r="U127" s="598"/>
      <c r="V127" s="598"/>
    </row>
    <row r="128">
      <c r="A128" s="598"/>
      <c r="B128" s="598"/>
      <c r="C128" s="598"/>
      <c r="D128" s="598"/>
      <c r="E128" s="598"/>
      <c r="F128" s="598"/>
      <c r="G128" s="598"/>
      <c r="H128" s="598"/>
      <c r="I128" s="598"/>
      <c r="J128" s="598"/>
      <c r="K128" s="598"/>
      <c r="L128" s="598"/>
      <c r="M128" s="598"/>
      <c r="N128" s="598"/>
      <c r="O128" s="598"/>
      <c r="P128" s="598"/>
      <c r="Q128" s="598"/>
      <c r="R128" s="598"/>
      <c r="S128" s="598"/>
      <c r="T128" s="598"/>
      <c r="U128" s="598"/>
      <c r="V128" s="598"/>
    </row>
    <row r="129">
      <c r="A129" s="598"/>
      <c r="B129" s="598"/>
      <c r="C129" s="598"/>
      <c r="D129" s="598"/>
      <c r="E129" s="598"/>
      <c r="F129" s="598"/>
      <c r="G129" s="598"/>
      <c r="H129" s="598"/>
      <c r="I129" s="598"/>
      <c r="J129" s="598"/>
      <c r="K129" s="598"/>
      <c r="L129" s="598"/>
      <c r="M129" s="598"/>
      <c r="N129" s="598"/>
      <c r="O129" s="598"/>
      <c r="P129" s="598"/>
      <c r="Q129" s="598"/>
      <c r="R129" s="598"/>
      <c r="S129" s="598"/>
      <c r="T129" s="598"/>
      <c r="U129" s="598"/>
      <c r="V129" s="598"/>
    </row>
    <row r="130">
      <c r="A130" s="598"/>
      <c r="B130" s="598"/>
      <c r="C130" s="598"/>
      <c r="D130" s="598"/>
      <c r="E130" s="598"/>
      <c r="F130" s="598"/>
      <c r="G130" s="598"/>
      <c r="H130" s="598"/>
      <c r="I130" s="598"/>
      <c r="J130" s="598"/>
      <c r="K130" s="598"/>
      <c r="L130" s="598"/>
      <c r="M130" s="598"/>
      <c r="N130" s="598"/>
      <c r="O130" s="598"/>
      <c r="P130" s="598"/>
      <c r="Q130" s="598"/>
      <c r="R130" s="598"/>
      <c r="S130" s="598"/>
      <c r="T130" s="598"/>
      <c r="U130" s="598"/>
      <c r="V130" s="598"/>
    </row>
    <row r="131">
      <c r="A131" s="598"/>
      <c r="B131" s="598"/>
      <c r="C131" s="598"/>
      <c r="D131" s="598"/>
      <c r="E131" s="598"/>
      <c r="F131" s="598"/>
      <c r="G131" s="598"/>
      <c r="H131" s="598"/>
      <c r="I131" s="598"/>
      <c r="J131" s="598"/>
      <c r="K131" s="598"/>
      <c r="L131" s="598"/>
      <c r="M131" s="598"/>
      <c r="N131" s="598"/>
      <c r="O131" s="598"/>
      <c r="P131" s="598"/>
      <c r="Q131" s="598"/>
      <c r="R131" s="598"/>
      <c r="S131" s="598"/>
      <c r="T131" s="598"/>
      <c r="U131" s="598"/>
      <c r="V131" s="598"/>
    </row>
    <row r="132">
      <c r="A132" s="598"/>
      <c r="B132" s="598"/>
      <c r="C132" s="598"/>
      <c r="D132" s="598"/>
      <c r="E132" s="598"/>
      <c r="F132" s="598"/>
      <c r="G132" s="598"/>
      <c r="H132" s="598"/>
      <c r="I132" s="598"/>
      <c r="J132" s="598"/>
      <c r="K132" s="598"/>
      <c r="L132" s="598"/>
      <c r="M132" s="598"/>
      <c r="N132" s="598"/>
      <c r="O132" s="598"/>
      <c r="P132" s="598"/>
      <c r="Q132" s="598"/>
      <c r="R132" s="598"/>
      <c r="S132" s="598"/>
      <c r="T132" s="598"/>
      <c r="U132" s="598"/>
      <c r="V132" s="598"/>
    </row>
    <row r="133">
      <c r="A133" s="598"/>
      <c r="B133" s="598"/>
      <c r="C133" s="598"/>
      <c r="D133" s="598"/>
      <c r="E133" s="598"/>
      <c r="F133" s="598"/>
      <c r="G133" s="598"/>
      <c r="H133" s="598"/>
      <c r="I133" s="598"/>
      <c r="J133" s="598"/>
      <c r="K133" s="598"/>
      <c r="L133" s="598"/>
      <c r="M133" s="598"/>
      <c r="N133" s="598"/>
      <c r="O133" s="598"/>
      <c r="P133" s="598"/>
      <c r="Q133" s="598"/>
      <c r="R133" s="598"/>
      <c r="S133" s="598"/>
      <c r="T133" s="598"/>
      <c r="U133" s="598"/>
      <c r="V133" s="598"/>
    </row>
    <row r="134">
      <c r="A134" s="598"/>
      <c r="B134" s="598"/>
      <c r="C134" s="598"/>
      <c r="D134" s="598"/>
      <c r="E134" s="598"/>
      <c r="F134" s="598"/>
      <c r="G134" s="598"/>
      <c r="H134" s="598"/>
      <c r="I134" s="598"/>
      <c r="J134" s="598"/>
      <c r="K134" s="598"/>
      <c r="L134" s="598"/>
      <c r="M134" s="598"/>
      <c r="N134" s="598"/>
      <c r="O134" s="598"/>
      <c r="P134" s="598"/>
      <c r="Q134" s="598"/>
      <c r="R134" s="598"/>
      <c r="S134" s="598"/>
      <c r="T134" s="598"/>
      <c r="U134" s="598"/>
      <c r="V134" s="598"/>
    </row>
    <row r="135">
      <c r="A135" s="598"/>
      <c r="B135" s="598"/>
      <c r="C135" s="598"/>
      <c r="D135" s="598"/>
      <c r="E135" s="598"/>
      <c r="F135" s="598"/>
      <c r="G135" s="598"/>
      <c r="H135" s="598"/>
      <c r="I135" s="598"/>
      <c r="J135" s="598"/>
      <c r="K135" s="598"/>
      <c r="L135" s="598"/>
      <c r="M135" s="598"/>
      <c r="N135" s="598"/>
      <c r="O135" s="598"/>
      <c r="P135" s="598"/>
      <c r="Q135" s="598"/>
      <c r="R135" s="598"/>
      <c r="S135" s="598"/>
      <c r="T135" s="598"/>
      <c r="U135" s="598"/>
      <c r="V135" s="598"/>
    </row>
    <row r="136">
      <c r="A136" s="598"/>
      <c r="B136" s="598"/>
      <c r="C136" s="598"/>
      <c r="D136" s="598"/>
      <c r="E136" s="598"/>
      <c r="F136" s="598"/>
      <c r="G136" s="598"/>
      <c r="H136" s="598"/>
      <c r="I136" s="598"/>
      <c r="J136" s="598"/>
      <c r="K136" s="598"/>
      <c r="L136" s="598"/>
      <c r="M136" s="598"/>
      <c r="N136" s="598"/>
      <c r="O136" s="598"/>
      <c r="P136" s="598"/>
      <c r="Q136" s="598"/>
      <c r="R136" s="598"/>
      <c r="S136" s="598"/>
      <c r="T136" s="598"/>
      <c r="U136" s="598"/>
      <c r="V136" s="598"/>
    </row>
    <row r="137">
      <c r="A137" s="598"/>
      <c r="B137" s="598"/>
      <c r="C137" s="598"/>
      <c r="D137" s="598"/>
      <c r="E137" s="598"/>
      <c r="F137" s="598"/>
      <c r="G137" s="598"/>
      <c r="H137" s="598"/>
      <c r="I137" s="598"/>
      <c r="J137" s="598"/>
      <c r="K137" s="598"/>
      <c r="L137" s="598"/>
      <c r="M137" s="598"/>
      <c r="N137" s="598"/>
      <c r="O137" s="598"/>
      <c r="P137" s="598"/>
      <c r="Q137" s="598"/>
      <c r="R137" s="598"/>
      <c r="S137" s="598"/>
      <c r="T137" s="598"/>
      <c r="U137" s="598"/>
      <c r="V137" s="598"/>
    </row>
    <row r="138">
      <c r="A138" s="598"/>
      <c r="B138" s="598"/>
      <c r="C138" s="598"/>
      <c r="D138" s="598"/>
      <c r="E138" s="598"/>
      <c r="F138" s="598"/>
      <c r="G138" s="598"/>
      <c r="H138" s="598"/>
      <c r="I138" s="598"/>
      <c r="J138" s="598"/>
      <c r="K138" s="598"/>
      <c r="L138" s="598"/>
      <c r="M138" s="598"/>
      <c r="N138" s="598"/>
      <c r="O138" s="598"/>
      <c r="P138" s="598"/>
      <c r="Q138" s="598"/>
      <c r="R138" s="598"/>
      <c r="S138" s="598"/>
      <c r="T138" s="598"/>
      <c r="U138" s="598"/>
      <c r="V138" s="598"/>
    </row>
    <row r="139">
      <c r="A139" s="598"/>
      <c r="B139" s="598"/>
      <c r="C139" s="598"/>
      <c r="D139" s="598"/>
      <c r="E139" s="598"/>
      <c r="F139" s="598"/>
      <c r="G139" s="598"/>
      <c r="H139" s="598"/>
      <c r="I139" s="598"/>
      <c r="J139" s="598"/>
      <c r="K139" s="598"/>
      <c r="L139" s="598"/>
      <c r="M139" s="598"/>
      <c r="N139" s="598"/>
      <c r="O139" s="598"/>
      <c r="P139" s="598"/>
      <c r="Q139" s="598"/>
      <c r="R139" s="598"/>
      <c r="S139" s="598"/>
      <c r="T139" s="598"/>
      <c r="U139" s="598"/>
      <c r="V139" s="598"/>
    </row>
    <row r="140">
      <c r="A140" s="598"/>
      <c r="B140" s="598"/>
      <c r="C140" s="598"/>
      <c r="D140" s="598"/>
      <c r="E140" s="598"/>
      <c r="F140" s="598"/>
      <c r="G140" s="598"/>
      <c r="H140" s="598"/>
      <c r="I140" s="598"/>
      <c r="J140" s="598"/>
      <c r="K140" s="598"/>
      <c r="L140" s="598"/>
      <c r="M140" s="598"/>
      <c r="N140" s="598"/>
      <c r="O140" s="598"/>
      <c r="P140" s="598"/>
      <c r="Q140" s="598"/>
      <c r="R140" s="598"/>
      <c r="S140" s="598"/>
      <c r="T140" s="598"/>
      <c r="U140" s="598"/>
      <c r="V140" s="598"/>
    </row>
    <row r="141">
      <c r="A141" s="598"/>
      <c r="B141" s="598"/>
      <c r="C141" s="598"/>
      <c r="D141" s="598"/>
      <c r="E141" s="598"/>
      <c r="F141" s="598"/>
      <c r="G141" s="598"/>
      <c r="H141" s="598"/>
      <c r="I141" s="598"/>
      <c r="J141" s="598"/>
      <c r="K141" s="598"/>
      <c r="L141" s="598"/>
      <c r="M141" s="598"/>
      <c r="N141" s="598"/>
      <c r="O141" s="598"/>
      <c r="P141" s="598"/>
      <c r="Q141" s="598"/>
      <c r="R141" s="598"/>
      <c r="S141" s="598"/>
      <c r="T141" s="598"/>
      <c r="U141" s="598"/>
      <c r="V141" s="598"/>
    </row>
    <row r="142">
      <c r="A142" s="598"/>
      <c r="B142" s="598"/>
      <c r="C142" s="598"/>
      <c r="D142" s="598"/>
      <c r="E142" s="598"/>
      <c r="F142" s="598"/>
      <c r="G142" s="598"/>
      <c r="H142" s="598"/>
      <c r="I142" s="598"/>
      <c r="J142" s="598"/>
      <c r="K142" s="598"/>
      <c r="L142" s="598"/>
      <c r="M142" s="598"/>
      <c r="N142" s="598"/>
      <c r="O142" s="598"/>
      <c r="P142" s="598"/>
      <c r="Q142" s="598"/>
      <c r="R142" s="598"/>
      <c r="S142" s="598"/>
      <c r="T142" s="598"/>
      <c r="U142" s="598"/>
      <c r="V142" s="598"/>
    </row>
    <row r="143">
      <c r="A143" s="598"/>
      <c r="B143" s="598"/>
      <c r="C143" s="598"/>
      <c r="D143" s="598"/>
      <c r="E143" s="598"/>
      <c r="F143" s="598"/>
      <c r="G143" s="598"/>
      <c r="H143" s="598"/>
      <c r="I143" s="598"/>
      <c r="J143" s="598"/>
      <c r="K143" s="598"/>
      <c r="L143" s="598"/>
      <c r="M143" s="598"/>
      <c r="N143" s="598"/>
      <c r="O143" s="598"/>
      <c r="P143" s="598"/>
      <c r="Q143" s="598"/>
      <c r="R143" s="598"/>
      <c r="S143" s="598"/>
      <c r="T143" s="598"/>
      <c r="U143" s="598"/>
      <c r="V143" s="598"/>
    </row>
    <row r="144">
      <c r="A144" s="598"/>
      <c r="B144" s="598"/>
      <c r="C144" s="598"/>
      <c r="D144" s="598"/>
      <c r="E144" s="598"/>
      <c r="F144" s="598"/>
      <c r="G144" s="598"/>
      <c r="H144" s="598"/>
      <c r="I144" s="598"/>
      <c r="J144" s="598"/>
      <c r="K144" s="598"/>
      <c r="L144" s="598"/>
      <c r="M144" s="598"/>
      <c r="N144" s="598"/>
      <c r="O144" s="598"/>
      <c r="P144" s="598"/>
      <c r="Q144" s="598"/>
      <c r="R144" s="598"/>
      <c r="S144" s="598"/>
      <c r="T144" s="598"/>
      <c r="U144" s="598"/>
      <c r="V144" s="598"/>
    </row>
    <row r="145">
      <c r="A145" s="598"/>
      <c r="B145" s="598"/>
      <c r="C145" s="598"/>
      <c r="D145" s="598"/>
      <c r="E145" s="598"/>
      <c r="F145" s="598"/>
      <c r="G145" s="598"/>
      <c r="H145" s="598"/>
      <c r="I145" s="598"/>
      <c r="J145" s="598"/>
      <c r="K145" s="598"/>
      <c r="L145" s="598"/>
      <c r="M145" s="598"/>
      <c r="N145" s="598"/>
      <c r="O145" s="598"/>
      <c r="P145" s="598"/>
      <c r="Q145" s="598"/>
      <c r="R145" s="598"/>
      <c r="S145" s="598"/>
      <c r="T145" s="598"/>
      <c r="U145" s="598"/>
      <c r="V145" s="598"/>
    </row>
    <row r="146">
      <c r="A146" s="598"/>
      <c r="B146" s="598"/>
      <c r="C146" s="598"/>
      <c r="D146" s="598"/>
      <c r="E146" s="598"/>
      <c r="F146" s="598"/>
      <c r="G146" s="598"/>
      <c r="H146" s="598"/>
      <c r="I146" s="598"/>
      <c r="J146" s="598"/>
      <c r="K146" s="598"/>
      <c r="L146" s="598"/>
      <c r="M146" s="598"/>
      <c r="N146" s="598"/>
      <c r="O146" s="598"/>
      <c r="P146" s="598"/>
      <c r="Q146" s="598"/>
      <c r="R146" s="598"/>
      <c r="S146" s="598"/>
      <c r="T146" s="598"/>
      <c r="U146" s="598"/>
      <c r="V146" s="598"/>
    </row>
    <row r="147">
      <c r="A147" s="598"/>
      <c r="B147" s="598"/>
      <c r="C147" s="598"/>
      <c r="D147" s="598"/>
      <c r="E147" s="598"/>
      <c r="F147" s="598"/>
      <c r="G147" s="598"/>
      <c r="H147" s="598"/>
      <c r="I147" s="598"/>
      <c r="J147" s="598"/>
      <c r="K147" s="598"/>
      <c r="L147" s="598"/>
      <c r="M147" s="598"/>
      <c r="N147" s="598"/>
      <c r="O147" s="598"/>
      <c r="P147" s="598"/>
      <c r="Q147" s="598"/>
      <c r="R147" s="598"/>
      <c r="S147" s="598"/>
      <c r="T147" s="598"/>
      <c r="U147" s="598"/>
      <c r="V147" s="598"/>
    </row>
    <row r="148">
      <c r="A148" s="598"/>
      <c r="B148" s="598"/>
      <c r="C148" s="598"/>
      <c r="D148" s="598"/>
      <c r="E148" s="598"/>
      <c r="F148" s="598"/>
      <c r="G148" s="598"/>
      <c r="H148" s="598"/>
      <c r="I148" s="598"/>
      <c r="J148" s="598"/>
      <c r="K148" s="598"/>
      <c r="L148" s="598"/>
      <c r="M148" s="598"/>
      <c r="N148" s="598"/>
      <c r="O148" s="598"/>
      <c r="P148" s="598"/>
      <c r="Q148" s="598"/>
      <c r="R148" s="598"/>
      <c r="S148" s="598"/>
      <c r="T148" s="598"/>
      <c r="U148" s="598"/>
      <c r="V148" s="598"/>
    </row>
    <row r="149">
      <c r="A149" s="598"/>
      <c r="B149" s="598"/>
      <c r="C149" s="598"/>
      <c r="D149" s="598"/>
      <c r="E149" s="598"/>
      <c r="F149" s="598"/>
      <c r="G149" s="598"/>
      <c r="H149" s="598"/>
      <c r="I149" s="598"/>
      <c r="J149" s="598"/>
      <c r="K149" s="598"/>
      <c r="L149" s="598"/>
      <c r="M149" s="598"/>
      <c r="N149" s="598"/>
      <c r="O149" s="598"/>
      <c r="P149" s="598"/>
      <c r="Q149" s="598"/>
      <c r="R149" s="598"/>
      <c r="S149" s="598"/>
      <c r="T149" s="598"/>
      <c r="U149" s="598"/>
      <c r="V149" s="598"/>
    </row>
    <row r="150">
      <c r="A150" s="598"/>
      <c r="B150" s="598"/>
      <c r="C150" s="598"/>
      <c r="D150" s="598"/>
      <c r="E150" s="598"/>
      <c r="F150" s="598"/>
      <c r="G150" s="598"/>
      <c r="H150" s="598"/>
      <c r="I150" s="598"/>
      <c r="J150" s="598"/>
      <c r="K150" s="598"/>
      <c r="L150" s="598"/>
      <c r="M150" s="598"/>
      <c r="N150" s="598"/>
      <c r="O150" s="598"/>
      <c r="P150" s="598"/>
      <c r="Q150" s="598"/>
      <c r="R150" s="598"/>
      <c r="S150" s="598"/>
      <c r="T150" s="598"/>
      <c r="U150" s="598"/>
      <c r="V150" s="598"/>
    </row>
    <row r="151">
      <c r="A151" s="598"/>
      <c r="B151" s="598"/>
      <c r="C151" s="598"/>
      <c r="D151" s="598"/>
      <c r="E151" s="598"/>
      <c r="F151" s="598"/>
      <c r="G151" s="598"/>
      <c r="H151" s="598"/>
      <c r="I151" s="598"/>
      <c r="J151" s="598"/>
      <c r="K151" s="598"/>
      <c r="L151" s="598"/>
      <c r="M151" s="598"/>
      <c r="N151" s="598"/>
      <c r="O151" s="598"/>
      <c r="P151" s="598"/>
      <c r="Q151" s="598"/>
      <c r="R151" s="598"/>
      <c r="S151" s="598"/>
      <c r="T151" s="598"/>
      <c r="U151" s="598"/>
      <c r="V151" s="598"/>
    </row>
    <row r="152">
      <c r="A152" s="598"/>
      <c r="B152" s="598"/>
      <c r="C152" s="598"/>
      <c r="D152" s="598"/>
      <c r="E152" s="598"/>
      <c r="F152" s="598"/>
      <c r="G152" s="598"/>
      <c r="H152" s="598"/>
      <c r="I152" s="598"/>
      <c r="J152" s="598"/>
      <c r="K152" s="598"/>
      <c r="L152" s="598"/>
      <c r="M152" s="598"/>
      <c r="N152" s="598"/>
      <c r="O152" s="598"/>
      <c r="P152" s="598"/>
      <c r="Q152" s="598"/>
      <c r="R152" s="598"/>
      <c r="S152" s="598"/>
      <c r="T152" s="598"/>
      <c r="U152" s="598"/>
      <c r="V152" s="598"/>
    </row>
    <row r="153">
      <c r="A153" s="598"/>
      <c r="B153" s="598"/>
      <c r="C153" s="598"/>
      <c r="D153" s="598"/>
      <c r="E153" s="598"/>
      <c r="F153" s="598"/>
      <c r="G153" s="598"/>
      <c r="H153" s="598"/>
      <c r="I153" s="598"/>
      <c r="J153" s="598"/>
      <c r="K153" s="598"/>
      <c r="L153" s="598"/>
      <c r="M153" s="598"/>
      <c r="N153" s="598"/>
      <c r="O153" s="598"/>
      <c r="P153" s="598"/>
      <c r="Q153" s="598"/>
      <c r="R153" s="598"/>
      <c r="S153" s="598"/>
      <c r="T153" s="598"/>
      <c r="U153" s="598"/>
      <c r="V153" s="598"/>
    </row>
    <row r="154">
      <c r="A154" s="598"/>
      <c r="B154" s="598"/>
      <c r="C154" s="598"/>
      <c r="D154" s="598"/>
      <c r="E154" s="598"/>
      <c r="F154" s="598"/>
      <c r="G154" s="598"/>
      <c r="H154" s="598"/>
      <c r="I154" s="598"/>
      <c r="J154" s="598"/>
      <c r="K154" s="598"/>
      <c r="L154" s="598"/>
      <c r="M154" s="598"/>
      <c r="N154" s="598"/>
      <c r="O154" s="598"/>
      <c r="P154" s="598"/>
      <c r="Q154" s="598"/>
      <c r="R154" s="598"/>
      <c r="S154" s="598"/>
      <c r="T154" s="598"/>
      <c r="U154" s="598"/>
      <c r="V154" s="598"/>
    </row>
    <row r="155">
      <c r="A155" s="598"/>
      <c r="B155" s="598"/>
      <c r="C155" s="598"/>
      <c r="D155" s="598"/>
      <c r="E155" s="598"/>
      <c r="F155" s="598"/>
      <c r="G155" s="598"/>
      <c r="H155" s="598"/>
      <c r="I155" s="598"/>
      <c r="J155" s="598"/>
      <c r="K155" s="598"/>
      <c r="L155" s="598"/>
      <c r="M155" s="598"/>
      <c r="N155" s="598"/>
      <c r="O155" s="598"/>
      <c r="P155" s="598"/>
      <c r="Q155" s="598"/>
      <c r="R155" s="598"/>
      <c r="S155" s="598"/>
      <c r="T155" s="598"/>
      <c r="U155" s="598"/>
      <c r="V155" s="598"/>
    </row>
    <row r="156">
      <c r="A156" s="598"/>
      <c r="B156" s="598"/>
      <c r="C156" s="598"/>
      <c r="D156" s="598"/>
      <c r="E156" s="598"/>
      <c r="F156" s="598"/>
      <c r="G156" s="598"/>
      <c r="H156" s="598"/>
      <c r="I156" s="598"/>
      <c r="J156" s="598"/>
      <c r="K156" s="598"/>
      <c r="L156" s="598"/>
      <c r="M156" s="598"/>
      <c r="N156" s="598"/>
      <c r="O156" s="598"/>
      <c r="P156" s="598"/>
      <c r="Q156" s="598"/>
      <c r="R156" s="598"/>
      <c r="S156" s="598"/>
      <c r="T156" s="598"/>
      <c r="U156" s="598"/>
      <c r="V156" s="598"/>
    </row>
    <row r="157">
      <c r="A157" s="598"/>
      <c r="B157" s="598"/>
      <c r="C157" s="598"/>
      <c r="D157" s="598"/>
      <c r="E157" s="598"/>
      <c r="F157" s="598"/>
      <c r="G157" s="598"/>
      <c r="H157" s="598"/>
      <c r="I157" s="598"/>
      <c r="J157" s="598"/>
      <c r="K157" s="598"/>
      <c r="L157" s="598"/>
      <c r="M157" s="598"/>
      <c r="N157" s="598"/>
      <c r="O157" s="598"/>
      <c r="P157" s="598"/>
      <c r="Q157" s="598"/>
      <c r="R157" s="598"/>
      <c r="S157" s="598"/>
      <c r="T157" s="598"/>
      <c r="U157" s="598"/>
      <c r="V157" s="598"/>
    </row>
    <row r="158">
      <c r="A158" s="598"/>
      <c r="B158" s="598"/>
      <c r="C158" s="598"/>
      <c r="D158" s="598"/>
      <c r="E158" s="598"/>
      <c r="F158" s="598"/>
      <c r="G158" s="598"/>
      <c r="H158" s="598"/>
      <c r="I158" s="598"/>
      <c r="J158" s="598"/>
      <c r="K158" s="598"/>
      <c r="L158" s="598"/>
      <c r="M158" s="598"/>
      <c r="N158" s="598"/>
      <c r="O158" s="598"/>
      <c r="P158" s="598"/>
      <c r="Q158" s="598"/>
      <c r="R158" s="598"/>
      <c r="S158" s="598"/>
      <c r="T158" s="598"/>
      <c r="U158" s="598"/>
      <c r="V158" s="598"/>
    </row>
    <row r="159">
      <c r="A159" s="598"/>
      <c r="B159" s="598"/>
      <c r="C159" s="598"/>
      <c r="D159" s="598"/>
      <c r="E159" s="598"/>
      <c r="F159" s="598"/>
      <c r="G159" s="598"/>
      <c r="H159" s="598"/>
      <c r="I159" s="598"/>
      <c r="J159" s="598"/>
      <c r="K159" s="598"/>
      <c r="L159" s="598"/>
      <c r="M159" s="598"/>
      <c r="N159" s="598"/>
      <c r="O159" s="598"/>
      <c r="P159" s="598"/>
      <c r="Q159" s="598"/>
      <c r="R159" s="598"/>
      <c r="S159" s="598"/>
      <c r="T159" s="598"/>
      <c r="U159" s="598"/>
      <c r="V159" s="598"/>
    </row>
    <row r="160">
      <c r="A160" s="598"/>
      <c r="B160" s="598"/>
      <c r="C160" s="598"/>
      <c r="D160" s="598"/>
      <c r="E160" s="598"/>
      <c r="F160" s="598"/>
      <c r="G160" s="598"/>
      <c r="H160" s="598"/>
      <c r="I160" s="598"/>
      <c r="J160" s="598"/>
      <c r="K160" s="598"/>
      <c r="L160" s="598"/>
      <c r="M160" s="598"/>
      <c r="N160" s="598"/>
      <c r="O160" s="598"/>
      <c r="P160" s="598"/>
      <c r="Q160" s="598"/>
      <c r="R160" s="598"/>
      <c r="S160" s="598"/>
      <c r="T160" s="598"/>
      <c r="U160" s="598"/>
      <c r="V160" s="598"/>
    </row>
    <row r="161">
      <c r="A161" s="598"/>
      <c r="B161" s="598"/>
      <c r="C161" s="598"/>
      <c r="D161" s="598"/>
      <c r="E161" s="598"/>
      <c r="F161" s="598"/>
      <c r="G161" s="598"/>
      <c r="H161" s="598"/>
      <c r="I161" s="598"/>
      <c r="J161" s="598"/>
      <c r="K161" s="598"/>
      <c r="L161" s="598"/>
      <c r="M161" s="598"/>
      <c r="N161" s="598"/>
      <c r="O161" s="598"/>
      <c r="P161" s="598"/>
      <c r="Q161" s="598"/>
      <c r="R161" s="598"/>
      <c r="S161" s="598"/>
      <c r="T161" s="598"/>
      <c r="U161" s="598"/>
      <c r="V161" s="598"/>
    </row>
    <row r="162">
      <c r="A162" s="598"/>
      <c r="B162" s="598"/>
      <c r="C162" s="598"/>
      <c r="D162" s="598"/>
      <c r="E162" s="598"/>
      <c r="F162" s="598"/>
      <c r="G162" s="598"/>
      <c r="H162" s="598"/>
      <c r="I162" s="598"/>
      <c r="J162" s="598"/>
      <c r="K162" s="598"/>
      <c r="L162" s="598"/>
      <c r="M162" s="598"/>
      <c r="N162" s="598"/>
      <c r="O162" s="598"/>
      <c r="P162" s="598"/>
      <c r="Q162" s="598"/>
      <c r="R162" s="598"/>
      <c r="S162" s="598"/>
      <c r="T162" s="598"/>
      <c r="U162" s="598"/>
      <c r="V162" s="598"/>
    </row>
    <row r="163">
      <c r="A163" s="598"/>
      <c r="B163" s="598"/>
      <c r="C163" s="598"/>
      <c r="D163" s="598"/>
      <c r="E163" s="598"/>
      <c r="F163" s="598"/>
      <c r="G163" s="598"/>
      <c r="H163" s="598"/>
      <c r="I163" s="598"/>
      <c r="J163" s="598"/>
      <c r="K163" s="598"/>
      <c r="L163" s="598"/>
      <c r="M163" s="598"/>
      <c r="N163" s="598"/>
      <c r="O163" s="598"/>
      <c r="P163" s="598"/>
      <c r="Q163" s="598"/>
      <c r="R163" s="598"/>
      <c r="S163" s="598"/>
      <c r="T163" s="598"/>
      <c r="U163" s="598"/>
      <c r="V163" s="598"/>
    </row>
    <row r="164">
      <c r="A164" s="598"/>
      <c r="B164" s="598"/>
      <c r="C164" s="598"/>
      <c r="D164" s="598"/>
      <c r="E164" s="598"/>
      <c r="F164" s="598"/>
      <c r="G164" s="598"/>
      <c r="H164" s="598"/>
      <c r="I164" s="598"/>
      <c r="J164" s="598"/>
      <c r="K164" s="598"/>
      <c r="L164" s="598"/>
      <c r="M164" s="598"/>
      <c r="N164" s="598"/>
      <c r="O164" s="598"/>
      <c r="P164" s="598"/>
      <c r="Q164" s="598"/>
      <c r="R164" s="598"/>
      <c r="S164" s="598"/>
      <c r="T164" s="598"/>
      <c r="U164" s="598"/>
      <c r="V164" s="598"/>
    </row>
    <row r="165">
      <c r="A165" s="598"/>
      <c r="B165" s="598"/>
      <c r="C165" s="598"/>
      <c r="D165" s="598"/>
      <c r="E165" s="598"/>
      <c r="F165" s="598"/>
      <c r="G165" s="598"/>
      <c r="H165" s="598"/>
      <c r="I165" s="598"/>
      <c r="J165" s="598"/>
      <c r="K165" s="598"/>
      <c r="L165" s="598"/>
      <c r="M165" s="598"/>
      <c r="N165" s="598"/>
      <c r="O165" s="598"/>
      <c r="P165" s="598"/>
      <c r="Q165" s="598"/>
      <c r="R165" s="598"/>
      <c r="S165" s="598"/>
      <c r="T165" s="598"/>
      <c r="U165" s="598"/>
      <c r="V165" s="598"/>
    </row>
    <row r="166">
      <c r="A166" s="598"/>
      <c r="B166" s="598"/>
      <c r="C166" s="598"/>
      <c r="D166" s="598"/>
      <c r="E166" s="598"/>
      <c r="F166" s="598"/>
      <c r="G166" s="598"/>
      <c r="H166" s="598"/>
      <c r="I166" s="598"/>
      <c r="J166" s="598"/>
      <c r="K166" s="598"/>
      <c r="L166" s="598"/>
      <c r="M166" s="598"/>
      <c r="N166" s="598"/>
      <c r="O166" s="598"/>
      <c r="P166" s="598"/>
      <c r="Q166" s="598"/>
      <c r="R166" s="598"/>
      <c r="S166" s="598"/>
      <c r="T166" s="598"/>
      <c r="U166" s="598"/>
      <c r="V166" s="598"/>
    </row>
    <row r="167">
      <c r="A167" s="598"/>
      <c r="B167" s="598"/>
      <c r="C167" s="598"/>
      <c r="D167" s="598"/>
      <c r="E167" s="598"/>
      <c r="F167" s="598"/>
      <c r="G167" s="598"/>
      <c r="H167" s="598"/>
      <c r="I167" s="598"/>
      <c r="J167" s="598"/>
      <c r="K167" s="598"/>
      <c r="L167" s="598"/>
      <c r="M167" s="598"/>
      <c r="N167" s="598"/>
      <c r="O167" s="598"/>
      <c r="P167" s="598"/>
      <c r="Q167" s="598"/>
      <c r="R167" s="598"/>
      <c r="S167" s="598"/>
      <c r="T167" s="598"/>
      <c r="U167" s="598"/>
      <c r="V167" s="598"/>
    </row>
    <row r="168">
      <c r="A168" s="598"/>
      <c r="B168" s="598"/>
      <c r="C168" s="598"/>
      <c r="D168" s="598"/>
      <c r="E168" s="598"/>
      <c r="F168" s="598"/>
      <c r="G168" s="598"/>
      <c r="H168" s="598"/>
      <c r="I168" s="598"/>
      <c r="J168" s="598"/>
      <c r="K168" s="598"/>
      <c r="L168" s="598"/>
      <c r="M168" s="598"/>
      <c r="N168" s="598"/>
      <c r="O168" s="598"/>
      <c r="P168" s="598"/>
      <c r="Q168" s="598"/>
      <c r="R168" s="598"/>
      <c r="S168" s="598"/>
      <c r="T168" s="598"/>
      <c r="U168" s="598"/>
      <c r="V168" s="598"/>
    </row>
    <row r="169">
      <c r="A169" s="598"/>
      <c r="B169" s="598"/>
      <c r="C169" s="598"/>
      <c r="D169" s="598"/>
      <c r="E169" s="598"/>
      <c r="F169" s="598"/>
      <c r="G169" s="598"/>
      <c r="H169" s="598"/>
      <c r="I169" s="598"/>
      <c r="J169" s="598"/>
      <c r="K169" s="598"/>
      <c r="L169" s="598"/>
      <c r="M169" s="598"/>
      <c r="N169" s="598"/>
      <c r="O169" s="598"/>
      <c r="P169" s="598"/>
      <c r="Q169" s="598"/>
      <c r="R169" s="598"/>
      <c r="S169" s="598"/>
      <c r="T169" s="598"/>
      <c r="U169" s="598"/>
      <c r="V169" s="598"/>
    </row>
    <row r="170">
      <c r="A170" s="598"/>
      <c r="B170" s="598"/>
      <c r="C170" s="598"/>
      <c r="D170" s="598"/>
      <c r="E170" s="598"/>
      <c r="F170" s="598"/>
      <c r="G170" s="598"/>
      <c r="H170" s="598"/>
      <c r="I170" s="598"/>
      <c r="J170" s="598"/>
      <c r="K170" s="598"/>
      <c r="L170" s="598"/>
      <c r="M170" s="598"/>
      <c r="N170" s="598"/>
      <c r="O170" s="598"/>
      <c r="P170" s="598"/>
      <c r="Q170" s="598"/>
      <c r="R170" s="598"/>
      <c r="S170" s="598"/>
      <c r="T170" s="598"/>
      <c r="U170" s="598"/>
      <c r="V170" s="598"/>
    </row>
    <row r="171">
      <c r="A171" s="598"/>
      <c r="B171" s="598"/>
      <c r="C171" s="598"/>
      <c r="D171" s="598"/>
      <c r="E171" s="598"/>
      <c r="F171" s="598"/>
      <c r="G171" s="598"/>
      <c r="H171" s="598"/>
      <c r="I171" s="598"/>
      <c r="J171" s="598"/>
      <c r="K171" s="598"/>
      <c r="L171" s="598"/>
      <c r="M171" s="598"/>
      <c r="N171" s="598"/>
      <c r="O171" s="598"/>
      <c r="P171" s="598"/>
      <c r="Q171" s="598"/>
      <c r="R171" s="598"/>
      <c r="S171" s="598"/>
      <c r="T171" s="598"/>
      <c r="U171" s="598"/>
      <c r="V171" s="598"/>
    </row>
    <row r="172">
      <c r="A172" s="598"/>
      <c r="B172" s="598"/>
      <c r="C172" s="598"/>
      <c r="D172" s="598"/>
      <c r="E172" s="598"/>
      <c r="F172" s="598"/>
      <c r="G172" s="598"/>
      <c r="H172" s="598"/>
      <c r="I172" s="598"/>
      <c r="J172" s="598"/>
      <c r="K172" s="598"/>
      <c r="L172" s="598"/>
      <c r="M172" s="598"/>
      <c r="N172" s="598"/>
      <c r="O172" s="598"/>
      <c r="P172" s="598"/>
      <c r="Q172" s="598"/>
      <c r="R172" s="598"/>
      <c r="S172" s="598"/>
      <c r="T172" s="598"/>
      <c r="U172" s="598"/>
      <c r="V172" s="598"/>
    </row>
    <row r="173">
      <c r="A173" s="598"/>
      <c r="B173" s="598"/>
      <c r="C173" s="598"/>
      <c r="D173" s="598"/>
      <c r="E173" s="598"/>
      <c r="F173" s="598"/>
      <c r="G173" s="598"/>
      <c r="H173" s="598"/>
      <c r="I173" s="598"/>
      <c r="J173" s="598"/>
      <c r="K173" s="598"/>
      <c r="L173" s="598"/>
      <c r="M173" s="598"/>
      <c r="N173" s="598"/>
      <c r="O173" s="598"/>
      <c r="P173" s="598"/>
      <c r="Q173" s="598"/>
      <c r="R173" s="598"/>
      <c r="S173" s="598"/>
      <c r="T173" s="598"/>
      <c r="U173" s="598"/>
      <c r="V173" s="598"/>
    </row>
    <row r="174">
      <c r="A174" s="598"/>
      <c r="B174" s="598"/>
      <c r="C174" s="598"/>
      <c r="D174" s="598"/>
      <c r="E174" s="598"/>
      <c r="F174" s="598"/>
      <c r="G174" s="598"/>
      <c r="H174" s="598"/>
      <c r="I174" s="598"/>
      <c r="J174" s="598"/>
      <c r="K174" s="598"/>
      <c r="L174" s="598"/>
      <c r="M174" s="598"/>
      <c r="N174" s="598"/>
      <c r="O174" s="598"/>
      <c r="P174" s="598"/>
      <c r="Q174" s="598"/>
      <c r="R174" s="598"/>
      <c r="S174" s="598"/>
      <c r="T174" s="598"/>
      <c r="U174" s="598"/>
      <c r="V174" s="598"/>
    </row>
    <row r="175">
      <c r="A175" s="598"/>
      <c r="B175" s="598"/>
      <c r="C175" s="598"/>
      <c r="D175" s="598"/>
      <c r="E175" s="598"/>
      <c r="F175" s="598"/>
      <c r="G175" s="598"/>
      <c r="H175" s="598"/>
      <c r="I175" s="598"/>
      <c r="J175" s="598"/>
      <c r="K175" s="598"/>
      <c r="L175" s="598"/>
      <c r="M175" s="598"/>
      <c r="N175" s="598"/>
      <c r="O175" s="598"/>
      <c r="P175" s="598"/>
      <c r="Q175" s="598"/>
      <c r="R175" s="598"/>
      <c r="S175" s="598"/>
      <c r="T175" s="598"/>
      <c r="U175" s="598"/>
      <c r="V175" s="598"/>
    </row>
    <row r="176">
      <c r="A176" s="598"/>
      <c r="B176" s="598"/>
      <c r="C176" s="598"/>
      <c r="D176" s="598"/>
      <c r="E176" s="598"/>
      <c r="F176" s="598"/>
      <c r="G176" s="598"/>
      <c r="H176" s="598"/>
      <c r="I176" s="598"/>
      <c r="J176" s="598"/>
      <c r="K176" s="598"/>
      <c r="L176" s="598"/>
      <c r="M176" s="598"/>
      <c r="N176" s="598"/>
      <c r="O176" s="598"/>
      <c r="P176" s="598"/>
      <c r="Q176" s="598"/>
      <c r="R176" s="598"/>
      <c r="S176" s="598"/>
      <c r="T176" s="598"/>
      <c r="U176" s="598"/>
      <c r="V176" s="598"/>
    </row>
    <row r="177">
      <c r="A177" s="598"/>
      <c r="B177" s="598"/>
      <c r="C177" s="598"/>
      <c r="D177" s="598"/>
      <c r="E177" s="598"/>
      <c r="F177" s="598"/>
      <c r="G177" s="598"/>
      <c r="H177" s="598"/>
      <c r="I177" s="598"/>
      <c r="J177" s="598"/>
      <c r="K177" s="598"/>
      <c r="L177" s="598"/>
      <c r="M177" s="598"/>
      <c r="N177" s="598"/>
      <c r="O177" s="598"/>
      <c r="P177" s="598"/>
      <c r="Q177" s="598"/>
      <c r="R177" s="598"/>
      <c r="S177" s="598"/>
      <c r="T177" s="598"/>
      <c r="U177" s="598"/>
      <c r="V177" s="598"/>
    </row>
    <row r="178">
      <c r="A178" s="598"/>
      <c r="B178" s="598"/>
      <c r="C178" s="598"/>
      <c r="D178" s="598"/>
      <c r="E178" s="598"/>
      <c r="F178" s="598"/>
      <c r="G178" s="598"/>
      <c r="H178" s="598"/>
      <c r="I178" s="598"/>
      <c r="J178" s="598"/>
      <c r="K178" s="598"/>
      <c r="L178" s="598"/>
      <c r="M178" s="598"/>
      <c r="N178" s="598"/>
      <c r="O178" s="598"/>
      <c r="P178" s="598"/>
      <c r="Q178" s="598"/>
      <c r="R178" s="598"/>
      <c r="S178" s="598"/>
      <c r="T178" s="598"/>
      <c r="U178" s="598"/>
      <c r="V178" s="598"/>
    </row>
    <row r="179">
      <c r="A179" s="598"/>
      <c r="B179" s="598"/>
      <c r="C179" s="598"/>
      <c r="D179" s="598"/>
      <c r="E179" s="598"/>
      <c r="F179" s="598"/>
      <c r="G179" s="598"/>
      <c r="H179" s="598"/>
      <c r="I179" s="598"/>
      <c r="J179" s="598"/>
      <c r="K179" s="598"/>
      <c r="L179" s="598"/>
      <c r="M179" s="598"/>
      <c r="N179" s="598"/>
      <c r="O179" s="598"/>
      <c r="P179" s="598"/>
      <c r="Q179" s="598"/>
      <c r="R179" s="598"/>
      <c r="S179" s="598"/>
      <c r="T179" s="598"/>
      <c r="U179" s="598"/>
      <c r="V179" s="598"/>
    </row>
    <row r="180">
      <c r="A180" s="598"/>
      <c r="B180" s="598"/>
      <c r="C180" s="598"/>
      <c r="D180" s="598"/>
      <c r="E180" s="598"/>
      <c r="F180" s="598"/>
      <c r="G180" s="598"/>
      <c r="H180" s="598"/>
      <c r="I180" s="598"/>
      <c r="J180" s="598"/>
      <c r="K180" s="598"/>
      <c r="L180" s="598"/>
      <c r="M180" s="598"/>
      <c r="N180" s="598"/>
      <c r="O180" s="598"/>
      <c r="P180" s="598"/>
      <c r="Q180" s="598"/>
      <c r="R180" s="598"/>
      <c r="S180" s="598"/>
      <c r="T180" s="598"/>
      <c r="U180" s="598"/>
      <c r="V180" s="598"/>
    </row>
    <row r="181">
      <c r="A181" s="598"/>
      <c r="B181" s="598"/>
      <c r="C181" s="598"/>
      <c r="D181" s="598"/>
      <c r="E181" s="598"/>
      <c r="F181" s="598"/>
      <c r="G181" s="598"/>
      <c r="H181" s="598"/>
      <c r="I181" s="598"/>
      <c r="J181" s="598"/>
      <c r="K181" s="598"/>
      <c r="L181" s="598"/>
      <c r="M181" s="598"/>
      <c r="N181" s="598"/>
      <c r="O181" s="598"/>
      <c r="P181" s="598"/>
      <c r="Q181" s="598"/>
      <c r="R181" s="598"/>
      <c r="S181" s="598"/>
      <c r="T181" s="598"/>
      <c r="U181" s="598"/>
      <c r="V181" s="598"/>
    </row>
    <row r="182">
      <c r="A182" s="598"/>
      <c r="B182" s="598"/>
      <c r="C182" s="598"/>
      <c r="D182" s="598"/>
      <c r="E182" s="598"/>
      <c r="F182" s="598"/>
      <c r="G182" s="598"/>
      <c r="H182" s="598"/>
      <c r="I182" s="598"/>
      <c r="J182" s="598"/>
      <c r="K182" s="598"/>
      <c r="L182" s="598"/>
      <c r="M182" s="598"/>
      <c r="N182" s="598"/>
      <c r="O182" s="598"/>
      <c r="P182" s="598"/>
      <c r="Q182" s="598"/>
      <c r="R182" s="598"/>
      <c r="S182" s="598"/>
      <c r="T182" s="598"/>
      <c r="U182" s="598"/>
      <c r="V182" s="598"/>
    </row>
    <row r="183">
      <c r="A183" s="598"/>
      <c r="B183" s="598"/>
      <c r="C183" s="598"/>
      <c r="D183" s="598"/>
      <c r="E183" s="598"/>
      <c r="F183" s="598"/>
      <c r="G183" s="598"/>
      <c r="H183" s="598"/>
      <c r="I183" s="598"/>
      <c r="J183" s="598"/>
      <c r="K183" s="598"/>
      <c r="L183" s="598"/>
      <c r="M183" s="598"/>
      <c r="N183" s="598"/>
      <c r="O183" s="598"/>
      <c r="P183" s="598"/>
      <c r="Q183" s="598"/>
      <c r="R183" s="598"/>
      <c r="S183" s="598"/>
      <c r="T183" s="598"/>
      <c r="U183" s="598"/>
      <c r="V183" s="598"/>
    </row>
    <row r="184">
      <c r="A184" s="598"/>
      <c r="B184" s="598"/>
      <c r="C184" s="598"/>
      <c r="D184" s="598"/>
      <c r="E184" s="598"/>
      <c r="F184" s="598"/>
      <c r="G184" s="598"/>
      <c r="H184" s="598"/>
      <c r="I184" s="598"/>
      <c r="J184" s="598"/>
      <c r="K184" s="598"/>
      <c r="L184" s="598"/>
      <c r="M184" s="598"/>
      <c r="N184" s="598"/>
      <c r="O184" s="598"/>
      <c r="P184" s="598"/>
      <c r="Q184" s="598"/>
      <c r="R184" s="598"/>
      <c r="S184" s="598"/>
      <c r="T184" s="598"/>
      <c r="U184" s="598"/>
      <c r="V184" s="598"/>
    </row>
    <row r="185">
      <c r="A185" s="598"/>
      <c r="B185" s="598"/>
      <c r="C185" s="598"/>
      <c r="D185" s="598"/>
      <c r="E185" s="598"/>
      <c r="F185" s="598"/>
      <c r="G185" s="598"/>
      <c r="H185" s="598"/>
      <c r="I185" s="598"/>
      <c r="J185" s="598"/>
      <c r="K185" s="598"/>
      <c r="L185" s="598"/>
      <c r="M185" s="598"/>
      <c r="N185" s="598"/>
      <c r="O185" s="598"/>
      <c r="P185" s="598"/>
      <c r="Q185" s="598"/>
      <c r="R185" s="598"/>
      <c r="S185" s="598"/>
      <c r="T185" s="598"/>
      <c r="U185" s="598"/>
      <c r="V185" s="598"/>
    </row>
    <row r="186">
      <c r="A186" s="598"/>
      <c r="B186" s="598"/>
      <c r="C186" s="598"/>
      <c r="D186" s="598"/>
      <c r="E186" s="598"/>
      <c r="F186" s="598"/>
      <c r="G186" s="598"/>
      <c r="H186" s="598"/>
      <c r="I186" s="598"/>
      <c r="J186" s="598"/>
      <c r="K186" s="598"/>
      <c r="L186" s="598"/>
      <c r="M186" s="598"/>
      <c r="N186" s="598"/>
      <c r="O186" s="598"/>
      <c r="P186" s="598"/>
      <c r="Q186" s="598"/>
      <c r="R186" s="598"/>
      <c r="S186" s="598"/>
      <c r="T186" s="598"/>
      <c r="U186" s="598"/>
      <c r="V186" s="598"/>
    </row>
    <row r="187">
      <c r="A187" s="598"/>
      <c r="B187" s="598"/>
      <c r="C187" s="598"/>
      <c r="D187" s="598"/>
      <c r="E187" s="598"/>
      <c r="F187" s="598"/>
      <c r="G187" s="598"/>
      <c r="H187" s="598"/>
      <c r="I187" s="598"/>
      <c r="J187" s="598"/>
      <c r="K187" s="598"/>
      <c r="L187" s="598"/>
      <c r="M187" s="598"/>
      <c r="N187" s="598"/>
      <c r="O187" s="598"/>
      <c r="P187" s="598"/>
      <c r="Q187" s="598"/>
      <c r="R187" s="598"/>
      <c r="S187" s="598"/>
      <c r="T187" s="598"/>
      <c r="U187" s="598"/>
      <c r="V187" s="598"/>
    </row>
    <row r="188">
      <c r="A188" s="598"/>
      <c r="B188" s="598"/>
      <c r="C188" s="598"/>
      <c r="D188" s="598"/>
      <c r="E188" s="598"/>
      <c r="F188" s="598"/>
      <c r="G188" s="598"/>
      <c r="H188" s="598"/>
      <c r="I188" s="598"/>
      <c r="J188" s="598"/>
      <c r="K188" s="598"/>
      <c r="L188" s="598"/>
      <c r="M188" s="598"/>
      <c r="N188" s="598"/>
      <c r="O188" s="598"/>
      <c r="P188" s="598"/>
      <c r="Q188" s="598"/>
      <c r="R188" s="598"/>
      <c r="S188" s="598"/>
      <c r="T188" s="598"/>
      <c r="U188" s="598"/>
      <c r="V188" s="598"/>
    </row>
    <row r="189">
      <c r="A189" s="598"/>
      <c r="B189" s="598"/>
      <c r="C189" s="598"/>
      <c r="D189" s="598"/>
      <c r="E189" s="598"/>
      <c r="F189" s="598"/>
      <c r="G189" s="598"/>
      <c r="H189" s="598"/>
      <c r="I189" s="598"/>
      <c r="J189" s="598"/>
      <c r="K189" s="598"/>
      <c r="L189" s="598"/>
      <c r="M189" s="598"/>
      <c r="N189" s="598"/>
      <c r="O189" s="598"/>
      <c r="P189" s="598"/>
      <c r="Q189" s="598"/>
      <c r="R189" s="598"/>
      <c r="S189" s="598"/>
      <c r="T189" s="598"/>
      <c r="U189" s="598"/>
      <c r="V189" s="598"/>
    </row>
    <row r="190">
      <c r="A190" s="598"/>
      <c r="B190" s="598"/>
      <c r="C190" s="598"/>
      <c r="D190" s="598"/>
      <c r="E190" s="598"/>
      <c r="F190" s="598"/>
      <c r="G190" s="598"/>
      <c r="H190" s="598"/>
      <c r="I190" s="598"/>
      <c r="J190" s="598"/>
      <c r="K190" s="598"/>
      <c r="L190" s="598"/>
      <c r="M190" s="598"/>
      <c r="N190" s="598"/>
      <c r="O190" s="598"/>
      <c r="P190" s="598"/>
      <c r="Q190" s="598"/>
      <c r="R190" s="598"/>
      <c r="S190" s="598"/>
      <c r="T190" s="598"/>
      <c r="U190" s="598"/>
      <c r="V190" s="598"/>
    </row>
    <row r="191">
      <c r="A191" s="598"/>
      <c r="B191" s="598"/>
      <c r="C191" s="598"/>
      <c r="D191" s="598"/>
      <c r="E191" s="598"/>
      <c r="F191" s="598"/>
      <c r="G191" s="598"/>
      <c r="H191" s="598"/>
      <c r="I191" s="598"/>
      <c r="J191" s="598"/>
      <c r="K191" s="598"/>
      <c r="L191" s="598"/>
      <c r="M191" s="598"/>
      <c r="N191" s="598"/>
      <c r="O191" s="598"/>
      <c r="P191" s="598"/>
      <c r="Q191" s="598"/>
      <c r="R191" s="598"/>
      <c r="S191" s="598"/>
      <c r="T191" s="598"/>
      <c r="U191" s="598"/>
      <c r="V191" s="598"/>
    </row>
    <row r="192">
      <c r="A192" s="598"/>
      <c r="B192" s="598"/>
      <c r="C192" s="598"/>
      <c r="D192" s="598"/>
      <c r="E192" s="598"/>
      <c r="F192" s="598"/>
      <c r="G192" s="598"/>
      <c r="H192" s="598"/>
      <c r="I192" s="598"/>
      <c r="J192" s="598"/>
      <c r="K192" s="598"/>
      <c r="L192" s="598"/>
      <c r="M192" s="598"/>
      <c r="N192" s="598"/>
      <c r="O192" s="598"/>
      <c r="P192" s="598"/>
      <c r="Q192" s="598"/>
      <c r="R192" s="598"/>
      <c r="S192" s="598"/>
      <c r="T192" s="598"/>
      <c r="U192" s="598"/>
      <c r="V192" s="598"/>
    </row>
    <row r="193">
      <c r="A193" s="598"/>
      <c r="B193" s="598"/>
      <c r="C193" s="598"/>
      <c r="D193" s="598"/>
      <c r="E193" s="598"/>
      <c r="F193" s="598"/>
      <c r="G193" s="598"/>
      <c r="H193" s="598"/>
      <c r="I193" s="598"/>
      <c r="J193" s="598"/>
      <c r="K193" s="598"/>
      <c r="L193" s="598"/>
      <c r="M193" s="598"/>
      <c r="N193" s="598"/>
      <c r="O193" s="598"/>
      <c r="P193" s="598"/>
      <c r="Q193" s="598"/>
      <c r="R193" s="598"/>
      <c r="S193" s="598"/>
      <c r="T193" s="598"/>
      <c r="U193" s="598"/>
      <c r="V193" s="598"/>
    </row>
    <row r="194">
      <c r="A194" s="598"/>
      <c r="B194" s="598"/>
      <c r="C194" s="598"/>
      <c r="D194" s="598"/>
      <c r="E194" s="598"/>
      <c r="F194" s="598"/>
      <c r="G194" s="598"/>
      <c r="H194" s="598"/>
      <c r="I194" s="598"/>
      <c r="J194" s="598"/>
      <c r="K194" s="598"/>
      <c r="L194" s="598"/>
      <c r="M194" s="598"/>
      <c r="N194" s="598"/>
      <c r="O194" s="598"/>
      <c r="P194" s="598"/>
      <c r="Q194" s="598"/>
      <c r="R194" s="598"/>
      <c r="S194" s="598"/>
      <c r="T194" s="598"/>
      <c r="U194" s="598"/>
      <c r="V194" s="598"/>
    </row>
    <row r="195">
      <c r="A195" s="598"/>
      <c r="B195" s="598"/>
      <c r="C195" s="598"/>
      <c r="D195" s="598"/>
      <c r="E195" s="598"/>
      <c r="F195" s="598"/>
      <c r="G195" s="598"/>
      <c r="H195" s="598"/>
      <c r="I195" s="598"/>
      <c r="J195" s="598"/>
      <c r="K195" s="598"/>
      <c r="L195" s="598"/>
      <c r="M195" s="598"/>
      <c r="N195" s="598"/>
      <c r="O195" s="598"/>
      <c r="P195" s="598"/>
      <c r="Q195" s="598"/>
      <c r="R195" s="598"/>
      <c r="S195" s="598"/>
      <c r="T195" s="598"/>
      <c r="U195" s="598"/>
      <c r="V195" s="598"/>
    </row>
    <row r="196">
      <c r="A196" s="598"/>
      <c r="B196" s="598"/>
      <c r="C196" s="598"/>
      <c r="D196" s="598"/>
      <c r="E196" s="598"/>
      <c r="F196" s="598"/>
      <c r="G196" s="598"/>
      <c r="H196" s="598"/>
      <c r="I196" s="598"/>
      <c r="J196" s="598"/>
      <c r="K196" s="598"/>
      <c r="L196" s="598"/>
      <c r="M196" s="598"/>
      <c r="N196" s="598"/>
      <c r="O196" s="598"/>
      <c r="P196" s="598"/>
      <c r="Q196" s="598"/>
      <c r="R196" s="598"/>
      <c r="S196" s="598"/>
      <c r="T196" s="598"/>
      <c r="U196" s="598"/>
      <c r="V196" s="598"/>
    </row>
    <row r="197">
      <c r="A197" s="598"/>
      <c r="B197" s="598"/>
      <c r="C197" s="598"/>
      <c r="D197" s="598"/>
      <c r="E197" s="598"/>
      <c r="F197" s="598"/>
      <c r="G197" s="598"/>
      <c r="H197" s="598"/>
      <c r="I197" s="598"/>
      <c r="J197" s="598"/>
      <c r="K197" s="598"/>
      <c r="L197" s="598"/>
      <c r="M197" s="598"/>
      <c r="N197" s="598"/>
      <c r="O197" s="598"/>
      <c r="P197" s="598"/>
      <c r="Q197" s="598"/>
      <c r="R197" s="598"/>
      <c r="S197" s="598"/>
      <c r="T197" s="598"/>
      <c r="U197" s="598"/>
      <c r="V197" s="598"/>
    </row>
    <row r="198">
      <c r="A198" s="598"/>
      <c r="B198" s="598"/>
      <c r="C198" s="598"/>
      <c r="D198" s="598"/>
      <c r="E198" s="598"/>
      <c r="F198" s="598"/>
      <c r="G198" s="598"/>
      <c r="H198" s="598"/>
      <c r="I198" s="598"/>
      <c r="J198" s="598"/>
      <c r="K198" s="598"/>
      <c r="L198" s="598"/>
      <c r="M198" s="598"/>
      <c r="N198" s="598"/>
      <c r="O198" s="598"/>
      <c r="P198" s="598"/>
      <c r="Q198" s="598"/>
      <c r="R198" s="598"/>
      <c r="S198" s="598"/>
      <c r="T198" s="598"/>
      <c r="U198" s="598"/>
      <c r="V198" s="598"/>
    </row>
    <row r="199">
      <c r="A199" s="598"/>
      <c r="B199" s="598"/>
      <c r="C199" s="598"/>
      <c r="D199" s="598"/>
      <c r="E199" s="598"/>
      <c r="F199" s="598"/>
      <c r="G199" s="598"/>
      <c r="H199" s="598"/>
      <c r="I199" s="598"/>
      <c r="J199" s="598"/>
      <c r="K199" s="598"/>
      <c r="L199" s="598"/>
      <c r="M199" s="598"/>
      <c r="N199" s="598"/>
      <c r="O199" s="598"/>
      <c r="P199" s="598"/>
      <c r="Q199" s="598"/>
      <c r="R199" s="598"/>
      <c r="S199" s="598"/>
      <c r="T199" s="598"/>
      <c r="U199" s="598"/>
      <c r="V199" s="598"/>
    </row>
    <row r="200">
      <c r="A200" s="598"/>
      <c r="B200" s="598"/>
      <c r="C200" s="598"/>
      <c r="D200" s="598"/>
      <c r="E200" s="598"/>
      <c r="F200" s="598"/>
      <c r="G200" s="598"/>
      <c r="H200" s="598"/>
      <c r="I200" s="598"/>
      <c r="J200" s="598"/>
      <c r="K200" s="598"/>
      <c r="L200" s="598"/>
      <c r="M200" s="598"/>
      <c r="N200" s="598"/>
      <c r="O200" s="598"/>
      <c r="P200" s="598"/>
      <c r="Q200" s="598"/>
      <c r="R200" s="598"/>
      <c r="S200" s="598"/>
      <c r="T200" s="598"/>
      <c r="U200" s="598"/>
      <c r="V200" s="598"/>
    </row>
    <row r="201">
      <c r="A201" s="598"/>
      <c r="B201" s="598"/>
      <c r="C201" s="598"/>
      <c r="D201" s="598"/>
      <c r="E201" s="598"/>
      <c r="F201" s="598"/>
      <c r="G201" s="598"/>
      <c r="H201" s="598"/>
      <c r="I201" s="598"/>
      <c r="J201" s="598"/>
      <c r="K201" s="598"/>
      <c r="L201" s="598"/>
      <c r="M201" s="598"/>
      <c r="N201" s="598"/>
      <c r="O201" s="598"/>
      <c r="P201" s="598"/>
      <c r="Q201" s="598"/>
      <c r="R201" s="598"/>
      <c r="S201" s="598"/>
      <c r="T201" s="598"/>
      <c r="U201" s="598"/>
      <c r="V201" s="598"/>
    </row>
    <row r="202">
      <c r="A202" s="598"/>
      <c r="B202" s="598"/>
      <c r="C202" s="598"/>
      <c r="D202" s="598"/>
      <c r="E202" s="598"/>
      <c r="F202" s="598"/>
      <c r="G202" s="598"/>
      <c r="H202" s="598"/>
      <c r="I202" s="598"/>
      <c r="J202" s="598"/>
      <c r="K202" s="598"/>
      <c r="L202" s="598"/>
      <c r="M202" s="598"/>
      <c r="N202" s="598"/>
      <c r="O202" s="598"/>
      <c r="P202" s="598"/>
      <c r="Q202" s="598"/>
      <c r="R202" s="598"/>
      <c r="S202" s="598"/>
      <c r="T202" s="598"/>
      <c r="U202" s="598"/>
      <c r="V202" s="598"/>
    </row>
    <row r="203">
      <c r="A203" s="598"/>
      <c r="B203" s="598"/>
      <c r="C203" s="598"/>
      <c r="D203" s="598"/>
      <c r="E203" s="598"/>
      <c r="F203" s="598"/>
      <c r="G203" s="598"/>
      <c r="H203" s="598"/>
      <c r="I203" s="598"/>
      <c r="J203" s="598"/>
      <c r="K203" s="598"/>
      <c r="L203" s="598"/>
      <c r="M203" s="598"/>
      <c r="N203" s="598"/>
      <c r="O203" s="598"/>
      <c r="P203" s="598"/>
      <c r="Q203" s="598"/>
      <c r="R203" s="598"/>
      <c r="S203" s="598"/>
      <c r="T203" s="598"/>
      <c r="U203" s="598"/>
      <c r="V203" s="598"/>
    </row>
  </sheetData>
  <mergeCells>
    <mergeCell ref="M1:U1"/>
    <mergeCell ref="B1:K1"/>
    <mergeCell ref="B54:B69"/>
    <mergeCell ref="D35:F35"/>
    <mergeCell ref="Q2:S2"/>
    <mergeCell ref="E3:G3"/>
    <mergeCell ref="K3:M3"/>
    <mergeCell ref="Q3:S3"/>
    <mergeCell ref="W3:Y3"/>
  </mergeCells>
  <picture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10" min="10" style="0" width="21.577464788732396"/>
    <col collapsed="false" customWidth="true" hidden="false" max="11" min="11" style="0" width="19.323943661971832"/>
    <col collapsed="false" customWidth="true" hidden="false" max="12" min="12" style="0" width="18.64788732394366"/>
    <col collapsed="false" customWidth="true" hidden="false" max="13" min="13" style="0" width="20.901408450704224"/>
    <col collapsed="false" customWidth="true" hidden="false" max="2" min="2" style="0" width="12.450704225352112"/>
    <col collapsed="false" customWidth="true" hidden="false" max="8" min="8" style="0" width="11.211267605633802"/>
  </cols>
  <sheetData>
    <row r="1">
      <c r="A1" s="643" t="s">
        <v>4216</v>
      </c>
      <c r="B1" s="644"/>
      <c r="C1" s="644"/>
      <c r="D1" s="644"/>
      <c r="E1" s="644"/>
      <c r="F1" s="644"/>
      <c r="G1" s="644"/>
      <c r="H1" s="644"/>
      <c r="I1" s="644"/>
      <c r="J1" s="644"/>
      <c r="K1" s="644"/>
      <c r="L1" s="644"/>
      <c r="M1" s="644"/>
      <c r="N1" s="644"/>
      <c r="O1" s="644"/>
      <c r="P1" s="644"/>
    </row>
    <row r="2">
      <c r="A2" s="644"/>
      <c r="B2" s="644"/>
      <c r="C2" s="644"/>
      <c r="D2" s="644"/>
      <c r="E2" s="644"/>
      <c r="F2" s="644"/>
      <c r="G2" s="644"/>
      <c r="H2" s="644"/>
      <c r="I2" s="644"/>
      <c r="J2" s="644"/>
      <c r="K2" s="644"/>
      <c r="L2" s="644"/>
      <c r="M2" s="644"/>
      <c r="N2" s="644"/>
      <c r="O2" s="644"/>
      <c r="P2" s="644"/>
    </row>
    <row r="3">
      <c r="A3" s="645"/>
      <c r="B3" s="645"/>
      <c r="C3" s="645"/>
      <c r="D3" s="645"/>
      <c r="E3" s="645"/>
      <c r="F3" s="645"/>
      <c r="G3" s="645"/>
      <c r="H3" s="645"/>
      <c r="I3" s="645"/>
      <c r="J3" s="645"/>
      <c r="K3" s="645"/>
      <c r="L3" s="645"/>
      <c r="M3" s="645"/>
      <c r="N3" s="645"/>
    </row>
    <row r="4">
      <c r="A4" s="646" t="s">
        <v>4217</v>
      </c>
      <c r="B4" s="646"/>
      <c r="C4" s="646"/>
      <c r="D4" s="646"/>
      <c r="E4" s="646"/>
      <c r="F4" s="646"/>
      <c r="G4" s="646"/>
      <c r="H4" s="646"/>
      <c r="I4" s="646"/>
      <c r="J4" s="646"/>
      <c r="K4" s="646"/>
      <c r="L4" s="646"/>
      <c r="M4" s="646"/>
      <c r="N4" s="646"/>
      <c r="O4" s="646"/>
      <c r="P4" s="646"/>
    </row>
    <row r="5">
      <c r="A5" s="647" t="s">
        <v>4218</v>
      </c>
      <c r="B5" s="647" t="s">
        <v>4219</v>
      </c>
      <c r="C5" s="647" t="s">
        <v>4220</v>
      </c>
      <c r="D5" s="647" t="s">
        <v>4221</v>
      </c>
      <c r="E5" s="647" t="s">
        <v>4222</v>
      </c>
      <c r="F5" s="647" t="s">
        <v>4223</v>
      </c>
      <c r="G5" s="647" t="s">
        <v>4224</v>
      </c>
      <c r="H5" s="647" t="s">
        <v>4225</v>
      </c>
      <c r="I5" s="647" t="s">
        <v>4226</v>
      </c>
      <c r="J5" s="648" t="s">
        <v>4227</v>
      </c>
      <c r="K5" s="648" t="s">
        <v>4228</v>
      </c>
      <c r="L5" s="648" t="s">
        <v>4229</v>
      </c>
      <c r="M5" s="645"/>
      <c r="N5" s="645"/>
    </row>
    <row r="6">
      <c r="A6" s="649">
        <v>100342</v>
      </c>
      <c r="B6" s="650"/>
      <c r="C6" s="650" t="s">
        <v>4230</v>
      </c>
      <c r="D6" s="651" t="s">
        <v>4231</v>
      </c>
      <c r="E6" s="652">
        <v>120</v>
      </c>
      <c r="F6" s="653">
        <v>10</v>
      </c>
      <c r="G6" s="651">
        <v>10</v>
      </c>
      <c r="H6" s="651" t="s">
        <v>4232</v>
      </c>
      <c r="I6" s="651"/>
      <c r="J6" s="651">
        <f>SUM(L32:L41)</f>
      </c>
      <c r="K6" s="654">
        <f>SUM(M32:M41)</f>
      </c>
      <c r="L6" s="651">
        <f>SUM(N32:N41)</f>
      </c>
      <c r="M6" s="645"/>
      <c r="N6" s="645"/>
    </row>
    <row r="7">
      <c r="A7" s="645"/>
      <c r="B7" s="645"/>
      <c r="C7" s="645"/>
      <c r="D7" s="645"/>
      <c r="E7" s="645"/>
      <c r="F7" s="645"/>
      <c r="G7" s="645"/>
      <c r="H7" s="645"/>
      <c r="I7" s="645"/>
      <c r="J7" s="645"/>
      <c r="K7" s="645"/>
      <c r="L7" s="645"/>
      <c r="M7" s="645"/>
      <c r="N7" s="645"/>
    </row>
    <row r="8">
      <c r="A8" s="646" t="s">
        <v>4233</v>
      </c>
      <c r="B8" s="646"/>
      <c r="C8" s="646"/>
      <c r="D8" s="646"/>
      <c r="E8" s="646"/>
      <c r="F8" s="646"/>
      <c r="G8" s="646"/>
      <c r="H8" s="646"/>
      <c r="I8" s="646"/>
      <c r="J8" s="646"/>
      <c r="K8" s="646"/>
      <c r="L8" s="646"/>
      <c r="M8" s="646"/>
      <c r="N8" s="646"/>
      <c r="O8" s="646"/>
      <c r="P8" s="646"/>
    </row>
    <row r="9">
      <c r="A9" s="655" t="s">
        <v>4234</v>
      </c>
      <c r="B9" s="656"/>
      <c r="C9" s="656"/>
      <c r="D9" s="656"/>
      <c r="E9" s="656"/>
      <c r="F9" s="656"/>
      <c r="G9" s="656"/>
      <c r="H9" s="656"/>
      <c r="I9" s="656"/>
      <c r="J9" s="656"/>
      <c r="K9" s="656"/>
      <c r="L9" s="656"/>
      <c r="M9" s="656"/>
      <c r="N9" s="656"/>
      <c r="O9" s="656"/>
      <c r="P9" s="656"/>
    </row>
    <row r="10">
      <c r="A10" s="647" t="s">
        <v>4235</v>
      </c>
      <c r="B10" s="647" t="s">
        <v>4236</v>
      </c>
      <c r="C10" s="647" t="s">
        <v>4237</v>
      </c>
      <c r="D10" s="648" t="s">
        <v>4238</v>
      </c>
      <c r="E10" s="648" t="s">
        <v>4239</v>
      </c>
      <c r="F10" s="648" t="s">
        <v>4240</v>
      </c>
      <c r="G10" s="648" t="s">
        <v>4241</v>
      </c>
      <c r="H10" s="647" t="s">
        <v>4242</v>
      </c>
      <c r="I10" s="648" t="s">
        <v>4243</v>
      </c>
      <c r="J10" s="648" t="s">
        <v>4244</v>
      </c>
      <c r="K10" s="647" t="s">
        <v>4245</v>
      </c>
      <c r="L10" s="647" t="s">
        <v>4246</v>
      </c>
      <c r="M10" s="647" t="s">
        <v>4247</v>
      </c>
      <c r="N10" s="645"/>
    </row>
    <row r="11">
      <c r="A11" s="650">
        <v>1</v>
      </c>
      <c r="B11" s="650" t="s">
        <v>4248</v>
      </c>
      <c r="C11" s="650">
        <v>1</v>
      </c>
      <c r="D11" s="651">
        <f t="shared" ref="D11:D20" si="12">C11*$F$6</f>
      </c>
      <c r="E11" s="653">
        <v>6000</v>
      </c>
      <c r="F11" s="653">
        <f t="shared" ref="F11:F20" si="17">E11*C11</f>
      </c>
      <c r="G11" s="651">
        <f t="shared" ref="G11:G20" si="13">F11*$F$6</f>
      </c>
      <c r="H11" s="653">
        <v>50</v>
      </c>
      <c r="I11" s="657">
        <f t="shared" ref="I11:I20" si="22">H11/$H$21</f>
      </c>
      <c r="J11" s="651">
        <f t="shared" ref="J11:J20" si="0">I11*F11</f>
      </c>
      <c r="K11" s="651" t="s">
        <v>4249</v>
      </c>
      <c r="L11" s="651">
        <v>7</v>
      </c>
      <c r="M11" s="651" t="s">
        <v>4250</v>
      </c>
      <c r="N11" s="645"/>
    </row>
    <row r="12">
      <c r="A12" s="650">
        <v>2</v>
      </c>
      <c r="B12" s="649" t="s">
        <v>4251</v>
      </c>
      <c r="C12" s="650">
        <v>1</v>
      </c>
      <c r="D12" s="651">
        <f t="shared" si="12"/>
      </c>
      <c r="E12" s="653">
        <v>480</v>
      </c>
      <c r="F12" s="653">
        <f t="shared" si="17"/>
      </c>
      <c r="G12" s="651">
        <f t="shared" si="13"/>
      </c>
      <c r="H12" s="653">
        <v>450</v>
      </c>
      <c r="I12" s="657">
        <f t="shared" si="22"/>
      </c>
      <c r="J12" s="651">
        <f t="shared" si="0"/>
      </c>
      <c r="K12" s="651">
        <v>4</v>
      </c>
      <c r="L12" s="651" t="s">
        <v>4249</v>
      </c>
      <c r="M12" s="651" t="s">
        <v>4252</v>
      </c>
      <c r="N12" s="645"/>
    </row>
    <row r="13">
      <c r="A13" s="650">
        <v>3</v>
      </c>
      <c r="B13" s="650" t="s">
        <v>4253</v>
      </c>
      <c r="C13" s="658">
        <v>15</v>
      </c>
      <c r="D13" s="651">
        <f t="shared" si="12"/>
      </c>
      <c r="E13" s="651">
        <v>30</v>
      </c>
      <c r="F13" s="653">
        <f t="shared" si="17"/>
      </c>
      <c r="G13" s="651">
        <f t="shared" si="13"/>
      </c>
      <c r="H13" s="651">
        <v>600</v>
      </c>
      <c r="I13" s="657">
        <f t="shared" si="22"/>
      </c>
      <c r="J13" s="651">
        <f t="shared" si="0"/>
      </c>
      <c r="K13" s="651" t="s">
        <v>4249</v>
      </c>
      <c r="L13" s="651" t="s">
        <v>4249</v>
      </c>
      <c r="M13" s="651" t="s">
        <v>4254</v>
      </c>
      <c r="N13" s="645"/>
    </row>
    <row r="14">
      <c r="A14" s="650">
        <v>4</v>
      </c>
      <c r="B14" s="650" t="s">
        <v>4255</v>
      </c>
      <c r="C14" s="649">
        <v>5</v>
      </c>
      <c r="D14" s="651">
        <f t="shared" si="12"/>
      </c>
      <c r="E14" s="651">
        <v>60</v>
      </c>
      <c r="F14" s="653">
        <f t="shared" si="17"/>
      </c>
      <c r="G14" s="651">
        <f t="shared" si="13"/>
      </c>
      <c r="H14" s="651">
        <v>850</v>
      </c>
      <c r="I14" s="657">
        <f t="shared" si="22"/>
      </c>
      <c r="J14" s="651">
        <f t="shared" si="0"/>
      </c>
      <c r="K14" s="651" t="s">
        <v>4249</v>
      </c>
      <c r="L14" s="651" t="s">
        <v>4249</v>
      </c>
      <c r="M14" s="651" t="s">
        <v>4254</v>
      </c>
      <c r="N14" s="645"/>
    </row>
    <row r="15">
      <c r="A15" s="650">
        <v>5</v>
      </c>
      <c r="B15" s="650" t="s">
        <v>4256</v>
      </c>
      <c r="C15" s="650">
        <v>5</v>
      </c>
      <c r="D15" s="651">
        <f t="shared" si="12"/>
      </c>
      <c r="E15" s="651">
        <v>50</v>
      </c>
      <c r="F15" s="653">
        <f t="shared" si="17"/>
      </c>
      <c r="G15" s="651">
        <f t="shared" si="13"/>
      </c>
      <c r="H15" s="651">
        <v>950</v>
      </c>
      <c r="I15" s="657">
        <f t="shared" si="22"/>
      </c>
      <c r="J15" s="651">
        <f t="shared" si="0"/>
      </c>
      <c r="K15" s="651" t="s">
        <v>4249</v>
      </c>
      <c r="L15" s="651" t="s">
        <v>4249</v>
      </c>
      <c r="M15" s="651" t="s">
        <v>4254</v>
      </c>
      <c r="N15" s="645"/>
    </row>
    <row r="16">
      <c r="A16" s="650">
        <v>6</v>
      </c>
      <c r="B16" s="650" t="s">
        <v>4257</v>
      </c>
      <c r="C16" s="650">
        <v>1</v>
      </c>
      <c r="D16" s="651">
        <f t="shared" si="12"/>
      </c>
      <c r="E16" s="651">
        <v>280</v>
      </c>
      <c r="F16" s="653">
        <f t="shared" si="17"/>
      </c>
      <c r="G16" s="651">
        <f t="shared" si="13"/>
      </c>
      <c r="H16" s="651">
        <v>1300</v>
      </c>
      <c r="I16" s="657">
        <f t="shared" si="22"/>
      </c>
      <c r="J16" s="651">
        <f t="shared" si="0"/>
      </c>
      <c r="K16" s="651" t="s">
        <v>4249</v>
      </c>
      <c r="L16" s="651" t="s">
        <v>4249</v>
      </c>
      <c r="M16" s="651" t="s">
        <v>4254</v>
      </c>
      <c r="N16" s="645"/>
    </row>
    <row r="17">
      <c r="A17" s="650">
        <v>7</v>
      </c>
      <c r="B17" s="650" t="s">
        <v>4258</v>
      </c>
      <c r="C17" s="650">
        <v>100</v>
      </c>
      <c r="D17" s="651">
        <f t="shared" si="12"/>
      </c>
      <c r="E17" s="651">
        <v>2</v>
      </c>
      <c r="F17" s="653">
        <f t="shared" si="17"/>
      </c>
      <c r="G17" s="651">
        <f t="shared" si="13"/>
      </c>
      <c r="H17" s="651">
        <v>1450</v>
      </c>
      <c r="I17" s="657">
        <f t="shared" si="22"/>
      </c>
      <c r="J17" s="651">
        <f t="shared" si="0"/>
      </c>
      <c r="K17" s="651" t="s">
        <v>4249</v>
      </c>
      <c r="L17" s="651" t="s">
        <v>4249</v>
      </c>
      <c r="M17" s="651" t="s">
        <v>4254</v>
      </c>
      <c r="N17" s="645"/>
    </row>
    <row r="18">
      <c r="A18" s="650">
        <v>8</v>
      </c>
      <c r="B18" s="650" t="s">
        <v>4259</v>
      </c>
      <c r="C18" s="650">
        <v>50</v>
      </c>
      <c r="D18" s="651">
        <f t="shared" si="12"/>
      </c>
      <c r="E18" s="651">
        <v>3</v>
      </c>
      <c r="F18" s="653">
        <f t="shared" si="17"/>
      </c>
      <c r="G18" s="651">
        <f t="shared" si="13"/>
      </c>
      <c r="H18" s="651">
        <v>1450</v>
      </c>
      <c r="I18" s="657">
        <f t="shared" si="22"/>
      </c>
      <c r="J18" s="651">
        <f t="shared" si="0"/>
      </c>
      <c r="K18" s="651" t="s">
        <v>4249</v>
      </c>
      <c r="L18" s="651" t="s">
        <v>4249</v>
      </c>
      <c r="M18" s="651" t="s">
        <v>4254</v>
      </c>
      <c r="N18" s="645"/>
    </row>
    <row r="19">
      <c r="A19" s="650">
        <v>9</v>
      </c>
      <c r="B19" s="650" t="s">
        <v>4260</v>
      </c>
      <c r="C19" s="650">
        <v>300</v>
      </c>
      <c r="D19" s="651">
        <f t="shared" si="12"/>
      </c>
      <c r="E19" s="651">
        <v>0.33</v>
      </c>
      <c r="F19" s="653">
        <f t="shared" si="17"/>
      </c>
      <c r="G19" s="651">
        <f t="shared" si="13"/>
      </c>
      <c r="H19" s="651">
        <v>1450</v>
      </c>
      <c r="I19" s="657">
        <f t="shared" si="22"/>
      </c>
      <c r="J19" s="651">
        <f t="shared" si="0"/>
      </c>
      <c r="K19" s="651" t="s">
        <v>4249</v>
      </c>
      <c r="L19" s="651" t="s">
        <v>4249</v>
      </c>
      <c r="M19" s="651" t="s">
        <v>4254</v>
      </c>
      <c r="N19" s="645"/>
    </row>
    <row r="20">
      <c r="A20" s="650">
        <v>10</v>
      </c>
      <c r="B20" s="650" t="s">
        <v>4261</v>
      </c>
      <c r="C20" s="650">
        <v>2000</v>
      </c>
      <c r="D20" s="651">
        <f t="shared" si="12"/>
      </c>
      <c r="E20" s="651">
        <v>0.05</v>
      </c>
      <c r="F20" s="653">
        <f t="shared" si="17"/>
      </c>
      <c r="G20" s="651">
        <f t="shared" si="13"/>
      </c>
      <c r="H20" s="651">
        <v>1450</v>
      </c>
      <c r="I20" s="657">
        <f t="shared" si="22"/>
      </c>
      <c r="J20" s="651">
        <f t="shared" si="0"/>
      </c>
      <c r="K20" s="651" t="s">
        <v>4249</v>
      </c>
      <c r="L20" s="651" t="s">
        <v>4249</v>
      </c>
      <c r="M20" s="651" t="s">
        <v>4254</v>
      </c>
      <c r="N20" s="645"/>
    </row>
    <row customHeight="true" ht="16.071428571428573" r="21">
      <c r="A21" s="645"/>
      <c r="B21" s="645"/>
      <c r="C21" s="645"/>
      <c r="D21" s="645"/>
      <c r="E21" s="645"/>
      <c r="F21" s="645"/>
      <c r="G21" s="659">
        <f>SUM(G11:G20)</f>
      </c>
      <c r="H21" s="659">
        <f>SUM(H11:H20)</f>
      </c>
      <c r="I21" s="645"/>
      <c r="J21" s="660">
        <f>SUM(J11:J20)</f>
      </c>
      <c r="K21" s="661">
        <f>J21/E6</f>
      </c>
      <c r="L21" s="645"/>
      <c r="M21" s="645"/>
      <c r="N21" s="645"/>
    </row>
    <row r="22">
      <c r="A22" s="645"/>
      <c r="B22" s="645"/>
      <c r="C22" s="645"/>
      <c r="D22" s="645"/>
      <c r="E22" s="645"/>
      <c r="F22" s="645">
        <f>120*46</f>
      </c>
      <c r="G22" s="645"/>
      <c r="H22" s="645"/>
      <c r="I22" s="645"/>
      <c r="J22" s="645"/>
      <c r="K22" s="662" t="s">
        <v>4262</v>
      </c>
      <c r="L22" s="645"/>
      <c r="M22" s="645"/>
      <c r="N22" s="645"/>
    </row>
    <row r="23">
      <c r="A23" s="646" t="s">
        <v>4263</v>
      </c>
      <c r="B23" s="646"/>
      <c r="C23" s="646"/>
      <c r="D23" s="646"/>
      <c r="E23" s="646"/>
      <c r="F23" s="646"/>
      <c r="G23" s="646"/>
      <c r="H23" s="646"/>
      <c r="I23" s="646"/>
      <c r="J23" s="646"/>
      <c r="K23" s="646"/>
      <c r="L23" s="646"/>
      <c r="M23" s="646"/>
      <c r="N23" s="646"/>
      <c r="O23" s="646"/>
      <c r="P23" s="646"/>
    </row>
    <row r="24">
      <c r="A24" s="656" t="s">
        <v>4264</v>
      </c>
      <c r="B24" s="656"/>
      <c r="C24" s="656"/>
      <c r="D24" s="656"/>
      <c r="E24" s="656"/>
      <c r="F24" s="656"/>
      <c r="G24" s="656"/>
      <c r="H24" s="656"/>
      <c r="I24" s="656"/>
      <c r="J24" s="656"/>
      <c r="K24" s="656"/>
      <c r="L24" s="656"/>
      <c r="M24" s="656"/>
      <c r="N24" s="656"/>
      <c r="O24" s="656"/>
      <c r="P24" s="656"/>
    </row>
    <row r="25">
      <c r="A25" s="647" t="s">
        <v>4265</v>
      </c>
      <c r="B25" s="647" t="s">
        <v>4266</v>
      </c>
      <c r="C25" s="647" t="s">
        <v>4267</v>
      </c>
      <c r="D25" s="647" t="s">
        <v>4268</v>
      </c>
      <c r="E25" s="648" t="s">
        <v>4269</v>
      </c>
      <c r="F25" s="663" t="s">
        <v>4270</v>
      </c>
      <c r="G25" s="663" t="s">
        <v>4271</v>
      </c>
      <c r="H25" s="645"/>
      <c r="I25" s="645"/>
      <c r="J25" s="645"/>
      <c r="K25" s="645"/>
      <c r="L25" s="645"/>
      <c r="M25" s="645"/>
      <c r="N25" s="645"/>
    </row>
    <row r="26">
      <c r="A26" s="653" t="s">
        <v>4272</v>
      </c>
      <c r="B26" s="653">
        <v>200</v>
      </c>
      <c r="C26" s="651"/>
      <c r="D26" s="653">
        <v>8000</v>
      </c>
      <c r="E26" s="651">
        <f t="shared" ref="E26:E27" si="10">D26*(B26/1000)</f>
      </c>
      <c r="F26" s="664"/>
      <c r="G26" s="664"/>
      <c r="H26" s="645"/>
      <c r="I26" s="645"/>
      <c r="J26" s="665"/>
      <c r="K26" s="645"/>
      <c r="L26" s="645"/>
      <c r="M26" s="645"/>
      <c r="N26" s="645"/>
    </row>
    <row r="27">
      <c r="A27" s="653" t="s">
        <v>4273</v>
      </c>
      <c r="B27" s="653">
        <v>800</v>
      </c>
      <c r="C27" s="651"/>
      <c r="D27" s="653">
        <v>4000</v>
      </c>
      <c r="E27" s="651">
        <f t="shared" si="10"/>
      </c>
      <c r="F27" s="666">
        <v>4800</v>
      </c>
      <c r="G27" s="663">
        <v>4800</v>
      </c>
      <c r="H27" s="667" t="s">
        <v>4274</v>
      </c>
      <c r="I27" s="645"/>
      <c r="J27" s="645"/>
      <c r="K27" s="645"/>
      <c r="L27" s="645"/>
      <c r="M27" s="645"/>
      <c r="N27" s="645"/>
    </row>
    <row r="28">
      <c r="A28" s="645"/>
      <c r="B28" s="645"/>
      <c r="C28" s="645"/>
      <c r="D28" s="645"/>
      <c r="E28" s="645"/>
      <c r="F28" s="645"/>
      <c r="G28" s="645"/>
      <c r="H28" s="645"/>
      <c r="I28" s="645"/>
      <c r="J28" s="645"/>
      <c r="K28" s="645"/>
      <c r="L28" s="645"/>
      <c r="M28" s="645"/>
      <c r="N28" s="645"/>
    </row>
    <row r="29">
      <c r="A29" s="646" t="s">
        <v>4275</v>
      </c>
      <c r="B29" s="646"/>
      <c r="C29" s="646"/>
      <c r="D29" s="646"/>
      <c r="E29" s="646"/>
      <c r="F29" s="646"/>
      <c r="G29" s="646"/>
      <c r="H29" s="646"/>
      <c r="I29" s="646"/>
      <c r="J29" s="646"/>
      <c r="K29" s="646"/>
      <c r="L29" s="646"/>
      <c r="M29" s="646"/>
      <c r="N29" s="646"/>
      <c r="O29" s="646"/>
      <c r="P29" s="646"/>
    </row>
    <row r="30">
      <c r="A30" s="656" t="s">
        <v>4276</v>
      </c>
      <c r="B30" s="656"/>
      <c r="C30" s="656"/>
      <c r="D30" s="656"/>
      <c r="E30" s="656"/>
      <c r="F30" s="656"/>
      <c r="G30" s="656"/>
      <c r="H30" s="656"/>
      <c r="I30" s="656"/>
      <c r="J30" s="656"/>
      <c r="K30" s="656"/>
      <c r="L30" s="656"/>
      <c r="M30" s="656"/>
      <c r="N30" s="656"/>
      <c r="O30" s="656"/>
      <c r="P30" s="656"/>
    </row>
    <row r="31">
      <c r="A31" s="668" t="s">
        <v>4277</v>
      </c>
      <c r="B31" s="647" t="s">
        <v>4278</v>
      </c>
      <c r="C31" s="647" t="s">
        <v>4279</v>
      </c>
      <c r="D31" s="647" t="s">
        <v>4280</v>
      </c>
      <c r="E31" s="647" t="s">
        <v>4281</v>
      </c>
      <c r="F31" s="647" t="s">
        <v>4282</v>
      </c>
      <c r="G31" s="647" t="s">
        <v>4283</v>
      </c>
      <c r="H31" s="647" t="s">
        <v>4284</v>
      </c>
      <c r="I31" s="669" t="s">
        <v>4285</v>
      </c>
      <c r="J31" s="647" t="s">
        <v>4286</v>
      </c>
      <c r="K31" s="647" t="s">
        <v>4287</v>
      </c>
      <c r="L31" s="647" t="s">
        <v>4288</v>
      </c>
      <c r="M31" s="647" t="s">
        <v>4289</v>
      </c>
      <c r="N31" s="647" t="s">
        <v>4290</v>
      </c>
    </row>
    <row r="32">
      <c r="A32" s="651">
        <v>1</v>
      </c>
      <c r="B32" s="651">
        <v>1</v>
      </c>
      <c r="C32" s="653">
        <v>1</v>
      </c>
      <c r="D32" s="653">
        <v>2</v>
      </c>
      <c r="E32" s="653">
        <v>3</v>
      </c>
      <c r="F32" s="653">
        <v>4</v>
      </c>
      <c r="G32" s="653">
        <v>5</v>
      </c>
      <c r="H32" s="653">
        <v>6</v>
      </c>
      <c r="I32" s="653">
        <v>7</v>
      </c>
      <c r="J32" s="653">
        <v>8</v>
      </c>
      <c r="K32" s="653">
        <v>9</v>
      </c>
      <c r="L32" s="651">
        <f t="shared" ref="L32:L41" si="14">SUM(B32:I32)</f>
      </c>
      <c r="M32" s="670">
        <f t="shared" ref="M32:M41" si="18">AVERAGE(L32,N32)</f>
      </c>
      <c r="N32" s="651">
        <f t="shared" ref="N32:N41" si="23">SUM(B32:K32)</f>
      </c>
    </row>
    <row r="33">
      <c r="A33" s="651">
        <v>2</v>
      </c>
      <c r="B33" s="651">
        <v>1</v>
      </c>
      <c r="C33" s="653">
        <v>1</v>
      </c>
      <c r="D33" s="653">
        <v>2</v>
      </c>
      <c r="E33" s="653">
        <v>3</v>
      </c>
      <c r="F33" s="653">
        <v>4</v>
      </c>
      <c r="G33" s="653">
        <v>5</v>
      </c>
      <c r="H33" s="653">
        <v>6</v>
      </c>
      <c r="I33" s="653">
        <v>8</v>
      </c>
      <c r="J33" s="653">
        <v>9</v>
      </c>
      <c r="K33" s="653">
        <v>10</v>
      </c>
      <c r="L33" s="651">
        <f t="shared" si="14"/>
      </c>
      <c r="M33" s="670">
        <f t="shared" si="18"/>
      </c>
      <c r="N33" s="651">
        <f t="shared" si="23"/>
      </c>
    </row>
    <row r="34">
      <c r="A34" s="651">
        <v>3</v>
      </c>
      <c r="B34" s="651">
        <v>1</v>
      </c>
      <c r="C34" s="653">
        <v>1</v>
      </c>
      <c r="D34" s="653">
        <v>2</v>
      </c>
      <c r="E34" s="653">
        <v>3</v>
      </c>
      <c r="F34" s="653">
        <v>4</v>
      </c>
      <c r="G34" s="653">
        <v>5</v>
      </c>
      <c r="H34" s="653">
        <v>6</v>
      </c>
      <c r="I34" s="653">
        <v>9</v>
      </c>
      <c r="J34" s="653">
        <v>10</v>
      </c>
      <c r="K34" s="653">
        <v>11</v>
      </c>
      <c r="L34" s="651">
        <f t="shared" si="14"/>
      </c>
      <c r="M34" s="670">
        <f t="shared" si="18"/>
      </c>
      <c r="N34" s="651">
        <f t="shared" si="23"/>
      </c>
    </row>
    <row r="35">
      <c r="A35" s="651">
        <v>4</v>
      </c>
      <c r="B35" s="651">
        <v>1</v>
      </c>
      <c r="C35" s="653">
        <v>1</v>
      </c>
      <c r="D35" s="653">
        <v>2</v>
      </c>
      <c r="E35" s="653">
        <v>3</v>
      </c>
      <c r="F35" s="653">
        <v>4</v>
      </c>
      <c r="G35" s="653">
        <v>5</v>
      </c>
      <c r="H35" s="653">
        <v>6</v>
      </c>
      <c r="I35" s="653">
        <v>10</v>
      </c>
      <c r="J35" s="653">
        <v>11</v>
      </c>
      <c r="K35" s="653">
        <v>12</v>
      </c>
      <c r="L35" s="651">
        <f t="shared" si="14"/>
      </c>
      <c r="M35" s="670">
        <f t="shared" si="18"/>
      </c>
      <c r="N35" s="651">
        <f t="shared" si="23"/>
      </c>
    </row>
    <row r="36">
      <c r="A36" s="651">
        <v>5</v>
      </c>
      <c r="B36" s="651">
        <v>1</v>
      </c>
      <c r="C36" s="653">
        <v>1</v>
      </c>
      <c r="D36" s="653">
        <v>2</v>
      </c>
      <c r="E36" s="653">
        <v>3</v>
      </c>
      <c r="F36" s="653">
        <v>4</v>
      </c>
      <c r="G36" s="653">
        <v>5</v>
      </c>
      <c r="H36" s="653">
        <v>6</v>
      </c>
      <c r="I36" s="653">
        <v>10</v>
      </c>
      <c r="J36" s="653">
        <v>12</v>
      </c>
      <c r="K36" s="653">
        <v>13</v>
      </c>
      <c r="L36" s="651">
        <f t="shared" si="14"/>
      </c>
      <c r="M36" s="670">
        <f t="shared" si="18"/>
      </c>
      <c r="N36" s="651">
        <f t="shared" si="23"/>
      </c>
    </row>
    <row r="37">
      <c r="A37" s="651">
        <v>6</v>
      </c>
      <c r="B37" s="651">
        <v>1</v>
      </c>
      <c r="C37" s="653">
        <v>1</v>
      </c>
      <c r="D37" s="653">
        <v>2</v>
      </c>
      <c r="E37" s="653">
        <v>3</v>
      </c>
      <c r="F37" s="653">
        <v>4</v>
      </c>
      <c r="G37" s="653">
        <v>5</v>
      </c>
      <c r="H37" s="653">
        <v>6</v>
      </c>
      <c r="I37" s="653">
        <v>10</v>
      </c>
      <c r="J37" s="653">
        <v>13</v>
      </c>
      <c r="K37" s="653">
        <v>15</v>
      </c>
      <c r="L37" s="651">
        <f t="shared" si="14"/>
      </c>
      <c r="M37" s="670">
        <f t="shared" si="18"/>
      </c>
      <c r="N37" s="651">
        <f t="shared" si="23"/>
      </c>
    </row>
    <row r="38">
      <c r="A38" s="651">
        <v>7</v>
      </c>
      <c r="B38" s="651">
        <v>1</v>
      </c>
      <c r="C38" s="653">
        <v>1</v>
      </c>
      <c r="D38" s="653">
        <v>2</v>
      </c>
      <c r="E38" s="653">
        <v>3</v>
      </c>
      <c r="F38" s="653">
        <v>4</v>
      </c>
      <c r="G38" s="653">
        <v>5</v>
      </c>
      <c r="H38" s="653">
        <v>6</v>
      </c>
      <c r="I38" s="653">
        <v>10</v>
      </c>
      <c r="J38" s="653">
        <v>13</v>
      </c>
      <c r="K38" s="653">
        <v>15</v>
      </c>
      <c r="L38" s="651">
        <f t="shared" si="14"/>
      </c>
      <c r="M38" s="670">
        <f t="shared" si="18"/>
      </c>
      <c r="N38" s="651">
        <f t="shared" si="23"/>
      </c>
    </row>
    <row customHeight="true" ht="16.071428571428573" r="39">
      <c r="A39" s="651">
        <v>8</v>
      </c>
      <c r="B39" s="651">
        <v>1</v>
      </c>
      <c r="C39" s="653">
        <v>1</v>
      </c>
      <c r="D39" s="653">
        <v>2</v>
      </c>
      <c r="E39" s="653">
        <v>3</v>
      </c>
      <c r="F39" s="653">
        <v>4</v>
      </c>
      <c r="G39" s="653">
        <v>5</v>
      </c>
      <c r="H39" s="653">
        <v>6</v>
      </c>
      <c r="I39" s="653">
        <v>10</v>
      </c>
      <c r="J39" s="653">
        <v>13</v>
      </c>
      <c r="K39" s="653">
        <v>15</v>
      </c>
      <c r="L39" s="651">
        <f t="shared" si="14"/>
      </c>
      <c r="M39" s="670">
        <f t="shared" si="18"/>
      </c>
      <c r="N39" s="651">
        <f t="shared" si="23"/>
      </c>
    </row>
    <row customHeight="true" ht="16.071428571428573" r="40">
      <c r="A40" s="651">
        <v>9</v>
      </c>
      <c r="B40" s="651">
        <v>1</v>
      </c>
      <c r="C40" s="653">
        <v>1</v>
      </c>
      <c r="D40" s="653">
        <v>2</v>
      </c>
      <c r="E40" s="653">
        <v>3</v>
      </c>
      <c r="F40" s="653">
        <v>4</v>
      </c>
      <c r="G40" s="653">
        <v>5</v>
      </c>
      <c r="H40" s="653">
        <v>6</v>
      </c>
      <c r="I40" s="653">
        <v>10</v>
      </c>
      <c r="J40" s="653">
        <v>13</v>
      </c>
      <c r="K40" s="653">
        <v>15</v>
      </c>
      <c r="L40" s="651">
        <f t="shared" si="14"/>
      </c>
      <c r="M40" s="670">
        <f t="shared" si="18"/>
      </c>
      <c r="N40" s="651">
        <f t="shared" si="23"/>
      </c>
    </row>
    <row customHeight="true" ht="16.071428571428573" r="41">
      <c r="A41" s="651">
        <v>10</v>
      </c>
      <c r="B41" s="651">
        <v>1</v>
      </c>
      <c r="C41" s="653">
        <v>1</v>
      </c>
      <c r="D41" s="653">
        <v>2</v>
      </c>
      <c r="E41" s="653">
        <v>3</v>
      </c>
      <c r="F41" s="653">
        <v>4</v>
      </c>
      <c r="G41" s="653">
        <v>5</v>
      </c>
      <c r="H41" s="653">
        <v>6</v>
      </c>
      <c r="I41" s="653">
        <v>10</v>
      </c>
      <c r="J41" s="653">
        <v>13</v>
      </c>
      <c r="K41" s="653">
        <v>15</v>
      </c>
      <c r="L41" s="651">
        <f t="shared" si="14"/>
      </c>
      <c r="M41" s="670">
        <f t="shared" si="18"/>
      </c>
      <c r="N41" s="651">
        <f t="shared" si="23"/>
      </c>
    </row>
    <row r="42">
      <c r="A42" s="645"/>
      <c r="B42" s="645"/>
      <c r="C42" s="645"/>
      <c r="D42" s="645"/>
      <c r="E42" s="645"/>
      <c r="F42" s="645"/>
      <c r="G42" s="645"/>
      <c r="H42" s="645"/>
      <c r="I42" s="645"/>
      <c r="J42" s="645"/>
      <c r="K42" s="645"/>
      <c r="L42" s="645"/>
      <c r="M42" s="645"/>
      <c r="N42" s="645"/>
    </row>
    <row r="43">
      <c r="A43" s="646" t="s">
        <v>4291</v>
      </c>
      <c r="B43" s="646"/>
      <c r="C43" s="646"/>
      <c r="D43" s="646"/>
      <c r="E43" s="646"/>
      <c r="F43" s="646"/>
      <c r="G43" s="646"/>
      <c r="H43" s="646"/>
      <c r="I43" s="646"/>
      <c r="J43" s="646"/>
      <c r="K43" s="646"/>
      <c r="L43" s="646"/>
      <c r="M43" s="646"/>
      <c r="N43" s="646"/>
      <c r="O43" s="646"/>
      <c r="P43" s="646"/>
    </row>
    <row r="44">
      <c r="A44" s="656" t="s">
        <v>4292</v>
      </c>
      <c r="B44" s="656"/>
      <c r="C44" s="656"/>
      <c r="D44" s="656"/>
      <c r="E44" s="656"/>
      <c r="F44" s="656"/>
      <c r="G44" s="656"/>
      <c r="H44" s="656"/>
      <c r="I44" s="656"/>
      <c r="J44" s="656"/>
      <c r="K44" s="656"/>
      <c r="L44" s="656"/>
      <c r="M44" s="656"/>
      <c r="N44" s="656"/>
      <c r="O44" s="656"/>
      <c r="P44" s="656"/>
    </row>
    <row r="45">
      <c r="A45" s="647" t="s">
        <v>4293</v>
      </c>
      <c r="B45" s="647" t="s">
        <v>4294</v>
      </c>
      <c r="C45" s="647" t="s">
        <v>4295</v>
      </c>
      <c r="D45" s="647" t="s">
        <v>4296</v>
      </c>
      <c r="E45" s="647" t="s">
        <v>4297</v>
      </c>
      <c r="F45" s="647" t="s">
        <v>4298</v>
      </c>
      <c r="G45" s="647" t="s">
        <v>4299</v>
      </c>
      <c r="H45" s="647" t="s">
        <v>4300</v>
      </c>
      <c r="I45" s="645"/>
      <c r="J45" s="645"/>
      <c r="K45" s="645"/>
      <c r="L45" s="645">
        <f>L41*120</f>
      </c>
      <c r="M45" s="645"/>
      <c r="N45" s="645"/>
    </row>
    <row r="46">
      <c r="A46" s="650" t="s">
        <v>4301</v>
      </c>
      <c r="B46" s="650" t="s">
        <v>4302</v>
      </c>
      <c r="C46" s="650" t="s">
        <v>4303</v>
      </c>
      <c r="D46" s="653">
        <v>7</v>
      </c>
      <c r="E46" s="651" t="s">
        <v>4231</v>
      </c>
      <c r="F46" s="651">
        <v>1</v>
      </c>
      <c r="G46" s="653">
        <v>7</v>
      </c>
      <c r="H46" s="651">
        <v>1100801</v>
      </c>
      <c r="I46" s="645"/>
      <c r="J46" s="645"/>
      <c r="K46" s="645"/>
      <c r="L46" s="645"/>
      <c r="M46" s="645"/>
      <c r="N46" s="645"/>
    </row>
    <row r="47">
      <c r="A47" s="650" t="s">
        <v>4304</v>
      </c>
      <c r="B47" s="650" t="s">
        <v>4305</v>
      </c>
      <c r="C47" s="650" t="s">
        <v>4306</v>
      </c>
      <c r="D47" s="651">
        <v>1</v>
      </c>
      <c r="E47" s="651" t="s">
        <v>4231</v>
      </c>
      <c r="F47" s="651">
        <v>1</v>
      </c>
      <c r="G47" s="651">
        <v>1</v>
      </c>
      <c r="H47" s="651">
        <v>1100802</v>
      </c>
      <c r="I47" s="645"/>
      <c r="J47" s="645"/>
      <c r="K47" s="645"/>
      <c r="L47" s="645"/>
      <c r="M47" s="645"/>
      <c r="N47" s="645"/>
    </row>
    <row r="48">
      <c r="A48" s="650" t="s">
        <v>4304</v>
      </c>
      <c r="B48" s="650" t="s">
        <v>4305</v>
      </c>
      <c r="C48" s="650" t="s">
        <v>4307</v>
      </c>
      <c r="D48" s="651">
        <v>1</v>
      </c>
      <c r="E48" s="651" t="s">
        <v>4231</v>
      </c>
      <c r="F48" s="651">
        <v>1</v>
      </c>
      <c r="G48" s="651">
        <v>1</v>
      </c>
      <c r="H48" s="651">
        <v>1100803</v>
      </c>
      <c r="I48" s="645"/>
      <c r="J48" s="645"/>
      <c r="K48" s="645"/>
      <c r="L48" s="645"/>
      <c r="M48" s="645"/>
      <c r="N48" s="645"/>
    </row>
    <row r="49">
      <c r="A49" s="650" t="s">
        <v>4304</v>
      </c>
      <c r="B49" s="650" t="s">
        <v>4305</v>
      </c>
      <c r="C49" s="650" t="s">
        <v>4308</v>
      </c>
      <c r="D49" s="651">
        <v>1</v>
      </c>
      <c r="E49" s="651" t="s">
        <v>4231</v>
      </c>
      <c r="F49" s="651">
        <v>1</v>
      </c>
      <c r="G49" s="651">
        <v>1</v>
      </c>
      <c r="H49" s="651">
        <v>1100804</v>
      </c>
      <c r="I49" s="645"/>
      <c r="J49" s="645"/>
      <c r="K49" s="645"/>
      <c r="L49" s="645"/>
      <c r="M49" s="645"/>
      <c r="N49" s="645"/>
    </row>
    <row r="50">
      <c r="A50" s="650" t="s">
        <v>4309</v>
      </c>
      <c r="B50" s="650" t="s">
        <v>4305</v>
      </c>
      <c r="C50" s="650" t="s">
        <v>4310</v>
      </c>
      <c r="D50" s="651">
        <v>1</v>
      </c>
      <c r="E50" s="651" t="s">
        <v>4231</v>
      </c>
      <c r="F50" s="651">
        <v>1</v>
      </c>
      <c r="G50" s="651">
        <v>1</v>
      </c>
      <c r="H50" s="651">
        <v>1100805</v>
      </c>
      <c r="I50" s="645"/>
      <c r="J50" s="645"/>
      <c r="K50" s="645"/>
      <c r="L50" s="645"/>
      <c r="M50" s="645"/>
      <c r="N50" s="645"/>
    </row>
    <row r="51">
      <c r="A51" s="650" t="s">
        <v>4304</v>
      </c>
      <c r="B51" s="650" t="s">
        <v>4305</v>
      </c>
      <c r="C51" s="650" t="s">
        <v>4311</v>
      </c>
      <c r="D51" s="651">
        <v>1</v>
      </c>
      <c r="E51" s="651" t="s">
        <v>4231</v>
      </c>
      <c r="F51" s="651">
        <v>1</v>
      </c>
      <c r="G51" s="651">
        <v>1</v>
      </c>
      <c r="H51" s="651">
        <v>1100806</v>
      </c>
      <c r="I51" s="645"/>
      <c r="J51" s="645"/>
      <c r="K51" s="645"/>
      <c r="L51" s="645"/>
      <c r="M51" s="645"/>
      <c r="N51" s="645"/>
    </row>
    <row r="52">
      <c r="A52" s="650" t="s">
        <v>4304</v>
      </c>
      <c r="B52" s="650" t="s">
        <v>4305</v>
      </c>
      <c r="C52" s="650" t="s">
        <v>4312</v>
      </c>
      <c r="D52" s="651">
        <v>1</v>
      </c>
      <c r="E52" s="651" t="s">
        <v>4231</v>
      </c>
      <c r="F52" s="651">
        <v>1</v>
      </c>
      <c r="G52" s="651">
        <v>1</v>
      </c>
      <c r="H52" s="651">
        <v>1100807</v>
      </c>
      <c r="I52" s="645"/>
      <c r="J52" s="665">
        <v>7</v>
      </c>
      <c r="K52" s="665">
        <v>25</v>
      </c>
      <c r="L52" s="645"/>
      <c r="M52" s="645"/>
      <c r="N52" s="645"/>
    </row>
    <row r="53">
      <c r="A53" s="650" t="s">
        <v>4304</v>
      </c>
      <c r="B53" s="650" t="s">
        <v>4305</v>
      </c>
      <c r="C53" s="650" t="s">
        <v>4313</v>
      </c>
      <c r="D53" s="651">
        <v>1</v>
      </c>
      <c r="E53" s="651" t="s">
        <v>4231</v>
      </c>
      <c r="F53" s="651">
        <v>1</v>
      </c>
      <c r="G53" s="651">
        <v>1</v>
      </c>
      <c r="H53" s="651">
        <v>1100808</v>
      </c>
      <c r="I53" s="645"/>
      <c r="J53" s="645"/>
      <c r="K53" s="645"/>
      <c r="L53" s="645"/>
      <c r="M53" s="645"/>
      <c r="N53" s="645"/>
    </row>
    <row r="54">
      <c r="A54" s="645"/>
      <c r="B54" s="645"/>
      <c r="C54" s="645"/>
      <c r="D54" s="645"/>
      <c r="E54" s="645"/>
      <c r="F54" s="645"/>
      <c r="G54" s="659">
        <f>SUM(G46:G53)</f>
      </c>
      <c r="H54" s="645"/>
      <c r="I54" s="645"/>
      <c r="J54" s="645"/>
      <c r="K54" s="645"/>
      <c r="L54" s="645"/>
      <c r="M54" s="645"/>
      <c r="N54" s="645"/>
    </row>
    <row r="55">
      <c r="A55" s="646" t="s">
        <v>4314</v>
      </c>
      <c r="B55" s="646"/>
      <c r="C55" s="646"/>
      <c r="D55" s="646"/>
      <c r="E55" s="646"/>
      <c r="F55" s="646"/>
      <c r="G55" s="646"/>
      <c r="H55" s="646"/>
      <c r="I55" s="646"/>
      <c r="J55" s="646"/>
      <c r="K55" s="646"/>
      <c r="L55" s="646"/>
      <c r="M55" s="646"/>
      <c r="N55" s="646"/>
      <c r="O55" s="646"/>
      <c r="P55" s="646"/>
    </row>
    <row r="56">
      <c r="A56" s="656" t="s">
        <v>4315</v>
      </c>
      <c r="B56" s="656"/>
      <c r="C56" s="656"/>
      <c r="D56" s="656"/>
      <c r="E56" s="656"/>
      <c r="F56" s="656"/>
      <c r="G56" s="656"/>
      <c r="H56" s="656"/>
      <c r="I56" s="656"/>
      <c r="J56" s="656"/>
      <c r="K56" s="656"/>
      <c r="L56" s="656"/>
      <c r="M56" s="656"/>
      <c r="N56" s="656"/>
      <c r="O56" s="656"/>
      <c r="P56" s="656"/>
    </row>
    <row r="57">
      <c r="A57" s="647" t="s">
        <v>4316</v>
      </c>
      <c r="B57" s="647" t="s">
        <v>4317</v>
      </c>
      <c r="C57" s="647" t="s">
        <v>4318</v>
      </c>
      <c r="D57" s="647" t="s">
        <v>4319</v>
      </c>
      <c r="E57" s="647" t="s">
        <v>4320</v>
      </c>
      <c r="F57" s="647" t="s">
        <v>4240</v>
      </c>
      <c r="G57" s="647" t="s">
        <v>4321</v>
      </c>
      <c r="H57" s="647" t="s">
        <v>4322</v>
      </c>
      <c r="I57" s="647" t="s">
        <v>4323</v>
      </c>
      <c r="J57" s="647" t="s">
        <v>4324</v>
      </c>
      <c r="K57" s="647" t="s">
        <v>4325</v>
      </c>
      <c r="L57" s="647"/>
      <c r="M57" s="647"/>
      <c r="N57" s="665"/>
    </row>
    <row r="58">
      <c r="A58" s="651" t="s">
        <v>4326</v>
      </c>
      <c r="B58" s="671">
        <v>6</v>
      </c>
      <c r="C58" s="672">
        <v>5</v>
      </c>
      <c r="D58" s="653">
        <v>60</v>
      </c>
      <c r="E58" s="673">
        <v>5</v>
      </c>
      <c r="F58" s="651">
        <f t="shared" ref="F58:F61" si="2">E58*$E$6+D58</f>
      </c>
      <c r="G58" s="674">
        <f t="shared" ref="G58:G61" si="5">F58/D58</f>
      </c>
      <c r="H58" s="651" t="s">
        <v>4327</v>
      </c>
      <c r="I58" s="651">
        <f t="shared" ref="I58:I60" si="11">C58*B58</f>
      </c>
      <c r="J58" s="651">
        <f t="shared" ref="J58:J60" si="15">C58*D58</f>
      </c>
      <c r="K58" s="651">
        <f t="shared" ref="K58:K60" si="19">E58*C58</f>
      </c>
      <c r="L58" s="651"/>
      <c r="M58" s="665"/>
      <c r="N58" s="675">
        <v>5</v>
      </c>
    </row>
    <row r="59">
      <c r="A59" s="651" t="s">
        <v>4328</v>
      </c>
      <c r="B59" s="651">
        <v>30</v>
      </c>
      <c r="C59" s="676">
        <v>5</v>
      </c>
      <c r="D59" s="651">
        <v>300</v>
      </c>
      <c r="E59" s="673">
        <v>8</v>
      </c>
      <c r="F59" s="651">
        <f t="shared" si="2"/>
      </c>
      <c r="G59" s="674">
        <f t="shared" si="5"/>
      </c>
      <c r="H59" s="651" t="s">
        <v>4329</v>
      </c>
      <c r="I59" s="651">
        <f t="shared" si="11"/>
      </c>
      <c r="J59" s="651">
        <f t="shared" si="15"/>
      </c>
      <c r="K59" s="651">
        <f t="shared" si="19"/>
      </c>
      <c r="L59" s="651"/>
      <c r="M59" s="665"/>
      <c r="N59" s="677">
        <v>8</v>
      </c>
    </row>
    <row r="60">
      <c r="A60" s="651" t="s">
        <v>4330</v>
      </c>
      <c r="B60" s="651">
        <v>98</v>
      </c>
      <c r="C60" s="676">
        <v>5</v>
      </c>
      <c r="D60" s="651">
        <v>980</v>
      </c>
      <c r="E60" s="673">
        <v>12</v>
      </c>
      <c r="F60" s="651">
        <f t="shared" si="2"/>
      </c>
      <c r="G60" s="674">
        <f t="shared" si="5"/>
      </c>
      <c r="H60" s="653" t="s">
        <v>4331</v>
      </c>
      <c r="I60" s="651">
        <f t="shared" si="11"/>
      </c>
      <c r="J60" s="651">
        <f t="shared" si="15"/>
      </c>
      <c r="K60" s="651">
        <f t="shared" si="19"/>
      </c>
      <c r="L60" s="651"/>
      <c r="M60" s="665"/>
      <c r="N60" s="678">
        <v>15</v>
      </c>
    </row>
    <row r="61">
      <c r="A61" s="651" t="s">
        <v>4332</v>
      </c>
      <c r="B61" s="651">
        <f>B58*$C$58+B59*$C$59+B60*$C$60</f>
      </c>
      <c r="C61" s="651" t="s">
        <v>4249</v>
      </c>
      <c r="D61" s="651">
        <f>D58*$C$58+D59*$C$59+D60*$C$60</f>
      </c>
      <c r="E61" s="651">
        <f>E58*$C$58+E59*$C$59+E60*$C$60</f>
      </c>
      <c r="F61" s="651">
        <f t="shared" si="2"/>
      </c>
      <c r="G61" s="654">
        <f t="shared" si="5"/>
      </c>
      <c r="H61" s="651" t="s">
        <v>4249</v>
      </c>
      <c r="I61" s="651">
        <f>SUM(I58:I60)</f>
      </c>
      <c r="J61" s="651">
        <f>SUM(J58:J60)</f>
      </c>
      <c r="K61" s="651">
        <f>SUM(K58:K60)</f>
      </c>
      <c r="L61" s="651"/>
      <c r="M61" s="665"/>
      <c r="N61" s="645"/>
    </row>
    <row r="62">
      <c r="A62" s="645"/>
      <c r="B62" s="645"/>
      <c r="C62" s="645"/>
      <c r="D62" s="645"/>
      <c r="E62" s="645"/>
      <c r="F62" s="645"/>
      <c r="G62" s="645"/>
      <c r="H62" s="645"/>
      <c r="I62" s="645"/>
      <c r="J62" s="645"/>
      <c r="K62" s="645"/>
      <c r="L62" s="645"/>
      <c r="M62" s="645"/>
      <c r="N62" s="645"/>
    </row>
    <row r="63">
      <c r="A63" s="646" t="s">
        <v>4333</v>
      </c>
      <c r="B63" s="646"/>
      <c r="C63" s="646"/>
      <c r="D63" s="646"/>
      <c r="E63" s="646"/>
      <c r="F63" s="646"/>
      <c r="G63" s="646"/>
      <c r="H63" s="646"/>
      <c r="I63" s="646"/>
      <c r="J63" s="646"/>
      <c r="K63" s="646"/>
      <c r="L63" s="646"/>
      <c r="M63" s="646"/>
      <c r="N63" s="646"/>
      <c r="O63" s="646"/>
      <c r="P63" s="646"/>
    </row>
    <row r="64">
      <c r="A64" s="647" t="s">
        <v>4334</v>
      </c>
      <c r="B64" s="647" t="s">
        <v>4335</v>
      </c>
      <c r="C64" s="647" t="s">
        <v>4336</v>
      </c>
      <c r="D64" s="647" t="s">
        <v>4337</v>
      </c>
      <c r="E64" s="647" t="s">
        <v>4338</v>
      </c>
      <c r="F64" s="647" t="s">
        <v>4339</v>
      </c>
      <c r="G64" s="647" t="s">
        <v>4340</v>
      </c>
      <c r="H64" s="647" t="s">
        <v>4341</v>
      </c>
      <c r="I64" s="647" t="s">
        <v>4342</v>
      </c>
      <c r="J64" s="647" t="s">
        <v>4343</v>
      </c>
      <c r="K64" s="679"/>
      <c r="L64" s="679"/>
      <c r="M64" s="679"/>
      <c r="N64" s="679"/>
      <c r="O64" s="680"/>
    </row>
    <row r="65">
      <c r="A65" s="650" t="s">
        <v>4344</v>
      </c>
      <c r="B65" s="649">
        <v>14</v>
      </c>
      <c r="C65" s="650">
        <f>K61</f>
      </c>
      <c r="D65" s="651">
        <f>D61</f>
      </c>
      <c r="E65" s="681">
        <f>G54</f>
      </c>
      <c r="F65" s="653">
        <f>L32</f>
      </c>
      <c r="G65" s="651">
        <f>F65-B65</f>
      </c>
      <c r="H65" s="670">
        <f t="shared" ref="H65:H68" si="20">G65*120</f>
      </c>
      <c r="I65" s="653" t="s">
        <v>4345</v>
      </c>
      <c r="J65" s="670">
        <f>N32-E65</f>
      </c>
      <c r="K65" s="682"/>
      <c r="L65" s="679">
        <f>G21</f>
      </c>
      <c r="M65" s="679"/>
      <c r="N65" s="679"/>
      <c r="O65" s="680"/>
    </row>
    <row r="66">
      <c r="A66" s="649" t="s">
        <v>4346</v>
      </c>
      <c r="B66" s="650">
        <f t="shared" ref="B66:B68" si="1">$B$65</f>
      </c>
      <c r="C66" s="650">
        <f t="shared" ref="C66:C68" si="3">C$65</f>
      </c>
      <c r="D66" s="651">
        <f t="shared" ref="D66:D68" si="4">D$65</f>
      </c>
      <c r="E66" s="670">
        <f t="shared" ref="E66:E68" si="6">C66+B66+D66/120</f>
      </c>
      <c r="F66" s="651">
        <f>J6</f>
      </c>
      <c r="G66" s="654">
        <f t="shared" ref="G66:G68" si="16">F66-E66</f>
      </c>
      <c r="H66" s="670">
        <f t="shared" si="20"/>
      </c>
      <c r="I66" s="651" t="s">
        <v>4345</v>
      </c>
      <c r="J66" s="645"/>
      <c r="K66" s="683">
        <f t="shared" ref="K66:K68" si="21">H66+D66</f>
      </c>
      <c r="L66" s="684">
        <f t="shared" ref="L66:L68" si="24">$L$65/K66</f>
      </c>
      <c r="M66" s="679"/>
      <c r="N66" s="679"/>
      <c r="O66" s="680"/>
    </row>
    <row r="67">
      <c r="A67" s="649" t="s">
        <v>4347</v>
      </c>
      <c r="B67" s="650">
        <f t="shared" si="1"/>
      </c>
      <c r="C67" s="650">
        <f t="shared" si="3"/>
      </c>
      <c r="D67" s="651">
        <f t="shared" si="4"/>
      </c>
      <c r="E67" s="670">
        <f t="shared" si="6"/>
      </c>
      <c r="F67" s="670">
        <f>K6</f>
      </c>
      <c r="G67" s="654">
        <f t="shared" si="16"/>
      </c>
      <c r="H67" s="670">
        <f t="shared" si="20"/>
      </c>
      <c r="I67" s="651" t="s">
        <v>4348</v>
      </c>
      <c r="J67" s="645"/>
      <c r="K67" s="685">
        <f t="shared" si="21"/>
      </c>
      <c r="L67" s="686">
        <f t="shared" si="24"/>
      </c>
      <c r="M67" s="679"/>
      <c r="N67" s="645"/>
    </row>
    <row r="68">
      <c r="A68" s="649" t="s">
        <v>4349</v>
      </c>
      <c r="B68" s="650">
        <f t="shared" si="1"/>
      </c>
      <c r="C68" s="650">
        <f t="shared" si="3"/>
      </c>
      <c r="D68" s="651">
        <f t="shared" si="4"/>
      </c>
      <c r="E68" s="670">
        <f t="shared" si="6"/>
      </c>
      <c r="F68" s="651">
        <f>L6</f>
      </c>
      <c r="G68" s="654">
        <f t="shared" si="16"/>
      </c>
      <c r="H68" s="670">
        <f t="shared" si="20"/>
      </c>
      <c r="I68" s="651" t="s">
        <v>4350</v>
      </c>
      <c r="J68" s="645"/>
      <c r="K68" s="685">
        <f t="shared" si="21"/>
      </c>
      <c r="L68" s="686">
        <f t="shared" si="24"/>
      </c>
      <c r="M68" s="679"/>
    </row>
    <row r="69">
      <c r="A69" s="645"/>
      <c r="B69" s="645"/>
      <c r="C69" s="645"/>
      <c r="D69" s="660"/>
      <c r="E69" s="687" t="s">
        <v>4351</v>
      </c>
      <c r="F69" s="687" t="s">
        <v>4352</v>
      </c>
      <c r="G69" s="687" t="s">
        <v>4353</v>
      </c>
      <c r="H69" s="645"/>
      <c r="I69" s="645"/>
      <c r="J69" s="645"/>
      <c r="K69" s="645"/>
      <c r="L69" s="645"/>
      <c r="M69" s="645"/>
      <c r="N69" s="645"/>
    </row>
    <row r="70">
      <c r="A70" s="645"/>
      <c r="B70" s="645"/>
      <c r="C70" s="645"/>
      <c r="D70" s="687">
        <v>1</v>
      </c>
      <c r="E70" s="660">
        <f>(L32-$E$65)*120/10</f>
      </c>
      <c r="F70" s="660">
        <f>(M32-$E$65)*120/10</f>
      </c>
      <c r="G70" s="660">
        <f>(N32-$E$65)*120/10</f>
      </c>
      <c r="H70" s="688"/>
      <c r="I70" s="645"/>
      <c r="J70" s="645"/>
      <c r="K70" s="645"/>
      <c r="L70" s="645"/>
      <c r="M70" s="645"/>
      <c r="N70" s="645"/>
    </row>
    <row r="71">
      <c r="D71" s="689">
        <v>2</v>
      </c>
      <c r="E71" s="660">
        <f t="shared" ref="E71:E79" si="7">(L33-$E$65)*120/10+E70</f>
      </c>
      <c r="F71" s="660">
        <f t="shared" ref="F71:F79" si="8">(M33-$E$65)*120/10+F70</f>
      </c>
      <c r="G71" s="660">
        <f t="shared" ref="G71:G79" si="9">(N33-$E$65)*120/10+G70</f>
      </c>
      <c r="J71">
        <f>172*120</f>
      </c>
    </row>
    <row r="72">
      <c r="D72" s="689">
        <v>3</v>
      </c>
      <c r="E72" s="660">
        <f t="shared" si="7"/>
      </c>
      <c r="F72" s="660">
        <f t="shared" si="8"/>
      </c>
      <c r="G72" s="660">
        <f t="shared" si="9"/>
      </c>
    </row>
    <row r="73">
      <c r="D73" s="687">
        <v>4</v>
      </c>
      <c r="E73" s="660">
        <f t="shared" si="7"/>
      </c>
      <c r="F73" s="660">
        <f t="shared" si="8"/>
      </c>
      <c r="G73" s="660">
        <f t="shared" si="9"/>
      </c>
    </row>
    <row r="74">
      <c r="D74" s="689">
        <v>5</v>
      </c>
      <c r="E74" s="660">
        <f t="shared" si="7"/>
      </c>
      <c r="F74" s="660">
        <f t="shared" si="8"/>
      </c>
      <c r="G74" s="660">
        <f t="shared" si="9"/>
      </c>
    </row>
    <row r="75">
      <c r="D75" s="689">
        <v>6</v>
      </c>
      <c r="E75" s="660">
        <f t="shared" si="7"/>
      </c>
      <c r="F75" s="660">
        <f t="shared" si="8"/>
      </c>
      <c r="G75" s="660">
        <f t="shared" si="9"/>
      </c>
    </row>
    <row r="76">
      <c r="D76" s="687">
        <v>7</v>
      </c>
      <c r="E76" s="660">
        <f t="shared" si="7"/>
      </c>
      <c r="F76" s="660">
        <f t="shared" si="8"/>
      </c>
      <c r="G76" s="660">
        <f t="shared" si="9"/>
      </c>
    </row>
    <row r="77">
      <c r="D77" s="689">
        <v>8</v>
      </c>
      <c r="E77" s="660">
        <f t="shared" si="7"/>
      </c>
      <c r="F77" s="660">
        <f t="shared" si="8"/>
      </c>
      <c r="G77" s="660">
        <f t="shared" si="9"/>
      </c>
    </row>
    <row r="78">
      <c r="D78" s="687">
        <v>9</v>
      </c>
      <c r="E78" s="660">
        <f t="shared" si="7"/>
      </c>
      <c r="F78" s="660">
        <f t="shared" si="8"/>
      </c>
      <c r="G78" s="660">
        <f t="shared" si="9"/>
      </c>
    </row>
    <row r="79">
      <c r="D79" s="689">
        <v>10</v>
      </c>
      <c r="E79" s="660">
        <f t="shared" si="7"/>
      </c>
      <c r="F79" s="660">
        <f t="shared" si="8"/>
      </c>
      <c r="G79" s="660">
        <f t="shared" si="9"/>
      </c>
    </row>
  </sheetData>
  <mergeCells>
    <mergeCell ref="A1:P2"/>
    <mergeCell ref="A4:P4"/>
    <mergeCell ref="A8:P8"/>
    <mergeCell ref="A9:P9"/>
    <mergeCell ref="A23:P23"/>
    <mergeCell ref="A24:P24"/>
    <mergeCell ref="A29:P29"/>
    <mergeCell ref="A30:P30"/>
    <mergeCell ref="A63:P63"/>
    <mergeCell ref="A56:P56"/>
    <mergeCell ref="A55:P55"/>
    <mergeCell ref="A44:P44"/>
    <mergeCell ref="A43:P43"/>
  </mergeCells>
  <drawing r:id="rId1"/>
  <picture r:id="rId2"/>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1" min="1" style="0" width="9.295774647887324"/>
    <col collapsed="false" customWidth="true" hidden="false" max="5" min="5" style="0" width="10.647887323943662"/>
    <col collapsed="false" customWidth="true" hidden="false" max="10" min="10" style="0" width="14.704225352112676"/>
    <col collapsed="false" customWidth="true" hidden="false" max="14" min="14" style="0" width="9.295774647887324"/>
    <col collapsed="false" customWidth="true" hidden="false" max="17" min="17" style="0" width="9.295774647887324"/>
    <col collapsed="false" customWidth="true" hidden="false" max="4" min="4" style="0" width="10.647887323943662"/>
    <col collapsed="false" customWidth="true" hidden="false" max="8" min="8" style="0" width="10.647887323943662"/>
    <col collapsed="false" customWidth="true" hidden="false" max="9" min="9" style="0" width="9.295774647887324"/>
    <col collapsed="false" customWidth="true" hidden="false" max="13" min="13" style="0" width="9.295774647887324"/>
    <col collapsed="false" customWidth="true" hidden="false" max="20" min="20" style="0" width="9.295774647887324"/>
    <col collapsed="false" customWidth="true" hidden="false" max="3" min="3" style="0" width="10.647887323943662"/>
    <col collapsed="false" customWidth="true" hidden="false" max="7" min="7" style="0" width="10.647887323943662"/>
    <col collapsed="false" customWidth="true" hidden="false" max="11" min="11" style="0" width="9.295774647887324"/>
    <col collapsed="false" customWidth="true" hidden="false" max="12" min="12" style="0" width="9.295774647887324"/>
    <col collapsed="false" customWidth="true" hidden="false" max="16" min="16" style="0" width="9.295774647887324"/>
    <col collapsed="false" customWidth="true" hidden="false" max="19" min="19" style="0" width="9.295774647887324"/>
    <col collapsed="false" customWidth="true" hidden="false" max="2" min="2" style="0" width="9.295774647887324"/>
    <col collapsed="false" customWidth="true" hidden="false" max="6" min="6" style="0" width="10.647887323943662"/>
    <col collapsed="false" customWidth="true" hidden="false" max="15" min="15" style="0" width="9.295774647887324"/>
    <col collapsed="false" customWidth="true" hidden="false" max="18" min="18" style="0" width="9.295774647887324"/>
  </cols>
  <sheetData>
    <row r="1">
      <c r="A1" s="690"/>
      <c r="B1" s="690"/>
      <c r="C1" s="690"/>
      <c r="D1" s="690"/>
      <c r="E1" s="690"/>
      <c r="F1" s="690"/>
      <c r="G1" s="690"/>
      <c r="H1" s="690"/>
      <c r="I1" s="690"/>
      <c r="J1" s="690"/>
      <c r="K1" s="690"/>
      <c r="L1" s="690"/>
      <c r="M1" s="690"/>
      <c r="N1" s="690"/>
      <c r="O1" s="690"/>
      <c r="P1" s="690"/>
      <c r="Q1" s="690"/>
      <c r="R1" s="690"/>
      <c r="S1" s="690"/>
      <c r="T1" s="690"/>
    </row>
    <row r="2">
      <c r="A2" s="690"/>
      <c r="B2" s="690" t="s">
        <v>4354</v>
      </c>
      <c r="C2" s="690"/>
      <c r="D2" s="690"/>
      <c r="E2" s="690"/>
      <c r="F2" s="690"/>
      <c r="G2" s="690"/>
      <c r="H2" s="690"/>
      <c r="I2" s="690"/>
      <c r="J2" s="690"/>
      <c r="K2" s="690"/>
      <c r="L2" s="690"/>
      <c r="M2" s="690"/>
      <c r="N2" s="690"/>
      <c r="O2" s="690"/>
      <c r="P2" s="690"/>
      <c r="Q2" s="690"/>
      <c r="R2" s="690"/>
      <c r="S2" s="690"/>
      <c r="T2" s="690"/>
    </row>
    <row r="3">
      <c r="A3" s="690"/>
      <c r="B3" s="691" t="s">
        <v>4355</v>
      </c>
      <c r="C3" s="690"/>
      <c r="D3" s="690"/>
      <c r="E3" s="690"/>
      <c r="F3" s="690"/>
      <c r="G3" s="690"/>
      <c r="H3" s="690"/>
      <c r="I3" s="690"/>
      <c r="J3" s="690"/>
      <c r="K3" s="690"/>
      <c r="L3" s="690"/>
      <c r="M3" s="690"/>
      <c r="N3" s="690"/>
      <c r="O3" s="690"/>
      <c r="P3" s="690"/>
      <c r="Q3" s="690"/>
      <c r="R3" s="690"/>
      <c r="S3" s="690"/>
      <c r="T3" s="690"/>
    </row>
    <row r="4">
      <c r="A4" s="692"/>
      <c r="B4" s="690"/>
      <c r="C4" s="690" t="s">
        <v>4356</v>
      </c>
      <c r="D4" s="690" t="s">
        <v>4356</v>
      </c>
      <c r="E4" s="690"/>
      <c r="F4" s="690"/>
      <c r="G4" s="690"/>
      <c r="H4" s="690"/>
      <c r="I4" s="690"/>
      <c r="J4" s="690"/>
      <c r="K4" s="690"/>
      <c r="L4" s="690"/>
      <c r="M4" s="690"/>
      <c r="N4" s="690"/>
      <c r="O4" s="690"/>
      <c r="P4" s="690"/>
      <c r="Q4" s="690"/>
      <c r="R4" s="690"/>
      <c r="S4" s="690"/>
      <c r="T4" s="690"/>
    </row>
    <row r="5">
      <c r="A5" s="690"/>
      <c r="B5" s="692"/>
      <c r="C5" s="693" t="s">
        <v>4357</v>
      </c>
      <c r="D5" s="693" t="s">
        <v>4358</v>
      </c>
      <c r="E5" s="693" t="s">
        <v>4359</v>
      </c>
      <c r="F5" s="693" t="s">
        <v>4360</v>
      </c>
      <c r="G5" s="693" t="s">
        <v>4361</v>
      </c>
      <c r="H5" s="693" t="s">
        <v>4362</v>
      </c>
      <c r="I5" s="690"/>
      <c r="J5" s="690"/>
      <c r="K5" s="690"/>
      <c r="L5" s="690"/>
      <c r="M5" s="690"/>
      <c r="N5" s="690"/>
      <c r="O5" s="690"/>
      <c r="P5" s="690"/>
      <c r="Q5" s="690"/>
      <c r="R5" s="690"/>
      <c r="S5" s="690"/>
      <c r="T5" s="694"/>
    </row>
    <row r="6">
      <c r="A6" s="692"/>
      <c r="B6" s="690"/>
      <c r="C6" s="695">
        <v>100</v>
      </c>
      <c r="D6" s="695">
        <v>500</v>
      </c>
      <c r="E6" s="696">
        <v>90</v>
      </c>
      <c r="F6" s="697">
        <v>80</v>
      </c>
      <c r="G6" s="698">
        <f>1/F6</f>
      </c>
      <c r="H6" s="698">
        <f>F6/E6</f>
      </c>
      <c r="I6" s="699"/>
      <c r="J6" s="690"/>
      <c r="K6" s="690"/>
      <c r="L6" s="690"/>
      <c r="M6" s="690"/>
      <c r="N6" s="690"/>
      <c r="O6" s="690"/>
      <c r="P6" s="690"/>
      <c r="Q6" s="690"/>
      <c r="R6" s="690"/>
      <c r="S6" s="690"/>
      <c r="T6" s="690"/>
    </row>
    <row r="7">
      <c r="A7" s="692"/>
      <c r="B7" s="692"/>
      <c r="C7" s="690"/>
      <c r="D7" s="690"/>
      <c r="E7" s="690"/>
      <c r="F7" s="690"/>
      <c r="G7" s="690"/>
      <c r="H7" s="690"/>
      <c r="I7" s="690"/>
      <c r="J7" s="690"/>
      <c r="K7" s="690"/>
      <c r="L7" s="690"/>
      <c r="M7" s="690"/>
      <c r="N7" s="690"/>
      <c r="O7" s="690"/>
      <c r="P7" s="690"/>
      <c r="Q7" s="690"/>
      <c r="R7" s="700"/>
      <c r="S7" s="690"/>
      <c r="T7" s="701">
        <v>450</v>
      </c>
    </row>
    <row r="8">
      <c r="A8" s="690"/>
      <c r="B8" s="690"/>
      <c r="C8" s="693" t="s">
        <v>4363</v>
      </c>
      <c r="D8" s="693" t="s">
        <v>4364</v>
      </c>
      <c r="E8" s="693" t="s">
        <v>4365</v>
      </c>
      <c r="F8" s="693" t="s">
        <v>4366</v>
      </c>
      <c r="G8" s="693" t="s">
        <v>4367</v>
      </c>
      <c r="H8" s="693" t="s">
        <v>4368</v>
      </c>
      <c r="I8" s="702" t="s">
        <v>4369</v>
      </c>
      <c r="J8" s="693" t="s">
        <v>4370</v>
      </c>
      <c r="K8" s="693" t="s">
        <v>4371</v>
      </c>
      <c r="L8" s="693" t="s">
        <v>4372</v>
      </c>
      <c r="M8" s="693" t="s">
        <v>4373</v>
      </c>
      <c r="N8" s="693" t="s">
        <v>4374</v>
      </c>
      <c r="O8" s="693" t="s">
        <v>4375</v>
      </c>
      <c r="P8" s="693" t="s">
        <v>4376</v>
      </c>
      <c r="Q8" s="693" t="s">
        <v>4377</v>
      </c>
      <c r="R8" s="692"/>
      <c r="S8" s="690"/>
      <c r="T8" s="702" t="s">
        <v>4378</v>
      </c>
    </row>
    <row r="9">
      <c r="A9" s="690">
        <v>8</v>
      </c>
      <c r="B9" s="690"/>
      <c r="C9" s="703" t="s">
        <v>4379</v>
      </c>
      <c r="D9" s="704">
        <v>1</v>
      </c>
      <c r="E9" s="703">
        <v>12000</v>
      </c>
      <c r="F9" s="705">
        <v>10</v>
      </c>
      <c r="G9" s="698">
        <f t="shared" ref="G9:G16" si="10">F9/$F$17</f>
      </c>
      <c r="H9" s="706">
        <f>1/I9</f>
      </c>
      <c r="I9" s="707">
        <v>90</v>
      </c>
      <c r="J9" s="708">
        <f t="shared" ref="J9:J16" si="0">H9*E9</f>
      </c>
      <c r="K9" s="708">
        <f t="shared" ref="K9:K16" si="3">J9</f>
      </c>
      <c r="L9" s="708">
        <f t="shared" ref="L9:L16" si="20">H9*D9</f>
      </c>
      <c r="M9" s="709">
        <v>20</v>
      </c>
      <c r="N9" s="709">
        <v>90</v>
      </c>
      <c r="O9" s="709">
        <v>20</v>
      </c>
      <c r="P9" s="704">
        <v>5</v>
      </c>
      <c r="Q9" s="710">
        <f t="shared" ref="Q9:Q16" si="22">H9</f>
      </c>
      <c r="R9" s="711">
        <f t="shared" ref="R9:R16" si="17">Q9*10000</f>
      </c>
      <c r="S9" s="703" t="s">
        <v>4379</v>
      </c>
      <c r="T9" s="708">
        <f t="shared" ref="T9:T16" si="19">$T$7*H9*D9</f>
      </c>
    </row>
    <row r="10">
      <c r="A10" s="690">
        <v>5</v>
      </c>
      <c r="B10" s="690"/>
      <c r="C10" s="704" t="s">
        <v>4380</v>
      </c>
      <c r="D10" s="704">
        <v>1</v>
      </c>
      <c r="E10" s="712">
        <v>100</v>
      </c>
      <c r="F10" s="713">
        <v>700</v>
      </c>
      <c r="G10" s="698">
        <f t="shared" si="10"/>
      </c>
      <c r="H10" s="714">
        <f t="shared" ref="H10:H16" si="11">(1-$H$9)*(F10/($F$17-$F$9))</f>
      </c>
      <c r="I10" s="708">
        <f t="shared" ref="I10:I16" si="16">1/H10</f>
      </c>
      <c r="J10" s="708">
        <f t="shared" si="0"/>
      </c>
      <c r="K10" s="708">
        <f t="shared" si="3"/>
      </c>
      <c r="L10" s="708">
        <f t="shared" si="20"/>
      </c>
      <c r="M10" s="704"/>
      <c r="N10" s="704"/>
      <c r="O10" s="704"/>
      <c r="P10" s="704"/>
      <c r="Q10" s="710">
        <f t="shared" si="22"/>
      </c>
      <c r="R10" s="715">
        <f t="shared" si="17"/>
      </c>
      <c r="S10" s="716" t="s">
        <v>4380</v>
      </c>
      <c r="T10" s="708">
        <f t="shared" si="19"/>
      </c>
    </row>
    <row r="11">
      <c r="A11" s="690">
        <v>7</v>
      </c>
      <c r="B11" s="690"/>
      <c r="C11" s="703" t="s">
        <v>4381</v>
      </c>
      <c r="D11" s="717">
        <v>1</v>
      </c>
      <c r="E11" s="703">
        <v>150</v>
      </c>
      <c r="F11" s="713">
        <v>600</v>
      </c>
      <c r="G11" s="698">
        <f t="shared" si="10"/>
      </c>
      <c r="H11" s="714">
        <f t="shared" si="11"/>
      </c>
      <c r="I11" s="708">
        <f t="shared" si="16"/>
      </c>
      <c r="J11" s="708">
        <f t="shared" si="0"/>
      </c>
      <c r="K11" s="708">
        <f t="shared" si="3"/>
      </c>
      <c r="L11" s="708">
        <f t="shared" si="20"/>
      </c>
      <c r="M11" s="704"/>
      <c r="N11" s="704"/>
      <c r="O11" s="704"/>
      <c r="P11" s="704"/>
      <c r="Q11" s="710">
        <f t="shared" si="22"/>
      </c>
      <c r="R11" s="715">
        <f t="shared" si="17"/>
      </c>
      <c r="S11" s="716">
        <f>C11</f>
      </c>
      <c r="T11" s="708">
        <f t="shared" si="19"/>
      </c>
    </row>
    <row r="12">
      <c r="A12" s="690">
        <v>6</v>
      </c>
      <c r="B12" s="690"/>
      <c r="C12" s="704" t="s">
        <v>4382</v>
      </c>
      <c r="D12" s="704">
        <v>2</v>
      </c>
      <c r="E12" s="704">
        <v>120</v>
      </c>
      <c r="F12" s="713">
        <v>600</v>
      </c>
      <c r="G12" s="698">
        <f t="shared" si="10"/>
      </c>
      <c r="H12" s="714">
        <f t="shared" si="11"/>
      </c>
      <c r="I12" s="708">
        <f t="shared" si="16"/>
      </c>
      <c r="J12" s="708">
        <f t="shared" si="0"/>
      </c>
      <c r="K12" s="708">
        <f t="shared" si="3"/>
      </c>
      <c r="L12" s="708">
        <f t="shared" si="20"/>
      </c>
      <c r="M12" s="704"/>
      <c r="N12" s="704"/>
      <c r="O12" s="704"/>
      <c r="P12" s="704"/>
      <c r="Q12" s="710">
        <f t="shared" si="22"/>
      </c>
      <c r="R12" s="715">
        <f t="shared" si="17"/>
      </c>
      <c r="S12" s="716" t="s">
        <v>4382</v>
      </c>
      <c r="T12" s="708">
        <f t="shared" si="19"/>
      </c>
    </row>
    <row r="13">
      <c r="A13" s="690">
        <v>4</v>
      </c>
      <c r="B13" s="690"/>
      <c r="C13" s="703" t="s">
        <v>4383</v>
      </c>
      <c r="D13" s="703">
        <v>50</v>
      </c>
      <c r="E13" s="703">
        <v>50</v>
      </c>
      <c r="F13" s="718">
        <v>2022</v>
      </c>
      <c r="G13" s="698">
        <f t="shared" si="10"/>
      </c>
      <c r="H13" s="714">
        <f t="shared" si="11"/>
      </c>
      <c r="I13" s="708">
        <f t="shared" si="16"/>
      </c>
      <c r="J13" s="708">
        <f t="shared" si="0"/>
      </c>
      <c r="K13" s="708">
        <f t="shared" si="3"/>
      </c>
      <c r="L13" s="708">
        <f t="shared" si="20"/>
      </c>
      <c r="M13" s="704"/>
      <c r="N13" s="704"/>
      <c r="O13" s="704"/>
      <c r="P13" s="704"/>
      <c r="Q13" s="710">
        <f t="shared" si="22"/>
      </c>
      <c r="R13" s="715">
        <f t="shared" si="17"/>
      </c>
      <c r="S13" s="716">
        <f>C13</f>
      </c>
      <c r="T13" s="708">
        <f t="shared" si="19"/>
      </c>
    </row>
    <row r="14">
      <c r="A14" s="690">
        <v>3</v>
      </c>
      <c r="B14" s="690"/>
      <c r="C14" s="704" t="s">
        <v>4384</v>
      </c>
      <c r="D14" s="704">
        <v>10</v>
      </c>
      <c r="E14" s="704">
        <v>30</v>
      </c>
      <c r="F14" s="719">
        <v>2023</v>
      </c>
      <c r="G14" s="698">
        <f t="shared" si="10"/>
      </c>
      <c r="H14" s="714">
        <f t="shared" si="11"/>
      </c>
      <c r="I14" s="708">
        <f t="shared" si="16"/>
      </c>
      <c r="J14" s="708">
        <f t="shared" si="0"/>
      </c>
      <c r="K14" s="708">
        <f t="shared" si="3"/>
      </c>
      <c r="L14" s="708">
        <f t="shared" si="20"/>
      </c>
      <c r="M14" s="704"/>
      <c r="N14" s="704"/>
      <c r="O14" s="704"/>
      <c r="P14" s="704"/>
      <c r="Q14" s="710">
        <f t="shared" si="22"/>
      </c>
      <c r="R14" s="715">
        <f t="shared" si="17"/>
      </c>
      <c r="S14" s="716" t="s">
        <v>4384</v>
      </c>
      <c r="T14" s="708">
        <f t="shared" si="19"/>
      </c>
    </row>
    <row r="15">
      <c r="A15" s="690">
        <v>1</v>
      </c>
      <c r="B15" s="690"/>
      <c r="C15" s="704" t="s">
        <v>4385</v>
      </c>
      <c r="D15" s="704">
        <v>60</v>
      </c>
      <c r="E15" s="704">
        <v>20</v>
      </c>
      <c r="F15" s="719">
        <v>2023</v>
      </c>
      <c r="G15" s="698">
        <f t="shared" si="10"/>
      </c>
      <c r="H15" s="714">
        <f t="shared" si="11"/>
      </c>
      <c r="I15" s="708">
        <f t="shared" si="16"/>
      </c>
      <c r="J15" s="708">
        <f t="shared" si="0"/>
      </c>
      <c r="K15" s="708">
        <f t="shared" si="3"/>
      </c>
      <c r="L15" s="708">
        <f t="shared" si="20"/>
      </c>
      <c r="M15" s="704"/>
      <c r="N15" s="704"/>
      <c r="O15" s="704"/>
      <c r="P15" s="704"/>
      <c r="Q15" s="710">
        <f t="shared" si="22"/>
      </c>
      <c r="R15" s="715">
        <f t="shared" si="17"/>
      </c>
      <c r="S15" s="716" t="s">
        <v>4385</v>
      </c>
      <c r="T15" s="708">
        <f t="shared" si="19"/>
      </c>
    </row>
    <row r="16">
      <c r="A16" s="690">
        <v>2</v>
      </c>
      <c r="B16" s="690"/>
      <c r="C16" s="704" t="s">
        <v>4386</v>
      </c>
      <c r="D16" s="720">
        <v>500</v>
      </c>
      <c r="E16" s="704">
        <v>25</v>
      </c>
      <c r="F16" s="721">
        <v>2022</v>
      </c>
      <c r="G16" s="698">
        <f t="shared" si="10"/>
      </c>
      <c r="H16" s="714">
        <f t="shared" si="11"/>
      </c>
      <c r="I16" s="708">
        <f t="shared" si="16"/>
      </c>
      <c r="J16" s="708">
        <f t="shared" si="0"/>
      </c>
      <c r="K16" s="708">
        <f t="shared" si="3"/>
      </c>
      <c r="L16" s="708">
        <f t="shared" si="20"/>
      </c>
      <c r="M16" s="704"/>
      <c r="N16" s="704"/>
      <c r="O16" s="704"/>
      <c r="P16" s="704"/>
      <c r="Q16" s="710">
        <f t="shared" si="22"/>
      </c>
      <c r="R16" s="715">
        <f t="shared" si="17"/>
      </c>
      <c r="S16" s="716" t="s">
        <v>4386</v>
      </c>
      <c r="T16" s="708">
        <f t="shared" si="19"/>
      </c>
    </row>
    <row r="17">
      <c r="A17" s="690"/>
      <c r="B17" s="690"/>
      <c r="C17" s="690"/>
      <c r="D17" s="690"/>
      <c r="E17" s="690">
        <f>SUM(E9:E16)</f>
      </c>
      <c r="F17" s="690">
        <v>10000</v>
      </c>
      <c r="G17" s="690"/>
      <c r="H17" s="690"/>
      <c r="I17" s="690"/>
      <c r="J17" s="700">
        <f>SUM(J9:J16)</f>
      </c>
      <c r="K17" s="700">
        <f>SUM(K9:K16)</f>
      </c>
      <c r="L17" s="690">
        <v>197.8893226559893</v>
      </c>
      <c r="M17" s="694"/>
      <c r="N17" s="690"/>
      <c r="O17" s="690"/>
      <c r="P17" s="690"/>
      <c r="Q17" s="690"/>
      <c r="R17" s="690"/>
      <c r="S17" s="690"/>
      <c r="T17" s="708"/>
    </row>
    <row r="18">
      <c r="A18" s="690"/>
      <c r="B18" s="690"/>
      <c r="C18" s="690"/>
      <c r="D18" s="690"/>
      <c r="E18" s="690"/>
      <c r="F18" s="690"/>
      <c r="G18" s="690"/>
      <c r="H18" s="690"/>
      <c r="I18" s="690"/>
      <c r="J18" s="690" t="s">
        <v>4387</v>
      </c>
      <c r="K18" s="722">
        <f>G33</f>
      </c>
      <c r="L18" s="690">
        <f>L17+K18</f>
      </c>
      <c r="M18" s="690"/>
      <c r="N18" s="690"/>
      <c r="O18" s="723" t="s">
        <v>4388</v>
      </c>
      <c r="P18" s="724">
        <f>J17/C6</f>
      </c>
      <c r="Q18" s="690"/>
      <c r="R18" s="690"/>
      <c r="S18" s="690"/>
      <c r="T18" s="690"/>
    </row>
    <row r="19">
      <c r="A19" s="690"/>
      <c r="B19" s="690"/>
      <c r="C19" s="690"/>
      <c r="D19" s="690"/>
      <c r="E19" s="690"/>
      <c r="F19" s="690"/>
      <c r="G19" s="690"/>
      <c r="H19" s="690"/>
      <c r="I19" s="701" t="s">
        <v>4361</v>
      </c>
      <c r="J19" s="690" t="s">
        <v>4389</v>
      </c>
      <c r="K19" s="700">
        <f>K17+K18</f>
      </c>
      <c r="L19" s="690"/>
      <c r="M19" s="690"/>
      <c r="N19" s="690"/>
      <c r="O19" s="723" t="s">
        <v>4390</v>
      </c>
      <c r="P19" s="724">
        <f>K19/C6</f>
      </c>
      <c r="Q19" s="690"/>
      <c r="R19" s="690"/>
      <c r="S19" s="690"/>
      <c r="T19" s="690"/>
    </row>
    <row r="20">
      <c r="A20" s="690"/>
      <c r="B20" s="691" t="s">
        <v>4391</v>
      </c>
      <c r="C20" s="690"/>
      <c r="D20" s="690"/>
      <c r="E20" s="690"/>
      <c r="F20" s="690"/>
      <c r="G20" s="690"/>
      <c r="H20" s="690"/>
      <c r="I20" s="725">
        <f>1/F6</f>
      </c>
      <c r="J20" s="690">
        <f t="shared" ref="J20:J27" si="13">I20*E9</f>
      </c>
      <c r="K20" s="726"/>
      <c r="L20" s="726"/>
      <c r="M20" s="726"/>
      <c r="N20" s="726"/>
      <c r="O20" s="727"/>
      <c r="P20" s="690"/>
      <c r="Q20" s="690"/>
      <c r="R20" s="690"/>
      <c r="S20" s="690"/>
      <c r="T20" s="690"/>
    </row>
    <row r="21">
      <c r="A21" s="690"/>
      <c r="B21" s="690"/>
      <c r="C21" s="690"/>
      <c r="D21" s="690"/>
      <c r="E21" s="690"/>
      <c r="F21" s="690"/>
      <c r="G21" s="690"/>
      <c r="H21" s="690"/>
      <c r="I21" s="706">
        <v>0.0682915137359582</v>
      </c>
      <c r="J21" s="690">
        <f t="shared" si="13"/>
      </c>
      <c r="K21" s="726"/>
      <c r="L21" s="726"/>
      <c r="M21" s="728" t="s">
        <v>4365</v>
      </c>
      <c r="N21" s="728" t="s">
        <v>4366</v>
      </c>
      <c r="O21" s="728" t="s">
        <v>4365</v>
      </c>
      <c r="P21" s="690"/>
      <c r="Q21" s="690"/>
      <c r="R21" s="700"/>
      <c r="S21" s="690"/>
      <c r="T21" s="692"/>
    </row>
    <row r="22">
      <c r="A22" s="690"/>
      <c r="B22" s="690"/>
      <c r="C22" s="693" t="s">
        <v>4392</v>
      </c>
      <c r="D22" s="693" t="s">
        <v>4393</v>
      </c>
      <c r="E22" s="693" t="s">
        <v>4394</v>
      </c>
      <c r="F22" s="693" t="s">
        <v>4395</v>
      </c>
      <c r="G22" s="693" t="s">
        <v>4396</v>
      </c>
      <c r="H22" s="690"/>
      <c r="I22" s="714">
        <v>0.05939272605939273</v>
      </c>
      <c r="J22" s="690">
        <f t="shared" si="13"/>
      </c>
      <c r="K22" s="729" t="s">
        <v>4397</v>
      </c>
      <c r="L22" s="728" t="s">
        <v>4398</v>
      </c>
      <c r="M22" s="728">
        <v>16000</v>
      </c>
      <c r="N22" s="728">
        <v>833</v>
      </c>
      <c r="O22" s="726">
        <f t="shared" ref="O22:O27" si="1">N22*M22/$N$31</f>
      </c>
      <c r="P22" s="690"/>
      <c r="Q22" s="690"/>
      <c r="R22" s="690"/>
      <c r="S22" s="690"/>
      <c r="T22" s="690"/>
    </row>
    <row r="23">
      <c r="A23" s="690"/>
      <c r="B23" s="690">
        <v>10</v>
      </c>
      <c r="C23" s="718">
        <v>10</v>
      </c>
      <c r="D23" s="730" t="s">
        <v>4380</v>
      </c>
      <c r="E23" s="704">
        <v>2</v>
      </c>
      <c r="F23" s="704">
        <f>E23*$C$6</f>
      </c>
      <c r="G23" s="731">
        <f>F23/C23/60</f>
      </c>
      <c r="H23" s="690"/>
      <c r="I23" s="714">
        <v>0.05939272605939273</v>
      </c>
      <c r="J23" s="690">
        <f t="shared" si="13"/>
      </c>
      <c r="K23" s="726"/>
      <c r="L23" s="728" t="s">
        <v>4399</v>
      </c>
      <c r="M23" s="728">
        <v>16000</v>
      </c>
      <c r="N23" s="728">
        <v>833</v>
      </c>
      <c r="O23" s="726">
        <f t="shared" si="1"/>
      </c>
      <c r="P23" s="690"/>
      <c r="Q23" s="690"/>
      <c r="R23" s="690"/>
      <c r="S23" s="690"/>
      <c r="T23" s="690"/>
    </row>
    <row r="24">
      <c r="A24" s="690"/>
      <c r="B24" s="690">
        <v>10</v>
      </c>
      <c r="C24" s="721">
        <v>20</v>
      </c>
      <c r="D24" s="732" t="s">
        <v>4400</v>
      </c>
      <c r="E24" s="733">
        <v>150</v>
      </c>
      <c r="F24" s="704">
        <v>150</v>
      </c>
      <c r="G24" s="731">
        <f>F24/(C24-C23)/60</f>
      </c>
      <c r="H24" s="690"/>
      <c r="I24" s="714">
        <v>0.2001534868201535</v>
      </c>
      <c r="J24" s="690">
        <f t="shared" si="13"/>
      </c>
      <c r="K24" s="726"/>
      <c r="L24" s="728" t="s">
        <v>4401</v>
      </c>
      <c r="M24" s="728">
        <v>16000</v>
      </c>
      <c r="N24" s="728">
        <v>834</v>
      </c>
      <c r="O24" s="726">
        <f t="shared" si="1"/>
      </c>
      <c r="P24" s="690"/>
      <c r="Q24" s="690"/>
      <c r="R24" s="690"/>
      <c r="S24" s="690"/>
      <c r="T24" s="690"/>
    </row>
    <row r="25">
      <c r="A25" s="690"/>
      <c r="B25" s="690">
        <v>10</v>
      </c>
      <c r="C25" s="721">
        <v>30</v>
      </c>
      <c r="D25" s="734" t="s">
        <v>4402</v>
      </c>
      <c r="E25" s="735">
        <v>1</v>
      </c>
      <c r="F25" s="704">
        <v>500</v>
      </c>
      <c r="G25" s="731">
        <f>F25/C25/60</f>
      </c>
      <c r="H25" s="690"/>
      <c r="I25" s="714">
        <v>0.20025247469691915</v>
      </c>
      <c r="J25" s="690">
        <f t="shared" si="13"/>
      </c>
      <c r="K25" s="726"/>
      <c r="L25" s="728" t="s">
        <v>4403</v>
      </c>
      <c r="M25" s="728">
        <v>8000</v>
      </c>
      <c r="N25" s="728">
        <v>2500</v>
      </c>
      <c r="O25" s="726">
        <f t="shared" si="1"/>
      </c>
      <c r="P25" s="690"/>
      <c r="Q25" s="690"/>
      <c r="R25" s="690"/>
      <c r="S25" s="690"/>
      <c r="T25" s="690"/>
    </row>
    <row r="26">
      <c r="A26" s="690"/>
      <c r="B26" s="690">
        <v>20</v>
      </c>
      <c r="C26" s="721">
        <v>50</v>
      </c>
      <c r="D26" s="734" t="s">
        <v>4404</v>
      </c>
      <c r="E26" s="735">
        <v>1</v>
      </c>
      <c r="F26" s="704">
        <v>500</v>
      </c>
      <c r="G26" s="731">
        <f>F26/(C26-C25)/60</f>
      </c>
      <c r="H26" s="690"/>
      <c r="I26" s="714">
        <v>0.20025247469691915</v>
      </c>
      <c r="J26" s="690">
        <f t="shared" si="13"/>
      </c>
      <c r="K26" s="726"/>
      <c r="L26" s="728" t="s">
        <v>4405</v>
      </c>
      <c r="M26" s="728">
        <v>8000</v>
      </c>
      <c r="N26" s="728">
        <v>2500</v>
      </c>
      <c r="O26" s="726">
        <f t="shared" si="1"/>
      </c>
      <c r="P26" s="690"/>
      <c r="Q26" s="690"/>
      <c r="R26" s="690"/>
      <c r="S26" s="690"/>
      <c r="T26" s="690"/>
    </row>
    <row r="27">
      <c r="A27" s="690"/>
      <c r="B27" s="690">
        <v>20</v>
      </c>
      <c r="C27" s="721">
        <v>70</v>
      </c>
      <c r="D27" s="732" t="s">
        <v>4380</v>
      </c>
      <c r="E27" s="733">
        <v>5</v>
      </c>
      <c r="F27" s="704">
        <f t="shared" ref="F27:F28" si="4">E27*$C$6</f>
      </c>
      <c r="G27" s="731">
        <f>F27/C27/60</f>
      </c>
      <c r="H27" s="690"/>
      <c r="I27" s="714">
        <v>0.2001534868201535</v>
      </c>
      <c r="J27" s="690">
        <f t="shared" si="13"/>
      </c>
      <c r="K27" s="726"/>
      <c r="L27" s="728" t="s">
        <v>4406</v>
      </c>
      <c r="M27" s="728">
        <v>8000</v>
      </c>
      <c r="N27" s="728">
        <v>2500</v>
      </c>
      <c r="O27" s="726">
        <f t="shared" si="1"/>
      </c>
      <c r="P27" s="690"/>
      <c r="Q27" s="690"/>
      <c r="R27" s="690"/>
      <c r="S27" s="690"/>
      <c r="T27" s="690"/>
    </row>
    <row r="28">
      <c r="A28" s="690"/>
      <c r="B28" s="690">
        <v>30</v>
      </c>
      <c r="C28" s="721">
        <v>100</v>
      </c>
      <c r="D28" s="732" t="s">
        <v>4380</v>
      </c>
      <c r="E28" s="733">
        <v>10</v>
      </c>
      <c r="F28" s="704">
        <f t="shared" si="4"/>
      </c>
      <c r="G28" s="731">
        <f>F28/(C28-C27)/60</f>
      </c>
      <c r="H28" s="690"/>
      <c r="I28" s="690"/>
      <c r="J28" s="690"/>
      <c r="K28" s="726"/>
      <c r="L28" s="728"/>
      <c r="M28" s="726"/>
      <c r="N28" s="726"/>
      <c r="O28" s="726"/>
      <c r="P28" s="690"/>
      <c r="Q28" s="690"/>
      <c r="R28" s="690"/>
      <c r="S28" s="690"/>
      <c r="T28" s="690"/>
    </row>
    <row r="29">
      <c r="A29" s="690"/>
      <c r="B29" s="690">
        <v>50</v>
      </c>
      <c r="C29" s="721">
        <v>150</v>
      </c>
      <c r="D29" s="732" t="s">
        <v>4382</v>
      </c>
      <c r="E29" s="733">
        <v>30</v>
      </c>
      <c r="F29" s="704">
        <v>1800</v>
      </c>
      <c r="G29" s="731">
        <f>F29/C29/60</f>
      </c>
      <c r="H29" s="690"/>
      <c r="I29" s="690"/>
      <c r="J29" s="690">
        <f>SUM(J20:J28)</f>
      </c>
      <c r="K29" s="726"/>
      <c r="L29" s="726"/>
      <c r="M29" s="726"/>
      <c r="N29" s="726"/>
      <c r="O29" s="726"/>
      <c r="P29" s="690"/>
      <c r="Q29" s="690"/>
      <c r="R29" s="690"/>
      <c r="S29" s="690"/>
      <c r="T29" s="690"/>
    </row>
    <row r="30">
      <c r="A30" s="690"/>
      <c r="B30" s="690">
        <v>50</v>
      </c>
      <c r="C30" s="721">
        <v>200</v>
      </c>
      <c r="D30" s="732" t="s">
        <v>4380</v>
      </c>
      <c r="E30" s="733">
        <v>10</v>
      </c>
      <c r="F30" s="704">
        <f t="shared" ref="F30:F31" si="5">E30*$C$6</f>
      </c>
      <c r="G30" s="731">
        <f>F30/(C30-C29)/60</f>
      </c>
      <c r="H30" s="690"/>
      <c r="I30" s="690"/>
      <c r="J30" s="690"/>
      <c r="K30" s="726"/>
      <c r="L30" s="728"/>
      <c r="M30" s="726"/>
      <c r="N30" s="726"/>
      <c r="O30" s="726"/>
      <c r="P30" s="690"/>
      <c r="Q30" s="690"/>
      <c r="R30" s="690"/>
      <c r="S30" s="690"/>
      <c r="T30" s="690"/>
    </row>
    <row r="31">
      <c r="A31" s="690"/>
      <c r="B31" s="690">
        <v>50</v>
      </c>
      <c r="C31" s="721">
        <v>250</v>
      </c>
      <c r="D31" s="732" t="s">
        <v>4380</v>
      </c>
      <c r="E31" s="733">
        <v>10</v>
      </c>
      <c r="F31" s="704">
        <f t="shared" si="5"/>
      </c>
      <c r="G31" s="731">
        <f>F31/C31/60</f>
      </c>
      <c r="H31" s="690"/>
      <c r="I31" s="690"/>
      <c r="J31" s="690"/>
      <c r="K31" s="726"/>
      <c r="L31" s="728"/>
      <c r="M31" s="726"/>
      <c r="N31" s="726">
        <f>SUM(N21:N30)</f>
      </c>
      <c r="O31" s="726">
        <f>SUM(O22:O30)</f>
      </c>
      <c r="P31" s="690"/>
      <c r="Q31" s="690"/>
      <c r="R31" s="690"/>
      <c r="S31" s="690"/>
      <c r="T31" s="690"/>
    </row>
    <row r="32">
      <c r="A32" s="690"/>
      <c r="B32" s="736">
        <v>100</v>
      </c>
      <c r="C32" s="737">
        <v>350</v>
      </c>
      <c r="D32" s="738" t="s">
        <v>4407</v>
      </c>
      <c r="E32" s="739">
        <v>1</v>
      </c>
      <c r="F32" s="703">
        <v>8000</v>
      </c>
      <c r="G32" s="740">
        <f>F32/(C32-C31)/60</f>
      </c>
      <c r="H32" s="690"/>
      <c r="I32" s="690"/>
      <c r="J32" s="690"/>
      <c r="K32" s="690"/>
      <c r="L32" s="690"/>
      <c r="M32" s="690"/>
      <c r="N32" s="690"/>
      <c r="O32" s="690"/>
      <c r="P32" s="690"/>
      <c r="Q32" s="690"/>
      <c r="R32" s="690"/>
      <c r="S32" s="690"/>
      <c r="T32" s="690"/>
    </row>
    <row r="33">
      <c r="A33" s="690"/>
      <c r="B33" s="690"/>
      <c r="C33" s="690"/>
      <c r="D33" s="690"/>
      <c r="E33" s="690"/>
      <c r="F33" s="690">
        <f>SUM(F23:F32)</f>
      </c>
      <c r="G33" s="741">
        <f>F33/C32</f>
      </c>
      <c r="H33" s="690"/>
      <c r="I33" s="690"/>
      <c r="J33" s="690"/>
      <c r="K33" s="690"/>
      <c r="L33" s="690"/>
      <c r="M33" s="690"/>
      <c r="N33" s="690"/>
      <c r="O33" s="690"/>
      <c r="P33" s="690"/>
      <c r="Q33" s="690"/>
      <c r="R33" s="690"/>
      <c r="S33" s="690"/>
      <c r="T33" s="690"/>
    </row>
    <row r="34">
      <c r="A34" s="690"/>
      <c r="B34" s="690"/>
      <c r="C34" s="690"/>
      <c r="D34" s="690"/>
      <c r="E34" s="690"/>
      <c r="F34" s="690"/>
      <c r="G34" s="699"/>
      <c r="H34" s="690"/>
      <c r="I34" s="690"/>
      <c r="J34" s="690"/>
      <c r="K34" s="690"/>
      <c r="L34" s="690"/>
      <c r="M34" s="690"/>
      <c r="N34" s="690"/>
      <c r="O34" s="690"/>
      <c r="P34" s="690"/>
      <c r="Q34" s="690"/>
      <c r="R34" s="690"/>
      <c r="S34" s="690"/>
      <c r="T34" s="690"/>
    </row>
    <row r="35">
      <c r="A35" s="690"/>
      <c r="B35" s="690"/>
      <c r="C35" s="690"/>
      <c r="D35" s="690"/>
      <c r="E35" s="690"/>
      <c r="F35" s="690"/>
      <c r="G35" s="742"/>
      <c r="H35" s="690"/>
      <c r="I35" s="690"/>
      <c r="J35" s="690"/>
      <c r="K35" s="690"/>
      <c r="L35" s="690"/>
      <c r="M35" s="690"/>
      <c r="N35" s="690"/>
      <c r="O35" s="690"/>
      <c r="P35" s="690"/>
      <c r="Q35" s="690"/>
      <c r="R35" s="690"/>
      <c r="S35" s="690"/>
      <c r="T35" s="690"/>
    </row>
    <row r="36">
      <c r="A36" s="690"/>
      <c r="B36" s="690"/>
      <c r="C36" s="690"/>
      <c r="D36" s="690"/>
      <c r="E36" s="690"/>
      <c r="F36" s="690"/>
      <c r="G36" s="690"/>
      <c r="H36" s="690"/>
      <c r="I36" s="690"/>
      <c r="J36" s="690"/>
      <c r="K36" s="690"/>
      <c r="L36" s="690"/>
      <c r="M36" s="690"/>
      <c r="N36" s="690"/>
      <c r="O36" s="690"/>
      <c r="P36" s="690"/>
      <c r="Q36" s="690"/>
      <c r="R36" s="690"/>
      <c r="S36" s="690"/>
      <c r="T36" s="690"/>
    </row>
    <row r="37">
      <c r="A37" s="690"/>
      <c r="B37" s="691" t="s">
        <v>4408</v>
      </c>
      <c r="C37" s="690"/>
      <c r="D37" s="690"/>
      <c r="E37" s="690"/>
      <c r="F37" s="690"/>
      <c r="G37" s="690"/>
      <c r="H37" s="690"/>
      <c r="I37" s="690"/>
      <c r="J37" s="690"/>
      <c r="K37" s="690"/>
      <c r="L37" s="690"/>
      <c r="M37" s="690"/>
      <c r="N37" s="690"/>
      <c r="O37" s="690"/>
      <c r="P37" s="690"/>
      <c r="Q37" s="690"/>
      <c r="R37" s="690"/>
      <c r="S37" s="690"/>
      <c r="T37" s="690"/>
    </row>
    <row r="38">
      <c r="A38" s="690"/>
      <c r="B38" s="690"/>
      <c r="C38" s="690" t="s">
        <v>4409</v>
      </c>
      <c r="D38" s="743" t="s">
        <v>4410</v>
      </c>
      <c r="E38" s="743">
        <v>20</v>
      </c>
      <c r="F38" s="690"/>
      <c r="G38" s="690"/>
      <c r="H38" s="690"/>
      <c r="I38" s="690"/>
      <c r="J38" s="690"/>
      <c r="K38" s="690"/>
      <c r="L38" s="690"/>
      <c r="M38" s="690"/>
      <c r="N38" s="690"/>
      <c r="O38" s="690"/>
      <c r="P38" s="690"/>
      <c r="Q38" s="690"/>
      <c r="R38" s="690"/>
      <c r="S38" s="690"/>
      <c r="T38" s="690"/>
    </row>
    <row r="39">
      <c r="A39" s="690"/>
      <c r="B39" s="690"/>
      <c r="C39" s="693" t="s">
        <v>4411</v>
      </c>
      <c r="D39" s="693" t="s">
        <v>4412</v>
      </c>
      <c r="E39" s="693" t="s">
        <v>4364</v>
      </c>
      <c r="F39" s="693" t="s">
        <v>4393</v>
      </c>
      <c r="G39" s="693" t="s">
        <v>4394</v>
      </c>
      <c r="H39" s="693" t="s">
        <v>4395</v>
      </c>
      <c r="I39" s="701" t="s">
        <v>4413</v>
      </c>
      <c r="J39" s="690"/>
      <c r="K39" s="690"/>
      <c r="L39" s="690"/>
      <c r="M39" s="690"/>
      <c r="N39" s="690"/>
      <c r="O39" s="690"/>
      <c r="P39" s="690"/>
      <c r="Q39" s="690"/>
      <c r="R39" s="690"/>
      <c r="S39" s="690"/>
      <c r="T39" s="690"/>
    </row>
    <row r="40">
      <c r="A40" s="690"/>
      <c r="B40" s="704" t="s">
        <v>4414</v>
      </c>
      <c r="C40" s="704" t="s">
        <v>4415</v>
      </c>
      <c r="D40" s="744" t="s">
        <v>4416</v>
      </c>
      <c r="E40" s="745"/>
      <c r="F40" s="720" t="s">
        <v>4380</v>
      </c>
      <c r="G40" s="720">
        <v>1</v>
      </c>
      <c r="H40" s="704">
        <f>G40*$C$6*I40</f>
      </c>
      <c r="I40" s="701">
        <v>5</v>
      </c>
      <c r="J40" s="690"/>
      <c r="K40" s="690"/>
      <c r="L40" s="690"/>
      <c r="M40" s="690"/>
      <c r="N40" s="690"/>
      <c r="O40" s="690"/>
      <c r="P40" s="690"/>
      <c r="Q40" s="690"/>
      <c r="R40" s="690"/>
      <c r="S40" s="690"/>
      <c r="T40" s="690"/>
    </row>
    <row r="41">
      <c r="A41" s="690"/>
      <c r="B41" s="704" t="s">
        <v>4417</v>
      </c>
      <c r="C41" s="704" t="s">
        <v>4418</v>
      </c>
      <c r="D41" s="733" t="s">
        <v>4419</v>
      </c>
      <c r="E41" s="746">
        <v>5</v>
      </c>
      <c r="F41" s="746" t="s">
        <v>4380</v>
      </c>
      <c r="G41" s="746">
        <v>1</v>
      </c>
      <c r="H41" s="704">
        <f t="shared" ref="H41:H52" si="6">G41*$C$6</f>
      </c>
      <c r="I41" s="690"/>
      <c r="J41" s="690"/>
      <c r="K41" s="690"/>
      <c r="L41" s="690"/>
      <c r="M41" s="690"/>
      <c r="N41" s="690"/>
      <c r="O41" s="690"/>
      <c r="P41" s="690"/>
      <c r="Q41" s="690"/>
      <c r="R41" s="690"/>
      <c r="S41" s="690"/>
      <c r="T41" s="690"/>
    </row>
    <row r="42">
      <c r="A42" s="690"/>
      <c r="B42" s="704"/>
      <c r="C42" s="704" t="s">
        <v>4418</v>
      </c>
      <c r="D42" s="733" t="s">
        <v>4419</v>
      </c>
      <c r="E42" s="746">
        <v>10</v>
      </c>
      <c r="F42" s="746" t="s">
        <v>4380</v>
      </c>
      <c r="G42" s="746">
        <v>1</v>
      </c>
      <c r="H42" s="704">
        <f t="shared" si="6"/>
      </c>
      <c r="I42" s="690"/>
      <c r="J42" s="690"/>
      <c r="K42" s="690"/>
      <c r="L42" s="690"/>
      <c r="M42" s="690"/>
      <c r="N42" s="690"/>
      <c r="O42" s="690"/>
      <c r="P42" s="690"/>
      <c r="Q42" s="690"/>
      <c r="R42" s="690"/>
      <c r="S42" s="690"/>
      <c r="T42" s="690"/>
    </row>
    <row r="43">
      <c r="A43" s="690"/>
      <c r="B43" s="704"/>
      <c r="C43" s="704" t="s">
        <v>4418</v>
      </c>
      <c r="D43" s="733" t="s">
        <v>4419</v>
      </c>
      <c r="E43" s="746">
        <v>15</v>
      </c>
      <c r="F43" s="746" t="s">
        <v>4380</v>
      </c>
      <c r="G43" s="746">
        <v>2</v>
      </c>
      <c r="H43" s="704">
        <f t="shared" si="6"/>
      </c>
      <c r="I43" s="690"/>
      <c r="J43" s="690"/>
      <c r="K43" s="690"/>
      <c r="L43" s="690"/>
      <c r="M43" s="690"/>
      <c r="N43" s="690"/>
      <c r="O43" s="690"/>
      <c r="P43" s="690"/>
      <c r="Q43" s="690"/>
      <c r="R43" s="690"/>
      <c r="S43" s="690"/>
      <c r="T43" s="690"/>
    </row>
    <row r="44">
      <c r="A44" s="690"/>
      <c r="B44" s="704" t="s">
        <v>4420</v>
      </c>
      <c r="C44" s="704" t="s">
        <v>4418</v>
      </c>
      <c r="D44" s="733" t="s">
        <v>4421</v>
      </c>
      <c r="E44" s="746">
        <v>100</v>
      </c>
      <c r="F44" s="746" t="s">
        <v>4380</v>
      </c>
      <c r="G44" s="746">
        <v>1</v>
      </c>
      <c r="H44" s="704">
        <f t="shared" si="6"/>
      </c>
      <c r="I44" s="690"/>
      <c r="J44" s="690"/>
      <c r="K44" s="690"/>
      <c r="L44" s="690"/>
      <c r="M44" s="690"/>
      <c r="N44" s="690"/>
      <c r="O44" s="690"/>
      <c r="P44" s="690"/>
      <c r="Q44" s="690"/>
      <c r="R44" s="690"/>
      <c r="S44" s="690"/>
      <c r="T44" s="690"/>
    </row>
    <row r="45">
      <c r="A45" s="690"/>
      <c r="B45" s="704"/>
      <c r="C45" s="704" t="s">
        <v>4418</v>
      </c>
      <c r="D45" s="733" t="s">
        <v>4421</v>
      </c>
      <c r="E45" s="746">
        <v>200</v>
      </c>
      <c r="F45" s="746" t="s">
        <v>4380</v>
      </c>
      <c r="G45" s="746">
        <v>1</v>
      </c>
      <c r="H45" s="704">
        <f t="shared" si="6"/>
      </c>
      <c r="I45" s="690"/>
      <c r="J45" s="690"/>
      <c r="K45" s="690"/>
      <c r="L45" s="690"/>
      <c r="M45" s="690"/>
      <c r="N45" s="690"/>
      <c r="O45" s="690"/>
      <c r="P45" s="690"/>
      <c r="Q45" s="690"/>
      <c r="R45" s="690"/>
      <c r="S45" s="690"/>
      <c r="T45" s="690"/>
    </row>
    <row r="46">
      <c r="A46" s="690"/>
      <c r="B46" s="704"/>
      <c r="C46" s="704" t="s">
        <v>4418</v>
      </c>
      <c r="D46" s="733" t="s">
        <v>4421</v>
      </c>
      <c r="E46" s="746">
        <v>300</v>
      </c>
      <c r="F46" s="746" t="s">
        <v>4380</v>
      </c>
      <c r="G46" s="746">
        <v>1</v>
      </c>
      <c r="H46" s="704">
        <f t="shared" si="6"/>
      </c>
      <c r="I46" s="690"/>
      <c r="J46" s="690"/>
      <c r="K46" s="690"/>
      <c r="L46" s="690"/>
      <c r="M46" s="690"/>
      <c r="N46" s="690"/>
      <c r="O46" s="690"/>
      <c r="P46" s="690"/>
      <c r="Q46" s="690"/>
      <c r="R46" s="690"/>
      <c r="S46" s="690"/>
      <c r="T46" s="690"/>
    </row>
    <row r="47">
      <c r="A47" s="690"/>
      <c r="B47" s="704" t="s">
        <v>4422</v>
      </c>
      <c r="C47" s="704" t="s">
        <v>4418</v>
      </c>
      <c r="D47" s="733" t="s">
        <v>4423</v>
      </c>
      <c r="E47" s="746">
        <v>300</v>
      </c>
      <c r="F47" s="746" t="s">
        <v>4380</v>
      </c>
      <c r="G47" s="746">
        <v>1</v>
      </c>
      <c r="H47" s="704">
        <f t="shared" si="6"/>
      </c>
      <c r="I47" s="690"/>
      <c r="J47" s="690"/>
      <c r="K47" s="690"/>
      <c r="L47" s="690"/>
      <c r="M47" s="690"/>
      <c r="N47" s="690"/>
      <c r="O47" s="690"/>
      <c r="P47" s="690"/>
      <c r="Q47" s="690"/>
      <c r="R47" s="690"/>
      <c r="S47" s="690"/>
      <c r="T47" s="690"/>
    </row>
    <row r="48">
      <c r="A48" s="690"/>
      <c r="B48" s="704"/>
      <c r="C48" s="704" t="s">
        <v>4418</v>
      </c>
      <c r="D48" s="733" t="s">
        <v>4423</v>
      </c>
      <c r="E48" s="746">
        <v>600</v>
      </c>
      <c r="F48" s="746" t="s">
        <v>4380</v>
      </c>
      <c r="G48" s="746">
        <v>1</v>
      </c>
      <c r="H48" s="704">
        <f t="shared" si="6"/>
      </c>
      <c r="I48" s="690"/>
      <c r="J48" s="690"/>
      <c r="K48" s="690"/>
      <c r="L48" s="690"/>
      <c r="M48" s="690"/>
      <c r="N48" s="690"/>
      <c r="O48" s="690"/>
      <c r="P48" s="690"/>
      <c r="Q48" s="690"/>
      <c r="R48" s="690"/>
      <c r="S48" s="690"/>
      <c r="T48" s="690"/>
    </row>
    <row r="49">
      <c r="A49" s="690"/>
      <c r="B49" s="704"/>
      <c r="C49" s="704" t="s">
        <v>4418</v>
      </c>
      <c r="D49" s="733" t="s">
        <v>4424</v>
      </c>
      <c r="E49" s="746">
        <v>1</v>
      </c>
      <c r="F49" s="746" t="s">
        <v>4380</v>
      </c>
      <c r="G49" s="746">
        <v>2</v>
      </c>
      <c r="H49" s="704">
        <f t="shared" si="6"/>
      </c>
      <c r="I49" s="690"/>
      <c r="J49" s="690"/>
      <c r="K49" s="690"/>
      <c r="L49" s="690"/>
      <c r="M49" s="690"/>
      <c r="N49" s="690"/>
      <c r="O49" s="690"/>
      <c r="P49" s="690"/>
      <c r="Q49" s="690"/>
      <c r="R49" s="690"/>
      <c r="S49" s="690"/>
      <c r="T49" s="690"/>
    </row>
    <row r="50">
      <c r="A50" s="690"/>
      <c r="B50" s="704" t="s">
        <v>4417</v>
      </c>
      <c r="C50" s="704" t="s">
        <v>4418</v>
      </c>
      <c r="D50" s="733" t="s">
        <v>4425</v>
      </c>
      <c r="E50" s="746">
        <v>5</v>
      </c>
      <c r="F50" s="746" t="s">
        <v>4380</v>
      </c>
      <c r="G50" s="746">
        <v>2</v>
      </c>
      <c r="H50" s="704">
        <f t="shared" si="6"/>
      </c>
      <c r="I50" s="690"/>
      <c r="J50" s="690"/>
      <c r="K50" s="690"/>
      <c r="L50" s="690"/>
      <c r="M50" s="690"/>
      <c r="N50" s="690"/>
      <c r="O50" s="690"/>
      <c r="P50" s="690"/>
      <c r="Q50" s="690"/>
      <c r="R50" s="690"/>
      <c r="S50" s="690"/>
      <c r="T50" s="690"/>
    </row>
    <row r="51">
      <c r="A51" s="690"/>
      <c r="B51" s="704"/>
      <c r="C51" s="704" t="s">
        <v>4418</v>
      </c>
      <c r="D51" s="733" t="s">
        <v>4425</v>
      </c>
      <c r="E51" s="746">
        <v>10</v>
      </c>
      <c r="F51" s="746" t="s">
        <v>4380</v>
      </c>
      <c r="G51" s="746">
        <v>2</v>
      </c>
      <c r="H51" s="704">
        <f t="shared" si="6"/>
      </c>
      <c r="I51" s="690"/>
      <c r="J51" s="690"/>
      <c r="K51" s="690"/>
      <c r="L51" s="690"/>
      <c r="M51" s="690"/>
      <c r="N51" s="690"/>
      <c r="O51" s="690"/>
      <c r="P51" s="690"/>
      <c r="Q51" s="690"/>
      <c r="R51" s="690"/>
      <c r="S51" s="690"/>
      <c r="T51" s="690"/>
    </row>
    <row r="52">
      <c r="A52" s="690"/>
      <c r="B52" s="704"/>
      <c r="C52" s="704" t="s">
        <v>4418</v>
      </c>
      <c r="D52" s="733" t="s">
        <v>4425</v>
      </c>
      <c r="E52" s="746">
        <v>15</v>
      </c>
      <c r="F52" s="746" t="s">
        <v>4380</v>
      </c>
      <c r="G52" s="746">
        <v>2</v>
      </c>
      <c r="H52" s="704">
        <f t="shared" si="6"/>
      </c>
      <c r="I52" s="690"/>
      <c r="J52" s="690"/>
      <c r="K52" s="690"/>
      <c r="L52" s="690"/>
      <c r="M52" s="690"/>
      <c r="N52" s="690"/>
      <c r="O52" s="690"/>
      <c r="P52" s="690"/>
      <c r="Q52" s="690"/>
      <c r="R52" s="690"/>
      <c r="S52" s="690"/>
      <c r="T52" s="690"/>
    </row>
    <row r="53">
      <c r="A53" s="690"/>
      <c r="B53" s="690"/>
      <c r="C53" s="690"/>
      <c r="D53" s="690"/>
      <c r="E53" s="690"/>
      <c r="F53" s="690"/>
      <c r="G53" s="690"/>
      <c r="H53" s="690">
        <f>SUM(H40:H52)</f>
      </c>
      <c r="I53" s="690"/>
      <c r="J53" s="690"/>
      <c r="K53" s="690"/>
      <c r="L53" s="690"/>
      <c r="M53" s="690"/>
      <c r="N53" s="690"/>
      <c r="O53" s="690"/>
      <c r="P53" s="690"/>
      <c r="Q53" s="690"/>
      <c r="R53" s="690"/>
      <c r="S53" s="690"/>
      <c r="T53" s="690"/>
    </row>
    <row r="54">
      <c r="A54" s="690"/>
      <c r="B54" s="691" t="s">
        <v>4426</v>
      </c>
      <c r="C54" s="690"/>
      <c r="D54" s="690"/>
      <c r="E54" s="690"/>
      <c r="F54" s="690"/>
      <c r="G54" s="690"/>
      <c r="H54" s="690"/>
      <c r="I54" s="690"/>
      <c r="J54" s="690"/>
      <c r="K54" s="690"/>
      <c r="L54" s="690"/>
      <c r="M54" s="690"/>
      <c r="N54" s="690"/>
      <c r="O54" s="690"/>
      <c r="P54" s="690"/>
      <c r="Q54" s="690"/>
      <c r="R54" s="690"/>
      <c r="S54" s="690"/>
      <c r="T54" s="690"/>
    </row>
    <row r="55">
      <c r="A55" s="690"/>
      <c r="B55" s="690"/>
      <c r="C55" s="690"/>
      <c r="D55" s="690"/>
      <c r="E55" s="690"/>
      <c r="F55" s="690"/>
      <c r="G55" s="690"/>
      <c r="H55" s="690"/>
      <c r="I55" s="690"/>
      <c r="J55" s="690"/>
      <c r="K55" s="690"/>
      <c r="L55" s="690"/>
      <c r="M55" s="690"/>
      <c r="N55" s="690"/>
      <c r="O55" s="690"/>
      <c r="P55" s="690"/>
      <c r="Q55" s="690"/>
      <c r="R55" s="690"/>
      <c r="S55" s="690"/>
      <c r="T55" s="690"/>
    </row>
    <row r="56">
      <c r="A56" s="690"/>
      <c r="B56" s="690"/>
      <c r="C56" s="693" t="s">
        <v>4427</v>
      </c>
      <c r="D56" s="693" t="s">
        <v>4428</v>
      </c>
      <c r="E56" s="693" t="s">
        <v>4429</v>
      </c>
      <c r="F56" s="693" t="s">
        <v>4363</v>
      </c>
      <c r="G56" s="693" t="s">
        <v>4364</v>
      </c>
      <c r="H56" s="693" t="s">
        <v>4365</v>
      </c>
      <c r="I56" s="693" t="s">
        <v>4363</v>
      </c>
      <c r="J56" s="693" t="s">
        <v>4364</v>
      </c>
      <c r="K56" s="693" t="s">
        <v>4365</v>
      </c>
      <c r="L56" s="693" t="s">
        <v>4430</v>
      </c>
      <c r="M56" s="693" t="s">
        <v>4396</v>
      </c>
      <c r="N56" s="747" t="s">
        <v>4431</v>
      </c>
      <c r="O56" s="690"/>
      <c r="P56" s="690"/>
      <c r="Q56" s="690"/>
      <c r="R56" s="690"/>
      <c r="S56" s="690"/>
      <c r="T56" s="690"/>
    </row>
    <row r="57">
      <c r="A57" s="690"/>
      <c r="B57" s="690"/>
      <c r="C57" s="704" t="s">
        <v>4432</v>
      </c>
      <c r="D57" s="704">
        <v>6</v>
      </c>
      <c r="E57" s="748">
        <v>5</v>
      </c>
      <c r="F57" s="704" t="s">
        <v>4400</v>
      </c>
      <c r="G57" s="704">
        <v>60</v>
      </c>
      <c r="H57" s="704">
        <f t="shared" ref="H57:H59" si="2">G57</f>
      </c>
      <c r="I57" s="720" t="s">
        <v>4380</v>
      </c>
      <c r="J57" s="703">
        <v>6</v>
      </c>
      <c r="K57" s="712">
        <f t="shared" ref="K57:K59" si="7">J57*$C$6</f>
      </c>
      <c r="L57" s="704">
        <f t="shared" ref="L57:L59" si="8">K57+H57</f>
      </c>
      <c r="M57" s="749">
        <f t="shared" ref="M57:M59" si="21">L57/H57</f>
      </c>
      <c r="N57" s="750" t="s">
        <v>4433</v>
      </c>
      <c r="O57" s="690"/>
      <c r="P57" s="690"/>
      <c r="Q57" s="690"/>
      <c r="R57" s="690"/>
      <c r="S57" s="690"/>
      <c r="T57" s="690"/>
    </row>
    <row r="58">
      <c r="A58" s="690"/>
      <c r="B58" s="690"/>
      <c r="C58" s="704" t="s">
        <v>4434</v>
      </c>
      <c r="D58" s="704">
        <v>30</v>
      </c>
      <c r="E58" s="748">
        <v>5</v>
      </c>
      <c r="F58" s="704" t="s">
        <v>4400</v>
      </c>
      <c r="G58" s="704">
        <v>300</v>
      </c>
      <c r="H58" s="704">
        <f t="shared" si="2"/>
      </c>
      <c r="I58" s="720" t="s">
        <v>4380</v>
      </c>
      <c r="J58" s="703">
        <v>10</v>
      </c>
      <c r="K58" s="712">
        <f t="shared" si="7"/>
      </c>
      <c r="L58" s="704">
        <f t="shared" si="8"/>
      </c>
      <c r="M58" s="749">
        <f t="shared" si="21"/>
      </c>
      <c r="N58" s="750" t="s">
        <v>4435</v>
      </c>
      <c r="O58" s="690"/>
      <c r="P58" s="690"/>
      <c r="Q58" s="690"/>
      <c r="R58" s="690"/>
      <c r="S58" s="690"/>
      <c r="T58" s="690"/>
    </row>
    <row r="59">
      <c r="A59" s="690"/>
      <c r="B59" s="690"/>
      <c r="C59" s="704" t="s">
        <v>4436</v>
      </c>
      <c r="D59" s="704">
        <v>98</v>
      </c>
      <c r="E59" s="751">
        <v>5</v>
      </c>
      <c r="F59" s="704" t="s">
        <v>4400</v>
      </c>
      <c r="G59" s="704">
        <v>980</v>
      </c>
      <c r="H59" s="704">
        <f t="shared" si="2"/>
      </c>
      <c r="I59" s="720" t="s">
        <v>4380</v>
      </c>
      <c r="J59" s="703">
        <v>15</v>
      </c>
      <c r="K59" s="712">
        <f t="shared" si="7"/>
      </c>
      <c r="L59" s="704">
        <f t="shared" si="8"/>
      </c>
      <c r="M59" s="749">
        <f t="shared" si="21"/>
      </c>
      <c r="N59" s="750" t="s">
        <v>4437</v>
      </c>
      <c r="O59" s="690"/>
      <c r="P59" s="690"/>
      <c r="Q59" s="690"/>
      <c r="R59" s="690"/>
      <c r="S59" s="690"/>
      <c r="T59" s="690"/>
    </row>
    <row r="60">
      <c r="A60" s="690"/>
      <c r="B60" s="690"/>
      <c r="C60" s="690"/>
      <c r="D60" s="690"/>
      <c r="E60" s="690">
        <f t="shared" ref="E60:E62" si="23">E57*D57</f>
      </c>
      <c r="F60" s="690"/>
      <c r="G60" s="690"/>
      <c r="H60" s="690"/>
      <c r="I60" s="690"/>
      <c r="J60" s="690">
        <f t="shared" ref="J60:J62" si="18">J57*E57</f>
      </c>
      <c r="K60" s="752"/>
      <c r="L60" s="690">
        <f>SUM(L57:L59)</f>
      </c>
      <c r="M60" s="690"/>
      <c r="N60" s="690"/>
      <c r="O60" s="690"/>
      <c r="P60" s="690"/>
      <c r="Q60" s="690"/>
      <c r="R60" s="690"/>
      <c r="S60" s="690"/>
      <c r="T60" s="690"/>
    </row>
    <row r="61">
      <c r="A61" s="690"/>
      <c r="B61" s="690"/>
      <c r="C61" s="690"/>
      <c r="D61" s="690"/>
      <c r="E61" s="690">
        <f t="shared" si="23"/>
      </c>
      <c r="F61" s="690"/>
      <c r="G61" s="690"/>
      <c r="H61" s="690"/>
      <c r="I61" s="690"/>
      <c r="J61" s="690">
        <f t="shared" si="18"/>
      </c>
      <c r="K61" s="690"/>
      <c r="L61" s="690"/>
      <c r="M61" s="690"/>
      <c r="N61" s="690"/>
      <c r="O61" s="690"/>
      <c r="P61" s="690"/>
      <c r="Q61" s="690"/>
      <c r="R61" s="690"/>
      <c r="S61" s="690"/>
      <c r="T61" s="690"/>
    </row>
    <row r="62">
      <c r="A62" s="690"/>
      <c r="B62" s="690"/>
      <c r="C62" s="690"/>
      <c r="D62" s="690"/>
      <c r="E62" s="690">
        <f t="shared" si="23"/>
      </c>
      <c r="F62" s="690"/>
      <c r="G62" s="690"/>
      <c r="H62" s="690"/>
      <c r="I62" s="690"/>
      <c r="J62" s="690">
        <f t="shared" si="18"/>
      </c>
      <c r="K62" s="690"/>
      <c r="L62" s="690"/>
      <c r="M62" s="690"/>
      <c r="N62" s="690"/>
      <c r="O62" s="690"/>
      <c r="P62" s="701"/>
      <c r="Q62" s="690"/>
      <c r="R62" s="690"/>
      <c r="S62" s="690"/>
      <c r="T62" s="690"/>
    </row>
    <row r="63">
      <c r="A63" s="690"/>
      <c r="B63" s="690"/>
      <c r="C63" s="690"/>
      <c r="D63" s="690"/>
      <c r="E63" s="690">
        <f>SUM(E60:E62)</f>
      </c>
      <c r="F63" s="690"/>
      <c r="G63" s="690"/>
      <c r="H63" s="690"/>
      <c r="I63" s="690"/>
      <c r="J63" s="690">
        <f>SUM(J60:J62)</f>
      </c>
      <c r="K63" s="690">
        <f>D71-J63*100</f>
      </c>
      <c r="L63" s="690"/>
      <c r="M63" s="690"/>
      <c r="N63" s="690"/>
      <c r="O63" s="690"/>
      <c r="P63" s="690"/>
      <c r="Q63" s="690"/>
      <c r="R63" s="690"/>
      <c r="S63" s="690"/>
      <c r="T63" s="690"/>
    </row>
    <row r="64">
      <c r="A64" s="690"/>
      <c r="B64" s="691" t="s">
        <v>4438</v>
      </c>
      <c r="C64" s="690"/>
      <c r="D64" s="690" t="s">
        <v>4439</v>
      </c>
      <c r="E64" s="690"/>
      <c r="F64" s="690"/>
      <c r="G64" s="690"/>
      <c r="H64" s="690"/>
      <c r="I64" s="690"/>
      <c r="J64" s="690"/>
      <c r="K64" s="690"/>
      <c r="L64" s="690"/>
      <c r="M64" s="690"/>
      <c r="N64" s="690"/>
      <c r="O64" s="690"/>
      <c r="P64" s="690"/>
      <c r="Q64" s="690"/>
      <c r="R64" s="690"/>
      <c r="S64" s="690"/>
      <c r="T64" s="690"/>
    </row>
    <row r="65">
      <c r="A65" s="690"/>
      <c r="B65" s="690"/>
      <c r="C65" s="690"/>
      <c r="D65" s="690"/>
      <c r="E65" s="690"/>
      <c r="F65" s="690"/>
      <c r="G65" s="690"/>
      <c r="H65" s="690"/>
      <c r="I65" s="690"/>
      <c r="J65" s="690"/>
      <c r="K65" s="690"/>
      <c r="L65" s="690"/>
      <c r="M65" s="690"/>
      <c r="N65" s="690"/>
      <c r="O65" s="690"/>
      <c r="P65" s="690"/>
      <c r="Q65" s="690"/>
      <c r="R65" s="690"/>
      <c r="S65" s="690"/>
      <c r="T65" s="690"/>
    </row>
    <row r="66">
      <c r="A66" s="690"/>
      <c r="B66" s="690"/>
      <c r="C66" s="693" t="s">
        <v>4440</v>
      </c>
      <c r="D66" s="693" t="s">
        <v>4441</v>
      </c>
      <c r="E66" s="693" t="s">
        <v>4442</v>
      </c>
      <c r="F66" s="701" t="s">
        <v>4443</v>
      </c>
      <c r="G66" s="701" t="s">
        <v>4444</v>
      </c>
      <c r="H66" s="690"/>
      <c r="I66" s="690"/>
      <c r="J66" s="690"/>
      <c r="K66" s="690"/>
      <c r="L66" s="690"/>
      <c r="M66" s="690"/>
      <c r="N66" s="690"/>
      <c r="O66" s="690"/>
      <c r="P66" s="690"/>
      <c r="Q66" s="690"/>
      <c r="R66" s="690"/>
      <c r="S66" s="690"/>
      <c r="T66" s="690"/>
    </row>
    <row r="67">
      <c r="A67" s="690"/>
      <c r="B67" s="690"/>
      <c r="C67" s="704">
        <v>1</v>
      </c>
      <c r="D67" s="712">
        <v>81</v>
      </c>
      <c r="E67" s="712">
        <v>90</v>
      </c>
      <c r="F67" s="690">
        <f t="shared" ref="F67:F71" si="14">(D67*100-$H$53)/10</f>
      </c>
      <c r="G67" s="690">
        <f t="shared" ref="G67:G71" si="15">(E67*100-$H$53)/10</f>
      </c>
      <c r="H67" s="690"/>
      <c r="I67" s="690"/>
      <c r="J67" s="690"/>
      <c r="K67" s="690"/>
      <c r="L67" s="690"/>
      <c r="M67" s="690"/>
      <c r="N67" s="690"/>
      <c r="O67" s="690"/>
      <c r="P67" s="690"/>
      <c r="Q67" s="690"/>
      <c r="R67" s="690"/>
      <c r="S67" s="690"/>
      <c r="T67" s="690"/>
    </row>
    <row r="68">
      <c r="A68" s="690"/>
      <c r="B68" s="690"/>
      <c r="C68" s="704">
        <v>2</v>
      </c>
      <c r="D68" s="704">
        <f t="shared" ref="D68:D71" si="9">C68*D$67</f>
      </c>
      <c r="E68" s="704">
        <f t="shared" ref="E68:E71" si="12">C68*E$67</f>
      </c>
      <c r="F68" s="690">
        <f t="shared" si="14"/>
      </c>
      <c r="G68" s="690">
        <f t="shared" si="15"/>
      </c>
      <c r="H68" s="690"/>
      <c r="I68" s="690"/>
      <c r="J68" s="690"/>
      <c r="K68" s="690"/>
      <c r="L68" s="690"/>
      <c r="M68" s="690"/>
      <c r="N68" s="690"/>
      <c r="O68" s="690"/>
      <c r="P68" s="690"/>
      <c r="Q68" s="690"/>
      <c r="R68" s="690"/>
      <c r="S68" s="690"/>
      <c r="T68" s="690"/>
    </row>
    <row r="69">
      <c r="A69" s="690"/>
      <c r="B69" s="690"/>
      <c r="C69" s="704">
        <v>3</v>
      </c>
      <c r="D69" s="704">
        <f t="shared" si="9"/>
      </c>
      <c r="E69" s="704">
        <f t="shared" si="12"/>
      </c>
      <c r="F69" s="690">
        <f t="shared" si="14"/>
      </c>
      <c r="G69" s="690">
        <f t="shared" si="15"/>
      </c>
      <c r="H69" s="690"/>
      <c r="I69" s="690"/>
      <c r="J69" s="690"/>
      <c r="K69" s="690"/>
      <c r="L69" s="690"/>
      <c r="M69" s="690"/>
      <c r="N69" s="690"/>
      <c r="O69" s="690"/>
      <c r="P69" s="690"/>
      <c r="Q69" s="690"/>
      <c r="R69" s="690"/>
      <c r="S69" s="690"/>
      <c r="T69" s="690"/>
    </row>
    <row r="70">
      <c r="A70" s="690"/>
      <c r="B70" s="690"/>
      <c r="C70" s="704">
        <v>4</v>
      </c>
      <c r="D70" s="704">
        <f t="shared" si="9"/>
      </c>
      <c r="E70" s="704">
        <f t="shared" si="12"/>
      </c>
      <c r="F70" s="690">
        <f t="shared" si="14"/>
      </c>
      <c r="G70" s="690">
        <f t="shared" si="15"/>
      </c>
      <c r="H70" s="690"/>
      <c r="I70" s="690"/>
      <c r="J70" s="690"/>
      <c r="K70" s="690"/>
      <c r="L70" s="690"/>
      <c r="M70" s="690"/>
      <c r="N70" s="690"/>
      <c r="O70" s="690"/>
      <c r="P70" s="690"/>
      <c r="Q70" s="690"/>
      <c r="R70" s="690"/>
      <c r="S70" s="690"/>
      <c r="T70" s="690"/>
    </row>
    <row r="71">
      <c r="A71" s="690"/>
      <c r="B71" s="690"/>
      <c r="C71" s="704">
        <v>5</v>
      </c>
      <c r="D71" s="704">
        <f t="shared" si="9"/>
      </c>
      <c r="E71" s="704">
        <f t="shared" si="12"/>
      </c>
      <c r="F71" s="690">
        <f t="shared" si="14"/>
      </c>
      <c r="G71" s="690">
        <f t="shared" si="15"/>
      </c>
      <c r="H71" s="690"/>
      <c r="I71" s="690"/>
      <c r="J71" s="690"/>
      <c r="K71" s="690"/>
      <c r="L71" s="690"/>
      <c r="M71" s="690"/>
      <c r="N71" s="690"/>
      <c r="O71" s="690"/>
      <c r="P71" s="690"/>
      <c r="Q71" s="690"/>
      <c r="R71" s="690"/>
      <c r="S71" s="690"/>
      <c r="T71" s="690"/>
    </row>
    <row r="72">
      <c r="A72" s="690"/>
      <c r="B72" s="690"/>
      <c r="C72" s="690"/>
      <c r="D72" s="690"/>
      <c r="E72" s="690"/>
      <c r="F72" s="690"/>
      <c r="G72" s="690"/>
      <c r="H72" s="690"/>
      <c r="I72" s="690"/>
      <c r="J72" s="690"/>
      <c r="K72" s="690"/>
      <c r="L72" s="690"/>
      <c r="M72" s="690"/>
      <c r="N72" s="690"/>
      <c r="O72" s="690"/>
      <c r="P72" s="690"/>
      <c r="Q72" s="690"/>
      <c r="R72" s="690"/>
      <c r="S72" s="690"/>
      <c r="T72" s="690"/>
    </row>
    <row r="73">
      <c r="A73" s="690"/>
      <c r="B73" s="690"/>
      <c r="C73" s="690"/>
      <c r="D73" s="690"/>
      <c r="E73" s="690"/>
      <c r="F73" s="690"/>
      <c r="G73" s="690"/>
      <c r="H73" s="690"/>
      <c r="I73" s="690"/>
      <c r="J73" s="690"/>
      <c r="K73" s="690"/>
      <c r="L73" s="690"/>
      <c r="M73" s="690"/>
      <c r="N73" s="690"/>
      <c r="O73" s="690"/>
      <c r="P73" s="690"/>
      <c r="Q73" s="690"/>
      <c r="R73" s="690"/>
      <c r="S73" s="690"/>
      <c r="T73" s="690"/>
    </row>
    <row r="74">
      <c r="A74" s="690"/>
      <c r="B74" s="690"/>
      <c r="C74" s="690"/>
      <c r="D74" s="690"/>
      <c r="E74" s="690"/>
      <c r="F74" s="690"/>
      <c r="G74" s="690"/>
      <c r="H74" s="690"/>
      <c r="I74" s="690"/>
      <c r="J74" s="690"/>
      <c r="K74" s="690"/>
      <c r="L74" s="690"/>
      <c r="M74" s="690"/>
      <c r="N74" s="690"/>
      <c r="O74" s="690"/>
      <c r="P74" s="690"/>
      <c r="Q74" s="690"/>
      <c r="R74" s="690"/>
      <c r="S74" s="690"/>
      <c r="T74" s="690"/>
    </row>
    <row r="75">
      <c r="A75" s="690"/>
      <c r="B75" s="691" t="s">
        <v>4445</v>
      </c>
      <c r="C75" s="753"/>
      <c r="D75" s="692"/>
      <c r="E75" s="692"/>
      <c r="F75" s="690"/>
      <c r="G75" s="690"/>
      <c r="H75" s="690"/>
      <c r="I75" s="690"/>
      <c r="J75" s="690"/>
      <c r="K75" s="690"/>
      <c r="L75" s="690"/>
      <c r="M75" s="690">
        <v>402</v>
      </c>
      <c r="N75" s="690"/>
      <c r="O75" s="690"/>
      <c r="P75" s="690"/>
      <c r="Q75" s="690"/>
      <c r="R75" s="690"/>
      <c r="S75" s="690"/>
      <c r="T75" s="690"/>
    </row>
    <row r="76">
      <c r="A76" s="690"/>
      <c r="B76" s="690"/>
      <c r="C76" s="753" t="s">
        <v>4446</v>
      </c>
      <c r="D76" s="692"/>
      <c r="E76" s="692"/>
      <c r="F76" s="753" t="s">
        <v>4447</v>
      </c>
      <c r="G76" s="692"/>
      <c r="H76" s="692"/>
      <c r="I76" s="692"/>
      <c r="J76" s="753" t="s">
        <v>4448</v>
      </c>
      <c r="K76" s="692"/>
      <c r="L76" s="690"/>
      <c r="M76" s="690"/>
      <c r="N76" s="690"/>
      <c r="O76" s="690"/>
      <c r="P76" s="690"/>
      <c r="Q76" s="690"/>
      <c r="R76" s="690"/>
      <c r="S76" s="690"/>
      <c r="T76" s="690"/>
    </row>
    <row r="77">
      <c r="A77" s="690"/>
      <c r="B77" s="690"/>
      <c r="C77" s="753" t="s">
        <v>4449</v>
      </c>
      <c r="D77" s="754">
        <v>0.0012</v>
      </c>
      <c r="E77" s="692"/>
      <c r="F77" s="753" t="s">
        <v>4450</v>
      </c>
      <c r="G77" s="753" t="s">
        <v>4451</v>
      </c>
      <c r="H77" s="753" t="s">
        <v>4452</v>
      </c>
      <c r="I77" s="692"/>
      <c r="J77" s="753" t="s">
        <v>4453</v>
      </c>
      <c r="K77" s="755">
        <v>71.0813841</v>
      </c>
      <c r="L77" s="690"/>
      <c r="M77" s="690"/>
      <c r="N77" s="690"/>
      <c r="O77" s="690"/>
      <c r="P77" s="690"/>
      <c r="Q77" s="690"/>
      <c r="R77" s="690"/>
      <c r="S77" s="690"/>
      <c r="T77" s="690"/>
    </row>
    <row r="78">
      <c r="A78" s="690"/>
      <c r="B78" s="690"/>
      <c r="C78" s="753" t="s">
        <v>4454</v>
      </c>
      <c r="D78" s="755">
        <v>80</v>
      </c>
      <c r="E78" s="692"/>
      <c r="F78" s="753" t="s">
        <v>4455</v>
      </c>
      <c r="G78" s="755">
        <v>1</v>
      </c>
      <c r="H78" s="756">
        <v>0</v>
      </c>
      <c r="I78" s="692"/>
      <c r="J78" s="753" t="s">
        <v>4456</v>
      </c>
      <c r="K78" s="754">
        <v>0.0141</v>
      </c>
      <c r="L78" s="690"/>
      <c r="M78" s="690"/>
      <c r="N78" s="690"/>
      <c r="O78" s="690"/>
      <c r="P78" s="690"/>
      <c r="Q78" s="690"/>
      <c r="R78" s="690"/>
      <c r="S78" s="690"/>
      <c r="T78" s="690"/>
    </row>
    <row r="79">
      <c r="A79" s="690"/>
      <c r="B79" s="690"/>
      <c r="C79" s="692"/>
      <c r="D79" s="692"/>
      <c r="E79" s="692"/>
      <c r="F79" s="753" t="s">
        <v>4457</v>
      </c>
      <c r="G79" s="757">
        <v>65</v>
      </c>
      <c r="H79" s="758">
        <v>0.015</v>
      </c>
      <c r="I79" s="692"/>
      <c r="J79" s="692"/>
      <c r="K79" s="692"/>
      <c r="L79" s="690"/>
      <c r="M79" s="690"/>
      <c r="N79" s="690"/>
      <c r="O79" s="690"/>
      <c r="P79" s="690"/>
      <c r="Q79" s="690"/>
      <c r="R79" s="690"/>
      <c r="S79" s="690"/>
      <c r="T79" s="690"/>
    </row>
    <row r="80">
      <c r="A80" s="690"/>
      <c r="B80" s="690"/>
      <c r="C80" s="692"/>
      <c r="D80" s="692"/>
      <c r="E80" s="692"/>
      <c r="F80" s="753" t="s">
        <v>4458</v>
      </c>
      <c r="G80" s="757">
        <v>78</v>
      </c>
      <c r="H80" s="758">
        <v>0.2</v>
      </c>
      <c r="I80" s="692"/>
      <c r="J80" s="692"/>
      <c r="K80" s="692"/>
      <c r="L80" s="690"/>
      <c r="M80" s="690"/>
      <c r="N80" s="690"/>
      <c r="O80" s="690"/>
      <c r="P80" s="690"/>
      <c r="Q80" s="690"/>
      <c r="R80" s="690"/>
      <c r="S80" s="690"/>
      <c r="T80" s="690"/>
    </row>
    <row r="81">
      <c r="A81" s="690"/>
      <c r="B81" s="690"/>
      <c r="C81" s="692"/>
      <c r="D81" s="692"/>
      <c r="E81" s="692"/>
      <c r="F81" s="692"/>
      <c r="G81" s="692"/>
      <c r="H81" s="756"/>
      <c r="I81" s="692"/>
      <c r="J81" s="692"/>
      <c r="K81" s="692"/>
      <c r="L81" s="690"/>
      <c r="M81" s="690"/>
      <c r="N81" s="690"/>
      <c r="O81" s="690"/>
      <c r="P81" s="690"/>
      <c r="Q81" s="690"/>
      <c r="R81" s="690"/>
      <c r="S81" s="690"/>
      <c r="T81" s="690"/>
    </row>
    <row r="82">
      <c r="A82" s="690"/>
      <c r="B82" s="692"/>
      <c r="C82" s="692"/>
      <c r="D82" s="692"/>
      <c r="E82" s="692"/>
      <c r="F82" s="692"/>
      <c r="G82" s="692"/>
      <c r="H82" s="690"/>
      <c r="I82" s="690"/>
      <c r="J82" s="690"/>
      <c r="K82" s="690"/>
      <c r="L82" s="690"/>
      <c r="M82" s="690"/>
      <c r="N82" s="690"/>
      <c r="O82" s="690"/>
      <c r="P82" s="690"/>
      <c r="Q82" s="690"/>
      <c r="R82" s="690"/>
      <c r="S82" s="690"/>
      <c r="T82" s="690"/>
    </row>
    <row r="83">
      <c r="A83" s="690"/>
      <c r="B83" s="692"/>
      <c r="C83" s="692"/>
      <c r="D83" s="692"/>
      <c r="E83" s="692"/>
      <c r="F83" s="692"/>
      <c r="G83" s="692"/>
      <c r="H83" s="690"/>
      <c r="I83" s="690"/>
      <c r="J83" s="690"/>
      <c r="K83" s="690"/>
      <c r="L83" s="690"/>
      <c r="M83" s="690"/>
      <c r="N83" s="690"/>
      <c r="O83" s="690"/>
      <c r="P83" s="690"/>
      <c r="Q83" s="690"/>
      <c r="R83" s="690"/>
      <c r="S83" s="690"/>
      <c r="T83" s="690"/>
    </row>
    <row r="84">
      <c r="A84" s="690"/>
      <c r="B84" s="692"/>
      <c r="C84" s="759" t="s">
        <v>4459</v>
      </c>
      <c r="D84" s="759" t="s">
        <v>4460</v>
      </c>
      <c r="E84" s="759" t="s">
        <v>4461</v>
      </c>
      <c r="F84" s="759" t="s">
        <v>4462</v>
      </c>
      <c r="G84" s="759" t="s">
        <v>4463</v>
      </c>
      <c r="H84" s="759" t="s">
        <v>4464</v>
      </c>
      <c r="I84" s="759" t="s">
        <v>4465</v>
      </c>
      <c r="J84" s="759" t="s">
        <v>4466</v>
      </c>
      <c r="K84" s="690"/>
      <c r="L84" s="690"/>
      <c r="M84" s="690"/>
      <c r="N84" s="690"/>
      <c r="O84" s="690"/>
      <c r="P84" s="690"/>
      <c r="Q84" s="690"/>
      <c r="R84" s="690"/>
      <c r="S84" s="690"/>
      <c r="T84" s="690"/>
    </row>
    <row r="85">
      <c r="A85" s="690"/>
      <c r="B85" s="692"/>
      <c r="C85" s="760">
        <v>1</v>
      </c>
      <c r="D85" s="761">
        <v>0</v>
      </c>
      <c r="E85" s="761">
        <v>0</v>
      </c>
      <c r="F85" s="761">
        <v>0</v>
      </c>
      <c r="G85" s="762">
        <v>1</v>
      </c>
      <c r="H85" s="761">
        <v>0</v>
      </c>
      <c r="I85" s="763">
        <v>0</v>
      </c>
      <c r="J85" s="760" t="s">
        <v>4467</v>
      </c>
      <c r="K85" s="690"/>
      <c r="L85" s="690"/>
      <c r="M85" s="690"/>
      <c r="N85" s="690"/>
      <c r="O85" s="690"/>
      <c r="P85" s="690"/>
      <c r="Q85" s="690"/>
      <c r="R85" s="690"/>
      <c r="S85" s="690"/>
      <c r="T85" s="690"/>
    </row>
    <row r="86">
      <c r="A86" s="690"/>
      <c r="B86" s="692"/>
      <c r="C86" s="764">
        <v>2</v>
      </c>
      <c r="D86" s="765">
        <v>0</v>
      </c>
      <c r="E86" s="765">
        <v>0</v>
      </c>
      <c r="F86" s="765">
        <v>0</v>
      </c>
      <c r="G86" s="766">
        <v>1</v>
      </c>
      <c r="H86" s="765">
        <v>0</v>
      </c>
      <c r="I86" s="767">
        <v>0</v>
      </c>
      <c r="J86" s="764" t="s">
        <v>4467</v>
      </c>
      <c r="K86" s="690"/>
      <c r="L86" s="690"/>
      <c r="M86" s="690"/>
      <c r="N86" s="690"/>
      <c r="O86" s="690"/>
      <c r="P86" s="690"/>
      <c r="Q86" s="690"/>
      <c r="R86" s="690"/>
      <c r="S86" s="690"/>
      <c r="T86" s="690"/>
    </row>
    <row r="87">
      <c r="A87" s="690"/>
      <c r="B87" s="692"/>
      <c r="C87" s="760">
        <v>3</v>
      </c>
      <c r="D87" s="761">
        <v>0</v>
      </c>
      <c r="E87" s="761">
        <v>0</v>
      </c>
      <c r="F87" s="761">
        <v>0</v>
      </c>
      <c r="G87" s="762">
        <v>1</v>
      </c>
      <c r="H87" s="761">
        <v>0</v>
      </c>
      <c r="I87" s="763">
        <v>0</v>
      </c>
      <c r="J87" s="760" t="s">
        <v>4467</v>
      </c>
      <c r="K87" s="690"/>
      <c r="L87" s="690"/>
      <c r="M87" s="690"/>
      <c r="N87" s="690"/>
      <c r="O87" s="690"/>
      <c r="P87" s="690"/>
      <c r="Q87" s="690"/>
      <c r="R87" s="690"/>
      <c r="S87" s="690"/>
      <c r="T87" s="690"/>
    </row>
    <row r="88">
      <c r="A88" s="690"/>
      <c r="B88" s="692"/>
      <c r="C88" s="764">
        <v>4</v>
      </c>
      <c r="D88" s="765">
        <v>0</v>
      </c>
      <c r="E88" s="765">
        <v>0</v>
      </c>
      <c r="F88" s="765">
        <v>0</v>
      </c>
      <c r="G88" s="766">
        <v>1</v>
      </c>
      <c r="H88" s="765">
        <v>0</v>
      </c>
      <c r="I88" s="767">
        <v>0</v>
      </c>
      <c r="J88" s="764" t="s">
        <v>4467</v>
      </c>
      <c r="K88" s="690"/>
      <c r="L88" s="690"/>
      <c r="M88" s="690"/>
      <c r="N88" s="690"/>
      <c r="O88" s="690"/>
      <c r="P88" s="690"/>
      <c r="Q88" s="690"/>
      <c r="R88" s="690"/>
      <c r="S88" s="690"/>
      <c r="T88" s="690"/>
    </row>
    <row r="89">
      <c r="A89" s="690"/>
      <c r="B89" s="692"/>
      <c r="C89" s="760">
        <v>5</v>
      </c>
      <c r="D89" s="761">
        <v>0</v>
      </c>
      <c r="E89" s="761">
        <v>0</v>
      </c>
      <c r="F89" s="761">
        <v>0</v>
      </c>
      <c r="G89" s="762">
        <v>1</v>
      </c>
      <c r="H89" s="761">
        <v>0</v>
      </c>
      <c r="I89" s="763">
        <v>0</v>
      </c>
      <c r="J89" s="760" t="s">
        <v>4467</v>
      </c>
      <c r="K89" s="690"/>
      <c r="L89" s="690"/>
      <c r="M89" s="690"/>
      <c r="N89" s="690"/>
      <c r="O89" s="690"/>
      <c r="P89" s="690"/>
      <c r="Q89" s="690"/>
      <c r="R89" s="690"/>
      <c r="S89" s="690"/>
      <c r="T89" s="690"/>
    </row>
    <row r="90">
      <c r="A90" s="690"/>
      <c r="B90" s="692"/>
      <c r="C90" s="764">
        <v>6</v>
      </c>
      <c r="D90" s="765">
        <v>0</v>
      </c>
      <c r="E90" s="765">
        <v>0</v>
      </c>
      <c r="F90" s="765">
        <v>0</v>
      </c>
      <c r="G90" s="766">
        <v>1</v>
      </c>
      <c r="H90" s="765">
        <v>0</v>
      </c>
      <c r="I90" s="767">
        <v>0</v>
      </c>
      <c r="J90" s="764" t="s">
        <v>4467</v>
      </c>
      <c r="K90" s="690"/>
      <c r="L90" s="690"/>
      <c r="M90" s="690"/>
      <c r="N90" s="690"/>
      <c r="O90" s="690"/>
      <c r="P90" s="690"/>
      <c r="Q90" s="690"/>
      <c r="R90" s="690"/>
      <c r="S90" s="690"/>
      <c r="T90" s="690"/>
    </row>
    <row r="91">
      <c r="A91" s="690"/>
      <c r="B91" s="692"/>
      <c r="C91" s="760">
        <v>7</v>
      </c>
      <c r="D91" s="761">
        <v>0</v>
      </c>
      <c r="E91" s="761">
        <v>0</v>
      </c>
      <c r="F91" s="761">
        <v>0</v>
      </c>
      <c r="G91" s="762">
        <v>1</v>
      </c>
      <c r="H91" s="761">
        <v>0</v>
      </c>
      <c r="I91" s="763">
        <v>0</v>
      </c>
      <c r="J91" s="760" t="s">
        <v>4467</v>
      </c>
      <c r="K91" s="690"/>
      <c r="L91" s="690"/>
      <c r="M91" s="690"/>
      <c r="N91" s="690"/>
      <c r="O91" s="690"/>
      <c r="P91" s="690"/>
      <c r="Q91" s="690"/>
      <c r="R91" s="690"/>
      <c r="S91" s="690"/>
      <c r="T91" s="690"/>
    </row>
    <row r="92">
      <c r="A92" s="690"/>
      <c r="B92" s="692"/>
      <c r="C92" s="764">
        <v>8</v>
      </c>
      <c r="D92" s="765">
        <v>0</v>
      </c>
      <c r="E92" s="765">
        <v>0</v>
      </c>
      <c r="F92" s="765">
        <v>0</v>
      </c>
      <c r="G92" s="766">
        <v>1</v>
      </c>
      <c r="H92" s="765">
        <v>0</v>
      </c>
      <c r="I92" s="767">
        <v>0</v>
      </c>
      <c r="J92" s="764" t="s">
        <v>4467</v>
      </c>
      <c r="K92" s="690"/>
      <c r="L92" s="690"/>
      <c r="M92" s="690"/>
      <c r="N92" s="690"/>
      <c r="O92" s="690"/>
      <c r="P92" s="690"/>
      <c r="Q92" s="690"/>
      <c r="R92" s="690"/>
      <c r="S92" s="690"/>
      <c r="T92" s="690"/>
    </row>
    <row r="93">
      <c r="A93" s="690"/>
      <c r="B93" s="692"/>
      <c r="C93" s="760">
        <v>9</v>
      </c>
      <c r="D93" s="761">
        <v>0</v>
      </c>
      <c r="E93" s="761">
        <v>0</v>
      </c>
      <c r="F93" s="761">
        <v>0</v>
      </c>
      <c r="G93" s="762">
        <v>1</v>
      </c>
      <c r="H93" s="761">
        <v>0</v>
      </c>
      <c r="I93" s="763">
        <v>0</v>
      </c>
      <c r="J93" s="760" t="s">
        <v>4467</v>
      </c>
      <c r="K93" s="690"/>
      <c r="L93" s="690"/>
      <c r="M93" s="690"/>
      <c r="N93" s="690"/>
      <c r="O93" s="690"/>
      <c r="P93" s="690"/>
      <c r="Q93" s="690"/>
      <c r="R93" s="690"/>
      <c r="S93" s="690"/>
      <c r="T93" s="690"/>
    </row>
    <row r="94">
      <c r="A94" s="690"/>
      <c r="B94" s="692"/>
      <c r="C94" s="764">
        <v>10</v>
      </c>
      <c r="D94" s="765">
        <v>0</v>
      </c>
      <c r="E94" s="765">
        <v>0</v>
      </c>
      <c r="F94" s="765">
        <v>0</v>
      </c>
      <c r="G94" s="766">
        <v>1</v>
      </c>
      <c r="H94" s="765">
        <v>0</v>
      </c>
      <c r="I94" s="767">
        <v>0</v>
      </c>
      <c r="J94" s="764" t="s">
        <v>4467</v>
      </c>
      <c r="K94" s="690"/>
      <c r="L94" s="690"/>
      <c r="M94" s="690"/>
      <c r="N94" s="690"/>
      <c r="O94" s="690"/>
      <c r="P94" s="690"/>
      <c r="Q94" s="690"/>
      <c r="R94" s="690"/>
      <c r="S94" s="690"/>
      <c r="T94" s="690"/>
    </row>
    <row r="95">
      <c r="A95" s="690"/>
      <c r="B95" s="692"/>
      <c r="C95" s="760">
        <v>11</v>
      </c>
      <c r="D95" s="761">
        <v>0</v>
      </c>
      <c r="E95" s="761">
        <v>0</v>
      </c>
      <c r="F95" s="761">
        <v>0</v>
      </c>
      <c r="G95" s="762">
        <v>1</v>
      </c>
      <c r="H95" s="761">
        <v>0</v>
      </c>
      <c r="I95" s="763">
        <v>0</v>
      </c>
      <c r="J95" s="760" t="s">
        <v>4467</v>
      </c>
      <c r="K95" s="690"/>
      <c r="L95" s="690"/>
      <c r="M95" s="690"/>
      <c r="N95" s="690"/>
      <c r="O95" s="690"/>
      <c r="P95" s="690"/>
      <c r="Q95" s="690"/>
      <c r="R95" s="690"/>
      <c r="S95" s="690"/>
      <c r="T95" s="690"/>
    </row>
    <row r="96">
      <c r="A96" s="690"/>
      <c r="B96" s="692"/>
      <c r="C96" s="764">
        <v>12</v>
      </c>
      <c r="D96" s="765">
        <v>0</v>
      </c>
      <c r="E96" s="765">
        <v>0</v>
      </c>
      <c r="F96" s="765">
        <v>0</v>
      </c>
      <c r="G96" s="766">
        <v>1</v>
      </c>
      <c r="H96" s="765">
        <v>0</v>
      </c>
      <c r="I96" s="767">
        <v>0</v>
      </c>
      <c r="J96" s="764" t="s">
        <v>4467</v>
      </c>
      <c r="K96" s="690"/>
      <c r="L96" s="690"/>
      <c r="M96" s="690"/>
      <c r="N96" s="690"/>
      <c r="O96" s="690"/>
      <c r="P96" s="690"/>
      <c r="Q96" s="690"/>
      <c r="R96" s="690"/>
      <c r="S96" s="690"/>
      <c r="T96" s="690"/>
    </row>
    <row r="97">
      <c r="A97" s="690"/>
      <c r="B97" s="692"/>
      <c r="C97" s="760">
        <v>13</v>
      </c>
      <c r="D97" s="761">
        <v>0</v>
      </c>
      <c r="E97" s="761">
        <v>0</v>
      </c>
      <c r="F97" s="761">
        <v>0</v>
      </c>
      <c r="G97" s="762">
        <v>1</v>
      </c>
      <c r="H97" s="761">
        <v>0</v>
      </c>
      <c r="I97" s="763">
        <v>0</v>
      </c>
      <c r="J97" s="760" t="s">
        <v>4467</v>
      </c>
      <c r="K97" s="690"/>
      <c r="L97" s="690"/>
      <c r="M97" s="690"/>
      <c r="N97" s="690"/>
      <c r="O97" s="690"/>
      <c r="P97" s="690"/>
      <c r="Q97" s="690"/>
      <c r="R97" s="690"/>
      <c r="S97" s="690"/>
      <c r="T97" s="690"/>
    </row>
    <row r="98">
      <c r="A98" s="690"/>
      <c r="B98" s="692"/>
      <c r="C98" s="764">
        <v>14</v>
      </c>
      <c r="D98" s="765">
        <v>0</v>
      </c>
      <c r="E98" s="765">
        <v>0</v>
      </c>
      <c r="F98" s="765">
        <v>0</v>
      </c>
      <c r="G98" s="766">
        <v>1</v>
      </c>
      <c r="H98" s="765">
        <v>0</v>
      </c>
      <c r="I98" s="767">
        <v>0</v>
      </c>
      <c r="J98" s="764" t="s">
        <v>4467</v>
      </c>
      <c r="K98" s="690"/>
      <c r="L98" s="690"/>
      <c r="M98" s="690"/>
      <c r="N98" s="690"/>
      <c r="O98" s="690"/>
      <c r="P98" s="690"/>
      <c r="Q98" s="690"/>
      <c r="R98" s="690"/>
      <c r="S98" s="690"/>
      <c r="T98" s="690"/>
    </row>
    <row r="99">
      <c r="A99" s="690"/>
      <c r="B99" s="692"/>
      <c r="C99" s="760">
        <v>15</v>
      </c>
      <c r="D99" s="761">
        <v>0</v>
      </c>
      <c r="E99" s="761">
        <v>0</v>
      </c>
      <c r="F99" s="761">
        <v>0</v>
      </c>
      <c r="G99" s="762">
        <v>1</v>
      </c>
      <c r="H99" s="761">
        <v>0</v>
      </c>
      <c r="I99" s="763">
        <v>0</v>
      </c>
      <c r="J99" s="760" t="s">
        <v>4467</v>
      </c>
      <c r="K99" s="690"/>
      <c r="L99" s="690"/>
      <c r="M99" s="690"/>
      <c r="N99" s="690"/>
      <c r="O99" s="690"/>
      <c r="P99" s="690"/>
      <c r="Q99" s="690"/>
      <c r="R99" s="690"/>
      <c r="S99" s="690"/>
      <c r="T99" s="690"/>
    </row>
    <row r="100">
      <c r="A100" s="690"/>
      <c r="B100" s="692"/>
      <c r="C100" s="764">
        <v>16</v>
      </c>
      <c r="D100" s="765">
        <v>0</v>
      </c>
      <c r="E100" s="765">
        <v>0</v>
      </c>
      <c r="F100" s="765">
        <v>0</v>
      </c>
      <c r="G100" s="766">
        <v>1</v>
      </c>
      <c r="H100" s="765">
        <v>0</v>
      </c>
      <c r="I100" s="767">
        <v>0</v>
      </c>
      <c r="J100" s="764" t="s">
        <v>4467</v>
      </c>
      <c r="K100" s="690"/>
      <c r="L100" s="690"/>
      <c r="M100" s="690"/>
      <c r="N100" s="690"/>
      <c r="O100" s="690"/>
      <c r="P100" s="690"/>
      <c r="Q100" s="690"/>
      <c r="R100" s="690"/>
      <c r="S100" s="690"/>
      <c r="T100" s="690"/>
    </row>
    <row r="101">
      <c r="A101" s="690"/>
      <c r="B101" s="692"/>
      <c r="C101" s="760">
        <v>17</v>
      </c>
      <c r="D101" s="761">
        <v>0</v>
      </c>
      <c r="E101" s="761">
        <v>0</v>
      </c>
      <c r="F101" s="761">
        <v>0</v>
      </c>
      <c r="G101" s="762">
        <v>1</v>
      </c>
      <c r="H101" s="761">
        <v>0</v>
      </c>
      <c r="I101" s="763">
        <v>0</v>
      </c>
      <c r="J101" s="760" t="s">
        <v>4467</v>
      </c>
      <c r="K101" s="690"/>
      <c r="L101" s="690"/>
      <c r="M101" s="690"/>
      <c r="N101" s="690"/>
      <c r="O101" s="690"/>
      <c r="P101" s="690"/>
      <c r="Q101" s="690"/>
      <c r="R101" s="690"/>
      <c r="S101" s="690"/>
      <c r="T101" s="690"/>
    </row>
    <row r="102">
      <c r="A102" s="690"/>
      <c r="B102" s="692"/>
      <c r="C102" s="764">
        <v>18</v>
      </c>
      <c r="D102" s="765">
        <v>0</v>
      </c>
      <c r="E102" s="765">
        <v>0</v>
      </c>
      <c r="F102" s="765">
        <v>0</v>
      </c>
      <c r="G102" s="766">
        <v>1</v>
      </c>
      <c r="H102" s="765">
        <v>0</v>
      </c>
      <c r="I102" s="767">
        <v>0</v>
      </c>
      <c r="J102" s="764" t="s">
        <v>4467</v>
      </c>
      <c r="K102" s="690"/>
      <c r="L102" s="690"/>
      <c r="M102" s="690"/>
      <c r="N102" s="690"/>
      <c r="O102" s="690"/>
      <c r="P102" s="690"/>
      <c r="Q102" s="690"/>
      <c r="R102" s="690"/>
      <c r="S102" s="690"/>
      <c r="T102" s="690"/>
    </row>
    <row r="103">
      <c r="A103" s="690"/>
      <c r="B103" s="692"/>
      <c r="C103" s="760">
        <v>19</v>
      </c>
      <c r="D103" s="761">
        <v>0</v>
      </c>
      <c r="E103" s="761">
        <v>0</v>
      </c>
      <c r="F103" s="761">
        <v>0</v>
      </c>
      <c r="G103" s="762">
        <v>1</v>
      </c>
      <c r="H103" s="761">
        <v>0</v>
      </c>
      <c r="I103" s="763">
        <v>0</v>
      </c>
      <c r="J103" s="760" t="s">
        <v>4467</v>
      </c>
      <c r="K103" s="690"/>
      <c r="L103" s="690"/>
      <c r="M103" s="690"/>
      <c r="N103" s="690"/>
      <c r="O103" s="690"/>
      <c r="P103" s="690"/>
      <c r="Q103" s="690"/>
      <c r="R103" s="690"/>
      <c r="S103" s="690"/>
      <c r="T103" s="690"/>
    </row>
    <row r="104">
      <c r="A104" s="690"/>
      <c r="B104" s="692"/>
      <c r="C104" s="764">
        <v>20</v>
      </c>
      <c r="D104" s="765">
        <v>0</v>
      </c>
      <c r="E104" s="765">
        <v>0</v>
      </c>
      <c r="F104" s="765">
        <v>0</v>
      </c>
      <c r="G104" s="766">
        <v>1</v>
      </c>
      <c r="H104" s="765">
        <v>0</v>
      </c>
      <c r="I104" s="767">
        <v>0</v>
      </c>
      <c r="J104" s="764" t="s">
        <v>4467</v>
      </c>
      <c r="K104" s="690"/>
      <c r="L104" s="690"/>
      <c r="M104" s="690"/>
      <c r="N104" s="690"/>
      <c r="O104" s="690"/>
      <c r="P104" s="690"/>
      <c r="Q104" s="690"/>
      <c r="R104" s="690"/>
      <c r="S104" s="690"/>
      <c r="T104" s="690"/>
    </row>
    <row r="105">
      <c r="A105" s="690"/>
      <c r="B105" s="692"/>
      <c r="C105" s="760">
        <v>21</v>
      </c>
      <c r="D105" s="761">
        <v>0.0012</v>
      </c>
      <c r="E105" s="761">
        <v>0.0012</v>
      </c>
      <c r="F105" s="761">
        <v>0.0012</v>
      </c>
      <c r="G105" s="762">
        <v>1</v>
      </c>
      <c r="H105" s="761">
        <v>0.0012</v>
      </c>
      <c r="I105" s="763">
        <v>0.0012</v>
      </c>
      <c r="J105" s="760" t="s">
        <v>4468</v>
      </c>
      <c r="K105" s="690"/>
      <c r="L105" s="690"/>
      <c r="M105" s="690"/>
      <c r="N105" s="690"/>
      <c r="O105" s="690"/>
      <c r="P105" s="690"/>
      <c r="Q105" s="690"/>
      <c r="R105" s="690"/>
      <c r="S105" s="690"/>
      <c r="T105" s="690"/>
    </row>
    <row r="106">
      <c r="A106" s="690"/>
      <c r="B106" s="692"/>
      <c r="C106" s="764">
        <v>22</v>
      </c>
      <c r="D106" s="765">
        <v>0</v>
      </c>
      <c r="E106" s="765">
        <v>0</v>
      </c>
      <c r="F106" s="765">
        <v>0.0012</v>
      </c>
      <c r="G106" s="766">
        <v>0.9988</v>
      </c>
      <c r="H106" s="765">
        <v>0.0012</v>
      </c>
      <c r="I106" s="767">
        <v>0.0024</v>
      </c>
      <c r="J106" s="764" t="s">
        <v>4468</v>
      </c>
      <c r="K106" s="690"/>
      <c r="L106" s="690"/>
      <c r="M106" s="690"/>
      <c r="N106" s="690"/>
      <c r="O106" s="690"/>
      <c r="P106" s="690"/>
      <c r="Q106" s="690"/>
      <c r="R106" s="690"/>
      <c r="S106" s="690"/>
      <c r="T106" s="690"/>
    </row>
    <row r="107">
      <c r="A107" s="690"/>
      <c r="B107" s="692"/>
      <c r="C107" s="760">
        <v>23</v>
      </c>
      <c r="D107" s="761">
        <v>0</v>
      </c>
      <c r="E107" s="761">
        <v>0</v>
      </c>
      <c r="F107" s="761">
        <v>0.0012</v>
      </c>
      <c r="G107" s="762">
        <v>0.9976</v>
      </c>
      <c r="H107" s="761">
        <v>0.0012</v>
      </c>
      <c r="I107" s="763">
        <v>0.0036</v>
      </c>
      <c r="J107" s="760" t="s">
        <v>4468</v>
      </c>
      <c r="K107" s="690"/>
      <c r="L107" s="690"/>
      <c r="M107" s="690"/>
      <c r="N107" s="690"/>
      <c r="O107" s="690"/>
      <c r="P107" s="690"/>
      <c r="Q107" s="690"/>
      <c r="R107" s="690"/>
      <c r="S107" s="690"/>
      <c r="T107" s="690"/>
    </row>
    <row r="108">
      <c r="A108" s="690"/>
      <c r="B108" s="692"/>
      <c r="C108" s="764">
        <v>24</v>
      </c>
      <c r="D108" s="765">
        <v>0</v>
      </c>
      <c r="E108" s="765">
        <v>0</v>
      </c>
      <c r="F108" s="765">
        <v>0.0012</v>
      </c>
      <c r="G108" s="766">
        <v>0.9964</v>
      </c>
      <c r="H108" s="765">
        <v>0.0012</v>
      </c>
      <c r="I108" s="767">
        <v>0.0048</v>
      </c>
      <c r="J108" s="764" t="s">
        <v>4468</v>
      </c>
      <c r="K108" s="690"/>
      <c r="L108" s="690"/>
      <c r="M108" s="690"/>
      <c r="N108" s="690"/>
      <c r="O108" s="690"/>
      <c r="P108" s="690"/>
      <c r="Q108" s="690"/>
      <c r="R108" s="690"/>
      <c r="S108" s="690"/>
      <c r="T108" s="690"/>
    </row>
    <row r="109">
      <c r="A109" s="690"/>
      <c r="B109" s="692"/>
      <c r="C109" s="760">
        <v>25</v>
      </c>
      <c r="D109" s="761">
        <v>0</v>
      </c>
      <c r="E109" s="761">
        <v>0</v>
      </c>
      <c r="F109" s="761">
        <v>0.0012</v>
      </c>
      <c r="G109" s="762">
        <v>0.9952</v>
      </c>
      <c r="H109" s="761">
        <v>0.00119</v>
      </c>
      <c r="I109" s="763">
        <v>0.006</v>
      </c>
      <c r="J109" s="760" t="s">
        <v>4468</v>
      </c>
      <c r="K109" s="690"/>
      <c r="L109" s="690"/>
      <c r="M109" s="690"/>
      <c r="N109" s="690"/>
      <c r="O109" s="690"/>
      <c r="P109" s="690"/>
      <c r="Q109" s="690"/>
      <c r="R109" s="690"/>
      <c r="S109" s="690"/>
      <c r="T109" s="690"/>
    </row>
    <row r="110">
      <c r="A110" s="690"/>
      <c r="B110" s="692"/>
      <c r="C110" s="764">
        <v>26</v>
      </c>
      <c r="D110" s="765">
        <v>0</v>
      </c>
      <c r="E110" s="765">
        <v>0</v>
      </c>
      <c r="F110" s="765">
        <v>0.0012</v>
      </c>
      <c r="G110" s="766">
        <v>0.994</v>
      </c>
      <c r="H110" s="765">
        <v>0.00119</v>
      </c>
      <c r="I110" s="767">
        <v>0.0072</v>
      </c>
      <c r="J110" s="764" t="s">
        <v>4468</v>
      </c>
      <c r="K110" s="690"/>
      <c r="L110" s="690"/>
      <c r="M110" s="690"/>
      <c r="N110" s="690"/>
      <c r="O110" s="690"/>
      <c r="P110" s="690"/>
      <c r="Q110" s="690"/>
      <c r="R110" s="690"/>
      <c r="S110" s="690"/>
      <c r="T110" s="690"/>
    </row>
    <row r="111">
      <c r="A111" s="690"/>
      <c r="B111" s="692"/>
      <c r="C111" s="760">
        <v>27</v>
      </c>
      <c r="D111" s="761">
        <v>0</v>
      </c>
      <c r="E111" s="761">
        <v>0</v>
      </c>
      <c r="F111" s="761">
        <v>0.0012</v>
      </c>
      <c r="G111" s="762">
        <v>0.9928</v>
      </c>
      <c r="H111" s="761">
        <v>0.00119</v>
      </c>
      <c r="I111" s="763">
        <v>0.0084</v>
      </c>
      <c r="J111" s="760" t="s">
        <v>4468</v>
      </c>
      <c r="K111" s="690"/>
      <c r="L111" s="690"/>
      <c r="M111" s="690"/>
      <c r="N111" s="690"/>
      <c r="O111" s="690"/>
      <c r="P111" s="690"/>
      <c r="Q111" s="690"/>
      <c r="R111" s="690"/>
      <c r="S111" s="690"/>
      <c r="T111" s="690"/>
    </row>
    <row r="112">
      <c r="A112" s="690"/>
      <c r="B112" s="692"/>
      <c r="C112" s="764">
        <v>28</v>
      </c>
      <c r="D112" s="765">
        <v>0</v>
      </c>
      <c r="E112" s="765">
        <v>0</v>
      </c>
      <c r="F112" s="765">
        <v>0.0012</v>
      </c>
      <c r="G112" s="766">
        <v>0.9916</v>
      </c>
      <c r="H112" s="765">
        <v>0.00119</v>
      </c>
      <c r="I112" s="767">
        <v>0.0096</v>
      </c>
      <c r="J112" s="764" t="s">
        <v>4468</v>
      </c>
      <c r="K112" s="690"/>
      <c r="L112" s="690"/>
      <c r="M112" s="690"/>
      <c r="N112" s="690"/>
      <c r="O112" s="690"/>
      <c r="P112" s="690"/>
      <c r="Q112" s="690"/>
      <c r="R112" s="690"/>
      <c r="S112" s="690"/>
      <c r="T112" s="690"/>
    </row>
    <row r="113">
      <c r="A113" s="690"/>
      <c r="B113" s="692"/>
      <c r="C113" s="760">
        <v>29</v>
      </c>
      <c r="D113" s="761">
        <v>0</v>
      </c>
      <c r="E113" s="761">
        <v>0</v>
      </c>
      <c r="F113" s="761">
        <v>0.0012</v>
      </c>
      <c r="G113" s="762">
        <v>0.9904</v>
      </c>
      <c r="H113" s="761">
        <v>0.00119</v>
      </c>
      <c r="I113" s="763">
        <v>0.0107</v>
      </c>
      <c r="J113" s="760" t="s">
        <v>4468</v>
      </c>
      <c r="K113" s="690"/>
      <c r="L113" s="690"/>
      <c r="M113" s="690"/>
      <c r="N113" s="690"/>
      <c r="O113" s="690"/>
      <c r="P113" s="690"/>
      <c r="Q113" s="690"/>
      <c r="R113" s="690"/>
      <c r="S113" s="690"/>
      <c r="T113" s="690"/>
    </row>
    <row r="114">
      <c r="A114" s="690"/>
      <c r="B114" s="692"/>
      <c r="C114" s="764">
        <v>30</v>
      </c>
      <c r="D114" s="765">
        <v>0</v>
      </c>
      <c r="E114" s="765">
        <v>0</v>
      </c>
      <c r="F114" s="765">
        <v>0.0012</v>
      </c>
      <c r="G114" s="766">
        <v>0.9893</v>
      </c>
      <c r="H114" s="765">
        <v>0.00119</v>
      </c>
      <c r="I114" s="767">
        <v>0.0119</v>
      </c>
      <c r="J114" s="764" t="s">
        <v>4468</v>
      </c>
      <c r="K114" s="690"/>
      <c r="L114" s="690"/>
      <c r="M114" s="690"/>
      <c r="N114" s="690"/>
      <c r="O114" s="690"/>
      <c r="P114" s="690"/>
      <c r="Q114" s="690"/>
      <c r="R114" s="690"/>
      <c r="S114" s="690"/>
      <c r="T114" s="690"/>
    </row>
    <row r="115">
      <c r="A115" s="690"/>
      <c r="B115" s="692"/>
      <c r="C115" s="760">
        <v>31</v>
      </c>
      <c r="D115" s="761">
        <v>0</v>
      </c>
      <c r="E115" s="761">
        <v>0</v>
      </c>
      <c r="F115" s="761">
        <v>0.0012</v>
      </c>
      <c r="G115" s="762">
        <v>0.9881</v>
      </c>
      <c r="H115" s="761">
        <v>0.00119</v>
      </c>
      <c r="I115" s="763">
        <v>0.0131</v>
      </c>
      <c r="J115" s="760" t="s">
        <v>4468</v>
      </c>
      <c r="K115" s="690"/>
      <c r="L115" s="690"/>
      <c r="M115" s="690"/>
      <c r="N115" s="690"/>
      <c r="O115" s="690"/>
      <c r="P115" s="690"/>
      <c r="Q115" s="690"/>
      <c r="R115" s="690"/>
      <c r="S115" s="690"/>
      <c r="T115" s="690"/>
    </row>
    <row r="116">
      <c r="A116" s="690"/>
      <c r="B116" s="692"/>
      <c r="C116" s="764">
        <v>32</v>
      </c>
      <c r="D116" s="765">
        <v>0</v>
      </c>
      <c r="E116" s="765">
        <v>0</v>
      </c>
      <c r="F116" s="765">
        <v>0.0012</v>
      </c>
      <c r="G116" s="766">
        <v>0.9869</v>
      </c>
      <c r="H116" s="765">
        <v>0.00118</v>
      </c>
      <c r="I116" s="767">
        <v>0.0143</v>
      </c>
      <c r="J116" s="764" t="s">
        <v>4468</v>
      </c>
      <c r="K116" s="690"/>
      <c r="L116" s="690"/>
      <c r="M116" s="690"/>
      <c r="N116" s="690"/>
      <c r="O116" s="690"/>
      <c r="P116" s="690"/>
      <c r="Q116" s="690"/>
      <c r="R116" s="690"/>
      <c r="S116" s="690"/>
      <c r="T116" s="690"/>
    </row>
    <row r="117">
      <c r="A117" s="690"/>
      <c r="B117" s="692"/>
      <c r="C117" s="760">
        <v>33</v>
      </c>
      <c r="D117" s="761">
        <v>0</v>
      </c>
      <c r="E117" s="761">
        <v>0</v>
      </c>
      <c r="F117" s="761">
        <v>0.0012</v>
      </c>
      <c r="G117" s="762">
        <v>0.9857</v>
      </c>
      <c r="H117" s="761">
        <v>0.00118</v>
      </c>
      <c r="I117" s="763">
        <v>0.0155</v>
      </c>
      <c r="J117" s="760" t="s">
        <v>4468</v>
      </c>
      <c r="K117" s="690"/>
      <c r="L117" s="690"/>
      <c r="M117" s="690"/>
      <c r="N117" s="690"/>
      <c r="O117" s="690"/>
      <c r="P117" s="690"/>
      <c r="Q117" s="690"/>
      <c r="R117" s="690"/>
      <c r="S117" s="690"/>
      <c r="T117" s="690"/>
    </row>
    <row r="118">
      <c r="A118" s="690"/>
      <c r="B118" s="692"/>
      <c r="C118" s="764">
        <v>34</v>
      </c>
      <c r="D118" s="765">
        <v>0</v>
      </c>
      <c r="E118" s="765">
        <v>0</v>
      </c>
      <c r="F118" s="765">
        <v>0.0012</v>
      </c>
      <c r="G118" s="766">
        <v>0.9845</v>
      </c>
      <c r="H118" s="765">
        <v>0.00118</v>
      </c>
      <c r="I118" s="767">
        <v>0.0167</v>
      </c>
      <c r="J118" s="764" t="s">
        <v>4468</v>
      </c>
      <c r="K118" s="690"/>
      <c r="L118" s="690"/>
      <c r="M118" s="690"/>
      <c r="N118" s="690"/>
      <c r="O118" s="690"/>
      <c r="P118" s="690"/>
      <c r="Q118" s="690"/>
      <c r="R118" s="690"/>
      <c r="S118" s="690"/>
      <c r="T118" s="690"/>
    </row>
    <row r="119">
      <c r="A119" s="690"/>
      <c r="B119" s="692"/>
      <c r="C119" s="760">
        <v>35</v>
      </c>
      <c r="D119" s="761">
        <v>0</v>
      </c>
      <c r="E119" s="761">
        <v>0</v>
      </c>
      <c r="F119" s="761">
        <v>0.0012</v>
      </c>
      <c r="G119" s="762">
        <v>0.9833</v>
      </c>
      <c r="H119" s="761">
        <v>0.00118</v>
      </c>
      <c r="I119" s="763">
        <v>0.0178</v>
      </c>
      <c r="J119" s="760" t="s">
        <v>4468</v>
      </c>
      <c r="K119" s="690"/>
      <c r="L119" s="690"/>
      <c r="M119" s="690"/>
      <c r="N119" s="690"/>
      <c r="O119" s="690"/>
      <c r="P119" s="690"/>
      <c r="Q119" s="690"/>
      <c r="R119" s="690"/>
      <c r="S119" s="690"/>
      <c r="T119" s="690"/>
    </row>
    <row r="120">
      <c r="A120" s="690"/>
      <c r="B120" s="692"/>
      <c r="C120" s="764">
        <v>36</v>
      </c>
      <c r="D120" s="765">
        <v>0</v>
      </c>
      <c r="E120" s="765">
        <v>0</v>
      </c>
      <c r="F120" s="765">
        <v>0.0012</v>
      </c>
      <c r="G120" s="766">
        <v>0.9822</v>
      </c>
      <c r="H120" s="765">
        <v>0.00118</v>
      </c>
      <c r="I120" s="767">
        <v>0.019</v>
      </c>
      <c r="J120" s="764" t="s">
        <v>4468</v>
      </c>
      <c r="K120" s="690"/>
      <c r="L120" s="690"/>
      <c r="M120" s="690"/>
      <c r="N120" s="690"/>
      <c r="O120" s="690"/>
      <c r="P120" s="690"/>
      <c r="Q120" s="690"/>
      <c r="R120" s="690"/>
      <c r="S120" s="690"/>
      <c r="T120" s="690"/>
    </row>
    <row r="121">
      <c r="A121" s="690"/>
      <c r="B121" s="692"/>
      <c r="C121" s="760">
        <v>37</v>
      </c>
      <c r="D121" s="761">
        <v>0</v>
      </c>
      <c r="E121" s="761">
        <v>0</v>
      </c>
      <c r="F121" s="761">
        <v>0.0012</v>
      </c>
      <c r="G121" s="762">
        <v>0.981</v>
      </c>
      <c r="H121" s="761">
        <v>0.00118</v>
      </c>
      <c r="I121" s="763">
        <v>0.0202</v>
      </c>
      <c r="J121" s="760" t="s">
        <v>4468</v>
      </c>
      <c r="K121" s="690"/>
      <c r="L121" s="690"/>
      <c r="M121" s="690"/>
      <c r="N121" s="690"/>
      <c r="O121" s="690"/>
      <c r="P121" s="690"/>
      <c r="Q121" s="690"/>
      <c r="R121" s="690"/>
      <c r="S121" s="690"/>
      <c r="T121" s="690"/>
    </row>
    <row r="122">
      <c r="A122" s="690"/>
      <c r="B122" s="692"/>
      <c r="C122" s="764">
        <v>38</v>
      </c>
      <c r="D122" s="765">
        <v>0</v>
      </c>
      <c r="E122" s="765">
        <v>0</v>
      </c>
      <c r="F122" s="765">
        <v>0.0012</v>
      </c>
      <c r="G122" s="766">
        <v>0.9798</v>
      </c>
      <c r="H122" s="765">
        <v>0.00118</v>
      </c>
      <c r="I122" s="767">
        <v>0.0214</v>
      </c>
      <c r="J122" s="764" t="s">
        <v>4468</v>
      </c>
      <c r="K122" s="690"/>
      <c r="L122" s="690"/>
      <c r="M122" s="690"/>
      <c r="N122" s="690"/>
      <c r="O122" s="690"/>
      <c r="P122" s="690"/>
      <c r="Q122" s="690"/>
      <c r="R122" s="690"/>
      <c r="S122" s="690"/>
      <c r="T122" s="690"/>
    </row>
    <row r="123">
      <c r="A123" s="690"/>
      <c r="B123" s="692"/>
      <c r="C123" s="760">
        <v>39</v>
      </c>
      <c r="D123" s="761">
        <v>0</v>
      </c>
      <c r="E123" s="761">
        <v>0</v>
      </c>
      <c r="F123" s="761">
        <v>0.0012</v>
      </c>
      <c r="G123" s="762">
        <v>0.9786</v>
      </c>
      <c r="H123" s="761">
        <v>0.00117</v>
      </c>
      <c r="I123" s="763">
        <v>0.0226</v>
      </c>
      <c r="J123" s="760" t="s">
        <v>4468</v>
      </c>
      <c r="K123" s="690"/>
      <c r="L123" s="690"/>
      <c r="M123" s="690"/>
      <c r="N123" s="690"/>
      <c r="O123" s="690"/>
      <c r="P123" s="690"/>
      <c r="Q123" s="690"/>
      <c r="R123" s="690"/>
      <c r="S123" s="690"/>
      <c r="T123" s="690"/>
    </row>
    <row r="124">
      <c r="A124" s="690"/>
      <c r="B124" s="692"/>
      <c r="C124" s="764">
        <v>40</v>
      </c>
      <c r="D124" s="765">
        <v>0</v>
      </c>
      <c r="E124" s="765">
        <v>0</v>
      </c>
      <c r="F124" s="765">
        <v>0.0012</v>
      </c>
      <c r="G124" s="766">
        <v>0.9774</v>
      </c>
      <c r="H124" s="765">
        <v>0.00117</v>
      </c>
      <c r="I124" s="767">
        <v>0.0237</v>
      </c>
      <c r="J124" s="764" t="s">
        <v>4468</v>
      </c>
      <c r="K124" s="690"/>
      <c r="L124" s="690"/>
      <c r="M124" s="690"/>
      <c r="N124" s="690"/>
      <c r="O124" s="690"/>
      <c r="P124" s="690"/>
      <c r="Q124" s="690"/>
      <c r="R124" s="690"/>
      <c r="S124" s="690"/>
      <c r="T124" s="690"/>
    </row>
    <row r="125">
      <c r="A125" s="690"/>
      <c r="B125" s="692"/>
      <c r="C125" s="760">
        <v>41</v>
      </c>
      <c r="D125" s="761">
        <v>0</v>
      </c>
      <c r="E125" s="761">
        <v>0</v>
      </c>
      <c r="F125" s="761">
        <v>0.0012</v>
      </c>
      <c r="G125" s="762">
        <v>0.9763</v>
      </c>
      <c r="H125" s="761">
        <v>0.00117</v>
      </c>
      <c r="I125" s="763">
        <v>0.0249</v>
      </c>
      <c r="J125" s="760" t="s">
        <v>4468</v>
      </c>
      <c r="K125" s="690"/>
      <c r="L125" s="690"/>
      <c r="M125" s="690"/>
      <c r="N125" s="690"/>
      <c r="O125" s="690"/>
      <c r="P125" s="690"/>
      <c r="Q125" s="690"/>
      <c r="R125" s="690"/>
      <c r="S125" s="690"/>
      <c r="T125" s="690"/>
    </row>
    <row r="126">
      <c r="A126" s="690"/>
      <c r="B126" s="692"/>
      <c r="C126" s="764">
        <v>42</v>
      </c>
      <c r="D126" s="765">
        <v>0</v>
      </c>
      <c r="E126" s="765">
        <v>0</v>
      </c>
      <c r="F126" s="765">
        <v>0.0012</v>
      </c>
      <c r="G126" s="766">
        <v>0.9751</v>
      </c>
      <c r="H126" s="765">
        <v>0.00117</v>
      </c>
      <c r="I126" s="767">
        <v>0.0261</v>
      </c>
      <c r="J126" s="764" t="s">
        <v>4468</v>
      </c>
      <c r="K126" s="690"/>
      <c r="L126" s="690"/>
      <c r="M126" s="690"/>
      <c r="N126" s="690"/>
      <c r="O126" s="690"/>
      <c r="P126" s="690"/>
      <c r="Q126" s="690"/>
      <c r="R126" s="690"/>
      <c r="S126" s="690"/>
      <c r="T126" s="690"/>
    </row>
    <row r="127">
      <c r="A127" s="690"/>
      <c r="B127" s="692"/>
      <c r="C127" s="760">
        <v>43</v>
      </c>
      <c r="D127" s="761">
        <v>0</v>
      </c>
      <c r="E127" s="761">
        <v>0</v>
      </c>
      <c r="F127" s="761">
        <v>0.0012</v>
      </c>
      <c r="G127" s="762">
        <v>0.9739</v>
      </c>
      <c r="H127" s="761">
        <v>0.00117</v>
      </c>
      <c r="I127" s="763">
        <v>0.0272</v>
      </c>
      <c r="J127" s="760" t="s">
        <v>4468</v>
      </c>
      <c r="K127" s="690"/>
      <c r="L127" s="690"/>
      <c r="M127" s="690"/>
      <c r="N127" s="690"/>
      <c r="O127" s="690"/>
      <c r="P127" s="690"/>
      <c r="Q127" s="690"/>
      <c r="R127" s="690"/>
      <c r="S127" s="690"/>
      <c r="T127" s="690"/>
    </row>
    <row r="128">
      <c r="A128" s="690"/>
      <c r="B128" s="692"/>
      <c r="C128" s="764">
        <v>44</v>
      </c>
      <c r="D128" s="765">
        <v>0</v>
      </c>
      <c r="E128" s="765">
        <v>0</v>
      </c>
      <c r="F128" s="765">
        <v>0.0012</v>
      </c>
      <c r="G128" s="766">
        <v>0.9728</v>
      </c>
      <c r="H128" s="765">
        <v>0.00117</v>
      </c>
      <c r="I128" s="767">
        <v>0.0284</v>
      </c>
      <c r="J128" s="764" t="s">
        <v>4468</v>
      </c>
      <c r="K128" s="690"/>
      <c r="L128" s="690"/>
      <c r="M128" s="690"/>
      <c r="N128" s="690"/>
      <c r="O128" s="690"/>
      <c r="P128" s="690"/>
      <c r="Q128" s="690"/>
      <c r="R128" s="690"/>
      <c r="S128" s="690"/>
      <c r="T128" s="690"/>
    </row>
    <row r="129">
      <c r="A129" s="690"/>
      <c r="B129" s="692"/>
      <c r="C129" s="760">
        <v>45</v>
      </c>
      <c r="D129" s="761">
        <v>0</v>
      </c>
      <c r="E129" s="761">
        <v>0</v>
      </c>
      <c r="F129" s="761">
        <v>0.0012</v>
      </c>
      <c r="G129" s="762">
        <v>0.9716</v>
      </c>
      <c r="H129" s="761">
        <v>0.00117</v>
      </c>
      <c r="I129" s="763">
        <v>0.0296</v>
      </c>
      <c r="J129" s="760" t="s">
        <v>4468</v>
      </c>
      <c r="K129" s="690"/>
      <c r="L129" s="690"/>
      <c r="M129" s="690"/>
      <c r="N129" s="690"/>
      <c r="O129" s="690"/>
      <c r="P129" s="690"/>
      <c r="Q129" s="690"/>
      <c r="R129" s="690"/>
      <c r="S129" s="690"/>
      <c r="T129" s="690"/>
    </row>
    <row r="130">
      <c r="A130" s="690"/>
      <c r="B130" s="692"/>
      <c r="C130" s="764">
        <v>46</v>
      </c>
      <c r="D130" s="765">
        <v>0</v>
      </c>
      <c r="E130" s="765">
        <v>0</v>
      </c>
      <c r="F130" s="765">
        <v>0.0012</v>
      </c>
      <c r="G130" s="766">
        <v>0.9704</v>
      </c>
      <c r="H130" s="765">
        <v>0.00116</v>
      </c>
      <c r="I130" s="767">
        <v>0.0307</v>
      </c>
      <c r="J130" s="764" t="s">
        <v>4468</v>
      </c>
      <c r="K130" s="690"/>
      <c r="L130" s="690"/>
      <c r="M130" s="690"/>
      <c r="N130" s="690"/>
      <c r="O130" s="690"/>
      <c r="P130" s="690"/>
      <c r="Q130" s="690"/>
      <c r="R130" s="690"/>
      <c r="S130" s="690"/>
      <c r="T130" s="690"/>
    </row>
    <row r="131">
      <c r="A131" s="690"/>
      <c r="B131" s="692"/>
      <c r="C131" s="760">
        <v>47</v>
      </c>
      <c r="D131" s="761">
        <v>0</v>
      </c>
      <c r="E131" s="761">
        <v>0</v>
      </c>
      <c r="F131" s="761">
        <v>0.0012</v>
      </c>
      <c r="G131" s="762">
        <v>0.9693</v>
      </c>
      <c r="H131" s="761">
        <v>0.00116</v>
      </c>
      <c r="I131" s="763">
        <v>0.0319</v>
      </c>
      <c r="J131" s="760" t="s">
        <v>4468</v>
      </c>
      <c r="K131" s="690"/>
      <c r="L131" s="690"/>
      <c r="M131" s="690"/>
      <c r="N131" s="690"/>
      <c r="O131" s="690"/>
      <c r="P131" s="690"/>
      <c r="Q131" s="690"/>
      <c r="R131" s="690"/>
      <c r="S131" s="690"/>
      <c r="T131" s="690"/>
    </row>
    <row r="132">
      <c r="A132" s="690"/>
      <c r="B132" s="692"/>
      <c r="C132" s="764">
        <v>48</v>
      </c>
      <c r="D132" s="765">
        <v>0</v>
      </c>
      <c r="E132" s="765">
        <v>0</v>
      </c>
      <c r="F132" s="765">
        <v>0.0012</v>
      </c>
      <c r="G132" s="766">
        <v>0.9681</v>
      </c>
      <c r="H132" s="765">
        <v>0.00116</v>
      </c>
      <c r="I132" s="767">
        <v>0.0331</v>
      </c>
      <c r="J132" s="764" t="s">
        <v>4468</v>
      </c>
      <c r="K132" s="690"/>
      <c r="L132" s="690"/>
      <c r="M132" s="690"/>
      <c r="N132" s="690"/>
      <c r="O132" s="690"/>
      <c r="P132" s="690"/>
      <c r="Q132" s="690"/>
      <c r="R132" s="690"/>
      <c r="S132" s="690"/>
      <c r="T132" s="690"/>
    </row>
    <row r="133">
      <c r="A133" s="690"/>
      <c r="B133" s="692"/>
      <c r="C133" s="760">
        <v>49</v>
      </c>
      <c r="D133" s="761">
        <v>0</v>
      </c>
      <c r="E133" s="761">
        <v>0</v>
      </c>
      <c r="F133" s="761">
        <v>0.0012</v>
      </c>
      <c r="G133" s="762">
        <v>0.9669</v>
      </c>
      <c r="H133" s="761">
        <v>0.00116</v>
      </c>
      <c r="I133" s="763">
        <v>0.0342</v>
      </c>
      <c r="J133" s="760" t="s">
        <v>4468</v>
      </c>
      <c r="K133" s="690"/>
      <c r="L133" s="690"/>
      <c r="M133" s="690"/>
      <c r="N133" s="690"/>
      <c r="O133" s="690"/>
      <c r="P133" s="690"/>
      <c r="Q133" s="690"/>
      <c r="R133" s="690"/>
      <c r="S133" s="690"/>
      <c r="T133" s="690"/>
    </row>
    <row r="134">
      <c r="A134" s="690"/>
      <c r="B134" s="692"/>
      <c r="C134" s="764">
        <v>50</v>
      </c>
      <c r="D134" s="765">
        <v>0</v>
      </c>
      <c r="E134" s="765">
        <v>0</v>
      </c>
      <c r="F134" s="765">
        <v>0.0012</v>
      </c>
      <c r="G134" s="766">
        <v>0.9658</v>
      </c>
      <c r="H134" s="765">
        <v>0.00116</v>
      </c>
      <c r="I134" s="767">
        <v>0.0354</v>
      </c>
      <c r="J134" s="764" t="s">
        <v>4468</v>
      </c>
      <c r="K134" s="690"/>
      <c r="L134" s="690"/>
      <c r="M134" s="690"/>
      <c r="N134" s="690"/>
      <c r="O134" s="690"/>
      <c r="P134" s="690"/>
      <c r="Q134" s="690"/>
      <c r="R134" s="690"/>
      <c r="S134" s="690"/>
      <c r="T134" s="690"/>
    </row>
    <row r="135">
      <c r="A135" s="690"/>
      <c r="B135" s="692"/>
      <c r="C135" s="760">
        <v>51</v>
      </c>
      <c r="D135" s="761">
        <v>0</v>
      </c>
      <c r="E135" s="761">
        <v>0</v>
      </c>
      <c r="F135" s="761">
        <v>0.0012</v>
      </c>
      <c r="G135" s="762">
        <v>0.9646</v>
      </c>
      <c r="H135" s="761">
        <v>0.00116</v>
      </c>
      <c r="I135" s="763">
        <v>0.0365</v>
      </c>
      <c r="J135" s="760" t="s">
        <v>4468</v>
      </c>
      <c r="K135" s="690"/>
      <c r="L135" s="690"/>
      <c r="M135" s="690"/>
      <c r="N135" s="690"/>
      <c r="O135" s="690"/>
      <c r="P135" s="690"/>
      <c r="Q135" s="690"/>
      <c r="R135" s="690"/>
      <c r="S135" s="690"/>
      <c r="T135" s="690"/>
    </row>
    <row r="136">
      <c r="A136" s="690"/>
      <c r="B136" s="692"/>
      <c r="C136" s="764">
        <v>52</v>
      </c>
      <c r="D136" s="765">
        <v>0</v>
      </c>
      <c r="E136" s="765">
        <v>0</v>
      </c>
      <c r="F136" s="765">
        <v>0.0012</v>
      </c>
      <c r="G136" s="766">
        <v>0.9635</v>
      </c>
      <c r="H136" s="765">
        <v>0.00116</v>
      </c>
      <c r="I136" s="767">
        <v>0.0377</v>
      </c>
      <c r="J136" s="764" t="s">
        <v>4468</v>
      </c>
      <c r="K136" s="690"/>
      <c r="L136" s="690"/>
      <c r="M136" s="690"/>
      <c r="N136" s="690"/>
      <c r="O136" s="690"/>
      <c r="P136" s="690"/>
      <c r="Q136" s="690"/>
      <c r="R136" s="690"/>
      <c r="S136" s="690"/>
      <c r="T136" s="690"/>
    </row>
    <row r="137">
      <c r="A137" s="690"/>
      <c r="B137" s="692"/>
      <c r="C137" s="760">
        <v>53</v>
      </c>
      <c r="D137" s="761">
        <v>0</v>
      </c>
      <c r="E137" s="761">
        <v>0</v>
      </c>
      <c r="F137" s="761">
        <v>0.0012</v>
      </c>
      <c r="G137" s="762">
        <v>0.9623</v>
      </c>
      <c r="H137" s="761">
        <v>0.00115</v>
      </c>
      <c r="I137" s="763">
        <v>0.0388</v>
      </c>
      <c r="J137" s="760" t="s">
        <v>4468</v>
      </c>
      <c r="K137" s="690"/>
      <c r="L137" s="690"/>
      <c r="M137" s="690"/>
      <c r="N137" s="690"/>
      <c r="O137" s="690"/>
      <c r="P137" s="690"/>
      <c r="Q137" s="690"/>
      <c r="R137" s="690"/>
      <c r="S137" s="690"/>
      <c r="T137" s="690"/>
    </row>
    <row r="138">
      <c r="A138" s="690"/>
      <c r="B138" s="692"/>
      <c r="C138" s="764">
        <v>54</v>
      </c>
      <c r="D138" s="765">
        <v>0</v>
      </c>
      <c r="E138" s="765">
        <v>0</v>
      </c>
      <c r="F138" s="765">
        <v>0.0012</v>
      </c>
      <c r="G138" s="766">
        <v>0.9612</v>
      </c>
      <c r="H138" s="765">
        <v>0.00115</v>
      </c>
      <c r="I138" s="767">
        <v>0.04</v>
      </c>
      <c r="J138" s="764" t="s">
        <v>4468</v>
      </c>
      <c r="K138" s="690"/>
      <c r="L138" s="690"/>
      <c r="M138" s="690"/>
      <c r="N138" s="690"/>
      <c r="O138" s="690"/>
      <c r="P138" s="690"/>
      <c r="Q138" s="690"/>
      <c r="R138" s="690"/>
      <c r="S138" s="690"/>
      <c r="T138" s="690"/>
    </row>
    <row r="139">
      <c r="A139" s="690"/>
      <c r="B139" s="692"/>
      <c r="C139" s="760">
        <v>55</v>
      </c>
      <c r="D139" s="761">
        <v>0</v>
      </c>
      <c r="E139" s="761">
        <v>0</v>
      </c>
      <c r="F139" s="761">
        <v>0.0012</v>
      </c>
      <c r="G139" s="762">
        <v>0.96</v>
      </c>
      <c r="H139" s="761">
        <v>0.00115</v>
      </c>
      <c r="I139" s="763">
        <v>0.0412</v>
      </c>
      <c r="J139" s="760" t="s">
        <v>4468</v>
      </c>
      <c r="K139" s="690"/>
      <c r="L139" s="690"/>
      <c r="M139" s="690"/>
      <c r="N139" s="690"/>
      <c r="O139" s="690"/>
      <c r="P139" s="690"/>
      <c r="Q139" s="690"/>
      <c r="R139" s="690"/>
      <c r="S139" s="690"/>
      <c r="T139" s="690"/>
    </row>
    <row r="140">
      <c r="A140" s="690"/>
      <c r="B140" s="692"/>
      <c r="C140" s="764">
        <v>56</v>
      </c>
      <c r="D140" s="765">
        <v>0</v>
      </c>
      <c r="E140" s="765">
        <v>0</v>
      </c>
      <c r="F140" s="765">
        <v>0.0012</v>
      </c>
      <c r="G140" s="766">
        <v>0.9588</v>
      </c>
      <c r="H140" s="765">
        <v>0.00115</v>
      </c>
      <c r="I140" s="767">
        <v>0.0423</v>
      </c>
      <c r="J140" s="764" t="s">
        <v>4468</v>
      </c>
      <c r="K140" s="690"/>
      <c r="L140" s="690"/>
      <c r="M140" s="690"/>
      <c r="N140" s="690"/>
      <c r="O140" s="690"/>
      <c r="P140" s="690"/>
      <c r="Q140" s="690"/>
      <c r="R140" s="690"/>
      <c r="S140" s="690"/>
      <c r="T140" s="690"/>
    </row>
    <row r="141">
      <c r="A141" s="690"/>
      <c r="B141" s="692"/>
      <c r="C141" s="760">
        <v>57</v>
      </c>
      <c r="D141" s="761">
        <v>0</v>
      </c>
      <c r="E141" s="761">
        <v>0</v>
      </c>
      <c r="F141" s="761">
        <v>0.0012</v>
      </c>
      <c r="G141" s="762">
        <v>0.9577</v>
      </c>
      <c r="H141" s="761">
        <v>0.00115</v>
      </c>
      <c r="I141" s="763">
        <v>0.0435</v>
      </c>
      <c r="J141" s="760" t="s">
        <v>4468</v>
      </c>
      <c r="K141" s="690"/>
      <c r="L141" s="690"/>
      <c r="M141" s="690"/>
      <c r="N141" s="690"/>
      <c r="O141" s="690"/>
      <c r="P141" s="690"/>
      <c r="Q141" s="690"/>
      <c r="R141" s="690"/>
      <c r="S141" s="690"/>
      <c r="T141" s="690"/>
    </row>
    <row r="142">
      <c r="A142" s="690"/>
      <c r="B142" s="692"/>
      <c r="C142" s="764">
        <v>58</v>
      </c>
      <c r="D142" s="765">
        <v>0</v>
      </c>
      <c r="E142" s="765">
        <v>0</v>
      </c>
      <c r="F142" s="765">
        <v>0.0012</v>
      </c>
      <c r="G142" s="766">
        <v>0.9565</v>
      </c>
      <c r="H142" s="765">
        <v>0.00115</v>
      </c>
      <c r="I142" s="767">
        <v>0.0446</v>
      </c>
      <c r="J142" s="764" t="s">
        <v>4468</v>
      </c>
      <c r="K142" s="690"/>
      <c r="L142" s="690"/>
      <c r="M142" s="690"/>
      <c r="N142" s="690"/>
      <c r="O142" s="690"/>
      <c r="P142" s="690"/>
      <c r="Q142" s="690"/>
      <c r="R142" s="690"/>
      <c r="S142" s="690"/>
      <c r="T142" s="690"/>
    </row>
    <row r="143">
      <c r="A143" s="690"/>
      <c r="B143" s="692"/>
      <c r="C143" s="760">
        <v>59</v>
      </c>
      <c r="D143" s="761">
        <v>0</v>
      </c>
      <c r="E143" s="761">
        <v>0</v>
      </c>
      <c r="F143" s="761">
        <v>0.0012</v>
      </c>
      <c r="G143" s="762">
        <v>0.9554</v>
      </c>
      <c r="H143" s="761">
        <v>0.00115</v>
      </c>
      <c r="I143" s="763">
        <v>0.0457</v>
      </c>
      <c r="J143" s="760" t="s">
        <v>4468</v>
      </c>
      <c r="K143" s="690"/>
      <c r="L143" s="690"/>
      <c r="M143" s="690"/>
      <c r="N143" s="690"/>
      <c r="O143" s="690"/>
      <c r="P143" s="690"/>
      <c r="Q143" s="690"/>
      <c r="R143" s="690"/>
      <c r="S143" s="690"/>
      <c r="T143" s="690"/>
    </row>
    <row r="144">
      <c r="A144" s="690"/>
      <c r="B144" s="692"/>
      <c r="C144" s="764">
        <v>60</v>
      </c>
      <c r="D144" s="765">
        <v>0</v>
      </c>
      <c r="E144" s="765">
        <v>0</v>
      </c>
      <c r="F144" s="765">
        <v>0.0012</v>
      </c>
      <c r="G144" s="766">
        <v>0.9543</v>
      </c>
      <c r="H144" s="765">
        <v>0.00115</v>
      </c>
      <c r="I144" s="767">
        <v>0.0469</v>
      </c>
      <c r="J144" s="764" t="s">
        <v>4468</v>
      </c>
      <c r="K144" s="690"/>
      <c r="L144" s="690"/>
      <c r="M144" s="690"/>
      <c r="N144" s="690"/>
      <c r="O144" s="690"/>
      <c r="P144" s="690"/>
      <c r="Q144" s="690"/>
      <c r="R144" s="690"/>
      <c r="S144" s="690"/>
      <c r="T144" s="690"/>
    </row>
    <row r="145">
      <c r="A145" s="690"/>
      <c r="B145" s="692"/>
      <c r="C145" s="760">
        <v>61</v>
      </c>
      <c r="D145" s="761">
        <v>0</v>
      </c>
      <c r="E145" s="761">
        <v>0</v>
      </c>
      <c r="F145" s="761">
        <v>0.0012</v>
      </c>
      <c r="G145" s="762">
        <v>0.9531</v>
      </c>
      <c r="H145" s="761">
        <v>0.00114</v>
      </c>
      <c r="I145" s="763">
        <v>0.048</v>
      </c>
      <c r="J145" s="760" t="s">
        <v>4468</v>
      </c>
      <c r="K145" s="690"/>
      <c r="L145" s="690"/>
      <c r="M145" s="690"/>
      <c r="N145" s="690"/>
      <c r="O145" s="690"/>
      <c r="P145" s="690"/>
      <c r="Q145" s="690"/>
      <c r="R145" s="690"/>
      <c r="S145" s="690"/>
      <c r="T145" s="690"/>
    </row>
    <row r="146">
      <c r="A146" s="690"/>
      <c r="B146" s="692"/>
      <c r="C146" s="764">
        <v>62</v>
      </c>
      <c r="D146" s="765">
        <v>0</v>
      </c>
      <c r="E146" s="765">
        <v>0</v>
      </c>
      <c r="F146" s="765">
        <v>0.0012</v>
      </c>
      <c r="G146" s="766">
        <v>0.952</v>
      </c>
      <c r="H146" s="765">
        <v>0.00114</v>
      </c>
      <c r="I146" s="767">
        <v>0.0492</v>
      </c>
      <c r="J146" s="764" t="s">
        <v>4468</v>
      </c>
      <c r="K146" s="690"/>
      <c r="L146" s="690"/>
      <c r="M146" s="690"/>
      <c r="N146" s="690"/>
      <c r="O146" s="690"/>
      <c r="P146" s="690"/>
      <c r="Q146" s="690"/>
      <c r="R146" s="690"/>
      <c r="S146" s="690"/>
      <c r="T146" s="690"/>
    </row>
    <row r="147">
      <c r="A147" s="690"/>
      <c r="B147" s="692"/>
      <c r="C147" s="760">
        <v>63</v>
      </c>
      <c r="D147" s="761">
        <v>0</v>
      </c>
      <c r="E147" s="761">
        <v>0</v>
      </c>
      <c r="F147" s="761">
        <v>0.0012</v>
      </c>
      <c r="G147" s="762">
        <v>0.9508</v>
      </c>
      <c r="H147" s="761">
        <v>0.00114</v>
      </c>
      <c r="I147" s="763">
        <v>0.0503</v>
      </c>
      <c r="J147" s="760" t="s">
        <v>4468</v>
      </c>
      <c r="K147" s="690"/>
      <c r="L147" s="690"/>
      <c r="M147" s="690"/>
      <c r="N147" s="690"/>
      <c r="O147" s="690"/>
      <c r="P147" s="690"/>
      <c r="Q147" s="690"/>
      <c r="R147" s="690"/>
      <c r="S147" s="690"/>
      <c r="T147" s="690"/>
    </row>
    <row r="148">
      <c r="A148" s="690"/>
      <c r="B148" s="692"/>
      <c r="C148" s="764">
        <v>64</v>
      </c>
      <c r="D148" s="765">
        <v>0</v>
      </c>
      <c r="E148" s="765">
        <v>0</v>
      </c>
      <c r="F148" s="765">
        <v>0.0012</v>
      </c>
      <c r="G148" s="766">
        <v>0.9497</v>
      </c>
      <c r="H148" s="765">
        <v>0.00114</v>
      </c>
      <c r="I148" s="767">
        <v>0.0515</v>
      </c>
      <c r="J148" s="764" t="s">
        <v>4468</v>
      </c>
      <c r="K148" s="690"/>
      <c r="L148" s="690"/>
      <c r="M148" s="690"/>
      <c r="N148" s="690"/>
      <c r="O148" s="690"/>
      <c r="P148" s="690"/>
      <c r="Q148" s="690"/>
      <c r="R148" s="690"/>
      <c r="S148" s="690"/>
      <c r="T148" s="690"/>
    </row>
    <row r="149">
      <c r="A149" s="690"/>
      <c r="B149" s="692"/>
      <c r="C149" s="760">
        <v>65</v>
      </c>
      <c r="D149" s="761">
        <v>0</v>
      </c>
      <c r="E149" s="761">
        <v>0</v>
      </c>
      <c r="F149" s="761">
        <v>0.0012</v>
      </c>
      <c r="G149" s="762">
        <v>0.9485</v>
      </c>
      <c r="H149" s="761">
        <v>0.00114</v>
      </c>
      <c r="I149" s="763">
        <v>0.0526</v>
      </c>
      <c r="J149" s="760" t="s">
        <v>4468</v>
      </c>
      <c r="K149" s="690"/>
      <c r="L149" s="690"/>
      <c r="M149" s="690"/>
      <c r="N149" s="690"/>
      <c r="O149" s="690"/>
      <c r="P149" s="690"/>
      <c r="Q149" s="690"/>
      <c r="R149" s="690"/>
      <c r="S149" s="690"/>
      <c r="T149" s="690"/>
    </row>
    <row r="150">
      <c r="A150" s="690"/>
      <c r="B150" s="692"/>
      <c r="C150" s="764">
        <v>66</v>
      </c>
      <c r="D150" s="765">
        <v>0</v>
      </c>
      <c r="E150" s="765">
        <v>0</v>
      </c>
      <c r="F150" s="765">
        <v>0.0012</v>
      </c>
      <c r="G150" s="766">
        <v>0.9474</v>
      </c>
      <c r="H150" s="765">
        <v>0.00114</v>
      </c>
      <c r="I150" s="767">
        <v>0.0537</v>
      </c>
      <c r="J150" s="764" t="s">
        <v>4468</v>
      </c>
      <c r="K150" s="690"/>
      <c r="L150" s="690"/>
      <c r="M150" s="690"/>
      <c r="N150" s="690"/>
      <c r="O150" s="690"/>
      <c r="P150" s="690"/>
      <c r="Q150" s="690"/>
      <c r="R150" s="690"/>
      <c r="S150" s="690"/>
      <c r="T150" s="690"/>
    </row>
    <row r="151">
      <c r="A151" s="690"/>
      <c r="B151" s="692"/>
      <c r="C151" s="760">
        <v>67</v>
      </c>
      <c r="D151" s="761">
        <v>0</v>
      </c>
      <c r="E151" s="761">
        <v>0</v>
      </c>
      <c r="F151" s="761">
        <v>0.0012</v>
      </c>
      <c r="G151" s="762">
        <v>0.9463</v>
      </c>
      <c r="H151" s="761">
        <v>0.00114</v>
      </c>
      <c r="I151" s="763">
        <v>0.0549</v>
      </c>
      <c r="J151" s="760" t="s">
        <v>4468</v>
      </c>
      <c r="K151" s="690"/>
      <c r="L151" s="690"/>
      <c r="M151" s="690"/>
      <c r="N151" s="690"/>
      <c r="O151" s="690"/>
      <c r="P151" s="690"/>
      <c r="Q151" s="690"/>
      <c r="R151" s="690"/>
      <c r="S151" s="690"/>
      <c r="T151" s="690"/>
    </row>
    <row r="152">
      <c r="A152" s="690"/>
      <c r="B152" s="692"/>
      <c r="C152" s="764">
        <v>68</v>
      </c>
      <c r="D152" s="765">
        <v>0</v>
      </c>
      <c r="E152" s="765">
        <v>0</v>
      </c>
      <c r="F152" s="765">
        <v>0.0012</v>
      </c>
      <c r="G152" s="766">
        <v>0.9451</v>
      </c>
      <c r="H152" s="765">
        <v>0.00113</v>
      </c>
      <c r="I152" s="767">
        <v>0.056</v>
      </c>
      <c r="J152" s="764" t="s">
        <v>4468</v>
      </c>
      <c r="K152" s="690"/>
      <c r="L152" s="690"/>
      <c r="M152" s="690"/>
      <c r="N152" s="690"/>
      <c r="O152" s="690"/>
      <c r="P152" s="690"/>
      <c r="Q152" s="690"/>
      <c r="R152" s="690"/>
      <c r="S152" s="690"/>
      <c r="T152" s="690"/>
    </row>
    <row r="153">
      <c r="A153" s="690"/>
      <c r="B153" s="692"/>
      <c r="C153" s="760">
        <v>69</v>
      </c>
      <c r="D153" s="761">
        <v>0</v>
      </c>
      <c r="E153" s="761">
        <v>0</v>
      </c>
      <c r="F153" s="761">
        <v>0.0012</v>
      </c>
      <c r="G153" s="762">
        <v>0.944</v>
      </c>
      <c r="H153" s="761">
        <v>0.00113</v>
      </c>
      <c r="I153" s="763">
        <v>0.0571</v>
      </c>
      <c r="J153" s="760" t="s">
        <v>4468</v>
      </c>
      <c r="K153" s="690"/>
      <c r="L153" s="690"/>
      <c r="M153" s="690"/>
      <c r="N153" s="690"/>
      <c r="O153" s="690"/>
      <c r="P153" s="690"/>
      <c r="Q153" s="690"/>
      <c r="R153" s="690"/>
      <c r="S153" s="690"/>
      <c r="T153" s="690"/>
    </row>
    <row r="154">
      <c r="A154" s="690"/>
      <c r="B154" s="692"/>
      <c r="C154" s="764">
        <v>70</v>
      </c>
      <c r="D154" s="765">
        <v>0</v>
      </c>
      <c r="E154" s="765">
        <v>0</v>
      </c>
      <c r="F154" s="765">
        <v>0.0012</v>
      </c>
      <c r="G154" s="766">
        <v>0.9429</v>
      </c>
      <c r="H154" s="765">
        <v>0.00113</v>
      </c>
      <c r="I154" s="767">
        <v>0.0583</v>
      </c>
      <c r="J154" s="764" t="s">
        <v>4468</v>
      </c>
      <c r="K154" s="690"/>
      <c r="L154" s="690"/>
      <c r="M154" s="690"/>
      <c r="N154" s="690"/>
      <c r="O154" s="690"/>
      <c r="P154" s="690"/>
      <c r="Q154" s="690"/>
      <c r="R154" s="690"/>
      <c r="S154" s="690"/>
      <c r="T154" s="690"/>
    </row>
    <row r="155">
      <c r="A155" s="690"/>
      <c r="B155" s="692"/>
      <c r="C155" s="760">
        <v>71</v>
      </c>
      <c r="D155" s="761">
        <v>0</v>
      </c>
      <c r="E155" s="761">
        <v>0</v>
      </c>
      <c r="F155" s="761">
        <v>0.0012</v>
      </c>
      <c r="G155" s="762">
        <v>0.9417</v>
      </c>
      <c r="H155" s="761">
        <v>0.00113</v>
      </c>
      <c r="I155" s="763">
        <v>0.0594</v>
      </c>
      <c r="J155" s="760" t="s">
        <v>4468</v>
      </c>
      <c r="K155" s="690"/>
      <c r="L155" s="690"/>
      <c r="M155" s="690"/>
      <c r="N155" s="690"/>
      <c r="O155" s="690"/>
      <c r="P155" s="690"/>
      <c r="Q155" s="690"/>
      <c r="R155" s="690"/>
      <c r="S155" s="690"/>
      <c r="T155" s="690"/>
    </row>
    <row r="156">
      <c r="A156" s="690"/>
      <c r="B156" s="692"/>
      <c r="C156" s="764">
        <v>72</v>
      </c>
      <c r="D156" s="765">
        <v>0</v>
      </c>
      <c r="E156" s="765">
        <v>0</v>
      </c>
      <c r="F156" s="765">
        <v>0.0012</v>
      </c>
      <c r="G156" s="766">
        <v>0.9406</v>
      </c>
      <c r="H156" s="765">
        <v>0.00113</v>
      </c>
      <c r="I156" s="767">
        <v>0.0605</v>
      </c>
      <c r="J156" s="764" t="s">
        <v>4468</v>
      </c>
      <c r="K156" s="690"/>
      <c r="L156" s="690"/>
      <c r="M156" s="690"/>
      <c r="N156" s="690"/>
      <c r="O156" s="690"/>
      <c r="P156" s="690"/>
      <c r="Q156" s="690"/>
      <c r="R156" s="690"/>
      <c r="S156" s="690"/>
      <c r="T156" s="690"/>
    </row>
    <row r="157">
      <c r="A157" s="690"/>
      <c r="B157" s="692"/>
      <c r="C157" s="760">
        <v>73</v>
      </c>
      <c r="D157" s="761">
        <v>0</v>
      </c>
      <c r="E157" s="761">
        <v>0</v>
      </c>
      <c r="F157" s="761">
        <v>0.0012</v>
      </c>
      <c r="G157" s="762">
        <v>0.9395</v>
      </c>
      <c r="H157" s="761">
        <v>0.00113</v>
      </c>
      <c r="I157" s="763">
        <v>0.0617</v>
      </c>
      <c r="J157" s="760" t="s">
        <v>4468</v>
      </c>
      <c r="K157" s="690"/>
      <c r="L157" s="690"/>
      <c r="M157" s="690"/>
      <c r="N157" s="690"/>
      <c r="O157" s="690"/>
      <c r="P157" s="690"/>
      <c r="Q157" s="690"/>
      <c r="R157" s="690"/>
      <c r="S157" s="690"/>
      <c r="T157" s="690"/>
    </row>
    <row r="158">
      <c r="A158" s="690"/>
      <c r="B158" s="692"/>
      <c r="C158" s="764">
        <v>74</v>
      </c>
      <c r="D158" s="765">
        <v>0</v>
      </c>
      <c r="E158" s="765">
        <v>0</v>
      </c>
      <c r="F158" s="765">
        <v>0.0012</v>
      </c>
      <c r="G158" s="766">
        <v>0.9383</v>
      </c>
      <c r="H158" s="765">
        <v>0.00113</v>
      </c>
      <c r="I158" s="767">
        <v>0.0628</v>
      </c>
      <c r="J158" s="764" t="s">
        <v>4468</v>
      </c>
      <c r="K158" s="690"/>
      <c r="L158" s="690"/>
      <c r="M158" s="690"/>
      <c r="N158" s="690"/>
      <c r="O158" s="690"/>
      <c r="P158" s="690"/>
      <c r="Q158" s="690"/>
      <c r="R158" s="690"/>
      <c r="S158" s="690"/>
      <c r="T158" s="690"/>
    </row>
    <row r="159">
      <c r="A159" s="690"/>
      <c r="B159" s="692"/>
      <c r="C159" s="760">
        <v>75</v>
      </c>
      <c r="D159" s="761">
        <v>0.015</v>
      </c>
      <c r="E159" s="761">
        <v>0.015</v>
      </c>
      <c r="F159" s="761">
        <v>0.0162</v>
      </c>
      <c r="G159" s="762">
        <v>0.9372</v>
      </c>
      <c r="H159" s="761">
        <v>0.01518</v>
      </c>
      <c r="I159" s="763">
        <v>0.078</v>
      </c>
      <c r="J159" s="760" t="s">
        <v>4469</v>
      </c>
      <c r="K159" s="690"/>
      <c r="L159" s="690"/>
      <c r="M159" s="690"/>
      <c r="N159" s="690"/>
      <c r="O159" s="690"/>
      <c r="P159" s="690"/>
      <c r="Q159" s="690"/>
      <c r="R159" s="690"/>
      <c r="S159" s="690"/>
      <c r="T159" s="690"/>
    </row>
    <row r="160">
      <c r="A160" s="690"/>
      <c r="B160" s="692"/>
      <c r="C160" s="764">
        <v>76</v>
      </c>
      <c r="D160" s="765">
        <v>0.015</v>
      </c>
      <c r="E160" s="765">
        <v>0.015</v>
      </c>
      <c r="F160" s="765">
        <v>0.0312</v>
      </c>
      <c r="G160" s="766">
        <v>0.922</v>
      </c>
      <c r="H160" s="765">
        <v>0.02877</v>
      </c>
      <c r="I160" s="767">
        <v>0.1067</v>
      </c>
      <c r="J160" s="764" t="s">
        <v>4469</v>
      </c>
      <c r="K160" s="690"/>
      <c r="L160" s="690"/>
      <c r="M160" s="690"/>
      <c r="N160" s="690"/>
      <c r="O160" s="690"/>
      <c r="P160" s="690"/>
      <c r="Q160" s="690"/>
      <c r="R160" s="690"/>
      <c r="S160" s="690"/>
      <c r="T160" s="690"/>
    </row>
    <row r="161">
      <c r="A161" s="690"/>
      <c r="B161" s="692"/>
      <c r="C161" s="760">
        <v>77</v>
      </c>
      <c r="D161" s="761">
        <v>0.015</v>
      </c>
      <c r="E161" s="761">
        <v>0.015</v>
      </c>
      <c r="F161" s="761">
        <v>0.0462</v>
      </c>
      <c r="G161" s="762">
        <v>0.8933</v>
      </c>
      <c r="H161" s="761">
        <v>0.04127</v>
      </c>
      <c r="I161" s="763">
        <v>0.148</v>
      </c>
      <c r="J161" s="760" t="s">
        <v>4469</v>
      </c>
      <c r="K161" s="690"/>
      <c r="L161" s="690"/>
      <c r="M161" s="690"/>
      <c r="N161" s="690"/>
      <c r="O161" s="690"/>
      <c r="P161" s="690"/>
      <c r="Q161" s="690"/>
      <c r="R161" s="690"/>
      <c r="S161" s="690"/>
      <c r="T161" s="690"/>
    </row>
    <row r="162">
      <c r="A162" s="690"/>
      <c r="B162" s="692"/>
      <c r="C162" s="764">
        <v>78</v>
      </c>
      <c r="D162" s="765">
        <v>0.015</v>
      </c>
      <c r="E162" s="765">
        <v>0.015</v>
      </c>
      <c r="F162" s="765">
        <v>0.0612</v>
      </c>
      <c r="G162" s="766">
        <v>0.852</v>
      </c>
      <c r="H162" s="765">
        <v>0.05214</v>
      </c>
      <c r="I162" s="767">
        <v>0.2001</v>
      </c>
      <c r="J162" s="764" t="s">
        <v>4469</v>
      </c>
      <c r="K162" s="690"/>
      <c r="L162" s="690"/>
      <c r="M162" s="690"/>
      <c r="N162" s="690"/>
      <c r="O162" s="690"/>
      <c r="P162" s="690"/>
      <c r="Q162" s="690"/>
      <c r="R162" s="690"/>
      <c r="S162" s="690"/>
      <c r="T162" s="690"/>
    </row>
    <row r="163">
      <c r="A163" s="690"/>
      <c r="B163" s="690"/>
      <c r="C163" s="760">
        <v>79</v>
      </c>
      <c r="D163" s="761">
        <v>0.015</v>
      </c>
      <c r="E163" s="761">
        <v>0.015</v>
      </c>
      <c r="F163" s="761">
        <v>0.0762</v>
      </c>
      <c r="G163" s="762">
        <v>0.7999</v>
      </c>
      <c r="H163" s="761">
        <v>0.06095</v>
      </c>
      <c r="I163" s="763">
        <v>0.2611</v>
      </c>
      <c r="J163" s="760" t="s">
        <v>4469</v>
      </c>
      <c r="K163" s="690"/>
      <c r="L163" s="690"/>
      <c r="M163" s="690"/>
      <c r="N163" s="690"/>
      <c r="O163" s="690"/>
      <c r="P163" s="690"/>
      <c r="Q163" s="690"/>
      <c r="R163" s="690"/>
      <c r="S163" s="690"/>
      <c r="T163" s="690"/>
    </row>
    <row r="164">
      <c r="A164" s="690"/>
      <c r="B164" s="690"/>
      <c r="C164" s="764">
        <v>80</v>
      </c>
      <c r="D164" s="765">
        <v>0.015</v>
      </c>
      <c r="E164" s="765">
        <v>0.015</v>
      </c>
      <c r="F164" s="765">
        <v>0.0912</v>
      </c>
      <c r="G164" s="766">
        <v>0.7389</v>
      </c>
      <c r="H164" s="765">
        <v>0.06739</v>
      </c>
      <c r="I164" s="767">
        <v>0.3285</v>
      </c>
      <c r="J164" s="764" t="s">
        <v>4469</v>
      </c>
      <c r="K164" s="690"/>
      <c r="L164" s="690"/>
      <c r="M164" s="690"/>
      <c r="N164" s="690"/>
      <c r="O164" s="690"/>
      <c r="P164" s="690"/>
      <c r="Q164" s="690"/>
      <c r="R164" s="690"/>
      <c r="S164" s="690"/>
      <c r="T164" s="690"/>
    </row>
    <row r="165">
      <c r="A165" s="690"/>
      <c r="B165" s="690"/>
      <c r="C165" s="760">
        <v>81</v>
      </c>
      <c r="D165" s="763">
        <v>0.015</v>
      </c>
      <c r="E165" s="763">
        <v>0.015</v>
      </c>
      <c r="F165" s="763">
        <v>0.1062</v>
      </c>
      <c r="G165" s="763">
        <v>0.6715</v>
      </c>
      <c r="H165" s="763">
        <v>0.07132</v>
      </c>
      <c r="I165" s="763">
        <v>0.3998</v>
      </c>
      <c r="J165" s="760" t="s">
        <v>4469</v>
      </c>
      <c r="K165" s="690"/>
      <c r="L165" s="690"/>
      <c r="M165" s="690"/>
      <c r="N165" s="690"/>
      <c r="O165" s="690"/>
      <c r="P165" s="690"/>
      <c r="Q165" s="690"/>
      <c r="R165" s="690"/>
      <c r="S165" s="690"/>
      <c r="T165" s="690"/>
    </row>
    <row r="166">
      <c r="A166" s="690"/>
      <c r="B166" s="690"/>
      <c r="C166" s="764">
        <v>82</v>
      </c>
      <c r="D166" s="767">
        <v>0.015</v>
      </c>
      <c r="E166" s="767">
        <v>0.015</v>
      </c>
      <c r="F166" s="767">
        <v>0.1212</v>
      </c>
      <c r="G166" s="767">
        <v>0.6002</v>
      </c>
      <c r="H166" s="767">
        <v>0.07274</v>
      </c>
      <c r="I166" s="767">
        <v>0.4725</v>
      </c>
      <c r="J166" s="764" t="s">
        <v>4469</v>
      </c>
      <c r="K166" s="690"/>
      <c r="L166" s="690"/>
      <c r="M166" s="690"/>
      <c r="N166" s="690"/>
      <c r="O166" s="690"/>
      <c r="P166" s="690"/>
      <c r="Q166" s="690"/>
      <c r="R166" s="690"/>
      <c r="S166" s="690"/>
      <c r="T166" s="690"/>
    </row>
    <row r="167">
      <c r="A167" s="690"/>
      <c r="B167" s="690"/>
      <c r="C167" s="760">
        <v>83</v>
      </c>
      <c r="D167" s="763">
        <v>0.015</v>
      </c>
      <c r="E167" s="763">
        <v>0.015</v>
      </c>
      <c r="F167" s="763">
        <v>0.1362</v>
      </c>
      <c r="G167" s="763">
        <v>0.5275</v>
      </c>
      <c r="H167" s="763">
        <v>0.07184</v>
      </c>
      <c r="I167" s="763">
        <v>0.5444</v>
      </c>
      <c r="J167" s="760" t="s">
        <v>4469</v>
      </c>
      <c r="K167" s="690"/>
      <c r="L167" s="690"/>
      <c r="M167" s="690"/>
      <c r="N167" s="690"/>
      <c r="O167" s="690"/>
      <c r="P167" s="690"/>
      <c r="Q167" s="690"/>
      <c r="R167" s="690"/>
      <c r="S167" s="690"/>
      <c r="T167" s="690"/>
    </row>
    <row r="168">
      <c r="A168" s="690"/>
      <c r="B168" s="690"/>
      <c r="C168" s="764">
        <v>84</v>
      </c>
      <c r="D168" s="767">
        <v>0.015</v>
      </c>
      <c r="E168" s="767">
        <v>0.015</v>
      </c>
      <c r="F168" s="767">
        <v>0.1512</v>
      </c>
      <c r="G168" s="767">
        <v>0.4556</v>
      </c>
      <c r="H168" s="767">
        <v>0.06889</v>
      </c>
      <c r="I168" s="767">
        <v>0.6133</v>
      </c>
      <c r="J168" s="764" t="s">
        <v>4469</v>
      </c>
      <c r="K168" s="690"/>
      <c r="L168" s="690"/>
      <c r="M168" s="690"/>
      <c r="N168" s="690"/>
      <c r="O168" s="690"/>
      <c r="P168" s="690"/>
      <c r="Q168" s="690"/>
      <c r="R168" s="690"/>
      <c r="S168" s="690"/>
      <c r="T168" s="690"/>
    </row>
    <row r="169">
      <c r="A169" s="690"/>
      <c r="B169" s="690"/>
      <c r="C169" s="760">
        <v>85</v>
      </c>
      <c r="D169" s="763">
        <v>0.015</v>
      </c>
      <c r="E169" s="763">
        <v>0.015</v>
      </c>
      <c r="F169" s="763">
        <v>0.1662</v>
      </c>
      <c r="G169" s="763">
        <v>0.3867</v>
      </c>
      <c r="H169" s="763">
        <v>0.06427</v>
      </c>
      <c r="I169" s="763">
        <v>0.6775</v>
      </c>
      <c r="J169" s="760" t="s">
        <v>4469</v>
      </c>
      <c r="K169" s="690"/>
      <c r="L169" s="690"/>
      <c r="M169" s="690"/>
      <c r="N169" s="690"/>
      <c r="O169" s="690"/>
      <c r="P169" s="690"/>
      <c r="Q169" s="690"/>
      <c r="R169" s="690"/>
      <c r="S169" s="690"/>
      <c r="T169" s="690"/>
    </row>
    <row r="170">
      <c r="A170" s="690"/>
      <c r="B170" s="690"/>
      <c r="C170" s="764">
        <v>86</v>
      </c>
      <c r="D170" s="767">
        <v>0.015</v>
      </c>
      <c r="E170" s="767">
        <v>0.015</v>
      </c>
      <c r="F170" s="767">
        <v>0.1812</v>
      </c>
      <c r="G170" s="767">
        <v>0.3225</v>
      </c>
      <c r="H170" s="767">
        <v>0.05843</v>
      </c>
      <c r="I170" s="767">
        <v>0.736</v>
      </c>
      <c r="J170" s="764" t="s">
        <v>4469</v>
      </c>
      <c r="K170" s="690"/>
      <c r="L170" s="690"/>
      <c r="M170" s="690"/>
      <c r="N170" s="690"/>
      <c r="O170" s="690"/>
      <c r="P170" s="690"/>
      <c r="Q170" s="690"/>
      <c r="R170" s="690"/>
      <c r="S170" s="690"/>
      <c r="T170" s="690"/>
    </row>
    <row r="171">
      <c r="A171" s="690"/>
      <c r="B171" s="690"/>
      <c r="C171" s="760">
        <v>87</v>
      </c>
      <c r="D171" s="763">
        <v>0.015</v>
      </c>
      <c r="E171" s="763">
        <v>0.015</v>
      </c>
      <c r="F171" s="763">
        <v>0.1962</v>
      </c>
      <c r="G171" s="763">
        <v>0.264</v>
      </c>
      <c r="H171" s="763">
        <v>0.0518</v>
      </c>
      <c r="I171" s="763">
        <v>0.7878</v>
      </c>
      <c r="J171" s="760" t="s">
        <v>4469</v>
      </c>
      <c r="K171" s="690"/>
      <c r="L171" s="690"/>
      <c r="M171" s="690"/>
      <c r="N171" s="690"/>
      <c r="O171" s="690"/>
      <c r="P171" s="690"/>
      <c r="Q171" s="690"/>
      <c r="R171" s="690"/>
      <c r="S171" s="690"/>
      <c r="T171" s="690"/>
    </row>
    <row r="172">
      <c r="A172" s="690"/>
      <c r="B172" s="690"/>
      <c r="C172" s="764">
        <v>88</v>
      </c>
      <c r="D172" s="767">
        <v>0.2</v>
      </c>
      <c r="E172" s="767">
        <v>0.2</v>
      </c>
      <c r="F172" s="767">
        <v>0.3962</v>
      </c>
      <c r="G172" s="767">
        <v>0.2122</v>
      </c>
      <c r="H172" s="767">
        <v>0.08408</v>
      </c>
      <c r="I172" s="767">
        <v>0.8719</v>
      </c>
      <c r="J172" s="764" t="s">
        <v>4470</v>
      </c>
      <c r="K172" s="690"/>
      <c r="L172" s="690"/>
      <c r="M172" s="690"/>
      <c r="N172" s="690"/>
      <c r="O172" s="690"/>
      <c r="P172" s="690"/>
      <c r="Q172" s="690"/>
      <c r="R172" s="690"/>
      <c r="S172" s="690"/>
      <c r="T172" s="690"/>
    </row>
    <row r="173">
      <c r="A173" s="690"/>
      <c r="B173" s="690"/>
      <c r="C173" s="760">
        <v>89</v>
      </c>
      <c r="D173" s="763">
        <v>0.2</v>
      </c>
      <c r="E173" s="763">
        <v>0.2</v>
      </c>
      <c r="F173" s="763">
        <v>0.5962</v>
      </c>
      <c r="G173" s="763">
        <v>0.1281</v>
      </c>
      <c r="H173" s="763">
        <v>0.0764</v>
      </c>
      <c r="I173" s="763">
        <v>0.9483</v>
      </c>
      <c r="J173" s="760" t="s">
        <v>4470</v>
      </c>
      <c r="K173" s="690"/>
      <c r="L173" s="690"/>
      <c r="M173" s="690"/>
      <c r="N173" s="690"/>
      <c r="O173" s="690"/>
      <c r="P173" s="690"/>
      <c r="Q173" s="690"/>
      <c r="R173" s="690"/>
      <c r="S173" s="690"/>
      <c r="T173" s="690"/>
    </row>
    <row r="174">
      <c r="A174" s="690"/>
      <c r="B174" s="690"/>
      <c r="C174" s="768">
        <v>90</v>
      </c>
      <c r="D174" s="769">
        <v>0</v>
      </c>
      <c r="E174" s="769">
        <v>0.4038</v>
      </c>
      <c r="F174" s="769">
        <v>1</v>
      </c>
      <c r="G174" s="769">
        <v>0.0517</v>
      </c>
      <c r="H174" s="769">
        <v>0.05174</v>
      </c>
      <c r="I174" s="769">
        <v>1</v>
      </c>
      <c r="J174" s="768" t="s">
        <v>4471</v>
      </c>
      <c r="K174" s="690"/>
      <c r="L174" s="690"/>
      <c r="M174" s="690"/>
      <c r="N174" s="690"/>
      <c r="O174" s="690"/>
      <c r="P174" s="690"/>
      <c r="Q174" s="690"/>
      <c r="R174" s="690"/>
      <c r="S174" s="690"/>
      <c r="T174" s="690"/>
    </row>
    <row r="175">
      <c r="A175" s="690"/>
      <c r="B175" s="690"/>
      <c r="C175" s="690"/>
      <c r="D175" s="690"/>
      <c r="E175" s="690"/>
      <c r="F175" s="690"/>
      <c r="G175" s="690"/>
      <c r="H175" s="690"/>
      <c r="I175" s="690"/>
      <c r="J175" s="690"/>
      <c r="K175" s="690"/>
      <c r="L175" s="690"/>
      <c r="M175" s="690"/>
      <c r="N175" s="690"/>
      <c r="O175" s="690"/>
      <c r="P175" s="690"/>
      <c r="Q175" s="690"/>
      <c r="R175" s="690"/>
      <c r="S175" s="690"/>
      <c r="T175" s="690"/>
    </row>
    <row r="176">
      <c r="A176" s="690"/>
      <c r="B176" s="690"/>
      <c r="C176" s="690"/>
      <c r="D176" s="690"/>
      <c r="E176" s="690"/>
      <c r="F176" s="690"/>
      <c r="G176" s="690"/>
      <c r="H176" s="690"/>
      <c r="I176" s="690"/>
      <c r="J176" s="690"/>
      <c r="K176" s="690"/>
      <c r="L176" s="690"/>
      <c r="M176" s="690"/>
      <c r="N176" s="690"/>
      <c r="O176" s="690"/>
      <c r="P176" s="690"/>
      <c r="Q176" s="690"/>
      <c r="R176" s="690"/>
      <c r="S176" s="690"/>
      <c r="T176" s="690"/>
    </row>
    <row r="177">
      <c r="A177" s="690"/>
      <c r="B177" s="690"/>
      <c r="C177" s="690"/>
      <c r="D177" s="690"/>
      <c r="E177" s="690"/>
      <c r="F177" s="690"/>
      <c r="G177" s="690"/>
      <c r="H177" s="690"/>
      <c r="I177" s="690"/>
      <c r="J177" s="690"/>
      <c r="K177" s="690"/>
      <c r="L177" s="690"/>
      <c r="M177" s="690"/>
      <c r="N177" s="690"/>
      <c r="O177" s="690"/>
      <c r="P177" s="690"/>
      <c r="Q177" s="690"/>
      <c r="R177" s="690"/>
      <c r="S177" s="690"/>
      <c r="T177" s="690"/>
    </row>
    <row r="178">
      <c r="A178" s="690"/>
      <c r="B178" s="690"/>
      <c r="C178" s="690"/>
      <c r="D178" s="690"/>
      <c r="E178" s="690"/>
      <c r="F178" s="690"/>
      <c r="G178" s="690"/>
      <c r="H178" s="690"/>
      <c r="I178" s="690"/>
      <c r="J178" s="690"/>
      <c r="K178" s="690"/>
      <c r="L178" s="690"/>
      <c r="M178" s="690"/>
      <c r="N178" s="690"/>
      <c r="O178" s="690"/>
      <c r="P178" s="690"/>
      <c r="Q178" s="690"/>
      <c r="R178" s="690"/>
      <c r="S178" s="690"/>
      <c r="T178" s="690"/>
    </row>
    <row r="179">
      <c r="A179" s="690"/>
      <c r="B179" s="690"/>
      <c r="C179" s="690"/>
      <c r="D179" s="690"/>
      <c r="E179" s="690"/>
      <c r="F179" s="690"/>
      <c r="G179" s="690"/>
      <c r="H179" s="690"/>
      <c r="I179" s="690"/>
      <c r="J179" s="690"/>
      <c r="K179" s="690"/>
      <c r="L179" s="690"/>
      <c r="M179" s="690"/>
      <c r="N179" s="690"/>
      <c r="O179" s="690"/>
      <c r="P179" s="690"/>
      <c r="Q179" s="690"/>
      <c r="R179" s="690"/>
      <c r="S179" s="690"/>
      <c r="T179" s="690"/>
    </row>
    <row r="180">
      <c r="A180" s="690"/>
      <c r="B180" s="690"/>
      <c r="C180" s="690"/>
      <c r="D180" s="690"/>
      <c r="E180" s="690"/>
      <c r="F180" s="690"/>
      <c r="G180" s="690"/>
      <c r="H180" s="690"/>
      <c r="I180" s="690"/>
      <c r="J180" s="690"/>
      <c r="K180" s="690"/>
      <c r="L180" s="690"/>
      <c r="M180" s="690"/>
      <c r="N180" s="690"/>
      <c r="O180" s="690"/>
      <c r="P180" s="690"/>
      <c r="Q180" s="690"/>
      <c r="R180" s="690"/>
      <c r="S180" s="690"/>
      <c r="T180" s="690"/>
    </row>
    <row r="181">
      <c r="A181" s="690"/>
      <c r="B181" s="690"/>
      <c r="C181" s="690"/>
      <c r="D181" s="690"/>
      <c r="E181" s="690"/>
      <c r="F181" s="690"/>
      <c r="G181" s="690"/>
      <c r="H181" s="690"/>
      <c r="I181" s="690"/>
      <c r="J181" s="690"/>
      <c r="K181" s="690"/>
      <c r="L181" s="690"/>
      <c r="M181" s="690"/>
      <c r="N181" s="690"/>
      <c r="O181" s="690"/>
      <c r="P181" s="690"/>
      <c r="Q181" s="690"/>
      <c r="R181" s="690"/>
      <c r="S181" s="690"/>
      <c r="T181" s="690"/>
    </row>
    <row r="182">
      <c r="A182" s="690"/>
      <c r="B182" s="690"/>
      <c r="C182" s="690"/>
      <c r="D182" s="690"/>
      <c r="E182" s="690"/>
      <c r="F182" s="690"/>
      <c r="G182" s="690"/>
      <c r="H182" s="690"/>
      <c r="I182" s="690"/>
      <c r="J182" s="690"/>
      <c r="K182" s="690"/>
      <c r="L182" s="690"/>
      <c r="M182" s="690"/>
      <c r="N182" s="690"/>
      <c r="O182" s="690"/>
      <c r="P182" s="690"/>
      <c r="Q182" s="690"/>
      <c r="R182" s="690"/>
      <c r="S182" s="690"/>
      <c r="T182" s="690"/>
    </row>
    <row r="183">
      <c r="A183" s="690"/>
      <c r="B183" s="690"/>
      <c r="C183" s="690"/>
      <c r="D183" s="690"/>
      <c r="E183" s="690"/>
      <c r="F183" s="690"/>
      <c r="G183" s="690"/>
      <c r="H183" s="690"/>
      <c r="I183" s="690"/>
      <c r="J183" s="690"/>
      <c r="K183" s="690"/>
      <c r="L183" s="690"/>
      <c r="M183" s="690"/>
      <c r="N183" s="690"/>
      <c r="O183" s="690"/>
      <c r="P183" s="690"/>
      <c r="Q183" s="690"/>
      <c r="R183" s="690"/>
      <c r="S183" s="690"/>
      <c r="T183" s="690"/>
    </row>
    <row r="184">
      <c r="A184" s="690"/>
      <c r="B184" s="690"/>
      <c r="C184" s="690"/>
      <c r="D184" s="690"/>
      <c r="E184" s="690"/>
      <c r="F184" s="690"/>
      <c r="G184" s="690"/>
      <c r="H184" s="690"/>
      <c r="I184" s="690"/>
      <c r="J184" s="690"/>
      <c r="K184" s="690"/>
      <c r="L184" s="690"/>
      <c r="M184" s="690"/>
      <c r="N184" s="690"/>
      <c r="O184" s="690"/>
      <c r="P184" s="690"/>
      <c r="Q184" s="690"/>
      <c r="R184" s="690"/>
      <c r="S184" s="690"/>
      <c r="T184" s="690"/>
    </row>
    <row r="185">
      <c r="A185" s="690"/>
      <c r="B185" s="690"/>
      <c r="C185" s="690"/>
      <c r="D185" s="690"/>
      <c r="E185" s="690"/>
      <c r="F185" s="690"/>
      <c r="G185" s="690"/>
      <c r="H185" s="690"/>
      <c r="I185" s="690"/>
      <c r="J185" s="690"/>
      <c r="K185" s="690"/>
      <c r="L185" s="690"/>
      <c r="M185" s="690"/>
      <c r="N185" s="690"/>
      <c r="O185" s="690"/>
      <c r="P185" s="690"/>
      <c r="Q185" s="690"/>
      <c r="R185" s="690"/>
      <c r="S185" s="690"/>
      <c r="T185" s="690"/>
    </row>
    <row r="186">
      <c r="A186" s="690"/>
      <c r="B186" s="690"/>
      <c r="C186" s="690"/>
      <c r="D186" s="690"/>
      <c r="E186" s="690"/>
      <c r="F186" s="690"/>
      <c r="G186" s="690"/>
      <c r="H186" s="690"/>
      <c r="I186" s="690"/>
      <c r="J186" s="690"/>
      <c r="K186" s="690"/>
      <c r="L186" s="690"/>
      <c r="M186" s="690"/>
      <c r="N186" s="690"/>
      <c r="O186" s="690"/>
      <c r="P186" s="690"/>
      <c r="Q186" s="690"/>
      <c r="R186" s="690"/>
      <c r="S186" s="690"/>
      <c r="T186" s="690"/>
    </row>
    <row r="187">
      <c r="A187" s="690"/>
      <c r="B187" s="690"/>
      <c r="C187" s="690"/>
      <c r="D187" s="690"/>
      <c r="E187" s="690"/>
      <c r="F187" s="690"/>
      <c r="G187" s="690"/>
      <c r="H187" s="690"/>
      <c r="I187" s="690"/>
      <c r="J187" s="690"/>
      <c r="K187" s="690"/>
      <c r="L187" s="690"/>
      <c r="M187" s="690"/>
      <c r="N187" s="690"/>
      <c r="O187" s="690"/>
      <c r="P187" s="690"/>
      <c r="Q187" s="690"/>
      <c r="R187" s="690"/>
      <c r="S187" s="690"/>
      <c r="T187" s="690"/>
    </row>
    <row r="188">
      <c r="A188" s="690"/>
      <c r="B188" s="690"/>
      <c r="C188" s="690"/>
      <c r="D188" s="690"/>
      <c r="E188" s="690"/>
      <c r="F188" s="690"/>
      <c r="G188" s="690"/>
      <c r="H188" s="690"/>
      <c r="I188" s="690"/>
      <c r="J188" s="690"/>
      <c r="K188" s="690"/>
      <c r="L188" s="690"/>
      <c r="M188" s="690"/>
      <c r="N188" s="690"/>
      <c r="O188" s="690"/>
      <c r="P188" s="690"/>
      <c r="Q188" s="690"/>
      <c r="R188" s="690"/>
      <c r="S188" s="690"/>
      <c r="T188" s="690"/>
    </row>
    <row r="189">
      <c r="A189" s="690"/>
      <c r="B189" s="690"/>
      <c r="C189" s="690"/>
      <c r="D189" s="690"/>
      <c r="E189" s="690"/>
      <c r="F189" s="690"/>
      <c r="G189" s="690"/>
      <c r="H189" s="690"/>
      <c r="I189" s="690"/>
      <c r="J189" s="690"/>
      <c r="K189" s="690"/>
      <c r="L189" s="690"/>
      <c r="M189" s="690"/>
      <c r="N189" s="690"/>
      <c r="O189" s="690"/>
      <c r="P189" s="690"/>
      <c r="Q189" s="690"/>
      <c r="R189" s="690"/>
      <c r="S189" s="690"/>
      <c r="T189" s="690"/>
    </row>
    <row r="190">
      <c r="A190" s="690"/>
      <c r="B190" s="690"/>
      <c r="C190" s="690"/>
      <c r="D190" s="690"/>
      <c r="E190" s="690"/>
      <c r="F190" s="690"/>
      <c r="G190" s="690"/>
      <c r="H190" s="690"/>
      <c r="I190" s="690"/>
      <c r="J190" s="690"/>
      <c r="K190" s="690"/>
      <c r="L190" s="690"/>
      <c r="M190" s="690"/>
      <c r="N190" s="690"/>
      <c r="O190" s="690"/>
      <c r="P190" s="690"/>
      <c r="Q190" s="690"/>
      <c r="R190" s="690"/>
      <c r="S190" s="690"/>
      <c r="T190" s="690"/>
    </row>
    <row r="191">
      <c r="A191" s="690"/>
      <c r="B191" s="690"/>
      <c r="C191" s="690"/>
      <c r="D191" s="690"/>
      <c r="E191" s="690"/>
      <c r="F191" s="690"/>
      <c r="G191" s="690"/>
      <c r="H191" s="690"/>
      <c r="I191" s="690"/>
      <c r="J191" s="690"/>
      <c r="K191" s="690"/>
      <c r="L191" s="690"/>
      <c r="M191" s="690"/>
      <c r="N191" s="690"/>
      <c r="O191" s="690"/>
      <c r="P191" s="690"/>
      <c r="Q191" s="690"/>
      <c r="R191" s="690"/>
      <c r="S191" s="690"/>
      <c r="T191" s="690"/>
    </row>
    <row r="192">
      <c r="A192" s="690"/>
      <c r="B192" s="690"/>
      <c r="C192" s="690"/>
      <c r="D192" s="690"/>
      <c r="E192" s="690"/>
      <c r="F192" s="690"/>
      <c r="G192" s="690"/>
      <c r="H192" s="690"/>
      <c r="I192" s="690"/>
      <c r="J192" s="690"/>
      <c r="K192" s="690"/>
      <c r="L192" s="690"/>
      <c r="M192" s="690"/>
      <c r="N192" s="690"/>
      <c r="O192" s="690"/>
      <c r="P192" s="690"/>
      <c r="Q192" s="690"/>
      <c r="R192" s="690"/>
      <c r="S192" s="690"/>
      <c r="T192" s="690"/>
    </row>
    <row r="193">
      <c r="A193" s="690"/>
      <c r="B193" s="690"/>
      <c r="C193" s="690"/>
      <c r="D193" s="690"/>
      <c r="E193" s="690"/>
      <c r="F193" s="690"/>
      <c r="G193" s="690"/>
      <c r="H193" s="690"/>
      <c r="I193" s="690"/>
      <c r="J193" s="690"/>
      <c r="K193" s="690"/>
      <c r="L193" s="690"/>
      <c r="M193" s="690"/>
      <c r="N193" s="690"/>
      <c r="O193" s="690"/>
      <c r="P193" s="690"/>
      <c r="Q193" s="690"/>
      <c r="R193" s="690"/>
      <c r="S193" s="690"/>
      <c r="T193" s="690"/>
    </row>
    <row r="194">
      <c r="A194" s="690"/>
      <c r="B194" s="690"/>
      <c r="C194" s="690"/>
      <c r="D194" s="690"/>
      <c r="E194" s="690"/>
      <c r="F194" s="690"/>
      <c r="G194" s="690"/>
      <c r="H194" s="690"/>
      <c r="I194" s="690"/>
      <c r="J194" s="690"/>
      <c r="K194" s="690"/>
      <c r="L194" s="690"/>
      <c r="M194" s="690"/>
      <c r="N194" s="690"/>
      <c r="O194" s="690"/>
      <c r="P194" s="690"/>
      <c r="Q194" s="690"/>
      <c r="R194" s="690"/>
      <c r="S194" s="690"/>
      <c r="T194" s="690"/>
    </row>
    <row r="195">
      <c r="A195" s="692"/>
      <c r="B195" s="692"/>
      <c r="C195" s="692"/>
      <c r="D195" s="692"/>
      <c r="E195" s="692"/>
      <c r="F195" s="692"/>
      <c r="G195" s="692"/>
      <c r="H195" s="692"/>
      <c r="I195" s="692"/>
      <c r="J195" s="692"/>
      <c r="K195" s="692"/>
      <c r="L195" s="692"/>
      <c r="M195" s="692"/>
      <c r="N195" s="692"/>
      <c r="O195" s="692"/>
      <c r="P195" s="692"/>
      <c r="Q195" s="692"/>
      <c r="R195" s="692"/>
      <c r="S195" s="692"/>
      <c r="T195" s="692"/>
    </row>
    <row r="196">
      <c r="A196" s="692"/>
      <c r="B196" s="692"/>
      <c r="C196" s="692"/>
      <c r="D196" s="692"/>
      <c r="E196" s="692"/>
      <c r="F196" s="692"/>
      <c r="G196" s="692"/>
      <c r="H196" s="692"/>
      <c r="I196" s="692"/>
      <c r="J196" s="692"/>
      <c r="K196" s="692"/>
      <c r="L196" s="692"/>
      <c r="M196" s="692"/>
      <c r="N196" s="692"/>
      <c r="O196" s="692"/>
      <c r="P196" s="692"/>
      <c r="Q196" s="692"/>
      <c r="R196" s="692"/>
      <c r="S196" s="692"/>
      <c r="T196" s="692"/>
    </row>
    <row r="197">
      <c r="A197" s="692"/>
      <c r="B197" s="692"/>
      <c r="C197" s="692"/>
      <c r="D197" s="692"/>
      <c r="E197" s="692"/>
      <c r="F197" s="692"/>
      <c r="G197" s="692"/>
      <c r="H197" s="692"/>
      <c r="I197" s="692"/>
      <c r="J197" s="692"/>
      <c r="K197" s="692"/>
      <c r="L197" s="692"/>
      <c r="M197" s="692"/>
      <c r="N197" s="692"/>
      <c r="O197" s="692"/>
      <c r="P197" s="692"/>
      <c r="Q197" s="692"/>
      <c r="R197" s="692"/>
      <c r="S197" s="692"/>
      <c r="T197" s="692"/>
    </row>
    <row r="198">
      <c r="A198" s="692"/>
      <c r="B198" s="692"/>
      <c r="C198" s="692"/>
      <c r="D198" s="692"/>
      <c r="E198" s="692"/>
      <c r="F198" s="692"/>
      <c r="G198" s="692"/>
      <c r="H198" s="692"/>
      <c r="I198" s="692"/>
      <c r="J198" s="692"/>
      <c r="K198" s="692"/>
      <c r="L198" s="692"/>
      <c r="M198" s="692"/>
      <c r="N198" s="692"/>
      <c r="O198" s="692"/>
      <c r="P198" s="692"/>
      <c r="Q198" s="692"/>
      <c r="R198" s="692"/>
      <c r="S198" s="692"/>
      <c r="T198" s="692"/>
    </row>
    <row r="199">
      <c r="A199" s="692"/>
      <c r="B199" s="692"/>
      <c r="C199" s="692"/>
      <c r="D199" s="692"/>
      <c r="E199" s="692"/>
      <c r="F199" s="692"/>
      <c r="G199" s="692"/>
      <c r="H199" s="692"/>
      <c r="I199" s="692"/>
      <c r="J199" s="692"/>
      <c r="K199" s="692"/>
      <c r="L199" s="692"/>
      <c r="M199" s="692"/>
      <c r="N199" s="692"/>
      <c r="O199" s="692"/>
      <c r="P199" s="692"/>
      <c r="Q199" s="692"/>
      <c r="R199" s="692"/>
      <c r="S199" s="692"/>
      <c r="T199" s="692"/>
    </row>
    <row r="200">
      <c r="A200" s="692"/>
      <c r="B200" s="692"/>
      <c r="C200" s="692"/>
      <c r="D200" s="692"/>
      <c r="E200" s="692"/>
      <c r="F200" s="692"/>
      <c r="G200" s="692"/>
      <c r="H200" s="692"/>
      <c r="I200" s="692"/>
      <c r="J200" s="692"/>
      <c r="K200" s="692"/>
      <c r="L200" s="692"/>
      <c r="M200" s="692"/>
      <c r="N200" s="692"/>
      <c r="O200" s="692"/>
      <c r="P200" s="692"/>
      <c r="Q200" s="692"/>
      <c r="R200" s="692"/>
      <c r="S200" s="692"/>
      <c r="T200" s="692"/>
    </row>
  </sheetData>
  <mergeCells>
    <mergeCell ref="B41:B43"/>
    <mergeCell ref="B44:B46"/>
    <mergeCell ref="B47:B49"/>
    <mergeCell ref="B50:B52"/>
  </mergeCells>
  <drawing r:id="rId1"/>
  <picture r:id="rId2"/>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sheetViews>
  <sheetFormatPr defaultRowHeight="0"/>
  <cols>
    <col collapsed="false" customWidth="true" hidden="false" max="6" min="6" style="0" width="9.52112676056338"/>
    <col collapsed="false" customWidth="true" hidden="false" max="10" min="10" style="0" width="9.52112676056338"/>
    <col collapsed="false" customWidth="true" hidden="false" max="14" min="14" style="0" width="9.52112676056338"/>
    <col collapsed="false" customWidth="true" hidden="false" max="18" min="18" style="0" width="6.253521126760563"/>
    <col collapsed="false" customWidth="true" hidden="false" max="22" min="22" style="0" width="8.845070422535212"/>
    <col collapsed="false" customWidth="true" hidden="false" max="2" min="2" style="0" width="12.016692749087113"/>
    <col collapsed="false" customWidth="true" hidden="false" max="5" min="5" style="0" width="13.23943661971831"/>
    <col collapsed="false" customWidth="true" hidden="false" max="9" min="9" style="0" width="9.52112676056338"/>
    <col collapsed="false" customWidth="true" hidden="false" max="13" min="13" style="0" width="9.52112676056338"/>
    <col collapsed="false" customWidth="true" hidden="false" max="17" min="17" style="0" width="9.52112676056338"/>
    <col collapsed="false" customWidth="true" hidden="false" max="21" min="21" style="0" width="8.845070422535212"/>
    <col collapsed="false" customWidth="true" hidden="false" max="1" min="1" style="0" width="9.52112676056338"/>
    <col collapsed="false" customWidth="true" hidden="false" max="8" min="8" style="0" width="9.52112676056338"/>
    <col collapsed="false" customWidth="true" hidden="false" max="12" min="12" style="0" width="11.691184141888352"/>
    <col collapsed="false" customWidth="true" hidden="false" max="16" min="16" style="0" width="9.52112676056338"/>
    <col collapsed="false" customWidth="true" hidden="false" max="20" min="20" style="0" width="8.845070422535212"/>
    <col collapsed="false" customWidth="true" hidden="false" max="24" min="24" style="0" width="8.845070422535212"/>
    <col collapsed="false" customWidth="true" hidden="false" max="4" min="4" style="0" width="15.830985915492958"/>
    <col collapsed="false" customWidth="true" hidden="false" max="7" min="7" style="0" width="9.52112676056338"/>
    <col collapsed="false" customWidth="true" hidden="false" max="11" min="11" style="0" width="9.52112676056338"/>
    <col collapsed="false" customWidth="true" hidden="false" max="15" min="15" style="0" width="9.52112676056338"/>
    <col collapsed="false" customWidth="true" hidden="false" max="19" min="19" style="0" width="11.32394366197183"/>
    <col collapsed="false" customWidth="true" hidden="false" max="23" min="23" style="0" width="8.845070422535212"/>
    <col collapsed="false" customWidth="true" hidden="false" max="3" min="3" style="0" width="9.52112676056338"/>
  </cols>
  <sheetData>
    <row r="1">
      <c r="A1" s="770"/>
      <c r="B1" s="770"/>
      <c r="C1" s="770"/>
      <c r="D1" s="770"/>
      <c r="E1" s="770"/>
      <c r="F1" s="770"/>
      <c r="G1" s="770"/>
      <c r="H1" s="770"/>
      <c r="I1" s="770"/>
      <c r="J1" s="770"/>
      <c r="K1" s="770"/>
      <c r="L1" s="770"/>
      <c r="M1" s="770"/>
      <c r="N1" s="770"/>
      <c r="O1" s="770"/>
      <c r="P1" s="770"/>
      <c r="Q1" s="770"/>
      <c r="R1" s="770"/>
      <c r="S1" s="770"/>
      <c r="T1" s="770"/>
      <c r="U1" s="770"/>
      <c r="V1" s="770"/>
      <c r="W1" s="770"/>
      <c r="X1" s="771"/>
    </row>
    <row r="2">
      <c r="A2" s="770"/>
      <c r="B2" s="770" t="s">
        <v>4472</v>
      </c>
      <c r="C2" s="770"/>
      <c r="D2" s="770"/>
      <c r="E2" s="770"/>
      <c r="F2" s="770"/>
      <c r="G2" s="770"/>
      <c r="H2" s="770"/>
      <c r="I2" s="770"/>
      <c r="J2" s="770"/>
      <c r="K2" s="770"/>
      <c r="L2" s="772" t="s">
        <v>4473</v>
      </c>
      <c r="M2" s="773" t="s">
        <v>4474</v>
      </c>
      <c r="N2" s="773" t="s">
        <v>4475</v>
      </c>
      <c r="O2" s="772" t="s">
        <v>4476</v>
      </c>
      <c r="P2" s="770"/>
      <c r="Q2" s="770"/>
      <c r="R2" s="770"/>
      <c r="S2" s="770"/>
      <c r="T2" s="770"/>
      <c r="U2" s="770"/>
      <c r="V2" s="770"/>
      <c r="W2" s="770"/>
      <c r="X2" s="771"/>
    </row>
    <row r="3">
      <c r="A3" s="770"/>
      <c r="B3" s="770"/>
      <c r="C3" s="770"/>
      <c r="D3" s="774" t="s">
        <v>4477</v>
      </c>
      <c r="E3" s="774" t="s">
        <v>4478</v>
      </c>
      <c r="F3" s="774" t="s">
        <v>4479</v>
      </c>
      <c r="G3" s="770"/>
      <c r="H3" s="770"/>
      <c r="I3" s="770"/>
      <c r="J3" s="770"/>
      <c r="K3" s="770"/>
      <c r="L3" s="772">
        <v>1</v>
      </c>
      <c r="M3" s="772">
        <v>2</v>
      </c>
      <c r="N3" s="772">
        <v>3</v>
      </c>
      <c r="O3" s="772">
        <v>4</v>
      </c>
      <c r="P3" s="770"/>
      <c r="Q3" s="770"/>
      <c r="R3" s="770"/>
      <c r="S3" s="770"/>
      <c r="T3" s="770"/>
      <c r="U3" s="770"/>
      <c r="V3" s="770"/>
      <c r="W3" s="770"/>
      <c r="X3" s="771"/>
    </row>
    <row r="4">
      <c r="A4" s="770"/>
      <c r="B4" s="770"/>
      <c r="C4" s="770"/>
      <c r="D4" s="772" t="s">
        <v>4480</v>
      </c>
      <c r="E4" s="775"/>
      <c r="F4" s="775"/>
      <c r="G4" s="770"/>
      <c r="H4" s="770"/>
      <c r="I4" s="770"/>
      <c r="J4" s="770"/>
      <c r="K4" s="772" t="s">
        <v>4481</v>
      </c>
      <c r="L4" s="772">
        <v>5</v>
      </c>
      <c r="M4" s="770"/>
      <c r="N4" s="770"/>
      <c r="O4" s="770"/>
      <c r="P4" s="772">
        <v>17</v>
      </c>
      <c r="Q4" s="772" t="s">
        <v>4482</v>
      </c>
      <c r="R4" s="770" t="s">
        <v>4483</v>
      </c>
      <c r="S4" s="770"/>
      <c r="T4" s="770"/>
      <c r="U4" s="770"/>
      <c r="V4" s="770"/>
      <c r="W4" s="770"/>
      <c r="X4" s="771"/>
    </row>
    <row r="5">
      <c r="A5" s="770"/>
      <c r="B5" s="770"/>
      <c r="C5" s="770"/>
      <c r="D5" s="772"/>
      <c r="E5" s="775"/>
      <c r="F5" s="775"/>
      <c r="G5" s="776">
        <v>60</v>
      </c>
      <c r="H5" s="770"/>
      <c r="I5" s="770"/>
      <c r="J5" s="770"/>
      <c r="K5" s="772" t="s">
        <v>4484</v>
      </c>
      <c r="L5" s="772">
        <v>6</v>
      </c>
      <c r="M5" s="770"/>
      <c r="N5" s="770"/>
      <c r="O5" s="770"/>
      <c r="P5" s="772">
        <v>16</v>
      </c>
      <c r="Q5" s="772" t="s">
        <v>4476</v>
      </c>
      <c r="R5" s="770"/>
      <c r="S5" s="770"/>
      <c r="T5" s="770"/>
      <c r="U5" s="770"/>
      <c r="V5" s="770"/>
      <c r="W5" s="770"/>
      <c r="X5" s="771"/>
    </row>
    <row r="6">
      <c r="A6" s="770"/>
      <c r="B6" s="770"/>
      <c r="C6" s="770"/>
      <c r="D6" s="772"/>
      <c r="E6" s="777" t="s">
        <v>4485</v>
      </c>
      <c r="F6" s="777">
        <v>75</v>
      </c>
      <c r="G6" s="770"/>
      <c r="H6" s="770"/>
      <c r="I6" s="770"/>
      <c r="J6" s="770"/>
      <c r="K6" s="772" t="s">
        <v>4486</v>
      </c>
      <c r="L6" s="772">
        <v>7</v>
      </c>
      <c r="M6" s="770"/>
      <c r="N6" s="770"/>
      <c r="O6" s="770"/>
      <c r="P6" s="772">
        <v>15</v>
      </c>
      <c r="Q6" s="772" t="s">
        <v>4487</v>
      </c>
      <c r="R6" s="770" t="s">
        <v>4483</v>
      </c>
      <c r="S6" s="770"/>
      <c r="T6" s="770"/>
      <c r="U6" s="770"/>
      <c r="V6" s="770"/>
      <c r="W6" s="770"/>
      <c r="X6" s="771"/>
    </row>
    <row r="7">
      <c r="A7" s="770"/>
      <c r="B7" s="771"/>
      <c r="C7" s="770"/>
      <c r="D7" s="772"/>
      <c r="E7" s="772" t="s">
        <v>4488</v>
      </c>
      <c r="F7" s="777">
        <v>8</v>
      </c>
      <c r="G7" s="770"/>
      <c r="H7" s="770"/>
      <c r="I7" s="770"/>
      <c r="J7" s="770"/>
      <c r="K7" s="772" t="s">
        <v>4489</v>
      </c>
      <c r="L7" s="772">
        <v>8</v>
      </c>
      <c r="M7" s="770"/>
      <c r="N7" s="770"/>
      <c r="O7" s="770"/>
      <c r="P7" s="772">
        <v>14</v>
      </c>
      <c r="Q7" s="772" t="s">
        <v>4490</v>
      </c>
      <c r="R7" s="770"/>
      <c r="S7" s="770"/>
      <c r="T7" s="770"/>
      <c r="U7" s="770"/>
      <c r="V7" s="770"/>
      <c r="W7" s="770"/>
      <c r="X7" s="771"/>
    </row>
    <row r="8">
      <c r="A8" s="770"/>
      <c r="B8" s="771"/>
      <c r="C8" s="770"/>
      <c r="D8" s="770"/>
      <c r="E8" s="770"/>
      <c r="F8" s="770">
        <f>SUM(F4:F7)</f>
      </c>
      <c r="G8" s="770">
        <f>F8*G5</f>
      </c>
      <c r="H8" s="770"/>
      <c r="I8" s="770"/>
      <c r="J8" s="770"/>
      <c r="K8" s="770"/>
      <c r="L8" s="772">
        <v>9</v>
      </c>
      <c r="M8" s="778">
        <v>10</v>
      </c>
      <c r="N8" s="772">
        <v>11</v>
      </c>
      <c r="O8" s="772">
        <v>12</v>
      </c>
      <c r="P8" s="772">
        <v>13</v>
      </c>
      <c r="Q8" s="770"/>
      <c r="R8" s="770"/>
      <c r="S8" s="770"/>
      <c r="T8" s="770"/>
      <c r="U8" s="770"/>
      <c r="V8" s="770">
        <v>1.16</v>
      </c>
      <c r="W8" s="770"/>
      <c r="X8" s="771"/>
    </row>
    <row r="9">
      <c r="A9" s="770"/>
      <c r="B9" s="779"/>
      <c r="C9" s="780" t="s">
        <v>4491</v>
      </c>
      <c r="D9" s="770"/>
      <c r="E9" s="770"/>
      <c r="F9" s="770"/>
      <c r="G9" s="770"/>
      <c r="H9" s="770"/>
      <c r="I9" s="770"/>
      <c r="J9" s="770"/>
      <c r="K9" s="770"/>
      <c r="L9" s="772" t="s">
        <v>4487</v>
      </c>
      <c r="M9" s="772" t="s">
        <v>4489</v>
      </c>
      <c r="N9" s="772" t="s">
        <v>4482</v>
      </c>
      <c r="O9" s="772" t="s">
        <v>4486</v>
      </c>
      <c r="P9" s="772" t="s">
        <v>4484</v>
      </c>
      <c r="Q9" s="770"/>
      <c r="R9" s="770"/>
      <c r="S9" s="770"/>
      <c r="T9" s="770"/>
      <c r="U9" s="770"/>
      <c r="V9" s="770"/>
      <c r="W9" s="770"/>
      <c r="X9" s="771"/>
    </row>
    <row r="10">
      <c r="A10" s="770"/>
      <c r="B10" s="771"/>
      <c r="C10" s="771"/>
      <c r="D10" s="774" t="s">
        <v>4492</v>
      </c>
      <c r="E10" s="774" t="s">
        <v>4493</v>
      </c>
      <c r="F10" s="774" t="s">
        <v>4494</v>
      </c>
      <c r="G10" s="770"/>
      <c r="H10" s="770"/>
      <c r="I10" s="770"/>
      <c r="J10" s="770"/>
      <c r="K10" s="770"/>
      <c r="L10" s="770"/>
      <c r="M10" s="770"/>
      <c r="N10" s="770"/>
      <c r="O10" s="771"/>
      <c r="P10" s="771"/>
      <c r="Q10" s="770"/>
      <c r="R10" s="770"/>
      <c r="S10" s="770"/>
      <c r="T10" s="770"/>
      <c r="U10" s="770"/>
      <c r="V10" s="770"/>
      <c r="W10" s="770"/>
      <c r="X10" s="771"/>
    </row>
    <row r="11">
      <c r="A11" s="770"/>
      <c r="B11" s="771"/>
      <c r="C11" s="771"/>
      <c r="D11" s="772">
        <v>100</v>
      </c>
      <c r="E11" s="781">
        <v>79.27</v>
      </c>
      <c r="F11" s="782">
        <v>0.0126</v>
      </c>
      <c r="G11" s="783">
        <v>0.793</v>
      </c>
      <c r="H11" s="770"/>
      <c r="I11" s="770"/>
      <c r="J11" s="770"/>
      <c r="K11" s="770"/>
      <c r="L11" s="770"/>
      <c r="M11" s="770"/>
      <c r="N11" s="770"/>
      <c r="O11" s="771"/>
      <c r="P11" s="771"/>
      <c r="Q11" s="770"/>
      <c r="R11" s="770"/>
      <c r="S11" s="770"/>
      <c r="T11" s="770"/>
      <c r="U11" s="770"/>
      <c r="V11" s="770" t="s">
        <v>4495</v>
      </c>
      <c r="W11" s="770"/>
      <c r="X11" s="771"/>
    </row>
    <row r="12">
      <c r="A12" s="770"/>
      <c r="B12" s="771"/>
      <c r="C12" s="771"/>
      <c r="D12" s="780" t="s">
        <v>4496</v>
      </c>
      <c r="E12" s="771"/>
      <c r="F12" s="771"/>
      <c r="G12" s="771"/>
      <c r="H12" s="770"/>
      <c r="I12" s="770"/>
      <c r="J12" s="770"/>
      <c r="K12" s="770"/>
      <c r="L12" s="770"/>
      <c r="M12" s="770"/>
      <c r="N12" s="770" t="s">
        <v>4492</v>
      </c>
      <c r="O12" s="770" t="s">
        <v>4497</v>
      </c>
      <c r="P12" s="780" t="s">
        <v>4498</v>
      </c>
      <c r="Q12" s="770"/>
      <c r="R12" s="770"/>
      <c r="S12" s="770" t="s">
        <v>4499</v>
      </c>
      <c r="T12" s="770"/>
      <c r="U12" s="770" t="s">
        <v>4500</v>
      </c>
      <c r="V12" s="770">
        <v>1000</v>
      </c>
      <c r="W12" s="770"/>
      <c r="X12" s="771"/>
    </row>
    <row r="13">
      <c r="A13" s="770"/>
      <c r="B13" s="771"/>
      <c r="C13" s="771"/>
      <c r="D13" s="774" t="s">
        <v>4501</v>
      </c>
      <c r="E13" s="774" t="s">
        <v>4502</v>
      </c>
      <c r="F13" s="774" t="s">
        <v>4479</v>
      </c>
      <c r="G13" s="774" t="s">
        <v>4503</v>
      </c>
      <c r="H13" s="774" t="s">
        <v>4504</v>
      </c>
      <c r="I13" s="774" t="s">
        <v>4505</v>
      </c>
      <c r="J13" s="774" t="s">
        <v>4506</v>
      </c>
      <c r="K13" s="774" t="s">
        <v>4507</v>
      </c>
      <c r="L13" s="774" t="s">
        <v>4508</v>
      </c>
      <c r="M13" s="774" t="s">
        <v>4509</v>
      </c>
      <c r="N13" s="774" t="s">
        <v>4510</v>
      </c>
      <c r="O13" s="774" t="s">
        <v>4511</v>
      </c>
      <c r="P13" s="774" t="s">
        <v>4511</v>
      </c>
      <c r="Q13" s="770"/>
      <c r="R13" s="770"/>
      <c r="S13" s="774" t="s">
        <v>4512</v>
      </c>
      <c r="T13" s="774" t="s">
        <v>4513</v>
      </c>
      <c r="U13" s="774" t="s">
        <v>4514</v>
      </c>
      <c r="V13" s="774" t="s">
        <v>4515</v>
      </c>
      <c r="W13" s="770"/>
      <c r="X13" s="771"/>
    </row>
    <row r="14">
      <c r="A14" s="770"/>
      <c r="B14" s="771"/>
      <c r="C14" s="784" t="s">
        <v>4516</v>
      </c>
      <c r="D14" s="785">
        <v>1</v>
      </c>
      <c r="E14" s="785" t="s">
        <v>4473</v>
      </c>
      <c r="F14" s="785">
        <v>2</v>
      </c>
      <c r="G14" s="785">
        <v>4000</v>
      </c>
      <c r="H14" s="785">
        <v>800</v>
      </c>
      <c r="I14" s="772"/>
      <c r="J14" s="772">
        <v>100</v>
      </c>
      <c r="K14" s="786">
        <v>20</v>
      </c>
      <c r="L14" s="782">
        <f t="shared" ref="L14:L30" si="10">H14/$H$31</f>
      </c>
      <c r="M14" s="782">
        <v>0.0126</v>
      </c>
      <c r="N14" s="787">
        <f t="shared" ref="N14:N30" si="11">1/M14</f>
      </c>
      <c r="O14" s="788">
        <f t="shared" ref="O14:O30" si="5">L14*G14</f>
      </c>
      <c r="P14" s="788">
        <f t="shared" ref="P14:P30" si="8">M14*G14</f>
      </c>
      <c r="Q14" s="770"/>
      <c r="R14" s="770"/>
      <c r="S14" s="772" t="s">
        <v>4473</v>
      </c>
      <c r="T14" s="782">
        <v>0.0126</v>
      </c>
      <c r="U14" s="772">
        <v>0.03</v>
      </c>
      <c r="V14" s="772">
        <f>V12/N14*F14</f>
      </c>
      <c r="W14" s="770">
        <v>126</v>
      </c>
      <c r="X14" s="771">
        <v>12</v>
      </c>
    </row>
    <row r="15">
      <c r="A15" s="776">
        <v>100018</v>
      </c>
      <c r="B15" s="789" t="s">
        <v>4517</v>
      </c>
      <c r="C15" s="773" t="s">
        <v>4518</v>
      </c>
      <c r="D15" s="785">
        <v>2</v>
      </c>
      <c r="E15" s="773"/>
      <c r="F15" s="785">
        <v>1</v>
      </c>
      <c r="G15" s="785">
        <v>4000</v>
      </c>
      <c r="H15" s="785">
        <v>20</v>
      </c>
      <c r="I15" s="772"/>
      <c r="J15" s="772"/>
      <c r="K15" s="777">
        <v>20</v>
      </c>
      <c r="L15" s="782">
        <f t="shared" si="10"/>
      </c>
      <c r="M15" s="782">
        <v>0.0002</v>
      </c>
      <c r="N15" s="787">
        <f t="shared" si="11"/>
      </c>
      <c r="O15" s="788">
        <f t="shared" si="5"/>
      </c>
      <c r="P15" s="788">
        <f t="shared" si="8"/>
      </c>
      <c r="Q15" s="770"/>
      <c r="R15" s="770"/>
      <c r="S15" s="773" t="s">
        <v>4518</v>
      </c>
      <c r="T15" s="782">
        <v>0.0002</v>
      </c>
      <c r="U15" s="772">
        <v>0</v>
      </c>
      <c r="V15" s="772">
        <v>0.2</v>
      </c>
      <c r="W15" s="770">
        <v>2</v>
      </c>
      <c r="X15" s="771">
        <v>0</v>
      </c>
    </row>
    <row r="16">
      <c r="A16" s="790">
        <v>100101</v>
      </c>
      <c r="B16" s="791" t="s">
        <v>4519</v>
      </c>
      <c r="C16" s="773" t="s">
        <v>4520</v>
      </c>
      <c r="D16" s="785">
        <v>3</v>
      </c>
      <c r="E16" s="773"/>
      <c r="F16" s="785">
        <v>1</v>
      </c>
      <c r="G16" s="785">
        <v>8000</v>
      </c>
      <c r="H16" s="785">
        <v>10</v>
      </c>
      <c r="I16" s="772"/>
      <c r="J16" s="772"/>
      <c r="K16" s="777">
        <v>20</v>
      </c>
      <c r="L16" s="782">
        <f t="shared" si="10"/>
      </c>
      <c r="M16" s="782">
        <v>0.0001</v>
      </c>
      <c r="N16" s="787">
        <f t="shared" si="11"/>
      </c>
      <c r="O16" s="788">
        <f t="shared" si="5"/>
      </c>
      <c r="P16" s="788">
        <f t="shared" si="8"/>
      </c>
      <c r="Q16" s="770"/>
      <c r="R16" s="770"/>
      <c r="S16" s="773" t="s">
        <v>4520</v>
      </c>
      <c r="T16" s="782">
        <v>0.0001</v>
      </c>
      <c r="U16" s="772">
        <v>0</v>
      </c>
      <c r="V16" s="772">
        <v>0.1</v>
      </c>
      <c r="W16" s="770">
        <v>1</v>
      </c>
      <c r="X16" s="771">
        <v>0</v>
      </c>
    </row>
    <row r="17">
      <c r="A17" s="770"/>
      <c r="B17" s="789" t="s">
        <v>4521</v>
      </c>
      <c r="C17" s="770"/>
      <c r="D17" s="785">
        <v>4</v>
      </c>
      <c r="E17" s="785" t="s">
        <v>4476</v>
      </c>
      <c r="F17" s="785">
        <v>50</v>
      </c>
      <c r="G17" s="785">
        <v>3000</v>
      </c>
      <c r="H17" s="785">
        <v>20</v>
      </c>
      <c r="I17" s="772"/>
      <c r="J17" s="772"/>
      <c r="K17" s="772"/>
      <c r="L17" s="782">
        <f t="shared" si="10"/>
      </c>
      <c r="M17" s="782">
        <v>0.0002</v>
      </c>
      <c r="N17" s="787">
        <f t="shared" si="11"/>
      </c>
      <c r="O17" s="788">
        <f t="shared" si="5"/>
      </c>
      <c r="P17" s="788">
        <f t="shared" si="8"/>
      </c>
      <c r="Q17" s="770"/>
      <c r="R17" s="770"/>
      <c r="S17" s="772" t="s">
        <v>4476</v>
      </c>
      <c r="T17" s="782">
        <v>0.0599</v>
      </c>
      <c r="U17" s="772">
        <v>0.13</v>
      </c>
      <c r="V17" s="772">
        <v>129.4</v>
      </c>
      <c r="W17" s="770">
        <v>599</v>
      </c>
      <c r="X17" s="771">
        <v>48</v>
      </c>
    </row>
    <row r="18">
      <c r="A18" s="770"/>
      <c r="B18" s="771"/>
      <c r="C18" s="771"/>
      <c r="D18" s="785">
        <v>5</v>
      </c>
      <c r="E18" s="785" t="s">
        <v>4481</v>
      </c>
      <c r="F18" s="785">
        <v>100</v>
      </c>
      <c r="G18" s="785">
        <v>200</v>
      </c>
      <c r="H18" s="785">
        <v>3200</v>
      </c>
      <c r="I18" s="770"/>
      <c r="J18" s="772"/>
      <c r="K18" s="772"/>
      <c r="L18" s="782">
        <f t="shared" si="10"/>
      </c>
      <c r="M18" s="792">
        <v>0.032</v>
      </c>
      <c r="N18" s="787">
        <f t="shared" si="11"/>
      </c>
      <c r="O18" s="788">
        <f t="shared" si="5"/>
      </c>
      <c r="P18" s="788">
        <f t="shared" si="8"/>
      </c>
      <c r="Q18" s="770"/>
      <c r="R18" s="770"/>
      <c r="S18" s="772" t="s">
        <v>4481</v>
      </c>
      <c r="T18" s="782">
        <v>0.0319</v>
      </c>
      <c r="U18" s="772">
        <v>3.19</v>
      </c>
      <c r="V18" s="772">
        <v>3185.1</v>
      </c>
      <c r="W18" s="770">
        <v>319</v>
      </c>
      <c r="X18" s="771">
        <v>1100</v>
      </c>
    </row>
    <row r="19">
      <c r="A19" s="770"/>
      <c r="B19" s="771"/>
      <c r="C19" s="771"/>
      <c r="D19" s="785">
        <v>12</v>
      </c>
      <c r="E19" s="785" t="s">
        <v>4486</v>
      </c>
      <c r="F19" s="785">
        <v>1</v>
      </c>
      <c r="G19" s="785">
        <v>50</v>
      </c>
      <c r="H19" s="785">
        <v>12000</v>
      </c>
      <c r="I19" s="772"/>
      <c r="J19" s="772"/>
      <c r="K19" s="772"/>
      <c r="L19" s="782">
        <f t="shared" si="10"/>
      </c>
      <c r="M19" s="782">
        <v>0.1194</v>
      </c>
      <c r="N19" s="787">
        <f t="shared" si="11"/>
      </c>
      <c r="O19" s="788">
        <f t="shared" si="5"/>
      </c>
      <c r="P19" s="788">
        <f t="shared" si="8"/>
      </c>
      <c r="Q19" s="770"/>
      <c r="R19" s="770"/>
      <c r="S19" s="772" t="s">
        <v>4486</v>
      </c>
      <c r="T19" s="782">
        <v>0.1393</v>
      </c>
      <c r="U19" s="772">
        <v>0.16</v>
      </c>
      <c r="V19" s="772">
        <v>159.3</v>
      </c>
      <c r="W19" s="770">
        <v>1393</v>
      </c>
      <c r="X19" s="771">
        <v>63</v>
      </c>
    </row>
    <row r="20">
      <c r="A20" s="770"/>
      <c r="B20" s="771"/>
      <c r="C20" s="771"/>
      <c r="D20" s="785">
        <v>7</v>
      </c>
      <c r="E20" s="785" t="s">
        <v>4486</v>
      </c>
      <c r="F20" s="785">
        <v>2</v>
      </c>
      <c r="G20" s="785">
        <v>100</v>
      </c>
      <c r="H20" s="785">
        <v>2000</v>
      </c>
      <c r="I20" s="772"/>
      <c r="J20" s="772"/>
      <c r="K20" s="772"/>
      <c r="L20" s="782">
        <f t="shared" si="10"/>
      </c>
      <c r="M20" s="782">
        <v>0.0199</v>
      </c>
      <c r="N20" s="787">
        <f t="shared" si="11"/>
      </c>
      <c r="O20" s="788">
        <f t="shared" si="5"/>
      </c>
      <c r="P20" s="788">
        <f t="shared" si="8"/>
      </c>
      <c r="Q20" s="770"/>
      <c r="R20" s="770"/>
      <c r="S20" s="772" t="s">
        <v>4490</v>
      </c>
      <c r="T20" s="782">
        <v>0.0513</v>
      </c>
      <c r="U20" s="772">
        <v>0.26</v>
      </c>
      <c r="V20" s="772">
        <v>256.3</v>
      </c>
      <c r="W20" s="770">
        <v>513</v>
      </c>
      <c r="X20" s="771">
        <v>101</v>
      </c>
    </row>
    <row r="21">
      <c r="A21" s="770"/>
      <c r="B21" s="771"/>
      <c r="C21" s="771"/>
      <c r="D21" s="785">
        <v>16</v>
      </c>
      <c r="E21" s="785" t="s">
        <v>4476</v>
      </c>
      <c r="F21" s="785">
        <v>2</v>
      </c>
      <c r="G21" s="785">
        <v>120</v>
      </c>
      <c r="H21" s="785">
        <v>6000</v>
      </c>
      <c r="I21" s="772"/>
      <c r="J21" s="772"/>
      <c r="K21" s="772"/>
      <c r="L21" s="782">
        <f t="shared" si="10"/>
      </c>
      <c r="M21" s="782">
        <v>0.0597</v>
      </c>
      <c r="N21" s="787">
        <f t="shared" si="11"/>
      </c>
      <c r="O21" s="788">
        <f t="shared" si="5"/>
      </c>
      <c r="P21" s="788">
        <f t="shared" si="8"/>
      </c>
      <c r="Q21" s="770"/>
      <c r="R21" s="770"/>
      <c r="S21" s="772" t="s">
        <v>4487</v>
      </c>
      <c r="T21" s="782">
        <v>0.1991</v>
      </c>
      <c r="U21" s="772">
        <v>11.94</v>
      </c>
      <c r="V21" s="772">
        <v>11944.2</v>
      </c>
      <c r="W21" s="770">
        <v>1991</v>
      </c>
      <c r="X21" s="771">
        <v>5390</v>
      </c>
    </row>
    <row r="22">
      <c r="A22" s="770"/>
      <c r="B22" s="770"/>
      <c r="C22" s="771"/>
      <c r="D22" s="785">
        <v>14</v>
      </c>
      <c r="E22" s="785" t="s">
        <v>4490</v>
      </c>
      <c r="F22" s="785">
        <v>5</v>
      </c>
      <c r="G22" s="785">
        <v>150</v>
      </c>
      <c r="H22" s="785">
        <v>5150</v>
      </c>
      <c r="I22" s="772"/>
      <c r="J22" s="772"/>
      <c r="K22" s="772"/>
      <c r="L22" s="782">
        <f t="shared" si="10"/>
      </c>
      <c r="M22" s="782">
        <v>0.0513</v>
      </c>
      <c r="N22" s="787">
        <f t="shared" si="11"/>
      </c>
      <c r="O22" s="788">
        <f t="shared" si="5"/>
      </c>
      <c r="P22" s="788">
        <f t="shared" si="8"/>
      </c>
      <c r="Q22" s="770"/>
      <c r="R22" s="770"/>
      <c r="S22" s="772" t="s">
        <v>4489</v>
      </c>
      <c r="T22" s="782">
        <v>0.1642</v>
      </c>
      <c r="U22" s="772">
        <v>1.87</v>
      </c>
      <c r="V22" s="772">
        <v>1866.3</v>
      </c>
      <c r="W22" s="770">
        <v>1642</v>
      </c>
      <c r="X22" s="771">
        <v>928</v>
      </c>
    </row>
    <row r="23">
      <c r="A23" s="770"/>
      <c r="B23" s="770"/>
      <c r="C23" s="771"/>
      <c r="D23" s="785">
        <v>9</v>
      </c>
      <c r="E23" s="793" t="s">
        <v>4487</v>
      </c>
      <c r="F23" s="794">
        <v>50</v>
      </c>
      <c r="G23" s="785">
        <v>50</v>
      </c>
      <c r="H23" s="795">
        <v>16000</v>
      </c>
      <c r="I23" s="796"/>
      <c r="J23" s="796"/>
      <c r="K23" s="796"/>
      <c r="L23" s="782">
        <f t="shared" si="10"/>
      </c>
      <c r="M23" s="782">
        <v>0.1593</v>
      </c>
      <c r="N23" s="787">
        <f t="shared" si="11"/>
      </c>
      <c r="O23" s="788">
        <f t="shared" si="5"/>
      </c>
      <c r="P23" s="788">
        <f t="shared" si="8"/>
      </c>
      <c r="Q23" s="770"/>
      <c r="R23" s="770"/>
      <c r="S23" s="772" t="s">
        <v>4482</v>
      </c>
      <c r="T23" s="782">
        <v>0.1821</v>
      </c>
      <c r="U23" s="772">
        <v>26.64</v>
      </c>
      <c r="V23" s="772">
        <v>26635.5</v>
      </c>
      <c r="W23" s="770">
        <v>1821</v>
      </c>
      <c r="X23" s="771">
        <v>12480</v>
      </c>
    </row>
    <row r="24">
      <c r="A24" s="770"/>
      <c r="B24" s="770"/>
      <c r="C24" s="771"/>
      <c r="D24" s="785">
        <v>15</v>
      </c>
      <c r="E24" s="785" t="s">
        <v>4487</v>
      </c>
      <c r="F24" s="785">
        <v>100</v>
      </c>
      <c r="G24" s="785">
        <v>100</v>
      </c>
      <c r="H24" s="785">
        <v>4000</v>
      </c>
      <c r="I24" s="772"/>
      <c r="J24" s="772"/>
      <c r="K24" s="772"/>
      <c r="L24" s="782">
        <f t="shared" si="10"/>
      </c>
      <c r="M24" s="782">
        <v>0.0398</v>
      </c>
      <c r="N24" s="787">
        <f t="shared" si="11"/>
      </c>
      <c r="O24" s="788">
        <f t="shared" si="5"/>
      </c>
      <c r="P24" s="788">
        <f t="shared" si="8"/>
      </c>
      <c r="Q24" s="770"/>
      <c r="R24" s="770"/>
      <c r="S24" s="772" t="s">
        <v>4484</v>
      </c>
      <c r="T24" s="782">
        <v>0.1593</v>
      </c>
      <c r="U24" s="772">
        <v>99.53</v>
      </c>
      <c r="V24" s="772">
        <v>99534.8</v>
      </c>
      <c r="W24" s="770">
        <v>1593</v>
      </c>
      <c r="X24" s="771">
        <v>40000</v>
      </c>
    </row>
    <row r="25">
      <c r="A25" s="770"/>
      <c r="B25" s="770"/>
      <c r="C25" s="771"/>
      <c r="D25" s="785">
        <v>10</v>
      </c>
      <c r="E25" s="785" t="s">
        <v>4489</v>
      </c>
      <c r="F25" s="785">
        <v>10</v>
      </c>
      <c r="G25" s="785">
        <v>30</v>
      </c>
      <c r="H25" s="785">
        <v>12000</v>
      </c>
      <c r="I25" s="772"/>
      <c r="J25" s="772"/>
      <c r="K25" s="772"/>
      <c r="L25" s="782">
        <f t="shared" si="10"/>
      </c>
      <c r="M25" s="782">
        <v>0.1194</v>
      </c>
      <c r="N25" s="787">
        <f t="shared" si="11"/>
      </c>
      <c r="O25" s="788">
        <f t="shared" si="5"/>
      </c>
      <c r="P25" s="788">
        <f t="shared" si="8"/>
      </c>
      <c r="Q25" s="770"/>
      <c r="R25" s="770"/>
      <c r="S25" s="770"/>
      <c r="T25" s="770"/>
      <c r="U25" s="770"/>
      <c r="V25" s="770"/>
      <c r="W25" s="770"/>
      <c r="X25" s="771"/>
    </row>
    <row r="26">
      <c r="A26" s="770"/>
      <c r="B26" s="770"/>
      <c r="C26" s="771"/>
      <c r="D26" s="785">
        <v>8</v>
      </c>
      <c r="E26" s="785" t="s">
        <v>4489</v>
      </c>
      <c r="F26" s="785">
        <v>15</v>
      </c>
      <c r="G26" s="785">
        <v>45</v>
      </c>
      <c r="H26" s="785">
        <v>4500</v>
      </c>
      <c r="I26" s="772"/>
      <c r="J26" s="772"/>
      <c r="K26" s="772"/>
      <c r="L26" s="782">
        <f t="shared" si="10"/>
      </c>
      <c r="M26" s="782">
        <v>0.0448</v>
      </c>
      <c r="N26" s="787">
        <f t="shared" si="11"/>
      </c>
      <c r="O26" s="788">
        <f t="shared" si="5"/>
      </c>
      <c r="P26" s="788">
        <f t="shared" si="8"/>
      </c>
      <c r="Q26" s="770"/>
      <c r="R26" s="770"/>
      <c r="S26" s="770"/>
      <c r="T26" s="770"/>
      <c r="U26" s="770"/>
      <c r="V26" s="770"/>
      <c r="W26" s="770"/>
      <c r="X26" s="771"/>
    </row>
    <row r="27">
      <c r="A27" s="770"/>
      <c r="B27" s="770"/>
      <c r="C27" s="771"/>
      <c r="D27" s="785">
        <v>11</v>
      </c>
      <c r="E27" s="785" t="s">
        <v>4482</v>
      </c>
      <c r="F27" s="785">
        <v>120</v>
      </c>
      <c r="G27" s="785">
        <v>40</v>
      </c>
      <c r="H27" s="785">
        <v>14300</v>
      </c>
      <c r="I27" s="772"/>
      <c r="J27" s="772"/>
      <c r="K27" s="772"/>
      <c r="L27" s="782">
        <f t="shared" si="10"/>
      </c>
      <c r="M27" s="782">
        <v>0.1423</v>
      </c>
      <c r="N27" s="787">
        <f t="shared" si="11"/>
      </c>
      <c r="O27" s="788">
        <f t="shared" si="5"/>
      </c>
      <c r="P27" s="788">
        <f t="shared" si="8"/>
      </c>
      <c r="Q27" s="770"/>
      <c r="R27" s="770"/>
      <c r="S27" s="770"/>
      <c r="T27" s="770"/>
      <c r="U27" s="770"/>
      <c r="V27" s="770"/>
      <c r="W27" s="770"/>
      <c r="X27" s="771"/>
    </row>
    <row r="28">
      <c r="A28" s="770"/>
      <c r="B28" s="770"/>
      <c r="C28" s="771"/>
      <c r="D28" s="785">
        <v>17</v>
      </c>
      <c r="E28" s="785" t="s">
        <v>4482</v>
      </c>
      <c r="F28" s="785">
        <v>240</v>
      </c>
      <c r="G28" s="785">
        <v>80</v>
      </c>
      <c r="H28" s="785">
        <v>4000</v>
      </c>
      <c r="I28" s="772"/>
      <c r="J28" s="772"/>
      <c r="K28" s="772"/>
      <c r="L28" s="782">
        <f t="shared" si="10"/>
      </c>
      <c r="M28" s="782">
        <v>0.0398</v>
      </c>
      <c r="N28" s="787">
        <f t="shared" si="11"/>
      </c>
      <c r="O28" s="788">
        <f t="shared" si="5"/>
      </c>
      <c r="P28" s="788">
        <f t="shared" si="8"/>
      </c>
      <c r="Q28" s="770"/>
      <c r="R28" s="770"/>
      <c r="S28" s="770"/>
      <c r="T28" s="770"/>
      <c r="U28" s="770"/>
      <c r="V28" s="770"/>
      <c r="W28" s="770"/>
      <c r="X28" s="771"/>
    </row>
    <row r="29">
      <c r="A29" s="770"/>
      <c r="B29" s="770"/>
      <c r="C29" s="771"/>
      <c r="D29" s="785">
        <v>13</v>
      </c>
      <c r="E29" s="785" t="s">
        <v>4484</v>
      </c>
      <c r="F29" s="785">
        <v>500</v>
      </c>
      <c r="G29" s="785">
        <v>25</v>
      </c>
      <c r="H29" s="785">
        <v>12000</v>
      </c>
      <c r="I29" s="772"/>
      <c r="J29" s="772"/>
      <c r="K29" s="772"/>
      <c r="L29" s="782">
        <f t="shared" si="10"/>
      </c>
      <c r="M29" s="782">
        <v>0.1194</v>
      </c>
      <c r="N29" s="787">
        <f t="shared" si="11"/>
      </c>
      <c r="O29" s="788">
        <f t="shared" si="5"/>
      </c>
      <c r="P29" s="788">
        <f t="shared" si="8"/>
      </c>
      <c r="Q29" s="770"/>
      <c r="R29" s="770"/>
      <c r="S29" s="770"/>
      <c r="T29" s="770"/>
      <c r="U29" s="770"/>
      <c r="V29" s="770"/>
      <c r="W29" s="770"/>
      <c r="X29" s="771"/>
    </row>
    <row r="30">
      <c r="A30" s="770"/>
      <c r="B30" s="770"/>
      <c r="C30" s="771"/>
      <c r="D30" s="785">
        <v>6</v>
      </c>
      <c r="E30" s="785" t="s">
        <v>4484</v>
      </c>
      <c r="F30" s="785">
        <v>1000</v>
      </c>
      <c r="G30" s="785">
        <v>50</v>
      </c>
      <c r="H30" s="785">
        <v>4000</v>
      </c>
      <c r="I30" s="772"/>
      <c r="J30" s="772"/>
      <c r="K30" s="772"/>
      <c r="L30" s="782">
        <f t="shared" si="10"/>
      </c>
      <c r="M30" s="782">
        <v>0.0398</v>
      </c>
      <c r="N30" s="787">
        <f t="shared" si="11"/>
      </c>
      <c r="O30" s="788">
        <f t="shared" si="5"/>
      </c>
      <c r="P30" s="788">
        <f t="shared" si="8"/>
      </c>
      <c r="Q30" s="776" t="s">
        <v>4522</v>
      </c>
      <c r="R30" s="776" t="s">
        <v>4522</v>
      </c>
      <c r="S30" s="770"/>
      <c r="T30" s="770"/>
      <c r="U30" s="770"/>
      <c r="V30" s="770"/>
      <c r="W30" s="770"/>
      <c r="X30" s="771"/>
    </row>
    <row r="31">
      <c r="A31" s="770"/>
      <c r="B31" s="771"/>
      <c r="C31" s="771"/>
      <c r="D31" s="770"/>
      <c r="E31" s="770"/>
      <c r="F31" s="770"/>
      <c r="G31" s="770"/>
      <c r="H31" s="770">
        <v>100000</v>
      </c>
      <c r="I31" s="770"/>
      <c r="J31" s="770"/>
      <c r="K31" s="770"/>
      <c r="L31" s="783">
        <f>SUM(L14:L30)</f>
      </c>
      <c r="M31" s="783">
        <f>SUM(M14:M30)</f>
      </c>
      <c r="N31" s="771"/>
      <c r="O31" s="770">
        <f>SUM(O14:O30)</f>
      </c>
      <c r="P31" s="770">
        <f>SUM(P14:P30)</f>
      </c>
      <c r="Q31" s="770">
        <f>P31+H68</f>
      </c>
      <c r="R31" s="770">
        <f>O31+H68</f>
      </c>
      <c r="S31" s="770"/>
      <c r="T31" s="770"/>
      <c r="U31" s="770"/>
      <c r="V31" s="770"/>
      <c r="W31" s="770"/>
      <c r="X31" s="771"/>
    </row>
    <row r="32">
      <c r="A32" s="770"/>
      <c r="B32" s="770"/>
      <c r="C32" s="770"/>
      <c r="D32" s="770"/>
      <c r="E32" s="770"/>
      <c r="F32" s="770"/>
      <c r="G32" s="770"/>
      <c r="H32" s="770"/>
      <c r="I32" s="770"/>
      <c r="J32" s="770"/>
      <c r="K32" s="770"/>
      <c r="L32" s="770"/>
      <c r="M32" s="770"/>
      <c r="N32" s="797" t="s">
        <v>4523</v>
      </c>
      <c r="O32" s="798">
        <f>O31/$G$5</f>
      </c>
      <c r="P32" s="798">
        <f>P31/$G$5</f>
      </c>
      <c r="Q32" s="799">
        <f>Q31/60</f>
      </c>
      <c r="R32" s="799">
        <f>R31/60</f>
      </c>
      <c r="S32" s="770"/>
      <c r="T32" s="770"/>
      <c r="U32" s="770"/>
      <c r="V32" s="770"/>
      <c r="W32" s="770"/>
      <c r="X32" s="771"/>
    </row>
    <row r="33">
      <c r="A33" s="770"/>
      <c r="B33" s="770"/>
      <c r="C33" s="770"/>
      <c r="D33" s="770"/>
      <c r="E33" s="770"/>
      <c r="F33" s="770"/>
      <c r="G33" s="770"/>
      <c r="H33" s="770"/>
      <c r="I33" s="770"/>
      <c r="J33" s="770"/>
      <c r="K33" s="770"/>
      <c r="L33" s="770"/>
      <c r="M33" s="770"/>
      <c r="N33" s="770"/>
      <c r="O33" s="770"/>
      <c r="P33" s="770"/>
      <c r="Q33" s="770"/>
      <c r="R33" s="770"/>
      <c r="S33" s="770"/>
      <c r="T33" s="770"/>
      <c r="U33" s="770"/>
      <c r="V33" s="770"/>
      <c r="W33" s="771"/>
      <c r="X33" s="771"/>
    </row>
    <row r="34">
      <c r="A34" s="770"/>
      <c r="B34" s="770"/>
      <c r="C34" s="800" t="s">
        <v>4524</v>
      </c>
      <c r="D34" s="770"/>
      <c r="E34" s="770"/>
      <c r="F34" s="770"/>
      <c r="G34" s="770"/>
      <c r="H34" s="770"/>
      <c r="I34" s="770"/>
      <c r="J34" s="770"/>
      <c r="K34" s="770"/>
      <c r="L34" s="770"/>
      <c r="M34" s="770"/>
      <c r="N34" s="770"/>
      <c r="O34" s="770"/>
      <c r="P34" s="770"/>
      <c r="Q34" s="801">
        <f>O74*P31</f>
      </c>
      <c r="R34" s="770"/>
      <c r="S34" s="770"/>
      <c r="T34" s="770"/>
      <c r="U34" s="770"/>
      <c r="V34" s="770"/>
      <c r="W34" s="771"/>
      <c r="X34" s="771"/>
    </row>
    <row r="35">
      <c r="A35" s="770"/>
      <c r="B35" s="770"/>
      <c r="C35" s="770"/>
      <c r="D35" s="770"/>
      <c r="E35" s="770"/>
      <c r="F35" s="770"/>
      <c r="G35" s="770"/>
      <c r="H35" s="770"/>
      <c r="I35" s="770"/>
      <c r="J35" s="770"/>
      <c r="K35" s="770"/>
      <c r="L35" s="770"/>
      <c r="M35" s="770"/>
      <c r="N35" s="770"/>
      <c r="O35" s="770"/>
      <c r="P35" s="776" t="s">
        <v>4525</v>
      </c>
      <c r="Q35" s="801">
        <f>O46</f>
      </c>
      <c r="R35" s="770"/>
      <c r="S35" s="770"/>
      <c r="T35" s="770"/>
      <c r="U35" s="770"/>
      <c r="V35" s="770"/>
      <c r="W35" s="771"/>
      <c r="X35" s="771"/>
    </row>
    <row r="36">
      <c r="A36" s="770"/>
      <c r="B36" s="776" t="s">
        <v>4526</v>
      </c>
      <c r="C36" s="770"/>
      <c r="D36" s="774" t="s">
        <v>4527</v>
      </c>
      <c r="E36" s="774" t="s">
        <v>4528</v>
      </c>
      <c r="F36" s="774" t="s">
        <v>4529</v>
      </c>
      <c r="G36" s="774" t="s">
        <v>4530</v>
      </c>
      <c r="H36" s="774" t="s">
        <v>4531</v>
      </c>
      <c r="I36" s="776"/>
      <c r="J36" s="770"/>
      <c r="K36" s="802"/>
      <c r="L36" s="802"/>
      <c r="M36" s="802"/>
      <c r="N36" s="770"/>
      <c r="O36" s="770"/>
      <c r="P36" s="770"/>
      <c r="Q36" s="801">
        <f>SUM(Q34:Q35)</f>
      </c>
      <c r="R36" s="770"/>
      <c r="S36" s="770"/>
      <c r="T36" s="770"/>
      <c r="U36" s="770"/>
      <c r="V36" s="770"/>
      <c r="W36" s="771"/>
      <c r="X36" s="771"/>
    </row>
    <row r="37">
      <c r="A37" s="770">
        <f t="shared" ref="A37:A67" si="19">B37*60</f>
      </c>
      <c r="B37" s="770">
        <f>C37</f>
      </c>
      <c r="C37" s="770">
        <v>5</v>
      </c>
      <c r="D37" s="785">
        <v>5</v>
      </c>
      <c r="E37" s="803" t="s">
        <v>4480</v>
      </c>
      <c r="F37" s="785">
        <v>2</v>
      </c>
      <c r="G37" s="772">
        <v>120</v>
      </c>
      <c r="H37" s="804">
        <v>0.4</v>
      </c>
      <c r="I37" s="805">
        <f t="shared" ref="I37:I67" si="15">G37/(C37*60)</f>
      </c>
      <c r="J37" s="770"/>
      <c r="K37" s="770"/>
      <c r="L37" s="770"/>
      <c r="M37" s="770"/>
      <c r="N37" s="770"/>
      <c r="O37" s="770"/>
      <c r="P37" s="770"/>
      <c r="Q37" s="801">
        <f>Q36/O74+H68</f>
      </c>
      <c r="R37" s="770"/>
      <c r="S37" s="770"/>
      <c r="T37" s="770"/>
      <c r="U37" s="770"/>
      <c r="V37" s="770"/>
      <c r="W37" s="771"/>
      <c r="X37" s="771"/>
    </row>
    <row r="38">
      <c r="A38" s="770">
        <f t="shared" si="19"/>
      </c>
      <c r="B38" s="770">
        <f>C37+C38</f>
      </c>
      <c r="C38" s="770">
        <v>10</v>
      </c>
      <c r="D38" s="785">
        <v>15</v>
      </c>
      <c r="E38" s="785" t="s">
        <v>4532</v>
      </c>
      <c r="F38" s="785">
        <v>100</v>
      </c>
      <c r="G38" s="772">
        <v>100</v>
      </c>
      <c r="H38" s="804">
        <v>0.17</v>
      </c>
      <c r="I38" s="805">
        <f t="shared" si="15"/>
      </c>
      <c r="J38" s="770"/>
      <c r="K38" s="770"/>
      <c r="L38" s="770"/>
      <c r="M38" s="770"/>
      <c r="N38" s="770"/>
      <c r="O38" s="770"/>
      <c r="P38" s="770"/>
      <c r="Q38" s="805">
        <f>Q37/60</f>
      </c>
      <c r="R38" s="770"/>
      <c r="S38" s="770"/>
      <c r="T38" s="770"/>
      <c r="U38" s="770"/>
      <c r="V38" s="770"/>
      <c r="W38" s="771"/>
      <c r="X38" s="771"/>
    </row>
    <row r="39">
      <c r="A39" s="770">
        <f t="shared" si="19"/>
      </c>
      <c r="B39" s="770">
        <f t="shared" ref="B39:B67" si="6">C39+B38</f>
      </c>
      <c r="C39" s="770">
        <v>20</v>
      </c>
      <c r="D39" s="785">
        <v>35</v>
      </c>
      <c r="E39" s="785" t="s">
        <v>4473</v>
      </c>
      <c r="F39" s="785">
        <v>1</v>
      </c>
      <c r="G39" s="772">
        <v>2000</v>
      </c>
      <c r="H39" s="804">
        <v>1.67</v>
      </c>
      <c r="I39" s="805">
        <f t="shared" si="15"/>
      </c>
      <c r="J39" s="770"/>
      <c r="K39" s="770"/>
      <c r="L39" s="770"/>
      <c r="M39" s="770"/>
      <c r="N39" s="770"/>
      <c r="O39" s="770"/>
      <c r="P39" s="770"/>
      <c r="Q39" s="770"/>
      <c r="R39" s="770"/>
      <c r="S39" s="770"/>
      <c r="T39" s="770"/>
      <c r="U39" s="770"/>
      <c r="V39" s="770"/>
      <c r="W39" s="771"/>
      <c r="X39" s="771"/>
    </row>
    <row r="40">
      <c r="A40" s="770">
        <f t="shared" si="19"/>
      </c>
      <c r="B40" s="770">
        <f t="shared" si="6"/>
      </c>
      <c r="C40" s="770">
        <v>25</v>
      </c>
      <c r="D40" s="785">
        <v>60</v>
      </c>
      <c r="E40" s="803" t="s">
        <v>4532</v>
      </c>
      <c r="F40" s="785">
        <v>150</v>
      </c>
      <c r="G40" s="772">
        <v>150</v>
      </c>
      <c r="H40" s="804">
        <v>0.1</v>
      </c>
      <c r="I40" s="805">
        <f t="shared" si="15"/>
      </c>
      <c r="J40" s="770"/>
      <c r="K40" s="770"/>
      <c r="L40" s="770"/>
      <c r="M40" s="770"/>
      <c r="N40" s="770"/>
      <c r="O40" s="770"/>
      <c r="P40" s="770"/>
      <c r="Q40" s="770"/>
      <c r="R40" s="770"/>
      <c r="S40" s="770"/>
      <c r="T40" s="770"/>
      <c r="U40" s="770"/>
      <c r="V40" s="770"/>
      <c r="W40" s="771"/>
      <c r="X40" s="771"/>
    </row>
    <row r="41">
      <c r="A41" s="770">
        <f t="shared" si="19"/>
      </c>
      <c r="B41" s="770">
        <f t="shared" si="6"/>
      </c>
      <c r="C41" s="770">
        <v>25</v>
      </c>
      <c r="D41" s="785">
        <v>85</v>
      </c>
      <c r="E41" s="803" t="s">
        <v>4480</v>
      </c>
      <c r="F41" s="785">
        <v>3</v>
      </c>
      <c r="G41" s="772">
        <v>180</v>
      </c>
      <c r="H41" s="804">
        <v>0.12</v>
      </c>
      <c r="I41" s="805">
        <f t="shared" si="15"/>
      </c>
      <c r="J41" s="770"/>
      <c r="K41" s="770"/>
      <c r="L41" s="770"/>
      <c r="M41" s="776" t="s">
        <v>4533</v>
      </c>
      <c r="N41" s="776" t="s">
        <v>4534</v>
      </c>
      <c r="O41" s="770">
        <f>J113</f>
      </c>
      <c r="P41" s="806">
        <f t="shared" ref="P41:P45" si="2">O41/$O$46</f>
      </c>
      <c r="Q41" s="770"/>
      <c r="R41" s="770"/>
      <c r="S41" s="770"/>
      <c r="T41" s="770"/>
      <c r="U41" s="770"/>
      <c r="V41" s="770"/>
      <c r="W41" s="771"/>
      <c r="X41" s="771"/>
    </row>
    <row r="42">
      <c r="A42" s="770">
        <f t="shared" si="19"/>
      </c>
      <c r="B42" s="770">
        <f t="shared" si="6"/>
      </c>
      <c r="C42" s="770">
        <v>30</v>
      </c>
      <c r="D42" s="785">
        <v>115</v>
      </c>
      <c r="E42" s="803" t="s">
        <v>4532</v>
      </c>
      <c r="F42" s="785">
        <v>150</v>
      </c>
      <c r="G42" s="772">
        <v>150</v>
      </c>
      <c r="H42" s="804">
        <v>0.08</v>
      </c>
      <c r="I42" s="805">
        <f t="shared" si="15"/>
      </c>
      <c r="J42" s="770"/>
      <c r="K42" s="770"/>
      <c r="L42" s="770"/>
      <c r="M42" s="770"/>
      <c r="N42" s="776" t="s">
        <v>4535</v>
      </c>
      <c r="O42" s="770">
        <f>J120</f>
      </c>
      <c r="P42" s="806">
        <f t="shared" si="2"/>
      </c>
      <c r="Q42" s="770"/>
      <c r="R42" s="770"/>
      <c r="S42" s="770"/>
      <c r="T42" s="770"/>
      <c r="U42" s="770"/>
      <c r="V42" s="770"/>
      <c r="W42" s="771"/>
      <c r="X42" s="771"/>
    </row>
    <row r="43">
      <c r="A43" s="770">
        <f t="shared" si="19"/>
      </c>
      <c r="B43" s="807">
        <f t="shared" si="6"/>
      </c>
      <c r="C43" s="807">
        <v>30</v>
      </c>
      <c r="D43" s="808">
        <v>145</v>
      </c>
      <c r="E43" s="809" t="s">
        <v>4473</v>
      </c>
      <c r="F43" s="808">
        <v>1</v>
      </c>
      <c r="G43" s="808">
        <v>2000</v>
      </c>
      <c r="H43" s="810">
        <v>1.11</v>
      </c>
      <c r="I43" s="811">
        <f t="shared" si="15"/>
      </c>
      <c r="J43" s="812" t="s">
        <v>4536</v>
      </c>
      <c r="K43" s="813" t="s">
        <v>4537</v>
      </c>
      <c r="L43" s="770"/>
      <c r="M43" s="770"/>
      <c r="N43" s="776" t="s">
        <v>4488</v>
      </c>
      <c r="O43" s="770">
        <f>H204</f>
      </c>
      <c r="P43" s="806">
        <f t="shared" si="2"/>
      </c>
      <c r="Q43" s="770"/>
      <c r="R43" s="770"/>
      <c r="S43" s="770"/>
      <c r="T43" s="770"/>
      <c r="U43" s="770"/>
      <c r="V43" s="770"/>
      <c r="W43" s="771"/>
      <c r="X43" s="771"/>
    </row>
    <row r="44">
      <c r="A44" s="770">
        <f t="shared" si="19"/>
      </c>
      <c r="B44" s="770">
        <f t="shared" si="6"/>
      </c>
      <c r="C44" s="770">
        <v>30</v>
      </c>
      <c r="D44" s="785">
        <v>175</v>
      </c>
      <c r="E44" s="785" t="s">
        <v>4480</v>
      </c>
      <c r="F44" s="785">
        <v>3</v>
      </c>
      <c r="G44" s="772">
        <v>180</v>
      </c>
      <c r="H44" s="804">
        <v>0.1</v>
      </c>
      <c r="I44" s="805">
        <f t="shared" si="15"/>
      </c>
      <c r="J44" s="770"/>
      <c r="K44" s="770"/>
      <c r="L44" s="770"/>
      <c r="M44" s="770"/>
      <c r="N44" s="776" t="s">
        <v>4538</v>
      </c>
      <c r="O44" s="770">
        <f>G133</f>
      </c>
      <c r="P44" s="806">
        <f t="shared" si="2"/>
      </c>
      <c r="Q44" s="770"/>
      <c r="R44" s="770"/>
      <c r="S44" s="770"/>
      <c r="T44" s="770"/>
      <c r="U44" s="770"/>
      <c r="V44" s="770"/>
      <c r="W44" s="771"/>
      <c r="X44" s="771"/>
    </row>
    <row r="45">
      <c r="A45" s="770">
        <f t="shared" si="19"/>
      </c>
      <c r="B45" s="770">
        <f t="shared" si="6"/>
      </c>
      <c r="C45" s="770">
        <v>30</v>
      </c>
      <c r="D45" s="785">
        <v>205</v>
      </c>
      <c r="E45" s="785" t="s">
        <v>4532</v>
      </c>
      <c r="F45" s="785">
        <v>150</v>
      </c>
      <c r="G45" s="772">
        <v>150</v>
      </c>
      <c r="H45" s="804">
        <v>0.08</v>
      </c>
      <c r="I45" s="805">
        <f t="shared" si="15"/>
      </c>
      <c r="J45" s="770"/>
      <c r="K45" s="770"/>
      <c r="L45" s="770"/>
      <c r="M45" s="770"/>
      <c r="N45" s="776" t="s">
        <v>4539</v>
      </c>
      <c r="O45" s="770">
        <f>F158</f>
      </c>
      <c r="P45" s="806">
        <f t="shared" si="2"/>
      </c>
      <c r="Q45" s="770"/>
      <c r="R45" s="770"/>
      <c r="S45" s="770"/>
      <c r="T45" s="770"/>
      <c r="U45" s="770"/>
      <c r="V45" s="770"/>
      <c r="W45" s="771"/>
      <c r="X45" s="771"/>
    </row>
    <row r="46">
      <c r="A46" s="770">
        <f t="shared" si="19"/>
      </c>
      <c r="B46" s="770">
        <f t="shared" si="6"/>
      </c>
      <c r="C46" s="770">
        <v>45</v>
      </c>
      <c r="D46" s="785">
        <v>250</v>
      </c>
      <c r="E46" s="803" t="s">
        <v>4480</v>
      </c>
      <c r="F46" s="785">
        <v>5</v>
      </c>
      <c r="G46" s="772">
        <v>300</v>
      </c>
      <c r="H46" s="804">
        <v>0.11</v>
      </c>
      <c r="I46" s="805">
        <f t="shared" si="15"/>
      </c>
      <c r="J46" s="802"/>
      <c r="K46" s="770"/>
      <c r="L46" s="770"/>
      <c r="M46" s="770"/>
      <c r="N46" s="770"/>
      <c r="O46" s="770">
        <f>SUM(O41:O45)</f>
      </c>
      <c r="P46" s="770"/>
      <c r="Q46" s="770"/>
      <c r="R46" s="770"/>
      <c r="S46" s="770"/>
      <c r="T46" s="770"/>
      <c r="U46" s="770"/>
      <c r="V46" s="770"/>
      <c r="W46" s="771"/>
      <c r="X46" s="771"/>
    </row>
    <row r="47">
      <c r="A47" s="770">
        <f t="shared" si="19"/>
      </c>
      <c r="B47" s="770">
        <f t="shared" si="6"/>
      </c>
      <c r="C47" s="770">
        <v>45</v>
      </c>
      <c r="D47" s="785">
        <v>295</v>
      </c>
      <c r="E47" s="803" t="s">
        <v>4532</v>
      </c>
      <c r="F47" s="785">
        <v>150</v>
      </c>
      <c r="G47" s="772">
        <v>150</v>
      </c>
      <c r="H47" s="804">
        <v>0.06</v>
      </c>
      <c r="I47" s="805">
        <f t="shared" si="15"/>
      </c>
      <c r="J47" s="770"/>
      <c r="K47" s="770"/>
      <c r="L47" s="770"/>
      <c r="M47" s="770"/>
      <c r="N47" s="770"/>
      <c r="O47" s="770"/>
      <c r="P47" s="770"/>
      <c r="Q47" s="770"/>
      <c r="R47" s="770"/>
      <c r="S47" s="770"/>
      <c r="T47" s="770"/>
      <c r="U47" s="770"/>
      <c r="V47" s="770"/>
      <c r="W47" s="771"/>
      <c r="X47" s="771"/>
    </row>
    <row r="48">
      <c r="A48" s="770">
        <f t="shared" si="19"/>
      </c>
      <c r="B48" s="770">
        <f t="shared" si="6"/>
      </c>
      <c r="C48" s="770">
        <v>45</v>
      </c>
      <c r="D48" s="785">
        <v>340</v>
      </c>
      <c r="E48" s="785" t="s">
        <v>4480</v>
      </c>
      <c r="F48" s="785">
        <v>5</v>
      </c>
      <c r="G48" s="772">
        <v>300</v>
      </c>
      <c r="H48" s="804">
        <v>0.11</v>
      </c>
      <c r="I48" s="805">
        <f t="shared" si="15"/>
      </c>
      <c r="J48" s="770"/>
      <c r="K48" s="802"/>
      <c r="L48" s="802"/>
      <c r="M48" s="770"/>
      <c r="N48" s="770"/>
      <c r="O48" s="770"/>
      <c r="P48" s="770"/>
      <c r="Q48" s="770"/>
      <c r="R48" s="770"/>
      <c r="S48" s="770"/>
      <c r="T48" s="770"/>
      <c r="U48" s="770"/>
      <c r="V48" s="770"/>
      <c r="W48" s="771"/>
      <c r="X48" s="771"/>
    </row>
    <row r="49">
      <c r="A49" s="770">
        <f t="shared" si="19"/>
      </c>
      <c r="B49" s="770">
        <f t="shared" si="6"/>
      </c>
      <c r="C49" s="770">
        <v>45</v>
      </c>
      <c r="D49" s="785">
        <v>385</v>
      </c>
      <c r="E49" s="785" t="s">
        <v>4532</v>
      </c>
      <c r="F49" s="785">
        <v>150</v>
      </c>
      <c r="G49" s="772">
        <v>150</v>
      </c>
      <c r="H49" s="804">
        <v>0.06</v>
      </c>
      <c r="I49" s="805">
        <f t="shared" si="15"/>
      </c>
      <c r="J49" s="770"/>
      <c r="K49" s="802"/>
      <c r="L49" s="802"/>
      <c r="M49" s="770"/>
      <c r="N49" s="770"/>
      <c r="O49" s="770"/>
      <c r="P49" s="770"/>
      <c r="Q49" s="770"/>
      <c r="R49" s="770"/>
      <c r="S49" s="770"/>
      <c r="T49" s="770"/>
      <c r="U49" s="770"/>
      <c r="V49" s="770"/>
      <c r="W49" s="771"/>
      <c r="X49" s="771"/>
    </row>
    <row r="50">
      <c r="A50" s="770">
        <f t="shared" si="19"/>
      </c>
      <c r="B50" s="807">
        <f t="shared" si="6"/>
      </c>
      <c r="C50" s="807">
        <v>45</v>
      </c>
      <c r="D50" s="808">
        <v>430</v>
      </c>
      <c r="E50" s="808" t="s">
        <v>4473</v>
      </c>
      <c r="F50" s="808">
        <v>1</v>
      </c>
      <c r="G50" s="808">
        <v>2000</v>
      </c>
      <c r="H50" s="810">
        <v>0.74</v>
      </c>
      <c r="I50" s="811">
        <f t="shared" si="15"/>
      </c>
      <c r="J50" s="812" t="s">
        <v>4540</v>
      </c>
      <c r="K50" s="814" t="s">
        <v>4541</v>
      </c>
      <c r="L50" s="802"/>
      <c r="M50" s="770"/>
      <c r="N50" s="770"/>
      <c r="O50" s="770"/>
      <c r="P50" s="770"/>
      <c r="Q50" s="770"/>
      <c r="R50" s="770"/>
      <c r="S50" s="770"/>
      <c r="T50" s="770"/>
      <c r="U50" s="770"/>
      <c r="V50" s="770"/>
      <c r="W50" s="771"/>
      <c r="X50" s="771"/>
    </row>
    <row r="51">
      <c r="A51" s="770">
        <f t="shared" si="19"/>
      </c>
      <c r="B51" s="770">
        <f t="shared" si="6"/>
      </c>
      <c r="C51" s="770">
        <v>70</v>
      </c>
      <c r="D51" s="785">
        <v>500</v>
      </c>
      <c r="E51" s="803" t="s">
        <v>4480</v>
      </c>
      <c r="F51" s="785">
        <v>5</v>
      </c>
      <c r="G51" s="772">
        <v>300</v>
      </c>
      <c r="H51" s="804">
        <v>0.07</v>
      </c>
      <c r="I51" s="805">
        <f t="shared" si="15"/>
      </c>
      <c r="J51" s="770"/>
      <c r="K51" s="770"/>
      <c r="L51" s="770"/>
      <c r="M51" s="770"/>
      <c r="N51" s="770"/>
      <c r="O51" s="770"/>
      <c r="P51" s="770"/>
      <c r="Q51" s="770"/>
      <c r="R51" s="770"/>
      <c r="S51" s="770"/>
      <c r="T51" s="770"/>
      <c r="U51" s="770"/>
      <c r="V51" s="770"/>
      <c r="W51" s="771"/>
      <c r="X51" s="771"/>
    </row>
    <row r="52">
      <c r="A52" s="770">
        <f t="shared" si="19"/>
      </c>
      <c r="B52" s="770">
        <f t="shared" si="6"/>
      </c>
      <c r="C52" s="770">
        <v>75</v>
      </c>
      <c r="D52" s="785">
        <v>575</v>
      </c>
      <c r="E52" s="785" t="s">
        <v>4532</v>
      </c>
      <c r="F52" s="785">
        <v>500</v>
      </c>
      <c r="G52" s="772">
        <v>500</v>
      </c>
      <c r="H52" s="804">
        <v>0.11</v>
      </c>
      <c r="I52" s="805">
        <f t="shared" si="15"/>
      </c>
      <c r="J52" s="770"/>
      <c r="K52" s="802"/>
      <c r="L52" s="802"/>
      <c r="M52" s="770"/>
      <c r="N52" s="770"/>
      <c r="O52" s="770"/>
      <c r="P52" s="770"/>
      <c r="Q52" s="770"/>
      <c r="R52" s="770"/>
      <c r="S52" s="770"/>
      <c r="T52" s="770"/>
      <c r="U52" s="770"/>
      <c r="V52" s="770"/>
      <c r="W52" s="771"/>
      <c r="X52" s="771"/>
    </row>
    <row r="53">
      <c r="A53" s="770">
        <f t="shared" si="19"/>
      </c>
      <c r="B53" s="770">
        <f t="shared" si="6"/>
      </c>
      <c r="C53" s="770">
        <v>170</v>
      </c>
      <c r="D53" s="785">
        <v>745</v>
      </c>
      <c r="E53" s="803" t="s">
        <v>4480</v>
      </c>
      <c r="F53" s="785">
        <v>5</v>
      </c>
      <c r="G53" s="772">
        <v>300</v>
      </c>
      <c r="H53" s="804">
        <v>0.03</v>
      </c>
      <c r="I53" s="805">
        <f t="shared" si="15"/>
      </c>
      <c r="J53" s="770"/>
      <c r="K53" s="802"/>
      <c r="L53" s="802"/>
      <c r="M53" s="770"/>
      <c r="N53" s="770"/>
      <c r="O53" s="770"/>
      <c r="P53" s="770"/>
      <c r="Q53" s="770"/>
      <c r="R53" s="770"/>
      <c r="S53" s="770"/>
      <c r="T53" s="770"/>
      <c r="U53" s="770"/>
      <c r="V53" s="770"/>
      <c r="W53" s="771"/>
      <c r="X53" s="771"/>
    </row>
    <row r="54">
      <c r="A54" s="770">
        <f t="shared" si="19"/>
      </c>
      <c r="B54" s="807">
        <f t="shared" si="6"/>
      </c>
      <c r="C54" s="807">
        <v>185</v>
      </c>
      <c r="D54" s="808">
        <v>930</v>
      </c>
      <c r="E54" s="808" t="s">
        <v>4473</v>
      </c>
      <c r="F54" s="808">
        <v>2</v>
      </c>
      <c r="G54" s="808">
        <v>4000</v>
      </c>
      <c r="H54" s="810">
        <v>0.36</v>
      </c>
      <c r="I54" s="811">
        <f t="shared" si="15"/>
      </c>
      <c r="J54" s="812" t="s">
        <v>4542</v>
      </c>
      <c r="K54" s="814" t="s">
        <v>4543</v>
      </c>
      <c r="L54" s="802"/>
      <c r="M54" s="802"/>
      <c r="N54" s="770"/>
      <c r="O54" s="770"/>
      <c r="P54" s="770"/>
      <c r="Q54" s="770"/>
      <c r="R54" s="770"/>
      <c r="S54" s="770"/>
      <c r="T54" s="770"/>
      <c r="U54" s="770"/>
      <c r="V54" s="770"/>
      <c r="W54" s="771"/>
      <c r="X54" s="771"/>
    </row>
    <row r="55">
      <c r="A55" s="770">
        <f t="shared" si="19"/>
      </c>
      <c r="B55" s="770">
        <f t="shared" si="6"/>
      </c>
      <c r="C55" s="770">
        <v>210</v>
      </c>
      <c r="D55" s="785">
        <v>1140</v>
      </c>
      <c r="E55" s="785" t="s">
        <v>4532</v>
      </c>
      <c r="F55" s="785">
        <v>500</v>
      </c>
      <c r="G55" s="772">
        <v>500</v>
      </c>
      <c r="H55" s="804">
        <v>0.04</v>
      </c>
      <c r="I55" s="805">
        <f t="shared" si="15"/>
      </c>
      <c r="J55" s="770"/>
      <c r="K55" s="802"/>
      <c r="L55" s="802"/>
      <c r="M55" s="802"/>
      <c r="N55" s="770"/>
      <c r="O55" s="770"/>
      <c r="P55" s="770"/>
      <c r="Q55" s="770"/>
      <c r="R55" s="770"/>
      <c r="S55" s="770"/>
      <c r="T55" s="770"/>
      <c r="U55" s="770"/>
      <c r="V55" s="770"/>
      <c r="W55" s="771"/>
      <c r="X55" s="771"/>
    </row>
    <row r="56">
      <c r="A56" s="770">
        <f t="shared" si="19"/>
      </c>
      <c r="B56" s="815">
        <f t="shared" si="6"/>
      </c>
      <c r="C56" s="815">
        <v>310</v>
      </c>
      <c r="D56" s="816">
        <v>1450</v>
      </c>
      <c r="E56" s="817" t="s">
        <v>4480</v>
      </c>
      <c r="F56" s="816">
        <v>5</v>
      </c>
      <c r="G56" s="816">
        <v>300</v>
      </c>
      <c r="H56" s="818">
        <v>0.02</v>
      </c>
      <c r="I56" s="819">
        <f t="shared" si="15"/>
      </c>
      <c r="J56" s="820" t="s">
        <v>4544</v>
      </c>
      <c r="K56" s="814" t="s">
        <v>4545</v>
      </c>
      <c r="L56" s="802"/>
      <c r="M56" s="802"/>
      <c r="N56" s="770"/>
      <c r="O56" s="770"/>
      <c r="P56" s="770"/>
      <c r="Q56" s="770"/>
      <c r="R56" s="770"/>
      <c r="S56" s="770"/>
      <c r="T56" s="770"/>
      <c r="U56" s="770"/>
      <c r="V56" s="770"/>
      <c r="W56" s="771"/>
      <c r="X56" s="771"/>
    </row>
    <row r="57">
      <c r="A57" s="770">
        <f t="shared" si="19"/>
      </c>
      <c r="B57" s="770">
        <f t="shared" si="6"/>
      </c>
      <c r="C57" s="770">
        <v>300</v>
      </c>
      <c r="D57" s="785">
        <v>1750</v>
      </c>
      <c r="E57" s="785" t="s">
        <v>4532</v>
      </c>
      <c r="F57" s="785">
        <v>500</v>
      </c>
      <c r="G57" s="772">
        <v>500</v>
      </c>
      <c r="H57" s="804">
        <v>0.03</v>
      </c>
      <c r="I57" s="805">
        <f t="shared" si="15"/>
      </c>
      <c r="J57" s="770"/>
      <c r="K57" s="770"/>
      <c r="L57" s="770"/>
      <c r="M57" s="770"/>
      <c r="N57" s="770"/>
      <c r="O57" s="770"/>
      <c r="P57" s="770"/>
      <c r="Q57" s="770"/>
      <c r="R57" s="770"/>
      <c r="S57" s="770"/>
      <c r="T57" s="770"/>
      <c r="U57" s="770"/>
      <c r="V57" s="770"/>
      <c r="W57" s="771"/>
      <c r="X57" s="771"/>
    </row>
    <row r="58">
      <c r="A58" s="770">
        <f t="shared" si="19"/>
      </c>
      <c r="B58" s="770">
        <f t="shared" si="6"/>
      </c>
      <c r="C58" s="770">
        <v>300</v>
      </c>
      <c r="D58" s="785">
        <v>2050</v>
      </c>
      <c r="E58" s="803" t="s">
        <v>4480</v>
      </c>
      <c r="F58" s="785">
        <v>5</v>
      </c>
      <c r="G58" s="772">
        <v>300</v>
      </c>
      <c r="H58" s="804">
        <v>0.02</v>
      </c>
      <c r="I58" s="805">
        <f t="shared" si="15"/>
      </c>
      <c r="J58" s="770"/>
      <c r="K58" s="770"/>
      <c r="L58" s="770"/>
      <c r="M58" s="770"/>
      <c r="N58" s="770"/>
      <c r="O58" s="770"/>
      <c r="P58" s="770"/>
      <c r="Q58" s="770"/>
      <c r="R58" s="770"/>
      <c r="S58" s="770"/>
      <c r="T58" s="770"/>
      <c r="U58" s="770"/>
      <c r="V58" s="770"/>
      <c r="W58" s="771"/>
      <c r="X58" s="771"/>
    </row>
    <row r="59">
      <c r="A59" s="770">
        <f t="shared" si="19"/>
      </c>
      <c r="B59" s="770">
        <f t="shared" si="6"/>
      </c>
      <c r="C59" s="770">
        <v>400</v>
      </c>
      <c r="D59" s="785">
        <v>2450</v>
      </c>
      <c r="E59" s="785" t="s">
        <v>4532</v>
      </c>
      <c r="F59" s="785">
        <v>500</v>
      </c>
      <c r="G59" s="772">
        <v>500</v>
      </c>
      <c r="H59" s="804">
        <v>0.02</v>
      </c>
      <c r="I59" s="805">
        <f t="shared" si="15"/>
      </c>
      <c r="J59" s="770"/>
      <c r="K59" s="770"/>
      <c r="L59" s="770"/>
      <c r="M59" s="770"/>
      <c r="N59" s="770"/>
      <c r="O59" s="770"/>
      <c r="P59" s="770"/>
      <c r="Q59" s="770"/>
      <c r="R59" s="770"/>
      <c r="S59" s="770"/>
      <c r="T59" s="770"/>
      <c r="U59" s="770"/>
      <c r="V59" s="770"/>
      <c r="W59" s="771"/>
      <c r="X59" s="771"/>
    </row>
    <row r="60">
      <c r="A60" s="770">
        <f t="shared" si="19"/>
      </c>
      <c r="B60" s="770">
        <f t="shared" si="6"/>
      </c>
      <c r="C60" s="770">
        <v>400</v>
      </c>
      <c r="D60" s="785">
        <v>2850</v>
      </c>
      <c r="E60" s="803" t="s">
        <v>4480</v>
      </c>
      <c r="F60" s="785">
        <v>5</v>
      </c>
      <c r="G60" s="772">
        <v>300</v>
      </c>
      <c r="H60" s="804">
        <v>0.01</v>
      </c>
      <c r="I60" s="805">
        <f t="shared" si="15"/>
      </c>
      <c r="J60" s="770"/>
      <c r="K60" s="770"/>
      <c r="L60" s="770"/>
      <c r="M60" s="770"/>
      <c r="N60" s="770"/>
      <c r="O60" s="770"/>
      <c r="P60" s="770"/>
      <c r="Q60" s="770"/>
      <c r="R60" s="770"/>
      <c r="S60" s="770"/>
      <c r="T60" s="770"/>
      <c r="U60" s="770"/>
      <c r="V60" s="770"/>
      <c r="W60" s="771"/>
      <c r="X60" s="771"/>
    </row>
    <row r="61">
      <c r="A61" s="770">
        <f t="shared" si="19"/>
      </c>
      <c r="B61" s="770">
        <f t="shared" si="6"/>
      </c>
      <c r="C61" s="770">
        <v>400</v>
      </c>
      <c r="D61" s="785">
        <v>3250</v>
      </c>
      <c r="E61" s="785" t="s">
        <v>4532</v>
      </c>
      <c r="F61" s="785">
        <v>500</v>
      </c>
      <c r="G61" s="772">
        <v>500</v>
      </c>
      <c r="H61" s="804">
        <v>0.02</v>
      </c>
      <c r="I61" s="805">
        <f t="shared" si="15"/>
      </c>
      <c r="J61" s="770"/>
      <c r="K61" s="770"/>
      <c r="L61" s="770"/>
      <c r="M61" s="770"/>
      <c r="N61" s="770"/>
      <c r="O61" s="770"/>
      <c r="P61" s="770"/>
      <c r="Q61" s="770"/>
      <c r="R61" s="770"/>
      <c r="S61" s="770"/>
      <c r="T61" s="770"/>
      <c r="U61" s="770"/>
      <c r="V61" s="770"/>
      <c r="W61" s="771"/>
      <c r="X61" s="771"/>
    </row>
    <row r="62">
      <c r="A62" s="770">
        <f t="shared" si="19"/>
      </c>
      <c r="B62" s="770">
        <f t="shared" si="6"/>
      </c>
      <c r="C62" s="770">
        <v>400</v>
      </c>
      <c r="D62" s="785">
        <v>3650</v>
      </c>
      <c r="E62" s="803" t="s">
        <v>4480</v>
      </c>
      <c r="F62" s="785">
        <v>5</v>
      </c>
      <c r="G62" s="772">
        <v>300</v>
      </c>
      <c r="H62" s="804">
        <v>0.01</v>
      </c>
      <c r="I62" s="805">
        <f t="shared" si="15"/>
      </c>
      <c r="J62" s="770"/>
      <c r="K62" s="770"/>
      <c r="L62" s="770"/>
      <c r="M62" s="770"/>
      <c r="N62" s="770"/>
      <c r="O62" s="770"/>
      <c r="P62" s="770"/>
      <c r="Q62" s="770"/>
      <c r="R62" s="770"/>
      <c r="S62" s="770"/>
      <c r="T62" s="770"/>
      <c r="U62" s="770"/>
      <c r="V62" s="770"/>
      <c r="W62" s="771"/>
      <c r="X62" s="771"/>
    </row>
    <row r="63">
      <c r="A63" s="770">
        <f t="shared" si="19"/>
      </c>
      <c r="B63" s="770">
        <f t="shared" si="6"/>
      </c>
      <c r="C63" s="770">
        <v>500</v>
      </c>
      <c r="D63" s="785">
        <v>4150</v>
      </c>
      <c r="E63" s="785" t="s">
        <v>4532</v>
      </c>
      <c r="F63" s="785">
        <v>500</v>
      </c>
      <c r="G63" s="772">
        <v>500</v>
      </c>
      <c r="H63" s="804">
        <v>0.02</v>
      </c>
      <c r="I63" s="805">
        <f t="shared" si="15"/>
      </c>
      <c r="J63" s="770"/>
      <c r="K63" s="770"/>
      <c r="L63" s="770"/>
      <c r="M63" s="770"/>
      <c r="N63" s="770"/>
      <c r="O63" s="770"/>
      <c r="P63" s="770"/>
      <c r="Q63" s="770"/>
      <c r="R63" s="770"/>
      <c r="S63" s="770"/>
      <c r="T63" s="770"/>
      <c r="U63" s="770"/>
      <c r="V63" s="770"/>
      <c r="W63" s="771"/>
      <c r="X63" s="771"/>
    </row>
    <row r="64">
      <c r="A64" s="770">
        <f t="shared" si="19"/>
      </c>
      <c r="B64" s="770">
        <f t="shared" si="6"/>
      </c>
      <c r="C64" s="770">
        <v>500</v>
      </c>
      <c r="D64" s="785">
        <v>4650</v>
      </c>
      <c r="E64" s="803" t="s">
        <v>4480</v>
      </c>
      <c r="F64" s="785">
        <v>5</v>
      </c>
      <c r="G64" s="772">
        <v>300</v>
      </c>
      <c r="H64" s="804">
        <v>0.01</v>
      </c>
      <c r="I64" s="805">
        <f t="shared" si="15"/>
      </c>
      <c r="J64" s="770"/>
      <c r="K64" s="770"/>
      <c r="L64" s="770"/>
      <c r="M64" s="770"/>
      <c r="N64" s="770"/>
      <c r="O64" s="770"/>
      <c r="P64" s="770"/>
      <c r="Q64" s="770"/>
      <c r="R64" s="770"/>
      <c r="S64" s="770"/>
      <c r="T64" s="770"/>
      <c r="U64" s="770"/>
      <c r="V64" s="770"/>
      <c r="W64" s="771"/>
      <c r="X64" s="771"/>
    </row>
    <row r="65">
      <c r="A65" s="770">
        <f t="shared" si="19"/>
      </c>
      <c r="B65" s="770">
        <f t="shared" si="6"/>
      </c>
      <c r="C65" s="770">
        <v>500</v>
      </c>
      <c r="D65" s="785">
        <v>5150</v>
      </c>
      <c r="E65" s="785" t="s">
        <v>4532</v>
      </c>
      <c r="F65" s="785">
        <v>500</v>
      </c>
      <c r="G65" s="772">
        <v>500</v>
      </c>
      <c r="H65" s="804">
        <v>0.02</v>
      </c>
      <c r="I65" s="805">
        <f t="shared" si="15"/>
      </c>
      <c r="J65" s="770"/>
      <c r="K65" s="770"/>
      <c r="L65" s="770"/>
      <c r="M65" s="770"/>
      <c r="N65" s="770"/>
      <c r="O65" s="770"/>
      <c r="P65" s="770"/>
      <c r="Q65" s="770"/>
      <c r="R65" s="770"/>
      <c r="S65" s="770"/>
      <c r="T65" s="770"/>
      <c r="U65" s="770"/>
      <c r="V65" s="770"/>
      <c r="W65" s="771"/>
      <c r="X65" s="771"/>
    </row>
    <row r="66">
      <c r="A66" s="770">
        <f t="shared" si="19"/>
      </c>
      <c r="B66" s="770">
        <f t="shared" si="6"/>
      </c>
      <c r="C66" s="770">
        <v>500</v>
      </c>
      <c r="D66" s="785">
        <v>5650</v>
      </c>
      <c r="E66" s="803" t="s">
        <v>4480</v>
      </c>
      <c r="F66" s="785">
        <v>5</v>
      </c>
      <c r="G66" s="772">
        <v>300</v>
      </c>
      <c r="H66" s="804">
        <v>0.01</v>
      </c>
      <c r="I66" s="805">
        <f t="shared" si="15"/>
      </c>
      <c r="J66" s="770"/>
      <c r="K66" s="770"/>
      <c r="L66" s="770"/>
      <c r="M66" s="770"/>
      <c r="N66" s="770"/>
      <c r="O66" s="770"/>
      <c r="P66" s="770"/>
      <c r="Q66" s="770"/>
      <c r="R66" s="770"/>
      <c r="S66" s="770"/>
      <c r="T66" s="770"/>
      <c r="U66" s="770"/>
      <c r="V66" s="770"/>
      <c r="W66" s="771"/>
      <c r="X66" s="771"/>
    </row>
    <row r="67">
      <c r="A67" s="770">
        <f t="shared" si="19"/>
      </c>
      <c r="B67" s="770">
        <f t="shared" si="6"/>
      </c>
      <c r="C67" s="770">
        <v>500</v>
      </c>
      <c r="D67" s="785">
        <v>6150</v>
      </c>
      <c r="E67" s="785" t="s">
        <v>4532</v>
      </c>
      <c r="F67" s="785">
        <v>500</v>
      </c>
      <c r="G67" s="772">
        <v>500</v>
      </c>
      <c r="H67" s="804">
        <v>0.02</v>
      </c>
      <c r="I67" s="805">
        <f t="shared" si="15"/>
      </c>
      <c r="J67" s="770"/>
      <c r="K67" s="770"/>
      <c r="L67" s="770"/>
      <c r="M67" s="770"/>
      <c r="N67" s="770"/>
      <c r="O67" s="770"/>
      <c r="P67" s="770"/>
      <c r="Q67" s="770"/>
      <c r="R67" s="770"/>
      <c r="S67" s="770"/>
      <c r="T67" s="770"/>
      <c r="U67" s="770"/>
      <c r="V67" s="770"/>
      <c r="W67" s="771"/>
      <c r="X67" s="771"/>
    </row>
    <row r="68">
      <c r="A68" s="771"/>
      <c r="B68" s="771"/>
      <c r="C68" s="771"/>
      <c r="D68" s="771"/>
      <c r="E68" s="771"/>
      <c r="F68" s="771"/>
      <c r="G68" s="771">
        <f>SUM(G37:G67)</f>
      </c>
      <c r="H68" s="771">
        <f>G68/C67</f>
      </c>
      <c r="I68" s="771"/>
      <c r="J68" s="771"/>
      <c r="K68" s="771"/>
      <c r="L68" s="771"/>
      <c r="M68" s="771"/>
      <c r="N68" s="771"/>
      <c r="O68" s="771"/>
      <c r="P68" s="771"/>
      <c r="Q68" s="771"/>
      <c r="R68" s="771"/>
      <c r="S68" s="771"/>
      <c r="T68" s="771"/>
      <c r="U68" s="771"/>
      <c r="V68" s="771"/>
      <c r="W68" s="771"/>
      <c r="X68" s="771"/>
    </row>
    <row r="69">
      <c r="A69" s="771"/>
      <c r="B69" s="771"/>
      <c r="C69" s="771"/>
      <c r="D69" s="771"/>
      <c r="E69" s="771"/>
      <c r="F69" s="771"/>
      <c r="G69" s="771"/>
      <c r="H69" s="771"/>
      <c r="I69" s="771"/>
      <c r="J69" s="771"/>
      <c r="K69" s="771"/>
      <c r="L69" s="771"/>
      <c r="M69" s="771"/>
      <c r="N69" s="771"/>
      <c r="O69" s="771"/>
      <c r="P69" s="771"/>
      <c r="Q69" s="771"/>
      <c r="R69" s="771"/>
      <c r="S69" s="771"/>
      <c r="T69" s="771"/>
      <c r="U69" s="771"/>
      <c r="V69" s="771"/>
      <c r="W69" s="771"/>
      <c r="X69" s="771"/>
    </row>
    <row r="70">
      <c r="A70" s="771"/>
      <c r="B70" s="771"/>
      <c r="C70" s="771"/>
      <c r="D70" s="771"/>
      <c r="E70" s="771"/>
      <c r="F70" s="771"/>
      <c r="G70" s="771"/>
      <c r="H70" s="771"/>
      <c r="I70" s="771"/>
      <c r="J70" s="771"/>
      <c r="K70" s="771"/>
      <c r="L70" s="771"/>
      <c r="M70" s="771"/>
      <c r="N70" s="771"/>
      <c r="O70" s="771"/>
      <c r="P70" s="771"/>
      <c r="Q70" s="771"/>
      <c r="R70" s="771"/>
      <c r="S70" s="771"/>
      <c r="T70" s="771"/>
      <c r="U70" s="771"/>
      <c r="V70" s="771"/>
      <c r="W70" s="771"/>
      <c r="X70" s="771"/>
    </row>
    <row r="71">
      <c r="A71" s="771"/>
      <c r="B71" s="779"/>
      <c r="C71" s="771" t="s">
        <v>4546</v>
      </c>
      <c r="D71" s="771"/>
      <c r="E71" s="771"/>
      <c r="F71" s="771"/>
      <c r="G71" s="771"/>
      <c r="H71" s="771"/>
      <c r="I71" s="771"/>
      <c r="J71" s="771"/>
      <c r="K71" s="771"/>
      <c r="L71" s="771"/>
      <c r="M71" s="771"/>
      <c r="N71" s="771"/>
      <c r="O71" s="771"/>
      <c r="P71" s="771"/>
      <c r="Q71" s="771"/>
      <c r="R71" s="771"/>
      <c r="S71" s="771"/>
      <c r="T71" s="771"/>
      <c r="U71" s="771"/>
      <c r="V71" s="771"/>
      <c r="W71" s="771"/>
      <c r="X71" s="771"/>
    </row>
    <row r="72">
      <c r="A72" s="771"/>
      <c r="B72" s="771"/>
      <c r="C72" s="771"/>
      <c r="D72" s="771"/>
      <c r="E72" s="771"/>
      <c r="F72" s="771"/>
      <c r="G72" s="771"/>
      <c r="H72" s="771"/>
      <c r="I72" s="771"/>
      <c r="J72" s="771"/>
      <c r="K72" s="771"/>
      <c r="L72" s="771"/>
      <c r="M72" s="771"/>
      <c r="N72" s="771"/>
      <c r="O72" s="771"/>
      <c r="P72" s="771"/>
      <c r="Q72" s="771"/>
      <c r="R72" s="771"/>
      <c r="S72" s="771"/>
      <c r="T72" s="771"/>
      <c r="U72" s="771"/>
      <c r="V72" s="771"/>
      <c r="W72" s="771"/>
      <c r="X72" s="771"/>
    </row>
    <row r="73">
      <c r="A73" s="821">
        <v>100017</v>
      </c>
      <c r="B73" s="821" t="s">
        <v>4547</v>
      </c>
      <c r="C73" s="771"/>
      <c r="D73" s="822" t="s">
        <v>4548</v>
      </c>
      <c r="E73" s="823" t="s">
        <v>4479</v>
      </c>
      <c r="F73" s="823" t="s">
        <v>4503</v>
      </c>
      <c r="G73" s="823" t="s">
        <v>4549</v>
      </c>
      <c r="H73" s="823" t="s">
        <v>4550</v>
      </c>
      <c r="I73" s="823" t="s">
        <v>4479</v>
      </c>
      <c r="J73" s="823" t="s">
        <v>4503</v>
      </c>
      <c r="K73" s="824" t="s">
        <v>4551</v>
      </c>
      <c r="L73" s="771"/>
      <c r="M73" s="771"/>
      <c r="N73" s="771"/>
      <c r="O73" s="789" t="s">
        <v>4552</v>
      </c>
      <c r="P73" s="771"/>
      <c r="Q73" s="771"/>
      <c r="R73" s="771"/>
      <c r="S73" s="771"/>
      <c r="T73" s="771"/>
      <c r="U73" s="771"/>
      <c r="V73" s="771"/>
      <c r="W73" s="771"/>
      <c r="X73" s="771"/>
    </row>
    <row r="74">
      <c r="A74" s="789"/>
      <c r="B74" s="771"/>
      <c r="C74" s="771">
        <v>1</v>
      </c>
      <c r="D74" s="825" t="s">
        <v>4520</v>
      </c>
      <c r="E74" s="816">
        <v>1</v>
      </c>
      <c r="F74" s="816">
        <v>8000</v>
      </c>
      <c r="G74" s="826">
        <v>5</v>
      </c>
      <c r="H74" s="785" t="s">
        <v>4473</v>
      </c>
      <c r="I74" s="785">
        <v>4</v>
      </c>
      <c r="J74" s="772">
        <f t="shared" ref="J74:J82" si="16">I74*2000</f>
      </c>
      <c r="K74" s="827">
        <f t="shared" ref="K74:K82" si="20">J74/F74</f>
      </c>
      <c r="L74" s="770"/>
      <c r="M74" s="771">
        <f t="shared" ref="M74:M76" si="12">I74*G74</f>
      </c>
      <c r="N74" s="771"/>
      <c r="O74" s="828">
        <f>M79/F14*N14</f>
      </c>
      <c r="P74" s="771"/>
      <c r="Q74" s="771"/>
      <c r="R74" s="771"/>
      <c r="S74" s="771"/>
      <c r="T74" s="771"/>
      <c r="U74" s="771"/>
      <c r="V74" s="771"/>
      <c r="W74" s="771"/>
      <c r="X74" s="771"/>
    </row>
    <row r="75">
      <c r="A75" s="789"/>
      <c r="B75" s="771"/>
      <c r="C75" s="771">
        <v>2</v>
      </c>
      <c r="D75" s="825" t="s">
        <v>4518</v>
      </c>
      <c r="E75" s="816">
        <v>1</v>
      </c>
      <c r="F75" s="816">
        <v>4000</v>
      </c>
      <c r="G75" s="826">
        <v>5</v>
      </c>
      <c r="H75" s="785" t="s">
        <v>4473</v>
      </c>
      <c r="I75" s="785">
        <v>2</v>
      </c>
      <c r="J75" s="772">
        <f t="shared" si="16"/>
      </c>
      <c r="K75" s="827">
        <f t="shared" si="20"/>
      </c>
      <c r="L75" s="770"/>
      <c r="M75" s="771">
        <f t="shared" si="12"/>
      </c>
      <c r="N75" s="771"/>
      <c r="O75" s="771"/>
      <c r="P75" s="771"/>
      <c r="Q75" s="771"/>
      <c r="R75" s="771"/>
      <c r="S75" s="771"/>
      <c r="T75" s="771"/>
      <c r="U75" s="771"/>
      <c r="V75" s="771"/>
      <c r="W75" s="771"/>
      <c r="X75" s="771"/>
    </row>
    <row customHeight="true" ht="16.071428571428573" r="76">
      <c r="A76" s="771"/>
      <c r="B76" s="771"/>
      <c r="C76" s="771">
        <v>3</v>
      </c>
      <c r="D76" s="825" t="s">
        <v>4553</v>
      </c>
      <c r="E76" s="773">
        <v>1</v>
      </c>
      <c r="F76" s="773">
        <v>6000</v>
      </c>
      <c r="G76" s="826">
        <v>3</v>
      </c>
      <c r="H76" s="785" t="s">
        <v>4473</v>
      </c>
      <c r="I76" s="826">
        <v>3</v>
      </c>
      <c r="J76" s="772">
        <f t="shared" si="16"/>
      </c>
      <c r="K76" s="827">
        <f t="shared" si="20"/>
      </c>
      <c r="L76" s="789" t="s">
        <v>4554</v>
      </c>
      <c r="M76" s="771">
        <f t="shared" si="12"/>
      </c>
      <c r="N76" s="771"/>
      <c r="O76" s="789">
        <f>K93</f>
      </c>
      <c r="P76" s="771">
        <f>O76*4</f>
      </c>
      <c r="Q76" s="771">
        <f>E93*4</f>
      </c>
      <c r="R76" s="771"/>
      <c r="S76" s="771"/>
      <c r="T76" s="771"/>
      <c r="U76" s="771"/>
      <c r="V76" s="771"/>
      <c r="W76" s="771"/>
      <c r="X76" s="771"/>
    </row>
    <row r="77">
      <c r="A77" s="771"/>
      <c r="B77" s="771"/>
      <c r="C77" s="771">
        <v>4</v>
      </c>
      <c r="D77" s="803" t="s">
        <v>4476</v>
      </c>
      <c r="E77" s="785">
        <v>50</v>
      </c>
      <c r="F77" s="785">
        <v>3000</v>
      </c>
      <c r="G77" s="785">
        <v>20</v>
      </c>
      <c r="H77" s="785" t="s">
        <v>4473</v>
      </c>
      <c r="I77" s="785">
        <v>1</v>
      </c>
      <c r="J77" s="772">
        <f t="shared" si="16"/>
      </c>
      <c r="K77" s="827">
        <f t="shared" si="20"/>
      </c>
      <c r="L77" s="771"/>
      <c r="M77" s="771"/>
      <c r="N77" s="771">
        <f t="shared" ref="N77:N82" si="7">I77*G77</f>
      </c>
      <c r="O77" s="771"/>
      <c r="P77" s="771"/>
      <c r="Q77" s="771"/>
      <c r="R77" s="771"/>
      <c r="S77" s="771"/>
      <c r="T77" s="771"/>
      <c r="U77" s="771"/>
      <c r="V77" s="771"/>
      <c r="W77" s="771"/>
      <c r="X77" s="771"/>
    </row>
    <row r="78">
      <c r="A78" s="789" t="s">
        <v>4555</v>
      </c>
      <c r="B78" s="771"/>
      <c r="C78" s="771">
        <v>5</v>
      </c>
      <c r="D78" s="803" t="s">
        <v>4556</v>
      </c>
      <c r="E78" s="785">
        <v>5</v>
      </c>
      <c r="F78" s="785">
        <v>1400</v>
      </c>
      <c r="G78" s="785">
        <v>5</v>
      </c>
      <c r="H78" s="785" t="s">
        <v>4473</v>
      </c>
      <c r="I78" s="785">
        <v>1</v>
      </c>
      <c r="J78" s="772">
        <f t="shared" si="16"/>
      </c>
      <c r="K78" s="827">
        <f t="shared" si="20"/>
      </c>
      <c r="L78" s="771"/>
      <c r="M78" s="771">
        <f>SUM(M74:M77)</f>
      </c>
      <c r="N78" s="771">
        <f t="shared" si="7"/>
      </c>
      <c r="O78" s="771"/>
      <c r="P78" s="829">
        <f>O74-P76-F8</f>
      </c>
      <c r="Q78" s="828">
        <f>P78*60</f>
      </c>
      <c r="R78" s="829">
        <f>Q78/10</f>
      </c>
      <c r="S78" s="771"/>
      <c r="T78" s="771"/>
      <c r="U78" s="771"/>
      <c r="V78" s="771"/>
      <c r="W78" s="771"/>
      <c r="X78" s="771"/>
    </row>
    <row r="79">
      <c r="A79" s="789" t="s">
        <v>4555</v>
      </c>
      <c r="B79" s="771"/>
      <c r="C79" s="771">
        <v>6</v>
      </c>
      <c r="D79" s="803" t="s">
        <v>4490</v>
      </c>
      <c r="E79" s="785">
        <v>50</v>
      </c>
      <c r="F79" s="785">
        <v>1500</v>
      </c>
      <c r="G79" s="785">
        <v>5</v>
      </c>
      <c r="H79" s="785" t="s">
        <v>4473</v>
      </c>
      <c r="I79" s="785">
        <v>1</v>
      </c>
      <c r="J79" s="772">
        <f t="shared" si="16"/>
      </c>
      <c r="K79" s="827">
        <f t="shared" si="20"/>
      </c>
      <c r="L79" s="771"/>
      <c r="M79" s="771">
        <f>M78-5</f>
      </c>
      <c r="N79" s="771">
        <f t="shared" si="7"/>
      </c>
      <c r="O79" s="771"/>
      <c r="P79" s="771"/>
      <c r="Q79" s="830" t="s">
        <v>4557</v>
      </c>
      <c r="R79" s="831">
        <f>R78+Q76</f>
      </c>
      <c r="S79" s="771"/>
      <c r="T79" s="771"/>
      <c r="U79" s="771"/>
      <c r="V79" s="771"/>
      <c r="W79" s="771"/>
      <c r="X79" s="771"/>
    </row>
    <row r="80">
      <c r="A80" s="771"/>
      <c r="B80" s="771"/>
      <c r="C80" s="771">
        <v>7</v>
      </c>
      <c r="D80" s="803" t="s">
        <v>4486</v>
      </c>
      <c r="E80" s="785">
        <v>30</v>
      </c>
      <c r="F80" s="785">
        <v>1500</v>
      </c>
      <c r="G80" s="785">
        <v>5</v>
      </c>
      <c r="H80" s="785" t="s">
        <v>4473</v>
      </c>
      <c r="I80" s="785">
        <v>1</v>
      </c>
      <c r="J80" s="772">
        <f t="shared" si="16"/>
      </c>
      <c r="K80" s="827">
        <f t="shared" si="20"/>
      </c>
      <c r="L80" s="771"/>
      <c r="M80" s="771"/>
      <c r="N80" s="771">
        <f t="shared" si="7"/>
      </c>
      <c r="O80" s="771"/>
      <c r="P80" s="771"/>
      <c r="Q80" s="771"/>
      <c r="R80" s="771"/>
      <c r="S80" s="771"/>
      <c r="T80" s="771"/>
      <c r="U80" s="771"/>
      <c r="V80" s="771"/>
      <c r="W80" s="771"/>
      <c r="X80" s="771"/>
    </row>
    <row r="81">
      <c r="A81" s="771"/>
      <c r="B81" s="771"/>
      <c r="C81" s="771">
        <v>8</v>
      </c>
      <c r="D81" s="803" t="s">
        <v>4481</v>
      </c>
      <c r="E81" s="785">
        <v>500</v>
      </c>
      <c r="F81" s="785">
        <v>1000</v>
      </c>
      <c r="G81" s="785">
        <v>20</v>
      </c>
      <c r="H81" s="785" t="s">
        <v>4473</v>
      </c>
      <c r="I81" s="785">
        <v>1</v>
      </c>
      <c r="J81" s="772">
        <f t="shared" si="16"/>
      </c>
      <c r="K81" s="827">
        <f t="shared" si="20"/>
      </c>
      <c r="L81" s="771"/>
      <c r="M81" s="771"/>
      <c r="N81" s="771">
        <f t="shared" si="7"/>
      </c>
      <c r="O81" s="771"/>
      <c r="P81" s="771"/>
      <c r="Q81" s="771"/>
      <c r="R81" s="771"/>
      <c r="S81" s="771"/>
      <c r="T81" s="771"/>
      <c r="U81" s="771"/>
      <c r="V81" s="771"/>
      <c r="W81" s="771"/>
      <c r="X81" s="771"/>
    </row>
    <row r="82">
      <c r="A82" s="771"/>
      <c r="B82" s="771"/>
      <c r="C82" s="771">
        <v>9</v>
      </c>
      <c r="D82" s="832" t="s">
        <v>4489</v>
      </c>
      <c r="E82" s="795">
        <v>500</v>
      </c>
      <c r="F82" s="795">
        <v>1500</v>
      </c>
      <c r="G82" s="795">
        <v>5</v>
      </c>
      <c r="H82" s="795" t="s">
        <v>4473</v>
      </c>
      <c r="I82" s="795">
        <v>1</v>
      </c>
      <c r="J82" s="772">
        <f t="shared" si="16"/>
      </c>
      <c r="K82" s="827">
        <f t="shared" si="20"/>
      </c>
      <c r="L82" s="771"/>
      <c r="M82" s="771"/>
      <c r="N82" s="771">
        <f t="shared" si="7"/>
      </c>
      <c r="O82" s="771"/>
      <c r="P82" s="771"/>
      <c r="Q82" s="771"/>
      <c r="R82" s="771"/>
      <c r="S82" s="771"/>
      <c r="T82" s="771"/>
      <c r="U82" s="771"/>
      <c r="V82" s="771"/>
      <c r="W82" s="771"/>
      <c r="X82" s="771"/>
    </row>
    <row r="83">
      <c r="A83" s="771"/>
      <c r="B83" s="771"/>
      <c r="C83" s="771"/>
      <c r="D83" s="771"/>
      <c r="E83" s="771"/>
      <c r="F83" s="771"/>
      <c r="G83" s="771"/>
      <c r="H83" s="771"/>
      <c r="I83" s="771"/>
      <c r="J83" s="771"/>
      <c r="K83" s="771"/>
      <c r="L83" s="771"/>
      <c r="M83" s="771"/>
      <c r="N83" s="771">
        <f>SUM(N77:N82)</f>
      </c>
      <c r="O83" s="771">
        <f>N83+M79</f>
      </c>
      <c r="P83" s="833">
        <f>O83/F14*E11</f>
      </c>
      <c r="Q83" s="771"/>
      <c r="R83" s="771"/>
      <c r="S83" s="771"/>
      <c r="T83" s="771"/>
      <c r="U83" s="771"/>
      <c r="V83" s="771"/>
      <c r="W83" s="771"/>
      <c r="X83" s="771"/>
    </row>
    <row r="84">
      <c r="A84" s="771"/>
      <c r="B84" s="779"/>
      <c r="C84" s="771" t="s">
        <v>4558</v>
      </c>
      <c r="D84" s="771"/>
      <c r="E84" s="771"/>
      <c r="F84" s="771"/>
      <c r="G84" s="771"/>
      <c r="H84" s="771"/>
      <c r="I84" s="771"/>
      <c r="J84" s="771"/>
      <c r="K84" s="771"/>
      <c r="L84" s="771"/>
      <c r="M84" s="771"/>
      <c r="N84" s="771"/>
      <c r="O84" s="771"/>
      <c r="P84" s="771"/>
      <c r="Q84" s="771"/>
      <c r="R84" s="771"/>
      <c r="S84" s="771"/>
      <c r="T84" s="771"/>
      <c r="U84" s="771"/>
      <c r="V84" s="771"/>
      <c r="W84" s="771"/>
      <c r="X84" s="771"/>
    </row>
    <row r="85">
      <c r="A85" s="771"/>
      <c r="B85" s="771"/>
      <c r="C85" s="771"/>
      <c r="D85" s="771"/>
      <c r="E85" s="771"/>
      <c r="F85" s="771"/>
      <c r="G85" s="771"/>
      <c r="H85" s="771"/>
      <c r="I85" s="771"/>
      <c r="J85" s="771"/>
      <c r="K85" s="771"/>
      <c r="L85" s="771"/>
      <c r="M85" s="771"/>
      <c r="N85" s="771"/>
      <c r="O85" s="771"/>
      <c r="P85" s="771"/>
      <c r="Q85" s="771"/>
      <c r="R85" s="771"/>
      <c r="S85" s="771"/>
      <c r="T85" s="771"/>
      <c r="U85" s="771"/>
      <c r="V85" s="771"/>
      <c r="W85" s="771"/>
      <c r="X85" s="771"/>
    </row>
    <row r="86">
      <c r="A86" s="771"/>
      <c r="B86" s="771"/>
      <c r="C86" s="771"/>
      <c r="D86" s="797" t="s">
        <v>4559</v>
      </c>
      <c r="E86" s="797" t="s">
        <v>4560</v>
      </c>
      <c r="F86" s="797" t="s">
        <v>4561</v>
      </c>
      <c r="G86" s="797" t="s">
        <v>4562</v>
      </c>
      <c r="H86" s="797" t="s">
        <v>4479</v>
      </c>
      <c r="I86" s="797" t="s">
        <v>4503</v>
      </c>
      <c r="J86" s="797" t="s">
        <v>4562</v>
      </c>
      <c r="K86" s="797" t="s">
        <v>4479</v>
      </c>
      <c r="L86" s="797" t="s">
        <v>4503</v>
      </c>
      <c r="M86" s="797" t="s">
        <v>4563</v>
      </c>
      <c r="N86" s="797" t="s">
        <v>4531</v>
      </c>
      <c r="O86" s="797" t="s">
        <v>4564</v>
      </c>
      <c r="P86" s="776" t="s">
        <v>4551</v>
      </c>
      <c r="Q86" s="771"/>
      <c r="R86" s="771"/>
      <c r="S86" s="771"/>
      <c r="T86" s="771"/>
      <c r="U86" s="771"/>
      <c r="V86" s="771"/>
      <c r="W86" s="771"/>
      <c r="X86" s="771"/>
    </row>
    <row r="87">
      <c r="A87" s="771"/>
      <c r="B87" s="771"/>
      <c r="C87" s="771"/>
      <c r="D87" s="794" t="s">
        <v>4565</v>
      </c>
      <c r="E87" s="794">
        <v>6</v>
      </c>
      <c r="F87" s="794">
        <v>5</v>
      </c>
      <c r="G87" s="794" t="s">
        <v>4532</v>
      </c>
      <c r="H87" s="794">
        <v>60</v>
      </c>
      <c r="I87" s="794">
        <v>60</v>
      </c>
      <c r="J87" s="794" t="s">
        <v>4480</v>
      </c>
      <c r="K87" s="834">
        <v>10</v>
      </c>
      <c r="L87" s="770">
        <f t="shared" ref="L87:L89" si="3">K87*60</f>
      </c>
      <c r="M87" s="770">
        <f t="shared" ref="M87:M89" si="17">L87+H87</f>
      </c>
      <c r="N87" s="805">
        <f t="shared" ref="N87:N89" si="18">M87/H87</f>
      </c>
      <c r="O87" s="835">
        <v>5</v>
      </c>
      <c r="P87" s="776" t="s">
        <v>4566</v>
      </c>
      <c r="Q87" s="836">
        <f t="shared" ref="Q87:Q89" si="13">H87/M87</f>
      </c>
      <c r="R87" s="771"/>
      <c r="S87" s="771"/>
      <c r="T87" s="771"/>
      <c r="U87" s="771"/>
      <c r="V87" s="771"/>
      <c r="W87" s="771"/>
      <c r="X87" s="771"/>
    </row>
    <row r="88">
      <c r="A88" s="771"/>
      <c r="B88" s="771"/>
      <c r="C88" s="771"/>
      <c r="D88" s="794" t="s">
        <v>4567</v>
      </c>
      <c r="E88" s="794">
        <v>30</v>
      </c>
      <c r="F88" s="794">
        <v>5</v>
      </c>
      <c r="G88" s="794" t="s">
        <v>4532</v>
      </c>
      <c r="H88" s="794">
        <v>300</v>
      </c>
      <c r="I88" s="794">
        <v>300</v>
      </c>
      <c r="J88" s="794" t="s">
        <v>4480</v>
      </c>
      <c r="K88" s="834">
        <v>15</v>
      </c>
      <c r="L88" s="770">
        <f t="shared" si="3"/>
      </c>
      <c r="M88" s="770">
        <f t="shared" si="17"/>
      </c>
      <c r="N88" s="805">
        <f t="shared" si="18"/>
      </c>
      <c r="O88" s="835">
        <v>10</v>
      </c>
      <c r="P88" s="776" t="s">
        <v>4568</v>
      </c>
      <c r="Q88" s="836">
        <f t="shared" si="13"/>
      </c>
      <c r="R88" s="771"/>
      <c r="S88" s="771"/>
      <c r="T88" s="771"/>
      <c r="U88" s="771"/>
      <c r="V88" s="771"/>
      <c r="W88" s="771"/>
      <c r="X88" s="771"/>
    </row>
    <row r="89">
      <c r="A89" s="771"/>
      <c r="B89" s="771"/>
      <c r="C89" s="771"/>
      <c r="D89" s="794" t="s">
        <v>4569</v>
      </c>
      <c r="E89" s="794">
        <v>98</v>
      </c>
      <c r="F89" s="794">
        <v>5</v>
      </c>
      <c r="G89" s="794" t="s">
        <v>4532</v>
      </c>
      <c r="H89" s="794">
        <v>980</v>
      </c>
      <c r="I89" s="794">
        <v>980</v>
      </c>
      <c r="J89" s="794" t="s">
        <v>4480</v>
      </c>
      <c r="K89" s="834">
        <v>25</v>
      </c>
      <c r="L89" s="770">
        <f t="shared" si="3"/>
      </c>
      <c r="M89" s="770">
        <f t="shared" si="17"/>
      </c>
      <c r="N89" s="805">
        <f t="shared" si="18"/>
      </c>
      <c r="O89" s="835">
        <v>25</v>
      </c>
      <c r="P89" s="776" t="s">
        <v>4570</v>
      </c>
      <c r="Q89" s="836">
        <f t="shared" si="13"/>
      </c>
      <c r="R89" s="771"/>
      <c r="S89" s="771"/>
      <c r="T89" s="771"/>
      <c r="U89" s="771"/>
      <c r="V89" s="771"/>
      <c r="W89" s="771"/>
      <c r="X89" s="771"/>
    </row>
    <row r="90">
      <c r="A90" s="771"/>
      <c r="B90" s="771"/>
      <c r="C90" s="771"/>
      <c r="D90" s="771"/>
      <c r="E90" s="770">
        <f t="shared" ref="E90:E92" si="14">F87*E87</f>
      </c>
      <c r="F90" s="771"/>
      <c r="G90" s="771"/>
      <c r="H90" s="771"/>
      <c r="I90" s="771"/>
      <c r="J90" s="771"/>
      <c r="K90" s="770">
        <f t="shared" ref="K90:K92" si="9">K87*F87</f>
      </c>
      <c r="L90" s="771"/>
      <c r="M90" s="771"/>
      <c r="N90" s="771"/>
      <c r="O90" s="771"/>
      <c r="P90" s="771"/>
      <c r="Q90" s="771"/>
      <c r="R90" s="771"/>
      <c r="S90" s="771"/>
      <c r="T90" s="771"/>
      <c r="U90" s="771"/>
      <c r="V90" s="771"/>
      <c r="W90" s="771"/>
      <c r="X90" s="771"/>
    </row>
    <row r="91">
      <c r="A91" s="771"/>
      <c r="B91" s="771"/>
      <c r="C91" s="771"/>
      <c r="D91" s="771"/>
      <c r="E91" s="770">
        <f t="shared" si="14"/>
      </c>
      <c r="F91" s="771"/>
      <c r="G91" s="771"/>
      <c r="H91" s="771"/>
      <c r="I91" s="771"/>
      <c r="J91" s="771"/>
      <c r="K91" s="770">
        <f t="shared" si="9"/>
      </c>
      <c r="L91" s="771"/>
      <c r="M91" s="837" t="s">
        <v>4571</v>
      </c>
      <c r="N91" s="771"/>
      <c r="O91" s="771"/>
      <c r="P91" s="771"/>
      <c r="Q91" s="771"/>
      <c r="R91" s="771"/>
      <c r="S91" s="771"/>
      <c r="T91" s="771"/>
      <c r="U91" s="771"/>
      <c r="V91" s="771"/>
      <c r="W91" s="771"/>
      <c r="X91" s="771"/>
    </row>
    <row r="92">
      <c r="A92" s="771"/>
      <c r="B92" s="771"/>
      <c r="C92" s="771"/>
      <c r="D92" s="771"/>
      <c r="E92" s="770">
        <f t="shared" si="14"/>
      </c>
      <c r="F92" s="771"/>
      <c r="G92" s="771"/>
      <c r="H92" s="771"/>
      <c r="I92" s="771"/>
      <c r="J92" s="771"/>
      <c r="K92" s="770">
        <f t="shared" si="9"/>
      </c>
      <c r="L92" s="771"/>
      <c r="M92" s="771"/>
      <c r="N92" s="771"/>
      <c r="O92" s="771"/>
      <c r="P92" s="771"/>
      <c r="Q92" s="771"/>
      <c r="R92" s="771"/>
      <c r="S92" s="771"/>
      <c r="T92" s="771"/>
      <c r="U92" s="771"/>
      <c r="V92" s="771"/>
      <c r="W92" s="771"/>
      <c r="X92" s="771"/>
    </row>
    <row r="93">
      <c r="A93" s="771"/>
      <c r="B93" s="771"/>
      <c r="C93" s="771"/>
      <c r="D93" s="771"/>
      <c r="E93" s="771">
        <f>SUM(E90:E92)</f>
      </c>
      <c r="F93" s="771"/>
      <c r="G93" s="771"/>
      <c r="H93" s="771"/>
      <c r="I93" s="771"/>
      <c r="J93" s="771"/>
      <c r="K93" s="770">
        <f>SUM(K90:K92)</f>
      </c>
      <c r="L93" s="771"/>
      <c r="M93" s="771"/>
      <c r="N93" s="771"/>
      <c r="O93" s="771"/>
      <c r="P93" s="771"/>
      <c r="Q93" s="771"/>
      <c r="R93" s="771"/>
      <c r="S93" s="771"/>
      <c r="T93" s="771"/>
      <c r="U93" s="771"/>
      <c r="V93" s="771"/>
      <c r="W93" s="771"/>
      <c r="X93" s="771"/>
    </row>
    <row r="94">
      <c r="A94" s="771"/>
      <c r="B94" s="771"/>
      <c r="C94" s="771"/>
      <c r="D94" s="771"/>
      <c r="E94" s="771"/>
      <c r="F94" s="771"/>
      <c r="G94" s="771"/>
      <c r="H94" s="771"/>
      <c r="I94" s="771"/>
      <c r="J94" s="771"/>
      <c r="K94" s="771"/>
      <c r="L94" s="771"/>
      <c r="M94" s="771"/>
      <c r="N94" s="771"/>
      <c r="O94" s="771"/>
      <c r="P94" s="771"/>
      <c r="Q94" s="771"/>
      <c r="R94" s="771"/>
      <c r="S94" s="771"/>
      <c r="T94" s="771"/>
      <c r="U94" s="771"/>
      <c r="V94" s="771"/>
      <c r="W94" s="771"/>
      <c r="X94" s="771"/>
    </row>
    <row r="95">
      <c r="A95" s="771"/>
      <c r="B95" s="771"/>
      <c r="C95" s="771"/>
      <c r="D95" s="771"/>
      <c r="E95" s="771"/>
      <c r="F95" s="771"/>
      <c r="G95" s="771"/>
      <c r="H95" s="771"/>
      <c r="I95" s="771"/>
      <c r="J95" s="771"/>
      <c r="K95" s="771"/>
      <c r="L95" s="771"/>
      <c r="M95" s="771"/>
      <c r="N95" s="771"/>
      <c r="O95" s="771"/>
      <c r="P95" s="771"/>
      <c r="Q95" s="771"/>
      <c r="R95" s="771"/>
      <c r="S95" s="771"/>
      <c r="T95" s="771"/>
      <c r="U95" s="771"/>
      <c r="V95" s="771"/>
      <c r="W95" s="771"/>
      <c r="X95" s="771"/>
    </row>
    <row r="96">
      <c r="A96" s="771"/>
      <c r="B96" s="771"/>
      <c r="C96" s="771" t="s">
        <v>4572</v>
      </c>
      <c r="D96" s="771"/>
      <c r="E96" s="771"/>
      <c r="F96" s="771"/>
      <c r="G96" s="771"/>
      <c r="H96" s="771"/>
      <c r="I96" s="771"/>
      <c r="J96" s="771"/>
      <c r="K96" s="771"/>
      <c r="L96" s="771"/>
      <c r="M96" s="771"/>
      <c r="N96" s="771"/>
      <c r="O96" s="771"/>
      <c r="P96" s="771"/>
      <c r="Q96" s="771"/>
      <c r="R96" s="771"/>
      <c r="S96" s="771"/>
      <c r="T96" s="771"/>
      <c r="U96" s="771"/>
      <c r="V96" s="771"/>
      <c r="W96" s="771"/>
      <c r="X96" s="771"/>
    </row>
    <row r="97">
      <c r="A97" s="771"/>
      <c r="B97" s="779"/>
      <c r="C97" s="770" t="s">
        <v>4573</v>
      </c>
      <c r="D97" s="770"/>
      <c r="E97" s="770"/>
      <c r="F97" s="770"/>
      <c r="G97" s="770"/>
      <c r="H97" s="770"/>
      <c r="I97" s="770"/>
      <c r="J97" s="770"/>
      <c r="K97" s="770"/>
      <c r="L97" s="770"/>
      <c r="M97" s="770"/>
      <c r="N97" s="770"/>
      <c r="O97" s="770"/>
      <c r="P97" s="770"/>
      <c r="Q97" s="770"/>
      <c r="R97" s="771"/>
      <c r="S97" s="771"/>
      <c r="T97" s="771"/>
      <c r="U97" s="771"/>
      <c r="V97" s="771"/>
      <c r="W97" s="771"/>
      <c r="X97" s="771"/>
    </row>
    <row r="98">
      <c r="A98" s="771"/>
      <c r="B98" s="771"/>
      <c r="C98" s="770"/>
      <c r="D98" s="780" t="s">
        <v>4574</v>
      </c>
      <c r="E98" s="770"/>
      <c r="F98" s="770"/>
      <c r="G98" s="770"/>
      <c r="H98" s="770"/>
      <c r="I98" s="770"/>
      <c r="J98" s="770"/>
      <c r="K98" s="770"/>
      <c r="L98" s="770"/>
      <c r="M98" s="770"/>
      <c r="N98" s="770"/>
      <c r="O98" s="770"/>
      <c r="P98" s="770"/>
      <c r="Q98" s="770"/>
      <c r="R98" s="771"/>
      <c r="S98" s="771"/>
      <c r="T98" s="771"/>
      <c r="U98" s="771"/>
      <c r="V98" s="771"/>
      <c r="W98" s="771"/>
      <c r="X98" s="771"/>
    </row>
    <row r="99">
      <c r="A99" s="771"/>
      <c r="B99" s="771"/>
      <c r="C99" s="770"/>
      <c r="D99" s="774" t="s">
        <v>4575</v>
      </c>
      <c r="E99" s="774" t="s">
        <v>4576</v>
      </c>
      <c r="F99" s="774" t="s">
        <v>4577</v>
      </c>
      <c r="G99" s="774" t="s">
        <v>4578</v>
      </c>
      <c r="H99" s="770"/>
      <c r="I99" s="774" t="s">
        <v>4577</v>
      </c>
      <c r="J99" s="774" t="s">
        <v>4578</v>
      </c>
      <c r="K99" s="770"/>
      <c r="L99" s="770"/>
      <c r="M99" s="770"/>
      <c r="N99" s="770"/>
      <c r="O99" s="770"/>
      <c r="P99" s="770"/>
      <c r="Q99" s="770"/>
      <c r="R99" s="771"/>
      <c r="S99" s="771"/>
      <c r="T99" s="771"/>
      <c r="U99" s="771"/>
      <c r="V99" s="771"/>
      <c r="W99" s="771"/>
      <c r="X99" s="771"/>
    </row>
    <row r="100">
      <c r="A100" s="771"/>
      <c r="B100" s="771"/>
      <c r="C100" s="770"/>
      <c r="D100" s="772" t="s">
        <v>4579</v>
      </c>
      <c r="E100" s="772">
        <v>2</v>
      </c>
      <c r="F100" s="772">
        <v>128</v>
      </c>
      <c r="G100" s="772">
        <v>240</v>
      </c>
      <c r="H100" s="770"/>
      <c r="I100" s="772">
        <v>64</v>
      </c>
      <c r="J100" s="772">
        <v>120</v>
      </c>
      <c r="K100" s="770"/>
      <c r="L100" s="770"/>
      <c r="M100" s="770"/>
      <c r="N100" s="770"/>
      <c r="O100" s="770"/>
      <c r="P100" s="770"/>
      <c r="Q100" s="770"/>
      <c r="R100" s="771"/>
      <c r="S100" s="771"/>
      <c r="T100" s="771"/>
      <c r="U100" s="771"/>
      <c r="V100" s="771"/>
      <c r="W100" s="771"/>
      <c r="X100" s="771"/>
    </row>
    <row r="101">
      <c r="A101" s="771"/>
      <c r="B101" s="771"/>
      <c r="C101" s="770"/>
      <c r="D101" s="772" t="s">
        <v>4580</v>
      </c>
      <c r="E101" s="772">
        <v>3</v>
      </c>
      <c r="F101" s="772">
        <v>51</v>
      </c>
      <c r="G101" s="772">
        <v>90</v>
      </c>
      <c r="H101" s="770"/>
      <c r="I101" s="772">
        <v>17</v>
      </c>
      <c r="J101" s="772">
        <v>30</v>
      </c>
      <c r="K101" s="770"/>
      <c r="L101" s="770"/>
      <c r="M101" s="770"/>
      <c r="N101" s="770"/>
      <c r="O101" s="770"/>
      <c r="P101" s="770"/>
      <c r="Q101" s="770"/>
      <c r="R101" s="771"/>
      <c r="S101" s="771"/>
      <c r="T101" s="771"/>
      <c r="U101" s="771"/>
      <c r="V101" s="771"/>
      <c r="W101" s="771"/>
      <c r="X101" s="771"/>
    </row>
    <row r="102">
      <c r="A102" s="771"/>
      <c r="B102" s="771"/>
      <c r="C102" s="770"/>
      <c r="D102" s="772" t="s">
        <v>4581</v>
      </c>
      <c r="E102" s="772">
        <v>5</v>
      </c>
      <c r="F102" s="772">
        <v>30</v>
      </c>
      <c r="G102" s="772">
        <v>60</v>
      </c>
      <c r="H102" s="770"/>
      <c r="I102" s="772">
        <v>6</v>
      </c>
      <c r="J102" s="772">
        <v>12</v>
      </c>
      <c r="K102" s="770"/>
      <c r="L102" s="770"/>
      <c r="M102" s="770"/>
      <c r="N102" s="770"/>
      <c r="O102" s="770"/>
      <c r="P102" s="770"/>
      <c r="Q102" s="770"/>
      <c r="R102" s="771"/>
      <c r="S102" s="771"/>
      <c r="T102" s="771"/>
      <c r="U102" s="771"/>
      <c r="V102" s="771"/>
      <c r="W102" s="771"/>
      <c r="X102" s="771"/>
    </row>
    <row r="103">
      <c r="A103" s="771"/>
      <c r="B103" s="771"/>
      <c r="C103" s="770"/>
      <c r="D103" s="770"/>
      <c r="E103" s="770"/>
      <c r="F103" s="770">
        <f>SUM(F100:F102)</f>
      </c>
      <c r="G103" s="770">
        <f>SUM(G100:G102)</f>
      </c>
      <c r="H103" s="770"/>
      <c r="I103" s="770"/>
      <c r="J103" s="770"/>
      <c r="K103" s="770"/>
      <c r="L103" s="770"/>
      <c r="M103" s="770"/>
      <c r="N103" s="770"/>
      <c r="O103" s="770"/>
      <c r="P103" s="770"/>
      <c r="Q103" s="770"/>
      <c r="R103" s="771"/>
      <c r="S103" s="771"/>
      <c r="T103" s="771"/>
      <c r="U103" s="771"/>
      <c r="V103" s="771"/>
      <c r="W103" s="771"/>
      <c r="X103" s="771"/>
    </row>
    <row r="104">
      <c r="A104" s="771"/>
      <c r="B104" s="771"/>
      <c r="C104" s="770"/>
      <c r="D104" s="770"/>
      <c r="E104" s="770"/>
      <c r="F104" s="770">
        <v>3594.8</v>
      </c>
      <c r="G104" s="770">
        <v>6708</v>
      </c>
      <c r="H104" s="770"/>
      <c r="I104" s="770"/>
      <c r="J104" s="770"/>
      <c r="K104" s="770"/>
      <c r="L104" s="770"/>
      <c r="M104" s="770"/>
      <c r="N104" s="770"/>
      <c r="O104" s="770"/>
      <c r="P104" s="770"/>
      <c r="Q104" s="770"/>
      <c r="R104" s="771"/>
      <c r="S104" s="771"/>
      <c r="T104" s="771"/>
      <c r="U104" s="771"/>
      <c r="V104" s="771"/>
      <c r="W104" s="771"/>
      <c r="X104" s="771"/>
    </row>
    <row r="105">
      <c r="A105" s="771"/>
      <c r="B105" s="779"/>
      <c r="C105" s="770" t="s">
        <v>4582</v>
      </c>
      <c r="D105" s="780" t="s">
        <v>4583</v>
      </c>
      <c r="E105" s="770"/>
      <c r="F105" s="770">
        <f>F104/F103</f>
      </c>
      <c r="G105" s="770">
        <f>G104/G103</f>
      </c>
      <c r="H105" s="770"/>
      <c r="I105" s="770"/>
      <c r="J105" s="770"/>
      <c r="K105" s="770"/>
      <c r="L105" s="770"/>
      <c r="M105" s="770"/>
      <c r="N105" s="770"/>
      <c r="O105" s="770"/>
      <c r="P105" s="770"/>
      <c r="Q105" s="770"/>
      <c r="R105" s="771"/>
      <c r="S105" s="771"/>
      <c r="T105" s="771"/>
      <c r="U105" s="771"/>
      <c r="V105" s="771"/>
      <c r="W105" s="771"/>
      <c r="X105" s="771"/>
    </row>
    <row r="106">
      <c r="A106" s="771"/>
      <c r="B106" s="771"/>
      <c r="C106" s="770"/>
      <c r="D106" s="770" t="s">
        <v>4584</v>
      </c>
      <c r="E106" s="770"/>
      <c r="F106" s="770"/>
      <c r="G106" s="770"/>
      <c r="H106" s="770"/>
      <c r="I106" s="770"/>
      <c r="J106" s="770"/>
      <c r="K106" s="770"/>
      <c r="L106" s="770"/>
      <c r="M106" s="770"/>
      <c r="N106" s="770"/>
      <c r="O106" s="770"/>
      <c r="P106" s="770"/>
      <c r="Q106" s="770"/>
      <c r="R106" s="771"/>
      <c r="S106" s="771"/>
      <c r="T106" s="771"/>
      <c r="U106" s="771"/>
      <c r="V106" s="771"/>
      <c r="W106" s="771"/>
      <c r="X106" s="771"/>
    </row>
    <row r="107">
      <c r="A107" s="771"/>
      <c r="B107" s="771"/>
      <c r="C107" s="770"/>
      <c r="D107" s="774" t="s">
        <v>4585</v>
      </c>
      <c r="E107" s="774" t="s">
        <v>4479</v>
      </c>
      <c r="F107" s="774" t="s">
        <v>4503</v>
      </c>
      <c r="G107" s="774" t="s">
        <v>4504</v>
      </c>
      <c r="H107" s="774" t="s">
        <v>4513</v>
      </c>
      <c r="I107" s="770"/>
      <c r="J107" s="770"/>
      <c r="K107" s="838" t="s">
        <v>4586</v>
      </c>
      <c r="L107" s="839"/>
      <c r="M107" s="839"/>
      <c r="N107" s="839"/>
      <c r="O107" s="839"/>
      <c r="P107" s="839"/>
      <c r="Q107" s="839"/>
      <c r="R107" s="771"/>
      <c r="S107" s="771"/>
      <c r="T107" s="771"/>
      <c r="U107" s="771"/>
      <c r="V107" s="771"/>
      <c r="W107" s="771"/>
      <c r="X107" s="771"/>
    </row>
    <row r="108">
      <c r="A108" s="771"/>
      <c r="B108" s="771"/>
      <c r="C108" s="770"/>
      <c r="D108" s="772" t="s">
        <v>4484</v>
      </c>
      <c r="E108" s="772">
        <v>200</v>
      </c>
      <c r="F108" s="772">
        <v>10</v>
      </c>
      <c r="G108" s="772">
        <v>220</v>
      </c>
      <c r="H108" s="804">
        <v>0.22</v>
      </c>
      <c r="I108" s="770">
        <v>2.2</v>
      </c>
      <c r="J108" s="770"/>
      <c r="K108" s="838" t="s">
        <v>4587</v>
      </c>
      <c r="L108" s="839"/>
      <c r="M108" s="839"/>
      <c r="N108" s="839"/>
      <c r="O108" s="839"/>
      <c r="P108" s="839"/>
      <c r="Q108" s="839"/>
      <c r="R108" s="771"/>
      <c r="S108" s="771"/>
      <c r="T108" s="771"/>
      <c r="U108" s="771"/>
      <c r="V108" s="771"/>
      <c r="W108" s="771"/>
      <c r="X108" s="771"/>
    </row>
    <row r="109">
      <c r="A109" s="771"/>
      <c r="B109" s="771"/>
      <c r="C109" s="770"/>
      <c r="D109" s="772" t="s">
        <v>4487</v>
      </c>
      <c r="E109" s="772">
        <v>10</v>
      </c>
      <c r="F109" s="772">
        <v>10</v>
      </c>
      <c r="G109" s="772">
        <v>280</v>
      </c>
      <c r="H109" s="804">
        <v>0.28</v>
      </c>
      <c r="I109" s="770">
        <v>2.8</v>
      </c>
      <c r="J109" s="770"/>
      <c r="K109" s="838" t="s">
        <v>4588</v>
      </c>
      <c r="L109" s="839"/>
      <c r="M109" s="839"/>
      <c r="N109" s="839"/>
      <c r="O109" s="839"/>
      <c r="P109" s="839"/>
      <c r="Q109" s="839"/>
      <c r="R109" s="771"/>
      <c r="S109" s="771"/>
      <c r="T109" s="771"/>
      <c r="U109" s="771"/>
      <c r="V109" s="771"/>
      <c r="W109" s="771"/>
      <c r="X109" s="771"/>
    </row>
    <row r="110">
      <c r="A110" s="771"/>
      <c r="B110" s="771"/>
      <c r="C110" s="770"/>
      <c r="D110" s="772" t="s">
        <v>4589</v>
      </c>
      <c r="E110" s="772">
        <v>10</v>
      </c>
      <c r="F110" s="772">
        <v>1</v>
      </c>
      <c r="G110" s="772">
        <v>200</v>
      </c>
      <c r="H110" s="804">
        <v>0.2</v>
      </c>
      <c r="I110" s="770">
        <v>0.2</v>
      </c>
      <c r="J110" s="770"/>
      <c r="K110" s="838" t="s">
        <v>4590</v>
      </c>
      <c r="L110" s="839"/>
      <c r="M110" s="839"/>
      <c r="N110" s="839"/>
      <c r="O110" s="839"/>
      <c r="P110" s="839"/>
      <c r="Q110" s="839"/>
      <c r="R110" s="771"/>
      <c r="S110" s="771"/>
      <c r="T110" s="771"/>
      <c r="U110" s="771"/>
      <c r="V110" s="771"/>
      <c r="W110" s="771"/>
      <c r="X110" s="771"/>
    </row>
    <row r="111">
      <c r="A111" s="771"/>
      <c r="B111" s="771"/>
      <c r="C111" s="784"/>
      <c r="D111" s="772" t="s">
        <v>4490</v>
      </c>
      <c r="E111" s="772">
        <v>1</v>
      </c>
      <c r="F111" s="772">
        <v>30</v>
      </c>
      <c r="G111" s="772">
        <v>150</v>
      </c>
      <c r="H111" s="804">
        <v>0.15</v>
      </c>
      <c r="I111" s="770">
        <v>4.5</v>
      </c>
      <c r="J111" s="770"/>
      <c r="K111" s="838" t="s">
        <v>4591</v>
      </c>
      <c r="L111" s="839"/>
      <c r="M111" s="839"/>
      <c r="N111" s="839"/>
      <c r="O111" s="839"/>
      <c r="P111" s="839"/>
      <c r="Q111" s="839"/>
      <c r="R111" s="771"/>
      <c r="S111" s="771"/>
      <c r="T111" s="771"/>
      <c r="U111" s="771"/>
      <c r="V111" s="771"/>
      <c r="W111" s="771"/>
      <c r="X111" s="771"/>
    </row>
    <row r="112">
      <c r="A112" s="771"/>
      <c r="B112" s="771"/>
      <c r="C112" s="770"/>
      <c r="D112" s="772" t="s">
        <v>4486</v>
      </c>
      <c r="E112" s="772">
        <v>1</v>
      </c>
      <c r="F112" s="772">
        <v>50</v>
      </c>
      <c r="G112" s="772">
        <v>150</v>
      </c>
      <c r="H112" s="804">
        <v>0.15</v>
      </c>
      <c r="I112" s="770">
        <v>7.5</v>
      </c>
      <c r="J112" s="770"/>
      <c r="K112" s="770"/>
      <c r="L112" s="770"/>
      <c r="M112" s="770"/>
      <c r="N112" s="770"/>
      <c r="O112" s="770"/>
      <c r="P112" s="770"/>
      <c r="Q112" s="770"/>
      <c r="R112" s="771"/>
      <c r="S112" s="771"/>
      <c r="T112" s="771"/>
      <c r="U112" s="771"/>
      <c r="V112" s="771"/>
      <c r="W112" s="771"/>
      <c r="X112" s="771"/>
    </row>
    <row r="113">
      <c r="A113" s="771"/>
      <c r="B113" s="771"/>
      <c r="C113" s="770"/>
      <c r="D113" s="770"/>
      <c r="E113" s="770"/>
      <c r="F113" s="770"/>
      <c r="G113" s="770">
        <v>1000</v>
      </c>
      <c r="H113" s="770"/>
      <c r="I113" s="770">
        <v>17.2</v>
      </c>
      <c r="J113" s="770">
        <f>I113*300</f>
      </c>
      <c r="K113" s="770"/>
      <c r="L113" s="770"/>
      <c r="M113" s="770"/>
      <c r="N113" s="770"/>
      <c r="O113" s="770"/>
      <c r="P113" s="770"/>
      <c r="Q113" s="770"/>
      <c r="R113" s="771"/>
      <c r="S113" s="771"/>
      <c r="T113" s="771"/>
      <c r="U113" s="771"/>
      <c r="V113" s="771"/>
      <c r="W113" s="771"/>
      <c r="X113" s="771"/>
    </row>
    <row r="114">
      <c r="A114" s="771"/>
      <c r="B114" s="771"/>
      <c r="C114" s="770"/>
      <c r="D114" s="770"/>
      <c r="E114" s="770"/>
      <c r="F114" s="770"/>
      <c r="G114" s="770"/>
      <c r="H114" s="770"/>
      <c r="I114" s="770"/>
      <c r="J114" s="770"/>
      <c r="K114" s="770"/>
      <c r="L114" s="770"/>
      <c r="M114" s="770"/>
      <c r="N114" s="770"/>
      <c r="O114" s="770"/>
      <c r="P114" s="770"/>
      <c r="Q114" s="770"/>
      <c r="R114" s="771"/>
      <c r="S114" s="771"/>
      <c r="T114" s="771"/>
      <c r="U114" s="771"/>
      <c r="V114" s="771"/>
      <c r="W114" s="771"/>
      <c r="X114" s="771"/>
    </row>
    <row r="115">
      <c r="A115" s="771"/>
      <c r="B115" s="771"/>
      <c r="C115" s="770"/>
      <c r="D115" s="770"/>
      <c r="E115" s="770"/>
      <c r="F115" s="770"/>
      <c r="G115" s="770"/>
      <c r="H115" s="770"/>
      <c r="I115" s="770"/>
      <c r="J115" s="770"/>
      <c r="K115" s="770"/>
      <c r="L115" s="770"/>
      <c r="M115" s="770"/>
      <c r="N115" s="770"/>
      <c r="O115" s="770"/>
      <c r="P115" s="770"/>
      <c r="Q115" s="770"/>
      <c r="R115" s="771"/>
      <c r="S115" s="771"/>
      <c r="T115" s="771"/>
      <c r="U115" s="771"/>
      <c r="V115" s="771"/>
      <c r="W115" s="771"/>
      <c r="X115" s="771"/>
    </row>
    <row r="116">
      <c r="A116" s="771"/>
      <c r="B116" s="771"/>
      <c r="C116" s="770"/>
      <c r="D116" s="770"/>
      <c r="E116" s="770"/>
      <c r="F116" s="770"/>
      <c r="G116" s="770"/>
      <c r="H116" s="770"/>
      <c r="I116" s="770"/>
      <c r="J116" s="770"/>
      <c r="K116" s="770"/>
      <c r="L116" s="770">
        <v>45</v>
      </c>
      <c r="M116" s="770"/>
      <c r="N116" s="770"/>
      <c r="O116" s="770"/>
      <c r="P116" s="770"/>
      <c r="Q116" s="770"/>
      <c r="R116" s="771"/>
      <c r="S116" s="771"/>
      <c r="T116" s="771"/>
      <c r="U116" s="771"/>
      <c r="V116" s="771"/>
      <c r="W116" s="771"/>
      <c r="X116" s="771"/>
    </row>
    <row r="117">
      <c r="A117" s="771"/>
      <c r="B117" s="779"/>
      <c r="C117" s="770" t="s">
        <v>4592</v>
      </c>
      <c r="D117" s="780" t="s">
        <v>4593</v>
      </c>
      <c r="E117" s="771"/>
      <c r="F117" s="780" t="s">
        <v>4594</v>
      </c>
      <c r="G117" s="770"/>
      <c r="H117" s="770"/>
      <c r="I117" s="770"/>
      <c r="J117" s="770"/>
      <c r="K117" s="770"/>
      <c r="L117" s="770"/>
      <c r="M117" s="770"/>
      <c r="N117" s="770"/>
      <c r="O117" s="770"/>
      <c r="P117" s="770"/>
      <c r="Q117" s="770"/>
      <c r="R117" s="771"/>
      <c r="S117" s="771"/>
      <c r="T117" s="771"/>
      <c r="U117" s="771"/>
      <c r="V117" s="771"/>
      <c r="W117" s="771"/>
      <c r="X117" s="771"/>
    </row>
    <row r="118">
      <c r="A118" s="771"/>
      <c r="B118" s="771"/>
      <c r="C118" s="770"/>
      <c r="D118" s="774" t="s">
        <v>4585</v>
      </c>
      <c r="E118" s="774" t="s">
        <v>4479</v>
      </c>
      <c r="F118" s="774" t="s">
        <v>4503</v>
      </c>
      <c r="G118" s="774" t="s">
        <v>4504</v>
      </c>
      <c r="H118" s="774" t="s">
        <v>4513</v>
      </c>
      <c r="I118" s="770"/>
      <c r="J118" s="770"/>
      <c r="K118" s="770"/>
      <c r="L118" s="770"/>
      <c r="M118" s="770"/>
      <c r="N118" s="770"/>
      <c r="O118" s="770"/>
      <c r="P118" s="770"/>
      <c r="Q118" s="770"/>
      <c r="R118" s="771"/>
      <c r="S118" s="771"/>
      <c r="T118" s="771"/>
      <c r="U118" s="771"/>
      <c r="V118" s="771"/>
      <c r="W118" s="771"/>
      <c r="X118" s="771"/>
    </row>
    <row r="119">
      <c r="A119" s="771"/>
      <c r="B119" s="771"/>
      <c r="C119" s="784" t="s">
        <v>4595</v>
      </c>
      <c r="D119" s="772" t="s">
        <v>4480</v>
      </c>
      <c r="E119" s="772">
        <v>1</v>
      </c>
      <c r="F119" s="772">
        <v>60</v>
      </c>
      <c r="G119" s="772">
        <v>175</v>
      </c>
      <c r="H119" s="782">
        <v>1</v>
      </c>
      <c r="I119" s="770">
        <v>60</v>
      </c>
      <c r="J119" s="776">
        <v>75</v>
      </c>
      <c r="K119" s="770"/>
      <c r="L119" s="770"/>
      <c r="M119" s="770"/>
      <c r="N119" s="770"/>
      <c r="O119" s="770"/>
      <c r="P119" s="770"/>
      <c r="Q119" s="770"/>
      <c r="R119" s="771"/>
      <c r="S119" s="771"/>
      <c r="T119" s="771"/>
      <c r="U119" s="771"/>
      <c r="V119" s="771"/>
      <c r="W119" s="771"/>
      <c r="X119" s="771"/>
    </row>
    <row r="120">
      <c r="A120" s="771"/>
      <c r="B120" s="771"/>
      <c r="C120" s="770"/>
      <c r="D120" s="770"/>
      <c r="E120" s="770"/>
      <c r="F120" s="770"/>
      <c r="G120" s="770">
        <v>175</v>
      </c>
      <c r="H120" s="770"/>
      <c r="I120" s="770">
        <v>60</v>
      </c>
      <c r="J120" s="770">
        <f>J119*I119</f>
      </c>
      <c r="K120" s="770"/>
      <c r="L120" s="770"/>
      <c r="M120" s="770"/>
      <c r="N120" s="770"/>
      <c r="O120" s="770"/>
      <c r="P120" s="770"/>
      <c r="Q120" s="770"/>
      <c r="R120" s="771"/>
      <c r="S120" s="771"/>
      <c r="T120" s="771"/>
      <c r="U120" s="771"/>
      <c r="V120" s="771"/>
      <c r="W120" s="771"/>
      <c r="X120" s="771"/>
    </row>
    <row r="121">
      <c r="A121" s="771"/>
      <c r="B121" s="771"/>
      <c r="C121" s="770"/>
      <c r="D121" s="770"/>
      <c r="E121" s="770"/>
      <c r="F121" s="770"/>
      <c r="G121" s="770"/>
      <c r="H121" s="770"/>
      <c r="I121" s="770"/>
      <c r="J121" s="770"/>
      <c r="K121" s="770"/>
      <c r="L121" s="770"/>
      <c r="M121" s="770"/>
      <c r="N121" s="770"/>
      <c r="O121" s="770"/>
      <c r="P121" s="770"/>
      <c r="Q121" s="770"/>
      <c r="R121" s="771"/>
      <c r="S121" s="771"/>
      <c r="T121" s="771"/>
      <c r="U121" s="771"/>
      <c r="V121" s="771"/>
      <c r="W121" s="771"/>
      <c r="X121" s="771"/>
    </row>
    <row r="122">
      <c r="A122" s="771"/>
      <c r="B122" s="771"/>
      <c r="C122" s="770"/>
      <c r="D122" s="770"/>
      <c r="E122" s="770"/>
      <c r="F122" s="770"/>
      <c r="G122" s="770"/>
      <c r="H122" s="770"/>
      <c r="I122" s="770"/>
      <c r="J122" s="770"/>
      <c r="K122" s="770"/>
      <c r="L122" s="770"/>
      <c r="M122" s="770"/>
      <c r="N122" s="770"/>
      <c r="O122" s="770"/>
      <c r="P122" s="770"/>
      <c r="Q122" s="770"/>
      <c r="R122" s="771"/>
      <c r="S122" s="771"/>
      <c r="T122" s="771"/>
      <c r="U122" s="771"/>
      <c r="V122" s="771"/>
      <c r="W122" s="771"/>
      <c r="X122" s="771"/>
    </row>
    <row r="123">
      <c r="A123" s="771"/>
      <c r="B123" s="779"/>
      <c r="C123" s="770" t="s">
        <v>4596</v>
      </c>
      <c r="D123" s="770"/>
      <c r="E123" s="770"/>
      <c r="F123" s="770"/>
      <c r="G123" s="770"/>
      <c r="H123" s="770"/>
      <c r="I123" s="776" t="s">
        <v>4597</v>
      </c>
      <c r="J123" s="770"/>
      <c r="K123" s="770" t="s">
        <v>4598</v>
      </c>
      <c r="L123" s="770">
        <v>100108</v>
      </c>
      <c r="M123" s="770"/>
      <c r="N123" s="770"/>
      <c r="O123" s="770"/>
      <c r="P123" s="770"/>
      <c r="Q123" s="770"/>
      <c r="R123" s="771"/>
      <c r="S123" s="771"/>
      <c r="T123" s="771"/>
      <c r="U123" s="771"/>
      <c r="V123" s="771"/>
      <c r="W123" s="771"/>
      <c r="X123" s="771"/>
    </row>
    <row r="124">
      <c r="A124" s="771"/>
      <c r="B124" s="771"/>
      <c r="C124" s="770"/>
      <c r="D124" s="774" t="s">
        <v>4599</v>
      </c>
      <c r="E124" s="774" t="s">
        <v>4585</v>
      </c>
      <c r="F124" s="774" t="s">
        <v>4479</v>
      </c>
      <c r="G124" s="774" t="s">
        <v>4503</v>
      </c>
      <c r="H124" s="770"/>
      <c r="I124" s="770">
        <v>600000</v>
      </c>
      <c r="J124" s="770"/>
      <c r="K124" s="770"/>
      <c r="L124" s="774" t="s">
        <v>4585</v>
      </c>
      <c r="M124" s="774" t="s">
        <v>4479</v>
      </c>
      <c r="N124" s="774" t="s">
        <v>4503</v>
      </c>
      <c r="O124" s="774" t="s">
        <v>4504</v>
      </c>
      <c r="P124" s="774" t="s">
        <v>4513</v>
      </c>
      <c r="Q124" s="774" t="s">
        <v>4503</v>
      </c>
      <c r="R124" s="771"/>
      <c r="S124" s="771"/>
      <c r="T124" s="771"/>
      <c r="U124" s="771"/>
      <c r="V124" s="771"/>
      <c r="W124" s="771"/>
      <c r="X124" s="771"/>
    </row>
    <row r="125">
      <c r="A125" s="771"/>
      <c r="B125" s="771"/>
      <c r="C125" s="805">
        <v>0.05</v>
      </c>
      <c r="D125" s="804">
        <v>0.05</v>
      </c>
      <c r="E125" s="772" t="s">
        <v>4598</v>
      </c>
      <c r="F125" s="772">
        <v>1</v>
      </c>
      <c r="G125" s="772">
        <f t="shared" ref="G125:G132" si="4">$Q$131</f>
      </c>
      <c r="H125" s="770"/>
      <c r="I125" s="770">
        <v>30000</v>
      </c>
      <c r="J125" s="770"/>
      <c r="K125" s="776" t="s">
        <v>4600</v>
      </c>
      <c r="L125" s="840" t="s">
        <v>4601</v>
      </c>
      <c r="M125" s="841">
        <v>1</v>
      </c>
      <c r="N125" s="841">
        <v>4000</v>
      </c>
      <c r="O125" s="840">
        <v>50</v>
      </c>
      <c r="P125" s="842">
        <f t="shared" ref="P125:P130" si="0">O125/$O$131</f>
      </c>
      <c r="Q125" s="843">
        <f t="shared" ref="Q125:Q130" si="1">P125*N125</f>
      </c>
      <c r="R125" s="771"/>
      <c r="S125" s="844">
        <v>100082</v>
      </c>
      <c r="T125" s="844" t="s">
        <v>4602</v>
      </c>
      <c r="U125" s="771"/>
      <c r="V125" s="771"/>
      <c r="W125" s="771"/>
      <c r="X125" s="771"/>
    </row>
    <row r="126">
      <c r="A126" s="771"/>
      <c r="B126" s="771"/>
      <c r="C126" s="805">
        <v>0.05</v>
      </c>
      <c r="D126" s="804">
        <v>0.1</v>
      </c>
      <c r="E126" s="772" t="s">
        <v>4598</v>
      </c>
      <c r="F126" s="772">
        <v>1</v>
      </c>
      <c r="G126" s="772">
        <f t="shared" si="4"/>
      </c>
      <c r="H126" s="770"/>
      <c r="I126" s="770">
        <v>60000</v>
      </c>
      <c r="J126" s="770"/>
      <c r="K126" s="770"/>
      <c r="L126" s="772" t="s">
        <v>4486</v>
      </c>
      <c r="M126" s="772">
        <v>2</v>
      </c>
      <c r="N126" s="772">
        <v>100</v>
      </c>
      <c r="O126" s="777">
        <v>2500</v>
      </c>
      <c r="P126" s="782">
        <f t="shared" si="0"/>
      </c>
      <c r="Q126" s="843">
        <f t="shared" si="1"/>
      </c>
      <c r="R126" s="771"/>
      <c r="S126" s="771"/>
      <c r="T126" s="771"/>
      <c r="U126" s="771"/>
      <c r="V126" s="771"/>
      <c r="W126" s="771"/>
      <c r="X126" s="771"/>
    </row>
    <row r="127">
      <c r="A127" s="771"/>
      <c r="B127" s="771"/>
      <c r="C127" s="805">
        <v>0.1</v>
      </c>
      <c r="D127" s="804">
        <v>0.2</v>
      </c>
      <c r="E127" s="772" t="s">
        <v>4598</v>
      </c>
      <c r="F127" s="772">
        <v>1</v>
      </c>
      <c r="G127" s="772">
        <f t="shared" si="4"/>
      </c>
      <c r="H127" s="770"/>
      <c r="I127" s="770">
        <v>120000</v>
      </c>
      <c r="J127" s="770"/>
      <c r="K127" s="770"/>
      <c r="L127" s="772" t="s">
        <v>4603</v>
      </c>
      <c r="M127" s="772">
        <v>30</v>
      </c>
      <c r="N127" s="772">
        <v>60</v>
      </c>
      <c r="O127" s="777">
        <v>2000</v>
      </c>
      <c r="P127" s="782">
        <f t="shared" si="0"/>
      </c>
      <c r="Q127" s="843">
        <f t="shared" si="1"/>
      </c>
      <c r="R127" s="771"/>
      <c r="S127" s="771"/>
      <c r="T127" s="771"/>
      <c r="U127" s="771"/>
      <c r="V127" s="771"/>
      <c r="W127" s="771"/>
      <c r="X127" s="771"/>
    </row>
    <row r="128">
      <c r="A128" s="771"/>
      <c r="B128" s="771"/>
      <c r="C128" s="805">
        <v>0.1</v>
      </c>
      <c r="D128" s="804">
        <v>0.3</v>
      </c>
      <c r="E128" s="772" t="s">
        <v>4598</v>
      </c>
      <c r="F128" s="772">
        <v>1</v>
      </c>
      <c r="G128" s="772">
        <f t="shared" si="4"/>
      </c>
      <c r="H128" s="770"/>
      <c r="I128" s="770">
        <v>180000</v>
      </c>
      <c r="J128" s="770"/>
      <c r="K128" s="770"/>
      <c r="L128" s="772" t="s">
        <v>4480</v>
      </c>
      <c r="M128" s="772">
        <v>5</v>
      </c>
      <c r="N128" s="772">
        <v>300</v>
      </c>
      <c r="O128" s="777">
        <v>2000</v>
      </c>
      <c r="P128" s="782">
        <f t="shared" si="0"/>
      </c>
      <c r="Q128" s="843">
        <f t="shared" si="1"/>
      </c>
      <c r="R128" s="771"/>
      <c r="S128" s="771"/>
      <c r="T128" s="771"/>
      <c r="U128" s="771"/>
      <c r="V128" s="771"/>
      <c r="W128" s="771"/>
      <c r="X128" s="771"/>
    </row>
    <row r="129">
      <c r="A129" s="771"/>
      <c r="B129" s="771"/>
      <c r="C129" s="805">
        <v>0.15</v>
      </c>
      <c r="D129" s="804">
        <v>0.45</v>
      </c>
      <c r="E129" s="772" t="s">
        <v>4598</v>
      </c>
      <c r="F129" s="772">
        <v>1</v>
      </c>
      <c r="G129" s="772">
        <f t="shared" si="4"/>
      </c>
      <c r="H129" s="770"/>
      <c r="I129" s="770">
        <v>270000</v>
      </c>
      <c r="J129" s="770"/>
      <c r="K129" s="776" t="s">
        <v>4600</v>
      </c>
      <c r="L129" s="773" t="s">
        <v>4604</v>
      </c>
      <c r="M129" s="816">
        <v>1</v>
      </c>
      <c r="N129" s="773">
        <v>1500</v>
      </c>
      <c r="O129" s="773">
        <v>500</v>
      </c>
      <c r="P129" s="842">
        <f t="shared" si="0"/>
      </c>
      <c r="Q129" s="843">
        <f t="shared" si="1"/>
      </c>
      <c r="R129" s="771"/>
      <c r="S129" s="845">
        <v>100089</v>
      </c>
      <c r="T129" s="845" t="s">
        <v>4605</v>
      </c>
      <c r="U129" s="771"/>
      <c r="V129" s="771"/>
      <c r="W129" s="771"/>
      <c r="X129" s="771"/>
    </row>
    <row r="130">
      <c r="A130" s="771"/>
      <c r="B130" s="771"/>
      <c r="C130" s="805">
        <v>0.15</v>
      </c>
      <c r="D130" s="804">
        <v>0.6</v>
      </c>
      <c r="E130" s="772" t="s">
        <v>4598</v>
      </c>
      <c r="F130" s="772">
        <v>1</v>
      </c>
      <c r="G130" s="772">
        <f t="shared" si="4"/>
      </c>
      <c r="H130" s="770"/>
      <c r="I130" s="770">
        <v>360000</v>
      </c>
      <c r="J130" s="770"/>
      <c r="K130" s="770"/>
      <c r="L130" s="772" t="s">
        <v>4490</v>
      </c>
      <c r="M130" s="772">
        <v>5</v>
      </c>
      <c r="N130" s="772">
        <v>150</v>
      </c>
      <c r="O130" s="777">
        <v>2950</v>
      </c>
      <c r="P130" s="782">
        <f t="shared" si="0"/>
      </c>
      <c r="Q130" s="843">
        <f t="shared" si="1"/>
      </c>
      <c r="R130" s="771"/>
      <c r="S130" s="771"/>
      <c r="T130" s="771"/>
      <c r="U130" s="771"/>
      <c r="V130" s="771"/>
      <c r="W130" s="771"/>
      <c r="X130" s="771"/>
    </row>
    <row r="131">
      <c r="A131" s="771"/>
      <c r="B131" s="771"/>
      <c r="C131" s="805">
        <v>0.2</v>
      </c>
      <c r="D131" s="804">
        <v>0.8</v>
      </c>
      <c r="E131" s="772" t="s">
        <v>4598</v>
      </c>
      <c r="F131" s="772">
        <v>1</v>
      </c>
      <c r="G131" s="772">
        <f t="shared" si="4"/>
      </c>
      <c r="H131" s="770"/>
      <c r="I131" s="770">
        <v>480000</v>
      </c>
      <c r="J131" s="770"/>
      <c r="K131" s="770"/>
      <c r="L131" s="770"/>
      <c r="M131" s="770"/>
      <c r="N131" s="770"/>
      <c r="O131" s="770">
        <f>SUM(O125:O130)</f>
      </c>
      <c r="P131" s="770"/>
      <c r="Q131" s="815">
        <f>SUM(Q125:Q130)</f>
      </c>
      <c r="R131" s="771"/>
      <c r="S131" s="771"/>
      <c r="T131" s="771"/>
      <c r="U131" s="771"/>
      <c r="V131" s="771"/>
      <c r="W131" s="771"/>
      <c r="X131" s="771"/>
    </row>
    <row r="132">
      <c r="A132" s="771"/>
      <c r="B132" s="771"/>
      <c r="C132" s="805">
        <v>0.2</v>
      </c>
      <c r="D132" s="804">
        <v>1</v>
      </c>
      <c r="E132" s="772" t="s">
        <v>4598</v>
      </c>
      <c r="F132" s="772">
        <v>1</v>
      </c>
      <c r="G132" s="772">
        <f t="shared" si="4"/>
      </c>
      <c r="H132" s="770"/>
      <c r="I132" s="770">
        <v>600000</v>
      </c>
      <c r="J132" s="770"/>
      <c r="K132" s="770"/>
      <c r="L132" s="770"/>
      <c r="M132" s="770"/>
      <c r="N132" s="770"/>
      <c r="O132" s="770"/>
      <c r="P132" s="770"/>
      <c r="Q132" s="770"/>
      <c r="R132" s="771"/>
      <c r="S132" s="771"/>
      <c r="T132" s="771"/>
      <c r="U132" s="771"/>
      <c r="V132" s="771"/>
      <c r="W132" s="771"/>
      <c r="X132" s="771"/>
    </row>
    <row r="133">
      <c r="A133" s="771"/>
      <c r="B133" s="771"/>
      <c r="C133" s="770"/>
      <c r="D133" s="770"/>
      <c r="E133" s="770"/>
      <c r="F133" s="770"/>
      <c r="G133" s="770">
        <f>SUM(G125:G132)</f>
      </c>
      <c r="H133" s="770"/>
      <c r="I133" s="770"/>
      <c r="J133" s="770"/>
      <c r="K133" s="770"/>
      <c r="L133" s="770"/>
      <c r="M133" s="770"/>
      <c r="N133" s="770"/>
      <c r="O133" s="770"/>
      <c r="P133" s="770"/>
      <c r="Q133" s="770"/>
      <c r="R133" s="771"/>
      <c r="S133" s="771"/>
      <c r="T133" s="771"/>
      <c r="U133" s="771"/>
      <c r="V133" s="771"/>
      <c r="W133" s="771"/>
      <c r="X133" s="771"/>
    </row>
    <row r="134">
      <c r="A134" s="771"/>
      <c r="B134" s="771"/>
      <c r="C134" s="771"/>
      <c r="D134" s="771"/>
      <c r="E134" s="771"/>
      <c r="F134" s="771"/>
      <c r="G134" s="771"/>
      <c r="H134" s="771"/>
      <c r="I134" s="771"/>
      <c r="J134" s="771"/>
      <c r="K134" s="771"/>
      <c r="L134" s="771"/>
      <c r="M134" s="771"/>
      <c r="N134" s="771"/>
      <c r="O134" s="771"/>
      <c r="P134" s="771"/>
      <c r="Q134" s="771"/>
      <c r="R134" s="771"/>
      <c r="S134" s="771"/>
      <c r="T134" s="771"/>
      <c r="U134" s="771"/>
      <c r="V134" s="771"/>
      <c r="W134" s="771"/>
      <c r="X134" s="771"/>
    </row>
    <row r="135">
      <c r="A135" s="771"/>
      <c r="B135" s="771"/>
      <c r="C135" s="770" t="s">
        <v>4606</v>
      </c>
      <c r="D135" s="770" t="s">
        <v>4528</v>
      </c>
      <c r="E135" s="770"/>
      <c r="F135" s="770"/>
      <c r="G135" s="770"/>
      <c r="H135" s="770"/>
      <c r="I135" s="770"/>
      <c r="J135" s="771"/>
      <c r="K135" s="770"/>
      <c r="L135" s="771"/>
      <c r="M135" s="770"/>
      <c r="N135" s="770"/>
      <c r="O135" s="770"/>
      <c r="P135" s="770"/>
      <c r="Q135" s="770"/>
      <c r="R135" s="771"/>
      <c r="S135" s="771"/>
      <c r="T135" s="771"/>
      <c r="U135" s="771"/>
      <c r="V135" s="771"/>
      <c r="W135" s="771"/>
      <c r="X135" s="771"/>
    </row>
    <row r="136">
      <c r="A136" s="771"/>
      <c r="B136" s="771"/>
      <c r="C136" s="805">
        <v>0.25</v>
      </c>
      <c r="D136" s="785" t="s">
        <v>4490</v>
      </c>
      <c r="E136" s="785">
        <v>5</v>
      </c>
      <c r="F136" s="772">
        <v>150</v>
      </c>
      <c r="G136" s="770"/>
      <c r="H136" s="770"/>
      <c r="I136" s="770"/>
      <c r="J136" s="771"/>
      <c r="K136" s="770"/>
      <c r="L136" s="771"/>
      <c r="M136" s="770"/>
      <c r="N136" s="770"/>
      <c r="O136" s="770"/>
      <c r="P136" s="770"/>
      <c r="Q136" s="770"/>
      <c r="R136" s="771"/>
      <c r="S136" s="771"/>
      <c r="T136" s="771"/>
      <c r="U136" s="771"/>
      <c r="V136" s="771"/>
      <c r="W136" s="771"/>
      <c r="X136" s="771"/>
    </row>
    <row r="137">
      <c r="A137" s="771"/>
      <c r="B137" s="771"/>
      <c r="C137" s="805">
        <v>0.2</v>
      </c>
      <c r="D137" s="846" t="s">
        <v>4607</v>
      </c>
      <c r="E137" s="846">
        <v>1</v>
      </c>
      <c r="F137" s="847"/>
      <c r="G137" s="847" t="s">
        <v>4608</v>
      </c>
      <c r="H137" s="847">
        <v>1</v>
      </c>
      <c r="I137" s="770"/>
      <c r="J137" s="771"/>
      <c r="K137" s="770"/>
      <c r="L137" s="771"/>
      <c r="M137" s="770"/>
      <c r="N137" s="770"/>
      <c r="O137" s="770"/>
      <c r="P137" s="770"/>
      <c r="Q137" s="770"/>
      <c r="R137" s="771"/>
      <c r="S137" s="771"/>
      <c r="T137" s="771"/>
      <c r="U137" s="771"/>
      <c r="V137" s="771"/>
      <c r="W137" s="771"/>
      <c r="X137" s="771"/>
    </row>
    <row r="138">
      <c r="A138" s="771"/>
      <c r="B138" s="771"/>
      <c r="C138" s="805">
        <v>0.35</v>
      </c>
      <c r="D138" s="785" t="s">
        <v>4490</v>
      </c>
      <c r="E138" s="785">
        <v>5</v>
      </c>
      <c r="F138" s="772">
        <v>150</v>
      </c>
      <c r="G138" s="770"/>
      <c r="H138" s="770"/>
      <c r="I138" s="770"/>
      <c r="J138" s="771"/>
      <c r="K138" s="770"/>
      <c r="L138" s="771"/>
      <c r="M138" s="770"/>
      <c r="N138" s="770"/>
      <c r="O138" s="770"/>
      <c r="P138" s="770"/>
      <c r="Q138" s="770"/>
      <c r="R138" s="771"/>
      <c r="S138" s="771"/>
      <c r="T138" s="771"/>
      <c r="U138" s="771"/>
      <c r="V138" s="771"/>
      <c r="W138" s="771"/>
      <c r="X138" s="771"/>
    </row>
    <row r="139">
      <c r="A139" s="771"/>
      <c r="B139" s="771"/>
      <c r="C139" s="805">
        <v>0.5</v>
      </c>
      <c r="D139" s="785" t="s">
        <v>4480</v>
      </c>
      <c r="E139" s="785">
        <v>2</v>
      </c>
      <c r="F139" s="772">
        <v>120</v>
      </c>
      <c r="G139" s="772" t="s">
        <v>4484</v>
      </c>
      <c r="H139" s="772">
        <v>1000</v>
      </c>
      <c r="I139" s="772">
        <v>50</v>
      </c>
      <c r="J139" s="771"/>
      <c r="K139" s="770"/>
      <c r="L139" s="771"/>
      <c r="M139" s="770"/>
      <c r="N139" s="770"/>
      <c r="O139" s="770"/>
      <c r="P139" s="770"/>
      <c r="Q139" s="770"/>
      <c r="R139" s="771"/>
      <c r="S139" s="771"/>
      <c r="T139" s="771"/>
      <c r="U139" s="771"/>
      <c r="V139" s="771"/>
      <c r="W139" s="771"/>
      <c r="X139" s="771"/>
    </row>
    <row r="140">
      <c r="A140" s="771"/>
      <c r="B140" s="771"/>
      <c r="C140" s="805">
        <v>0.75</v>
      </c>
      <c r="D140" s="785" t="s">
        <v>4603</v>
      </c>
      <c r="E140" s="785">
        <v>20</v>
      </c>
      <c r="F140" s="772">
        <v>40</v>
      </c>
      <c r="G140" s="770"/>
      <c r="H140" s="770"/>
      <c r="I140" s="770"/>
      <c r="J140" s="771"/>
      <c r="K140" s="770"/>
      <c r="L140" s="771"/>
      <c r="M140" s="770"/>
      <c r="N140" s="770"/>
      <c r="O140" s="770"/>
      <c r="P140" s="770"/>
      <c r="Q140" s="770"/>
      <c r="R140" s="771"/>
      <c r="S140" s="771"/>
      <c r="T140" s="771"/>
      <c r="U140" s="771"/>
      <c r="V140" s="771"/>
      <c r="W140" s="771"/>
      <c r="X140" s="771"/>
    </row>
    <row r="141">
      <c r="A141" s="771"/>
      <c r="B141" s="771"/>
      <c r="C141" s="805">
        <v>1</v>
      </c>
      <c r="D141" s="846" t="s">
        <v>4609</v>
      </c>
      <c r="E141" s="846">
        <v>1</v>
      </c>
      <c r="F141" s="772"/>
      <c r="G141" s="772" t="s">
        <v>4484</v>
      </c>
      <c r="H141" s="772">
        <v>1000</v>
      </c>
      <c r="I141" s="772">
        <v>50</v>
      </c>
      <c r="J141" s="771"/>
      <c r="K141" s="770"/>
      <c r="L141" s="771"/>
      <c r="M141" s="770"/>
      <c r="N141" s="770"/>
      <c r="O141" s="770"/>
      <c r="P141" s="770"/>
      <c r="Q141" s="770"/>
      <c r="R141" s="771"/>
      <c r="S141" s="771"/>
      <c r="T141" s="771"/>
      <c r="U141" s="771"/>
      <c r="V141" s="771"/>
      <c r="W141" s="771"/>
      <c r="X141" s="771"/>
    </row>
    <row r="142">
      <c r="A142" s="771"/>
      <c r="B142" s="771"/>
      <c r="C142" s="770"/>
      <c r="D142" s="770" t="s">
        <v>4610</v>
      </c>
      <c r="E142" s="770"/>
      <c r="F142" s="770"/>
      <c r="G142" s="770"/>
      <c r="H142" s="770"/>
      <c r="I142" s="770"/>
      <c r="J142" s="771"/>
      <c r="K142" s="770"/>
      <c r="L142" s="771"/>
      <c r="M142" s="770"/>
      <c r="N142" s="770"/>
      <c r="O142" s="770"/>
      <c r="P142" s="770"/>
      <c r="Q142" s="770"/>
      <c r="R142" s="771"/>
      <c r="S142" s="771"/>
      <c r="T142" s="771"/>
      <c r="U142" s="771"/>
      <c r="V142" s="771"/>
      <c r="W142" s="771"/>
      <c r="X142" s="771"/>
    </row>
    <row r="143">
      <c r="A143" s="771"/>
      <c r="B143" s="771"/>
      <c r="C143" s="770"/>
      <c r="D143" s="770"/>
      <c r="E143" s="770"/>
      <c r="F143" s="770"/>
      <c r="G143" s="770"/>
      <c r="H143" s="770"/>
      <c r="I143" s="770"/>
      <c r="J143" s="771"/>
      <c r="K143" s="770"/>
      <c r="L143" s="771"/>
      <c r="M143" s="770"/>
      <c r="N143" s="770"/>
      <c r="O143" s="770"/>
      <c r="P143" s="770"/>
      <c r="Q143" s="770"/>
      <c r="R143" s="771"/>
      <c r="S143" s="771"/>
      <c r="T143" s="771"/>
      <c r="U143" s="771"/>
      <c r="V143" s="771"/>
      <c r="W143" s="771"/>
      <c r="X143" s="771"/>
    </row>
    <row r="144">
      <c r="A144" s="771"/>
      <c r="B144" s="771"/>
      <c r="C144" s="805">
        <v>0.1</v>
      </c>
      <c r="D144" s="785" t="s">
        <v>4486</v>
      </c>
      <c r="E144" s="785">
        <v>2</v>
      </c>
      <c r="F144" s="772">
        <v>100</v>
      </c>
      <c r="G144" s="770"/>
      <c r="H144" s="770"/>
      <c r="I144" s="770"/>
      <c r="J144" s="771"/>
      <c r="K144" s="770"/>
      <c r="L144" s="771"/>
      <c r="M144" s="770"/>
      <c r="N144" s="770"/>
      <c r="O144" s="770"/>
      <c r="P144" s="770"/>
      <c r="Q144" s="770"/>
      <c r="R144" s="771"/>
      <c r="S144" s="771"/>
      <c r="T144" s="771"/>
      <c r="U144" s="771"/>
      <c r="V144" s="771"/>
      <c r="W144" s="771"/>
      <c r="X144" s="771"/>
    </row>
    <row r="145">
      <c r="A145" s="771"/>
      <c r="B145" s="771"/>
      <c r="C145" s="805">
        <v>0.2</v>
      </c>
      <c r="D145" s="785" t="s">
        <v>4486</v>
      </c>
      <c r="E145" s="785">
        <v>5</v>
      </c>
      <c r="F145" s="772">
        <v>250</v>
      </c>
      <c r="G145" s="770"/>
      <c r="H145" s="770"/>
      <c r="I145" s="770"/>
      <c r="J145" s="771"/>
      <c r="K145" s="770"/>
      <c r="L145" s="771"/>
      <c r="M145" s="770"/>
      <c r="N145" s="770"/>
      <c r="O145" s="770"/>
      <c r="P145" s="770"/>
      <c r="Q145" s="770"/>
      <c r="R145" s="771"/>
      <c r="S145" s="771"/>
      <c r="T145" s="771"/>
      <c r="U145" s="771"/>
      <c r="V145" s="771"/>
      <c r="W145" s="771"/>
      <c r="X145" s="771"/>
    </row>
    <row r="146">
      <c r="A146" s="771"/>
      <c r="B146" s="771"/>
      <c r="C146" s="805">
        <v>0.35</v>
      </c>
      <c r="D146" s="785" t="s">
        <v>4480</v>
      </c>
      <c r="E146" s="785">
        <v>2</v>
      </c>
      <c r="F146" s="772">
        <v>120</v>
      </c>
      <c r="G146" s="772" t="s">
        <v>4484</v>
      </c>
      <c r="H146" s="772">
        <v>1000</v>
      </c>
      <c r="I146" s="772">
        <v>50</v>
      </c>
      <c r="J146" s="771"/>
      <c r="K146" s="770"/>
      <c r="L146" s="771"/>
      <c r="M146" s="770"/>
      <c r="N146" s="770"/>
      <c r="O146" s="770"/>
      <c r="P146" s="770"/>
      <c r="Q146" s="770"/>
      <c r="R146" s="771"/>
      <c r="S146" s="771"/>
      <c r="T146" s="771"/>
      <c r="U146" s="771"/>
      <c r="V146" s="771"/>
      <c r="W146" s="771"/>
      <c r="X146" s="771"/>
    </row>
    <row r="147">
      <c r="A147" s="771"/>
      <c r="B147" s="771"/>
      <c r="C147" s="805">
        <v>0.5</v>
      </c>
      <c r="D147" s="846" t="s">
        <v>4480</v>
      </c>
      <c r="E147" s="846">
        <v>3</v>
      </c>
      <c r="F147" s="772">
        <v>180</v>
      </c>
      <c r="G147" s="772" t="s">
        <v>4484</v>
      </c>
      <c r="H147" s="772">
        <v>1000</v>
      </c>
      <c r="I147" s="772">
        <v>50</v>
      </c>
      <c r="J147" s="771"/>
      <c r="K147" s="770"/>
      <c r="L147" s="771"/>
      <c r="M147" s="770"/>
      <c r="N147" s="770"/>
      <c r="O147" s="770"/>
      <c r="P147" s="770"/>
      <c r="Q147" s="770"/>
      <c r="R147" s="771"/>
      <c r="S147" s="771"/>
      <c r="T147" s="771"/>
      <c r="U147" s="771"/>
      <c r="V147" s="771"/>
      <c r="W147" s="771"/>
      <c r="X147" s="771"/>
    </row>
    <row r="148">
      <c r="A148" s="771"/>
      <c r="B148" s="771"/>
      <c r="C148" s="805">
        <v>0.75</v>
      </c>
      <c r="D148" s="785" t="s">
        <v>4556</v>
      </c>
      <c r="E148" s="785">
        <v>1</v>
      </c>
      <c r="F148" s="772">
        <v>280</v>
      </c>
      <c r="G148" s="772" t="s">
        <v>4484</v>
      </c>
      <c r="H148" s="772">
        <v>1000</v>
      </c>
      <c r="I148" s="772">
        <v>50</v>
      </c>
      <c r="J148" s="771"/>
      <c r="K148" s="770"/>
      <c r="L148" s="771"/>
      <c r="M148" s="770"/>
      <c r="N148" s="770"/>
      <c r="O148" s="770"/>
      <c r="P148" s="770"/>
      <c r="Q148" s="770"/>
      <c r="R148" s="771"/>
      <c r="S148" s="771"/>
      <c r="T148" s="771"/>
      <c r="U148" s="771"/>
      <c r="V148" s="771"/>
      <c r="W148" s="771"/>
      <c r="X148" s="771"/>
    </row>
    <row r="149">
      <c r="A149" s="771"/>
      <c r="B149" s="771"/>
      <c r="C149" s="805">
        <v>1</v>
      </c>
      <c r="D149" s="785" t="s">
        <v>4476</v>
      </c>
      <c r="E149" s="785">
        <v>6</v>
      </c>
      <c r="F149" s="772">
        <v>360</v>
      </c>
      <c r="G149" s="772" t="s">
        <v>4484</v>
      </c>
      <c r="H149" s="772">
        <v>1000</v>
      </c>
      <c r="I149" s="772">
        <v>50</v>
      </c>
      <c r="J149" s="771"/>
      <c r="K149" s="770"/>
      <c r="L149" s="771"/>
      <c r="M149" s="770"/>
      <c r="N149" s="770"/>
      <c r="O149" s="770"/>
      <c r="P149" s="770"/>
      <c r="Q149" s="770"/>
      <c r="R149" s="771"/>
      <c r="S149" s="771"/>
      <c r="T149" s="771"/>
      <c r="U149" s="771"/>
      <c r="V149" s="771"/>
      <c r="W149" s="771"/>
      <c r="X149" s="771"/>
    </row>
    <row r="150">
      <c r="A150" s="771"/>
      <c r="B150" s="771"/>
      <c r="C150" s="770"/>
      <c r="D150" s="770"/>
      <c r="E150" s="770"/>
      <c r="F150" s="770"/>
      <c r="G150" s="770"/>
      <c r="H150" s="770"/>
      <c r="I150" s="770"/>
      <c r="J150" s="771"/>
      <c r="K150" s="770"/>
      <c r="L150" s="771"/>
      <c r="M150" s="770"/>
      <c r="N150" s="770"/>
      <c r="O150" s="770"/>
      <c r="P150" s="770"/>
      <c r="Q150" s="770"/>
      <c r="R150" s="771"/>
      <c r="S150" s="771"/>
      <c r="T150" s="771"/>
      <c r="U150" s="771"/>
      <c r="V150" s="771"/>
      <c r="W150" s="771"/>
      <c r="X150" s="771"/>
    </row>
    <row r="151">
      <c r="A151" s="771"/>
      <c r="B151" s="771"/>
      <c r="C151" s="770"/>
      <c r="D151" s="770"/>
      <c r="E151" s="770"/>
      <c r="F151" s="770"/>
      <c r="G151" s="770"/>
      <c r="H151" s="770"/>
      <c r="I151" s="770"/>
      <c r="J151" s="771"/>
      <c r="K151" s="770"/>
      <c r="L151" s="771"/>
      <c r="M151" s="770"/>
      <c r="N151" s="770"/>
      <c r="O151" s="770"/>
      <c r="P151" s="770"/>
      <c r="Q151" s="770"/>
      <c r="R151" s="771"/>
      <c r="S151" s="771"/>
      <c r="T151" s="771"/>
      <c r="U151" s="771"/>
      <c r="V151" s="771"/>
      <c r="W151" s="771"/>
      <c r="X151" s="771"/>
    </row>
    <row r="152">
      <c r="A152" s="771"/>
      <c r="B152" s="771"/>
      <c r="C152" s="805">
        <v>0.1</v>
      </c>
      <c r="D152" s="785" t="s">
        <v>4486</v>
      </c>
      <c r="E152" s="785">
        <v>2</v>
      </c>
      <c r="F152" s="772">
        <v>100</v>
      </c>
      <c r="G152" s="770"/>
      <c r="H152" s="770"/>
      <c r="I152" s="770"/>
      <c r="J152" s="771"/>
      <c r="K152" s="770"/>
      <c r="L152" s="771"/>
      <c r="M152" s="770"/>
      <c r="N152" s="770"/>
      <c r="O152" s="770"/>
      <c r="P152" s="770"/>
      <c r="Q152" s="770"/>
      <c r="R152" s="771"/>
      <c r="S152" s="771"/>
      <c r="T152" s="771"/>
      <c r="U152" s="771"/>
      <c r="V152" s="771"/>
      <c r="W152" s="771"/>
      <c r="X152" s="771"/>
    </row>
    <row r="153">
      <c r="A153" s="771"/>
      <c r="B153" s="771"/>
      <c r="C153" s="805">
        <v>0.2</v>
      </c>
      <c r="D153" s="785" t="s">
        <v>4486</v>
      </c>
      <c r="E153" s="785">
        <v>5</v>
      </c>
      <c r="F153" s="772">
        <v>250</v>
      </c>
      <c r="G153" s="770"/>
      <c r="H153" s="770"/>
      <c r="I153" s="770"/>
      <c r="J153" s="771"/>
      <c r="K153" s="770"/>
      <c r="L153" s="771"/>
      <c r="M153" s="770"/>
      <c r="N153" s="770"/>
      <c r="O153" s="770"/>
      <c r="P153" s="770"/>
      <c r="Q153" s="770"/>
      <c r="R153" s="771"/>
      <c r="S153" s="771"/>
      <c r="T153" s="771"/>
      <c r="U153" s="771"/>
      <c r="V153" s="771"/>
      <c r="W153" s="771"/>
      <c r="X153" s="771"/>
    </row>
    <row r="154">
      <c r="A154" s="771"/>
      <c r="B154" s="771"/>
      <c r="C154" s="805">
        <v>0.35</v>
      </c>
      <c r="D154" s="785" t="s">
        <v>4480</v>
      </c>
      <c r="E154" s="785">
        <v>5</v>
      </c>
      <c r="F154" s="772">
        <v>300</v>
      </c>
      <c r="G154" s="772" t="s">
        <v>4484</v>
      </c>
      <c r="H154" s="772">
        <v>2000</v>
      </c>
      <c r="I154" s="772">
        <v>100</v>
      </c>
      <c r="J154" s="771"/>
      <c r="K154" s="770"/>
      <c r="L154" s="771"/>
      <c r="M154" s="770"/>
      <c r="N154" s="770"/>
      <c r="O154" s="770"/>
      <c r="P154" s="770"/>
      <c r="Q154" s="770"/>
      <c r="R154" s="771"/>
      <c r="S154" s="771"/>
      <c r="T154" s="771"/>
      <c r="U154" s="771"/>
      <c r="V154" s="771"/>
      <c r="W154" s="771"/>
      <c r="X154" s="771"/>
    </row>
    <row r="155">
      <c r="A155" s="771"/>
      <c r="B155" s="771"/>
      <c r="C155" s="805">
        <v>0.5</v>
      </c>
      <c r="D155" s="846" t="s">
        <v>4611</v>
      </c>
      <c r="E155" s="846">
        <v>1</v>
      </c>
      <c r="F155" s="772"/>
      <c r="G155" s="772" t="s">
        <v>4484</v>
      </c>
      <c r="H155" s="772">
        <v>2000</v>
      </c>
      <c r="I155" s="772">
        <v>100</v>
      </c>
      <c r="J155" s="771"/>
      <c r="K155" s="770"/>
      <c r="L155" s="771"/>
      <c r="M155" s="770"/>
      <c r="N155" s="770"/>
      <c r="O155" s="770"/>
      <c r="P155" s="770"/>
      <c r="Q155" s="770"/>
      <c r="R155" s="771"/>
      <c r="S155" s="771"/>
      <c r="T155" s="771"/>
      <c r="U155" s="771"/>
      <c r="V155" s="771"/>
      <c r="W155" s="771"/>
      <c r="X155" s="771"/>
    </row>
    <row r="156">
      <c r="A156" s="771"/>
      <c r="B156" s="771"/>
      <c r="C156" s="805">
        <v>0.75</v>
      </c>
      <c r="D156" s="785" t="s">
        <v>4480</v>
      </c>
      <c r="E156" s="785">
        <v>2</v>
      </c>
      <c r="F156" s="772">
        <v>120</v>
      </c>
      <c r="G156" s="772" t="s">
        <v>4484</v>
      </c>
      <c r="H156" s="772">
        <v>2000</v>
      </c>
      <c r="I156" s="772">
        <v>100</v>
      </c>
      <c r="J156" s="771"/>
      <c r="K156" s="770"/>
      <c r="L156" s="771"/>
      <c r="M156" s="770"/>
      <c r="N156" s="770"/>
      <c r="O156" s="770"/>
      <c r="P156" s="770"/>
      <c r="Q156" s="770"/>
      <c r="R156" s="771"/>
      <c r="S156" s="771"/>
      <c r="T156" s="771"/>
      <c r="U156" s="771"/>
      <c r="V156" s="771"/>
      <c r="W156" s="771"/>
      <c r="X156" s="771"/>
    </row>
    <row r="157">
      <c r="A157" s="771"/>
      <c r="B157" s="771"/>
      <c r="C157" s="805">
        <v>1</v>
      </c>
      <c r="D157" s="785" t="s">
        <v>4556</v>
      </c>
      <c r="E157" s="785">
        <v>2</v>
      </c>
      <c r="F157" s="772">
        <v>560</v>
      </c>
      <c r="G157" s="772" t="s">
        <v>4484</v>
      </c>
      <c r="H157" s="772">
        <v>2000</v>
      </c>
      <c r="I157" s="772">
        <v>100</v>
      </c>
      <c r="J157" s="771"/>
      <c r="K157" s="770"/>
      <c r="L157" s="771"/>
      <c r="M157" s="770"/>
      <c r="N157" s="770"/>
      <c r="O157" s="770"/>
      <c r="P157" s="770"/>
      <c r="Q157" s="770"/>
      <c r="R157" s="771"/>
      <c r="S157" s="771"/>
      <c r="T157" s="771"/>
      <c r="U157" s="771"/>
      <c r="V157" s="771"/>
      <c r="W157" s="771"/>
      <c r="X157" s="771"/>
    </row>
    <row r="158">
      <c r="A158" s="771"/>
      <c r="B158" s="771"/>
      <c r="C158" s="771"/>
      <c r="D158" s="771"/>
      <c r="E158" s="771"/>
      <c r="F158" s="770">
        <f>SUM(F136:F157)</f>
      </c>
      <c r="G158" s="771"/>
      <c r="H158" s="771"/>
      <c r="I158" s="771"/>
      <c r="J158" s="771"/>
      <c r="K158" s="771"/>
      <c r="L158" s="771"/>
      <c r="M158" s="771"/>
      <c r="N158" s="771"/>
      <c r="O158" s="771"/>
      <c r="P158" s="771"/>
      <c r="Q158" s="771"/>
      <c r="R158" s="771"/>
      <c r="S158" s="771"/>
      <c r="T158" s="771"/>
      <c r="U158" s="771"/>
      <c r="V158" s="771"/>
      <c r="W158" s="771"/>
      <c r="X158" s="771"/>
    </row>
    <row r="159">
      <c r="A159" s="771"/>
      <c r="B159" s="771"/>
      <c r="C159" s="771"/>
      <c r="D159" s="771"/>
      <c r="E159" s="771"/>
      <c r="F159" s="771"/>
      <c r="G159" s="771"/>
      <c r="H159" s="771"/>
      <c r="I159" s="771"/>
      <c r="J159" s="771"/>
      <c r="K159" s="771"/>
      <c r="L159" s="771"/>
      <c r="M159" s="771"/>
      <c r="N159" s="771"/>
      <c r="O159" s="771"/>
      <c r="P159" s="771"/>
      <c r="Q159" s="771"/>
      <c r="R159" s="771"/>
      <c r="S159" s="771"/>
      <c r="T159" s="771"/>
      <c r="U159" s="771"/>
      <c r="V159" s="771"/>
      <c r="W159" s="771"/>
      <c r="X159" s="771"/>
    </row>
    <row r="160">
      <c r="A160" s="771"/>
      <c r="B160" s="779"/>
      <c r="C160" s="848" t="s">
        <v>4612</v>
      </c>
      <c r="D160" s="848"/>
      <c r="E160" s="848"/>
      <c r="F160" s="848"/>
      <c r="G160" s="848"/>
      <c r="H160" s="848"/>
      <c r="I160" s="848"/>
      <c r="J160" s="848"/>
      <c r="K160" s="849"/>
      <c r="L160" s="770"/>
      <c r="M160" s="770"/>
      <c r="N160" s="771"/>
      <c r="O160" s="771"/>
      <c r="P160" s="771"/>
      <c r="Q160" s="771"/>
      <c r="R160" s="771"/>
      <c r="S160" s="771"/>
      <c r="T160" s="771"/>
      <c r="U160" s="771"/>
      <c r="V160" s="771"/>
      <c r="W160" s="771"/>
      <c r="X160" s="771"/>
    </row>
    <row r="161">
      <c r="A161" s="771"/>
      <c r="B161" s="771"/>
      <c r="C161" s="772"/>
      <c r="D161" s="850" t="s">
        <v>4613</v>
      </c>
      <c r="E161" s="850" t="s">
        <v>4614</v>
      </c>
      <c r="F161" s="850" t="s">
        <v>4615</v>
      </c>
      <c r="G161" s="850" t="s">
        <v>4616</v>
      </c>
      <c r="H161" s="850"/>
      <c r="I161" s="850"/>
      <c r="J161" s="774" t="s">
        <v>4617</v>
      </c>
      <c r="K161" s="851" t="s">
        <v>4618</v>
      </c>
      <c r="L161" s="770"/>
      <c r="M161" s="770"/>
      <c r="N161" s="771"/>
      <c r="O161" s="771"/>
      <c r="P161" s="771"/>
      <c r="Q161" s="771"/>
      <c r="R161" s="771"/>
      <c r="S161" s="771"/>
      <c r="T161" s="771"/>
      <c r="U161" s="771"/>
      <c r="V161" s="771"/>
      <c r="W161" s="771"/>
      <c r="X161" s="771"/>
    </row>
    <row r="162">
      <c r="A162" s="771"/>
      <c r="B162" s="771"/>
      <c r="C162" s="772"/>
      <c r="D162" s="772" t="s">
        <v>4619</v>
      </c>
      <c r="E162" s="772">
        <v>1</v>
      </c>
      <c r="F162" s="772" t="s">
        <v>4620</v>
      </c>
      <c r="G162" s="772" t="s">
        <v>4621</v>
      </c>
      <c r="H162" s="772"/>
      <c r="I162" s="772"/>
      <c r="J162" s="772" t="s">
        <v>4622</v>
      </c>
      <c r="K162" s="852">
        <v>10</v>
      </c>
      <c r="L162" s="776" t="s">
        <v>4603</v>
      </c>
      <c r="M162" s="776">
        <v>30</v>
      </c>
      <c r="N162" s="853">
        <f>_xlfn.XLOOKUP(L162,'道具价值表-汇总'!$B:$B,'道具价值表-汇总'!$D:$D,,0,1)*M162</f>
      </c>
      <c r="O162" s="776" t="s">
        <v>4481</v>
      </c>
      <c r="P162" s="776">
        <v>100</v>
      </c>
      <c r="Q162" s="853">
        <f>_xlfn.XLOOKUP(O162,'道具价值表-汇总'!$B:$B,'道具价值表-汇总'!$D:$D,,0,1)*P162</f>
      </c>
      <c r="R162" s="776" t="s">
        <v>4489</v>
      </c>
      <c r="S162" s="776">
        <v>60</v>
      </c>
      <c r="T162" s="853">
        <f>_xlfn.XLOOKUP(R162,'道具价值表-汇总'!$B:$B,'道具价值表-汇总'!$D:$D,,0,1)*S162</f>
      </c>
      <c r="U162" s="771"/>
      <c r="V162" s="771"/>
      <c r="W162" s="771"/>
      <c r="X162" s="771"/>
    </row>
    <row r="163">
      <c r="A163" s="771"/>
      <c r="B163" s="771"/>
      <c r="C163" s="772"/>
      <c r="D163" s="772"/>
      <c r="E163" s="772">
        <v>2</v>
      </c>
      <c r="F163" s="772" t="s">
        <v>4623</v>
      </c>
      <c r="G163" s="854" t="s">
        <v>4624</v>
      </c>
      <c r="H163" s="854"/>
      <c r="I163" s="854"/>
      <c r="J163" s="772" t="s">
        <v>4625</v>
      </c>
      <c r="K163" s="852">
        <v>15</v>
      </c>
      <c r="L163" s="776" t="s">
        <v>4626</v>
      </c>
      <c r="M163" s="770"/>
      <c r="N163" s="853"/>
      <c r="O163" s="776" t="s">
        <v>4486</v>
      </c>
      <c r="P163" s="776">
        <v>5</v>
      </c>
      <c r="Q163" s="853">
        <f>_xlfn.XLOOKUP(O163,'道具价值表-汇总'!$B:$B,'道具价值表-汇总'!$D:$D,,0,1)*P163</f>
      </c>
      <c r="R163" s="776" t="s">
        <v>4490</v>
      </c>
      <c r="S163" s="776">
        <v>20</v>
      </c>
      <c r="T163" s="853">
        <f>_xlfn.XLOOKUP(R163,'道具价值表-汇总'!$B:$B,'道具价值表-汇总'!$D:$D,,0,1)*S163</f>
      </c>
      <c r="U163" s="771"/>
      <c r="V163" s="771"/>
      <c r="W163" s="771"/>
      <c r="X163" s="771"/>
    </row>
    <row r="164">
      <c r="A164" s="771"/>
      <c r="B164" s="771"/>
      <c r="C164" s="772"/>
      <c r="D164" s="772"/>
      <c r="E164" s="772">
        <v>3</v>
      </c>
      <c r="F164" s="772" t="s">
        <v>4627</v>
      </c>
      <c r="G164" s="772" t="s">
        <v>4628</v>
      </c>
      <c r="H164" s="772"/>
      <c r="I164" s="772"/>
      <c r="J164" s="772" t="s">
        <v>4629</v>
      </c>
      <c r="K164" s="852">
        <v>20</v>
      </c>
      <c r="L164" s="776" t="s">
        <v>4630</v>
      </c>
      <c r="M164" s="776">
        <v>1</v>
      </c>
      <c r="N164" s="853">
        <f>_xlfn.XLOOKUP(L164,'道具价值表-汇总'!$B:$B,'道具价值表-汇总'!$D:$D,,0,1)*M164</f>
      </c>
      <c r="O164" s="776" t="s">
        <v>4556</v>
      </c>
      <c r="P164" s="776">
        <v>1</v>
      </c>
      <c r="Q164" s="853">
        <f>_xlfn.XLOOKUP(O164,'道具价值表-汇总'!$B:$B,'道具价值表-汇总'!$D:$D,,0,1)*P164</f>
      </c>
      <c r="R164" s="776" t="s">
        <v>4631</v>
      </c>
      <c r="S164" s="776">
        <v>50</v>
      </c>
      <c r="T164" s="853">
        <f>_xlfn.XLOOKUP(R164,'道具价值表-汇总'!$B:$B,'道具价值表-汇总'!$D:$D,,0,1)*S164</f>
      </c>
      <c r="U164" s="771"/>
      <c r="V164" s="771"/>
      <c r="W164" s="771"/>
      <c r="X164" s="771"/>
    </row>
    <row r="165">
      <c r="A165" s="771"/>
      <c r="B165" s="771"/>
      <c r="C165" s="772"/>
      <c r="D165" s="772"/>
      <c r="E165" s="772">
        <v>4</v>
      </c>
      <c r="F165" s="772" t="s">
        <v>4632</v>
      </c>
      <c r="G165" s="854" t="s">
        <v>4633</v>
      </c>
      <c r="H165" s="854"/>
      <c r="I165" s="854"/>
      <c r="J165" s="772" t="s">
        <v>4634</v>
      </c>
      <c r="K165" s="852">
        <v>25</v>
      </c>
      <c r="L165" s="776" t="s">
        <v>4635</v>
      </c>
      <c r="M165" s="770"/>
      <c r="N165" s="853"/>
      <c r="O165" s="776" t="s">
        <v>4476</v>
      </c>
      <c r="P165" s="776">
        <v>6</v>
      </c>
      <c r="Q165" s="853">
        <f>_xlfn.XLOOKUP(O165,'道具价值表-汇总'!$B:$B,'道具价值表-汇总'!$D:$D,,0,1)*P165</f>
      </c>
      <c r="R165" s="776" t="s">
        <v>4490</v>
      </c>
      <c r="S165" s="776">
        <v>30</v>
      </c>
      <c r="T165" s="853">
        <f>_xlfn.XLOOKUP(R165,'道具价值表-汇总'!$B:$B,'道具价值表-汇总'!$D:$D,,0,1)*S165</f>
      </c>
      <c r="U165" s="771"/>
      <c r="V165" s="771"/>
      <c r="W165" s="771"/>
      <c r="X165" s="771"/>
    </row>
    <row r="166">
      <c r="A166" s="771"/>
      <c r="B166" s="771"/>
      <c r="C166" s="772"/>
      <c r="D166" s="772"/>
      <c r="E166" s="772">
        <v>5</v>
      </c>
      <c r="F166" s="772" t="s">
        <v>4636</v>
      </c>
      <c r="G166" s="854" t="s">
        <v>4637</v>
      </c>
      <c r="H166" s="854"/>
      <c r="I166" s="854"/>
      <c r="J166" s="772" t="s">
        <v>4638</v>
      </c>
      <c r="K166" s="852">
        <v>30</v>
      </c>
      <c r="L166" s="776" t="s">
        <v>4639</v>
      </c>
      <c r="M166" s="776">
        <v>1</v>
      </c>
      <c r="N166" s="853">
        <f>_xlfn.XLOOKUP(L166,'道具价值表-汇总'!$B:$B,'道具价值表-汇总'!$D:$D,,0,1)*M166</f>
      </c>
      <c r="O166" s="776" t="s">
        <v>4640</v>
      </c>
      <c r="P166" s="776">
        <v>1</v>
      </c>
      <c r="Q166" s="853">
        <f>_xlfn.XLOOKUP(O166,'道具价值表-汇总'!$B:$B,'道具价值表-汇总'!$D:$D,,0,1)*P166</f>
      </c>
      <c r="R166" s="776" t="s">
        <v>4556</v>
      </c>
      <c r="S166" s="776">
        <v>1</v>
      </c>
      <c r="T166" s="853">
        <f>_xlfn.XLOOKUP(R166,'道具价值表-汇总'!$B:$B,'道具价值表-汇总'!$D:$D,,0,1)*S166</f>
      </c>
      <c r="U166" s="771"/>
      <c r="V166" s="771"/>
      <c r="W166" s="771"/>
      <c r="X166" s="771"/>
    </row>
    <row r="167">
      <c r="A167" s="771"/>
      <c r="B167" s="771"/>
      <c r="C167" s="771"/>
      <c r="D167" s="771"/>
      <c r="E167" s="771"/>
      <c r="F167" s="771"/>
      <c r="G167" s="771"/>
      <c r="H167" s="771"/>
      <c r="I167" s="771"/>
      <c r="J167" s="771"/>
      <c r="K167" s="771"/>
      <c r="L167" s="771"/>
      <c r="M167" s="771"/>
      <c r="N167" s="771"/>
      <c r="O167" s="771"/>
      <c r="P167" s="771"/>
      <c r="Q167" s="771"/>
      <c r="R167" s="771"/>
      <c r="S167" s="771"/>
      <c r="T167" s="771"/>
      <c r="U167" s="771"/>
      <c r="V167" s="771"/>
      <c r="W167" s="771"/>
      <c r="X167" s="771"/>
    </row>
    <row r="168">
      <c r="A168" s="771"/>
      <c r="B168" s="771"/>
      <c r="C168" s="771"/>
      <c r="D168" s="771"/>
      <c r="E168" s="771"/>
      <c r="F168" s="771"/>
      <c r="G168" s="771"/>
      <c r="H168" s="771"/>
      <c r="I168" s="771"/>
      <c r="J168" s="771"/>
      <c r="K168" s="771"/>
      <c r="L168" s="771"/>
      <c r="M168" s="771"/>
      <c r="N168" s="771">
        <f>SUM(N162:N167)</f>
      </c>
      <c r="O168" s="771"/>
      <c r="P168" s="771"/>
      <c r="Q168" s="771">
        <f>SUM(Q162:Q167)</f>
      </c>
      <c r="R168" s="771"/>
      <c r="S168" s="771"/>
      <c r="T168" s="771">
        <f>SUM(T162:T167)</f>
      </c>
      <c r="U168" s="771"/>
      <c r="V168" s="771"/>
      <c r="W168" s="771"/>
      <c r="X168" s="771"/>
    </row>
    <row r="169">
      <c r="A169" s="771"/>
      <c r="B169" s="771"/>
      <c r="C169" s="771"/>
      <c r="D169" s="771"/>
      <c r="E169" s="771"/>
      <c r="F169" s="771"/>
      <c r="G169" s="771"/>
      <c r="H169" s="771"/>
      <c r="I169" s="771"/>
      <c r="J169" s="771"/>
      <c r="K169" s="771"/>
      <c r="L169" s="771"/>
      <c r="M169" s="771"/>
      <c r="N169" s="771"/>
      <c r="O169" s="771"/>
      <c r="P169" s="771"/>
      <c r="Q169" s="771"/>
      <c r="R169" s="771"/>
      <c r="S169" s="771"/>
      <c r="T169" s="771"/>
      <c r="U169" s="771"/>
      <c r="V169" s="771"/>
      <c r="W169" s="771"/>
      <c r="X169" s="771"/>
    </row>
    <row r="170">
      <c r="A170" s="771"/>
      <c r="B170" s="771"/>
      <c r="C170" s="771"/>
      <c r="D170" s="771"/>
      <c r="E170" s="771"/>
      <c r="F170" s="771"/>
      <c r="G170" s="771"/>
      <c r="H170" s="771"/>
      <c r="I170" s="771"/>
      <c r="J170" s="771"/>
      <c r="K170" s="771"/>
      <c r="L170" s="771"/>
      <c r="M170" s="771"/>
      <c r="N170" s="771"/>
      <c r="O170" s="771"/>
      <c r="P170" s="771"/>
      <c r="Q170" s="771"/>
      <c r="R170" s="771"/>
      <c r="S170" s="771"/>
      <c r="T170" s="771"/>
      <c r="U170" s="771"/>
      <c r="V170" s="771"/>
      <c r="W170" s="771"/>
      <c r="X170" s="771"/>
    </row>
    <row r="171">
      <c r="A171" s="771"/>
      <c r="B171" s="771"/>
      <c r="C171" s="771"/>
      <c r="D171" s="771"/>
      <c r="E171" s="771"/>
      <c r="F171" s="771"/>
      <c r="G171" s="771"/>
      <c r="H171" s="771"/>
      <c r="I171" s="771"/>
      <c r="J171" s="771"/>
      <c r="K171" s="771"/>
      <c r="L171" s="771"/>
      <c r="M171" s="771"/>
      <c r="N171" s="771"/>
      <c r="O171" s="771"/>
      <c r="P171" s="771"/>
      <c r="Q171" s="771"/>
      <c r="R171" s="771"/>
      <c r="S171" s="771"/>
      <c r="T171" s="771"/>
      <c r="U171" s="771"/>
      <c r="V171" s="771"/>
      <c r="W171" s="771"/>
      <c r="X171" s="771"/>
    </row>
    <row r="172">
      <c r="A172" s="771"/>
      <c r="B172" s="779"/>
      <c r="C172" s="770" t="s">
        <v>4641</v>
      </c>
      <c r="D172" s="770"/>
      <c r="E172" s="770"/>
      <c r="F172" s="770"/>
      <c r="G172" s="770"/>
      <c r="H172" s="771"/>
      <c r="I172" s="771"/>
      <c r="J172" s="771"/>
      <c r="K172" s="771"/>
      <c r="L172" s="771"/>
      <c r="M172" s="771"/>
      <c r="N172" s="771"/>
      <c r="O172" s="776"/>
      <c r="P172" s="776"/>
      <c r="Q172" s="776"/>
      <c r="R172" s="776"/>
      <c r="S172" s="771"/>
      <c r="T172" s="771"/>
      <c r="U172" s="771"/>
      <c r="V172" s="771"/>
      <c r="W172" s="771"/>
      <c r="X172" s="771"/>
    </row>
    <row r="173">
      <c r="A173" s="771"/>
      <c r="B173" s="771"/>
      <c r="C173" s="770"/>
      <c r="D173" s="770"/>
      <c r="E173" s="770"/>
      <c r="F173" s="770"/>
      <c r="G173" s="770"/>
      <c r="H173" s="771"/>
      <c r="I173" s="771"/>
      <c r="J173" s="771"/>
      <c r="K173" s="771"/>
      <c r="L173" s="771"/>
      <c r="M173" s="771"/>
      <c r="N173" s="771"/>
      <c r="O173" s="776"/>
      <c r="P173" s="776"/>
      <c r="Q173" s="776"/>
      <c r="R173" s="776"/>
      <c r="S173" s="771"/>
      <c r="T173" s="771"/>
      <c r="U173" s="771"/>
      <c r="V173" s="771"/>
      <c r="W173" s="771"/>
      <c r="X173" s="771"/>
    </row>
    <row r="174">
      <c r="A174" s="771"/>
      <c r="B174" s="771"/>
      <c r="C174" s="770"/>
      <c r="D174" s="770" t="s">
        <v>4642</v>
      </c>
      <c r="E174" s="770"/>
      <c r="F174" s="770"/>
      <c r="G174" s="770"/>
      <c r="H174" s="771"/>
      <c r="I174" s="771"/>
      <c r="J174" s="770"/>
      <c r="K174" s="770" t="s">
        <v>4643</v>
      </c>
      <c r="L174" s="770"/>
      <c r="M174" s="770"/>
      <c r="N174" s="771"/>
      <c r="O174" s="776"/>
      <c r="P174" s="776"/>
      <c r="Q174" s="776"/>
      <c r="R174" s="776"/>
      <c r="S174" s="771"/>
      <c r="T174" s="771"/>
      <c r="U174" s="771"/>
      <c r="V174" s="771"/>
      <c r="W174" s="771"/>
      <c r="X174" s="771"/>
    </row>
    <row r="175">
      <c r="A175" s="771"/>
      <c r="B175" s="771"/>
      <c r="C175" s="770"/>
      <c r="D175" s="855" t="s">
        <v>4644</v>
      </c>
      <c r="E175" s="855" t="s">
        <v>4562</v>
      </c>
      <c r="F175" s="774" t="s">
        <v>4479</v>
      </c>
      <c r="G175" s="856" t="s">
        <v>4645</v>
      </c>
      <c r="H175" s="774" t="s">
        <v>4503</v>
      </c>
      <c r="I175" s="771"/>
      <c r="J175" s="771"/>
      <c r="K175" s="774" t="s">
        <v>4646</v>
      </c>
      <c r="L175" s="774" t="s">
        <v>4504</v>
      </c>
      <c r="M175" s="774" t="s">
        <v>4513</v>
      </c>
      <c r="N175" s="771"/>
      <c r="O175" s="776"/>
      <c r="P175" s="776"/>
      <c r="Q175" s="776"/>
      <c r="R175" s="776"/>
      <c r="S175" s="771"/>
      <c r="T175" s="771"/>
      <c r="U175" s="771"/>
      <c r="V175" s="771"/>
      <c r="W175" s="771"/>
      <c r="X175" s="771"/>
    </row>
    <row r="176">
      <c r="A176" s="771"/>
      <c r="B176" s="771"/>
      <c r="C176" s="770"/>
      <c r="D176" s="785" t="s">
        <v>4647</v>
      </c>
      <c r="E176" s="803" t="s">
        <v>4603</v>
      </c>
      <c r="F176" s="785">
        <v>66</v>
      </c>
      <c r="G176" s="857" cm="1">
        <f t="array" ref="G176:G176">E176</f>
      </c>
      <c r="H176" s="772">
        <v>132</v>
      </c>
      <c r="I176" s="771"/>
      <c r="J176" s="771"/>
      <c r="K176" s="772" t="s">
        <v>4648</v>
      </c>
      <c r="L176" s="772">
        <v>330</v>
      </c>
      <c r="M176" s="804">
        <v>0.33</v>
      </c>
      <c r="N176" s="771"/>
      <c r="O176" s="776"/>
      <c r="P176" s="776"/>
      <c r="Q176" s="776"/>
      <c r="R176" s="776"/>
      <c r="S176" s="771"/>
      <c r="T176" s="771"/>
      <c r="U176" s="771"/>
      <c r="V176" s="771"/>
      <c r="W176" s="771"/>
      <c r="X176" s="771"/>
    </row>
    <row r="177">
      <c r="A177" s="771"/>
      <c r="B177" s="771"/>
      <c r="C177" s="770"/>
      <c r="D177" s="785" t="s">
        <v>4649</v>
      </c>
      <c r="E177" s="803" t="s">
        <v>4486</v>
      </c>
      <c r="F177" s="785">
        <v>10</v>
      </c>
      <c r="G177" s="857" cm="1">
        <f t="array" ref="G177:G177">E177</f>
      </c>
      <c r="H177" s="772">
        <v>500</v>
      </c>
      <c r="I177" s="771"/>
      <c r="J177" s="771"/>
      <c r="K177" s="772" t="s">
        <v>4650</v>
      </c>
      <c r="L177" s="772">
        <v>330</v>
      </c>
      <c r="M177" s="804">
        <v>0.33</v>
      </c>
      <c r="N177" s="771"/>
      <c r="O177" s="771"/>
      <c r="P177" s="771"/>
      <c r="Q177" s="771"/>
      <c r="R177" s="771"/>
      <c r="S177" s="771"/>
      <c r="T177" s="771"/>
      <c r="U177" s="771"/>
      <c r="V177" s="771"/>
      <c r="W177" s="771"/>
      <c r="X177" s="771"/>
    </row>
    <row r="178">
      <c r="A178" s="771"/>
      <c r="B178" s="771"/>
      <c r="C178" s="770"/>
      <c r="D178" s="785" t="s">
        <v>4651</v>
      </c>
      <c r="E178" s="803" t="s">
        <v>4490</v>
      </c>
      <c r="F178" s="785">
        <v>20</v>
      </c>
      <c r="G178" s="857" cm="1">
        <f t="array" ref="G178:G178">E178</f>
      </c>
      <c r="H178" s="772">
        <v>600</v>
      </c>
      <c r="I178" s="771"/>
      <c r="J178" s="771"/>
      <c r="K178" s="772" t="s">
        <v>4652</v>
      </c>
      <c r="L178" s="772">
        <v>190</v>
      </c>
      <c r="M178" s="804">
        <v>0.19</v>
      </c>
      <c r="N178" s="771"/>
      <c r="O178" s="771"/>
      <c r="P178" s="771"/>
      <c r="Q178" s="771"/>
      <c r="R178" s="771"/>
      <c r="S178" s="771"/>
      <c r="T178" s="771"/>
      <c r="U178" s="771"/>
      <c r="V178" s="771"/>
      <c r="W178" s="771"/>
      <c r="X178" s="771"/>
    </row>
    <row r="179">
      <c r="A179" s="771"/>
      <c r="B179" s="771"/>
      <c r="C179" s="770"/>
      <c r="D179" s="785" t="s">
        <v>4653</v>
      </c>
      <c r="E179" s="803" t="s">
        <v>4532</v>
      </c>
      <c r="F179" s="785">
        <v>288</v>
      </c>
      <c r="G179" s="857" cm="1">
        <f t="array" ref="G179:G179">E179</f>
      </c>
      <c r="H179" s="772">
        <v>288</v>
      </c>
      <c r="I179" s="771"/>
      <c r="J179" s="771"/>
      <c r="K179" s="772" t="s">
        <v>4654</v>
      </c>
      <c r="L179" s="772">
        <v>50</v>
      </c>
      <c r="M179" s="804">
        <v>0.05</v>
      </c>
      <c r="N179" s="771"/>
      <c r="O179" s="771"/>
      <c r="P179" s="771"/>
      <c r="Q179" s="771"/>
      <c r="R179" s="771"/>
      <c r="S179" s="771"/>
      <c r="T179" s="771"/>
      <c r="U179" s="771"/>
      <c r="V179" s="771"/>
      <c r="W179" s="771"/>
      <c r="X179" s="771"/>
    </row>
    <row r="180">
      <c r="A180" s="771"/>
      <c r="B180" s="771"/>
      <c r="C180" s="770"/>
      <c r="D180" s="785" t="s">
        <v>4655</v>
      </c>
      <c r="E180" s="803" t="s">
        <v>4490</v>
      </c>
      <c r="F180" s="785">
        <v>30</v>
      </c>
      <c r="G180" s="857" cm="1">
        <f t="array" ref="G180:G180">E180</f>
      </c>
      <c r="H180" s="772">
        <v>900</v>
      </c>
      <c r="I180" s="771"/>
      <c r="J180" s="771"/>
      <c r="K180" s="772" t="s">
        <v>4656</v>
      </c>
      <c r="L180" s="772">
        <v>50</v>
      </c>
      <c r="M180" s="804">
        <v>0.05</v>
      </c>
      <c r="N180" s="771"/>
      <c r="O180" s="771"/>
      <c r="P180" s="771"/>
      <c r="Q180" s="771"/>
      <c r="R180" s="771"/>
      <c r="S180" s="771"/>
      <c r="T180" s="771"/>
      <c r="U180" s="771"/>
      <c r="V180" s="771"/>
      <c r="W180" s="771"/>
      <c r="X180" s="771"/>
    </row>
    <row r="181">
      <c r="A181" s="771"/>
      <c r="B181" s="771"/>
      <c r="C181" s="770"/>
      <c r="D181" s="785" t="s">
        <v>4657</v>
      </c>
      <c r="E181" s="803" t="s">
        <v>4556</v>
      </c>
      <c r="F181" s="785">
        <v>5</v>
      </c>
      <c r="G181" s="857" cm="1">
        <f t="array" ref="G181:G181">E181</f>
      </c>
      <c r="H181" s="772">
        <v>1400</v>
      </c>
      <c r="I181" s="771"/>
      <c r="J181" s="771"/>
      <c r="K181" s="772" t="s">
        <v>4658</v>
      </c>
      <c r="L181" s="772">
        <v>50</v>
      </c>
      <c r="M181" s="804">
        <v>0.05</v>
      </c>
      <c r="N181" s="771"/>
      <c r="O181" s="771"/>
      <c r="P181" s="771"/>
      <c r="Q181" s="771"/>
      <c r="R181" s="771"/>
      <c r="S181" s="771"/>
      <c r="T181" s="771"/>
      <c r="U181" s="771"/>
      <c r="V181" s="771"/>
      <c r="W181" s="771"/>
      <c r="X181" s="771"/>
    </row>
    <row r="182">
      <c r="A182" s="771"/>
      <c r="B182" s="771"/>
      <c r="C182" s="770"/>
      <c r="D182" s="785" t="s">
        <v>4659</v>
      </c>
      <c r="E182" s="803" t="s">
        <v>4660</v>
      </c>
      <c r="F182" s="785">
        <v>1</v>
      </c>
      <c r="G182" s="857" cm="1">
        <f t="array" ref="G182:G182">E182</f>
      </c>
      <c r="H182" s="772">
        <v>80</v>
      </c>
      <c r="I182" s="771"/>
      <c r="J182" s="771"/>
      <c r="K182" s="770"/>
      <c r="L182" s="770">
        <v>1000</v>
      </c>
      <c r="M182" s="770"/>
      <c r="N182" s="771"/>
      <c r="O182" s="771"/>
      <c r="P182" s="771"/>
      <c r="Q182" s="771"/>
      <c r="R182" s="771"/>
      <c r="S182" s="771"/>
      <c r="T182" s="771"/>
      <c r="U182" s="771"/>
      <c r="V182" s="771"/>
      <c r="W182" s="771"/>
      <c r="X182" s="771"/>
    </row>
    <row r="183">
      <c r="A183" s="771"/>
      <c r="B183" s="771"/>
      <c r="C183" s="770"/>
      <c r="D183" s="785" t="s">
        <v>4661</v>
      </c>
      <c r="E183" s="803" t="s">
        <v>4532</v>
      </c>
      <c r="F183" s="785">
        <v>188</v>
      </c>
      <c r="G183" s="857" cm="1">
        <f t="array" ref="G183:G183">E183</f>
      </c>
      <c r="H183" s="772">
        <v>188</v>
      </c>
      <c r="I183" s="771"/>
      <c r="J183" s="771"/>
      <c r="K183" s="771"/>
      <c r="L183" s="771"/>
      <c r="M183" s="771"/>
      <c r="N183" s="771"/>
      <c r="O183" s="771"/>
      <c r="P183" s="771"/>
      <c r="Q183" s="771"/>
      <c r="R183" s="771"/>
      <c r="S183" s="771"/>
      <c r="T183" s="771"/>
      <c r="U183" s="771"/>
      <c r="V183" s="771"/>
      <c r="W183" s="771"/>
      <c r="X183" s="771"/>
    </row>
    <row r="184">
      <c r="A184" s="771"/>
      <c r="B184" s="771"/>
      <c r="C184" s="770"/>
      <c r="D184" s="785" t="s">
        <v>4662</v>
      </c>
      <c r="E184" s="803" t="s">
        <v>4490</v>
      </c>
      <c r="F184" s="785">
        <v>10</v>
      </c>
      <c r="G184" s="857" cm="1">
        <f t="array" ref="G184:G184">E184</f>
      </c>
      <c r="H184" s="772">
        <v>300</v>
      </c>
      <c r="I184" s="771"/>
      <c r="J184" s="771"/>
      <c r="K184" s="771"/>
      <c r="L184" s="771"/>
      <c r="M184" s="771"/>
      <c r="N184" s="771"/>
      <c r="O184" s="771"/>
      <c r="P184" s="771"/>
      <c r="Q184" s="771"/>
      <c r="R184" s="771"/>
      <c r="S184" s="771"/>
      <c r="T184" s="771"/>
      <c r="U184" s="771"/>
      <c r="V184" s="771"/>
      <c r="W184" s="771"/>
      <c r="X184" s="771"/>
    </row>
    <row r="185">
      <c r="A185" s="771"/>
      <c r="B185" s="771"/>
      <c r="C185" s="770"/>
      <c r="D185" s="785" t="s">
        <v>4663</v>
      </c>
      <c r="E185" s="803" t="s">
        <v>4480</v>
      </c>
      <c r="F185" s="785">
        <v>3</v>
      </c>
      <c r="G185" s="857">
        <v>60</v>
      </c>
      <c r="H185" s="772">
        <v>180</v>
      </c>
      <c r="I185" s="771"/>
      <c r="J185" s="771"/>
      <c r="K185" s="771"/>
      <c r="L185" s="771"/>
      <c r="M185" s="771"/>
      <c r="N185" s="771"/>
      <c r="O185" s="771"/>
      <c r="P185" s="771"/>
      <c r="Q185" s="771"/>
      <c r="R185" s="771"/>
      <c r="S185" s="771"/>
      <c r="T185" s="771"/>
      <c r="U185" s="771"/>
      <c r="V185" s="771"/>
      <c r="W185" s="771"/>
      <c r="X185" s="771"/>
    </row>
    <row r="186">
      <c r="A186" s="771"/>
      <c r="B186" s="771"/>
      <c r="C186" s="770"/>
      <c r="D186" s="785" t="s">
        <v>4664</v>
      </c>
      <c r="E186" s="803" t="s">
        <v>4476</v>
      </c>
      <c r="F186" s="785">
        <v>6</v>
      </c>
      <c r="G186" s="857" cm="1">
        <f t="array" ref="G186:G186">E186</f>
      </c>
      <c r="H186" s="772">
        <v>360</v>
      </c>
      <c r="I186" s="771"/>
      <c r="J186" s="771"/>
      <c r="K186" s="771"/>
      <c r="L186" s="771"/>
      <c r="M186" s="771"/>
      <c r="N186" s="771"/>
      <c r="O186" s="771"/>
      <c r="P186" s="771"/>
      <c r="Q186" s="771"/>
      <c r="R186" s="771"/>
      <c r="S186" s="771"/>
      <c r="T186" s="771"/>
      <c r="U186" s="771"/>
      <c r="V186" s="771"/>
      <c r="W186" s="771"/>
      <c r="X186" s="771"/>
    </row>
    <row r="187">
      <c r="A187" s="771"/>
      <c r="B187" s="771"/>
      <c r="C187" s="770"/>
      <c r="D187" s="785" t="s">
        <v>4665</v>
      </c>
      <c r="E187" s="803" t="s">
        <v>4556</v>
      </c>
      <c r="F187" s="785">
        <v>1</v>
      </c>
      <c r="G187" s="857" cm="1">
        <f t="array" ref="G187:G187">E187</f>
      </c>
      <c r="H187" s="772">
        <v>280</v>
      </c>
      <c r="I187" s="771"/>
      <c r="J187" s="771"/>
      <c r="K187" s="771"/>
      <c r="L187" s="771"/>
      <c r="M187" s="771"/>
      <c r="N187" s="771"/>
      <c r="O187" s="771"/>
      <c r="P187" s="771"/>
      <c r="Q187" s="771"/>
      <c r="R187" s="771"/>
      <c r="S187" s="771"/>
      <c r="T187" s="771"/>
      <c r="U187" s="771"/>
      <c r="V187" s="771"/>
      <c r="W187" s="771"/>
      <c r="X187" s="771"/>
    </row>
    <row r="188">
      <c r="A188" s="771"/>
      <c r="B188" s="771"/>
      <c r="C188" s="770"/>
      <c r="D188" s="785" t="s">
        <v>4666</v>
      </c>
      <c r="E188" s="803" t="s">
        <v>4480</v>
      </c>
      <c r="F188" s="785">
        <v>2</v>
      </c>
      <c r="G188" s="857">
        <v>60</v>
      </c>
      <c r="H188" s="772">
        <v>120</v>
      </c>
      <c r="I188" s="771"/>
      <c r="J188" s="771"/>
      <c r="K188" s="771"/>
      <c r="L188" s="771"/>
      <c r="M188" s="771"/>
      <c r="N188" s="771"/>
      <c r="O188" s="771"/>
      <c r="P188" s="771"/>
      <c r="Q188" s="771"/>
      <c r="R188" s="771"/>
      <c r="S188" s="771"/>
      <c r="T188" s="771"/>
      <c r="U188" s="771"/>
      <c r="V188" s="771"/>
      <c r="W188" s="771"/>
      <c r="X188" s="771"/>
    </row>
    <row r="189">
      <c r="A189" s="771"/>
      <c r="B189" s="771"/>
      <c r="C189" s="770" t="s">
        <v>4667</v>
      </c>
      <c r="D189" s="785" t="s">
        <v>4668</v>
      </c>
      <c r="E189" s="803" t="s">
        <v>4669</v>
      </c>
      <c r="F189" s="785">
        <v>1</v>
      </c>
      <c r="G189" s="857" cm="1">
        <f t="array" ref="G189:G189">E189</f>
      </c>
      <c r="H189" s="772">
        <v>160</v>
      </c>
      <c r="I189" s="771"/>
      <c r="J189" s="771"/>
      <c r="K189" s="771"/>
      <c r="L189" s="771"/>
      <c r="M189" s="771"/>
      <c r="N189" s="771"/>
      <c r="O189" s="771"/>
      <c r="P189" s="771"/>
      <c r="Q189" s="771"/>
      <c r="R189" s="771"/>
      <c r="S189" s="771"/>
      <c r="T189" s="771"/>
      <c r="U189" s="771"/>
      <c r="V189" s="771"/>
      <c r="W189" s="771"/>
      <c r="X189" s="771"/>
    </row>
    <row r="190">
      <c r="A190" s="771"/>
      <c r="B190" s="771"/>
      <c r="C190" s="770"/>
      <c r="D190" s="785" t="s">
        <v>4670</v>
      </c>
      <c r="E190" s="803" t="s">
        <v>4481</v>
      </c>
      <c r="F190" s="785">
        <v>200</v>
      </c>
      <c r="G190" s="857" cm="1">
        <f t="array" ref="G190:G190">E190</f>
      </c>
      <c r="H190" s="772">
        <v>400</v>
      </c>
      <c r="I190" s="771"/>
      <c r="J190" s="771"/>
      <c r="K190" s="771"/>
      <c r="L190" s="771"/>
      <c r="M190" s="771"/>
      <c r="N190" s="771"/>
      <c r="O190" s="771"/>
      <c r="P190" s="771"/>
      <c r="Q190" s="771"/>
      <c r="R190" s="771"/>
      <c r="S190" s="771"/>
      <c r="T190" s="771"/>
      <c r="U190" s="771"/>
      <c r="V190" s="771"/>
      <c r="W190" s="771"/>
      <c r="X190" s="771"/>
    </row>
    <row r="191">
      <c r="A191" s="771"/>
      <c r="B191" s="771"/>
      <c r="C191" s="770"/>
      <c r="D191" s="785" t="s">
        <v>4671</v>
      </c>
      <c r="E191" s="803" t="s">
        <v>4480</v>
      </c>
      <c r="F191" s="785">
        <v>3</v>
      </c>
      <c r="G191" s="857">
        <v>60</v>
      </c>
      <c r="H191" s="772">
        <v>180</v>
      </c>
      <c r="I191" s="771"/>
      <c r="J191" s="771"/>
      <c r="K191" s="771"/>
      <c r="L191" s="771"/>
      <c r="M191" s="771"/>
      <c r="N191" s="771"/>
      <c r="O191" s="771"/>
      <c r="P191" s="771"/>
      <c r="Q191" s="771"/>
      <c r="R191" s="771"/>
      <c r="S191" s="771"/>
      <c r="T191" s="771"/>
      <c r="U191" s="771"/>
      <c r="V191" s="771"/>
      <c r="W191" s="771"/>
      <c r="X191" s="771"/>
    </row>
    <row r="192">
      <c r="A192" s="771"/>
      <c r="B192" s="771"/>
      <c r="C192" s="770"/>
      <c r="D192" s="785" t="s">
        <v>4672</v>
      </c>
      <c r="E192" s="803" t="s">
        <v>4490</v>
      </c>
      <c r="F192" s="785">
        <v>10</v>
      </c>
      <c r="G192" s="857" cm="1">
        <f t="array" ref="G192:G192">E192</f>
      </c>
      <c r="H192" s="772">
        <v>300</v>
      </c>
      <c r="I192" s="771"/>
      <c r="J192" s="771"/>
      <c r="K192" s="771"/>
      <c r="L192" s="771"/>
      <c r="M192" s="771"/>
      <c r="N192" s="771"/>
      <c r="O192" s="771"/>
      <c r="P192" s="771"/>
      <c r="Q192" s="771"/>
      <c r="R192" s="771"/>
      <c r="S192" s="771"/>
      <c r="T192" s="771"/>
      <c r="U192" s="771"/>
      <c r="V192" s="771"/>
      <c r="W192" s="771"/>
      <c r="X192" s="771"/>
    </row>
    <row r="193">
      <c r="A193" s="771"/>
      <c r="B193" s="771"/>
      <c r="C193" s="770"/>
      <c r="D193" s="785" t="s">
        <v>4673</v>
      </c>
      <c r="E193" s="803" t="s">
        <v>4484</v>
      </c>
      <c r="F193" s="785">
        <v>5000</v>
      </c>
      <c r="G193" s="857" cm="1">
        <f t="array" ref="G193:G193">E193</f>
      </c>
      <c r="H193" s="772">
        <v>250</v>
      </c>
      <c r="I193" s="771"/>
      <c r="J193" s="771"/>
      <c r="K193" s="771"/>
      <c r="L193" s="771"/>
      <c r="M193" s="771"/>
      <c r="N193" s="771"/>
      <c r="O193" s="771"/>
      <c r="P193" s="771"/>
      <c r="Q193" s="771"/>
      <c r="R193" s="771"/>
      <c r="S193" s="771"/>
      <c r="T193" s="771"/>
      <c r="U193" s="771"/>
      <c r="V193" s="771"/>
      <c r="W193" s="771"/>
      <c r="X193" s="771"/>
    </row>
    <row r="194">
      <c r="A194" s="771"/>
      <c r="B194" s="771"/>
      <c r="C194" s="770"/>
      <c r="D194" s="785" t="s">
        <v>4674</v>
      </c>
      <c r="E194" s="803" t="s">
        <v>4476</v>
      </c>
      <c r="F194" s="785">
        <v>6</v>
      </c>
      <c r="G194" s="857" cm="1">
        <f t="array" ref="G194:G194">E194</f>
      </c>
      <c r="H194" s="772">
        <v>360</v>
      </c>
      <c r="I194" s="771"/>
      <c r="J194" s="771"/>
      <c r="K194" s="771"/>
      <c r="L194" s="771"/>
      <c r="M194" s="771"/>
      <c r="N194" s="771"/>
      <c r="O194" s="771"/>
      <c r="P194" s="771"/>
      <c r="Q194" s="771"/>
      <c r="R194" s="771"/>
      <c r="S194" s="771"/>
      <c r="T194" s="771"/>
      <c r="U194" s="771"/>
      <c r="V194" s="771"/>
      <c r="W194" s="771"/>
      <c r="X194" s="771"/>
    </row>
    <row r="195">
      <c r="A195" s="771"/>
      <c r="B195" s="771"/>
      <c r="C195" s="770"/>
      <c r="D195" s="785" t="s">
        <v>4675</v>
      </c>
      <c r="E195" s="803" t="s">
        <v>4556</v>
      </c>
      <c r="F195" s="785">
        <v>2</v>
      </c>
      <c r="G195" s="857" cm="1">
        <f t="array" ref="G195:G195">E195</f>
      </c>
      <c r="H195" s="772">
        <v>560</v>
      </c>
      <c r="I195" s="771"/>
      <c r="J195" s="771"/>
      <c r="K195" s="771"/>
      <c r="L195" s="771"/>
      <c r="M195" s="771"/>
      <c r="N195" s="771"/>
      <c r="O195" s="771"/>
      <c r="P195" s="771"/>
      <c r="Q195" s="771"/>
      <c r="R195" s="771"/>
      <c r="S195" s="771"/>
      <c r="T195" s="771"/>
      <c r="U195" s="771"/>
      <c r="V195" s="771"/>
      <c r="W195" s="771"/>
      <c r="X195" s="771"/>
    </row>
    <row r="196">
      <c r="A196" s="771"/>
      <c r="B196" s="771"/>
      <c r="C196" s="770" t="s">
        <v>4676</v>
      </c>
      <c r="D196" s="785" t="s">
        <v>4677</v>
      </c>
      <c r="E196" s="803" t="s">
        <v>4678</v>
      </c>
      <c r="F196" s="785">
        <v>1</v>
      </c>
      <c r="G196" s="857" cm="1">
        <f t="array" ref="G196:G196">E196</f>
      </c>
      <c r="H196" s="777">
        <v>1500</v>
      </c>
      <c r="I196" s="771"/>
      <c r="J196" s="771"/>
      <c r="K196" s="771"/>
      <c r="L196" s="771"/>
      <c r="M196" s="771"/>
      <c r="N196" s="771"/>
      <c r="O196" s="771"/>
      <c r="P196" s="771"/>
      <c r="Q196" s="771"/>
      <c r="R196" s="771"/>
      <c r="S196" s="771"/>
      <c r="T196" s="771"/>
      <c r="U196" s="771"/>
      <c r="V196" s="771"/>
      <c r="W196" s="771"/>
      <c r="X196" s="771"/>
    </row>
    <row r="197">
      <c r="A197" s="771"/>
      <c r="B197" s="771"/>
      <c r="C197" s="770"/>
      <c r="D197" s="785" t="s">
        <v>4679</v>
      </c>
      <c r="E197" s="803" t="s">
        <v>4532</v>
      </c>
      <c r="F197" s="785">
        <v>188</v>
      </c>
      <c r="G197" s="857" cm="1">
        <f t="array" ref="G197:G197">E197</f>
      </c>
      <c r="H197" s="772">
        <v>188</v>
      </c>
      <c r="I197" s="771"/>
      <c r="J197" s="771"/>
      <c r="K197" s="771"/>
      <c r="L197" s="771"/>
      <c r="M197" s="771"/>
      <c r="N197" s="771"/>
      <c r="O197" s="771"/>
      <c r="P197" s="771"/>
      <c r="Q197" s="771"/>
      <c r="R197" s="771"/>
      <c r="S197" s="771"/>
      <c r="T197" s="771"/>
      <c r="U197" s="771"/>
      <c r="V197" s="771"/>
      <c r="W197" s="771"/>
      <c r="X197" s="771"/>
    </row>
    <row r="198">
      <c r="A198" s="771"/>
      <c r="B198" s="771"/>
      <c r="C198" s="770"/>
      <c r="D198" s="785" t="s">
        <v>4680</v>
      </c>
      <c r="E198" s="803" t="s">
        <v>4486</v>
      </c>
      <c r="F198" s="785">
        <v>10</v>
      </c>
      <c r="G198" s="857" cm="1">
        <f t="array" ref="G198:G198">E198</f>
      </c>
      <c r="H198" s="772">
        <v>500</v>
      </c>
      <c r="I198" s="771"/>
      <c r="J198" s="771"/>
      <c r="K198" s="771"/>
      <c r="L198" s="771"/>
      <c r="M198" s="771"/>
      <c r="N198" s="771"/>
      <c r="O198" s="771"/>
      <c r="P198" s="771"/>
      <c r="Q198" s="771"/>
      <c r="R198" s="771"/>
      <c r="S198" s="771"/>
      <c r="T198" s="771"/>
      <c r="U198" s="771"/>
      <c r="V198" s="771"/>
      <c r="W198" s="771"/>
      <c r="X198" s="771"/>
    </row>
    <row r="199">
      <c r="A199" s="771"/>
      <c r="B199" s="771"/>
      <c r="C199" s="770"/>
      <c r="D199" s="785" t="s">
        <v>4681</v>
      </c>
      <c r="E199" s="803" t="s">
        <v>4603</v>
      </c>
      <c r="F199" s="785">
        <v>60</v>
      </c>
      <c r="G199" s="857" cm="1">
        <f t="array" ref="G199:G199">E199</f>
      </c>
      <c r="H199" s="772">
        <v>120</v>
      </c>
      <c r="I199" s="771"/>
      <c r="J199" s="771"/>
      <c r="K199" s="771"/>
      <c r="L199" s="771"/>
      <c r="M199" s="771"/>
      <c r="N199" s="771"/>
      <c r="O199" s="771"/>
      <c r="P199" s="771"/>
      <c r="Q199" s="771"/>
      <c r="R199" s="771"/>
      <c r="S199" s="771"/>
      <c r="T199" s="771"/>
      <c r="U199" s="771"/>
      <c r="V199" s="771"/>
      <c r="W199" s="771"/>
      <c r="X199" s="771"/>
    </row>
    <row r="200">
      <c r="A200" s="771"/>
      <c r="B200" s="771"/>
      <c r="C200" s="770"/>
      <c r="D200" s="785" t="s">
        <v>4682</v>
      </c>
      <c r="E200" s="803" t="s">
        <v>4476</v>
      </c>
      <c r="F200" s="785">
        <v>6</v>
      </c>
      <c r="G200" s="857" cm="1">
        <f t="array" ref="G200:G200">E200</f>
      </c>
      <c r="H200" s="772">
        <v>360</v>
      </c>
      <c r="I200" s="771"/>
      <c r="J200" s="771"/>
      <c r="K200" s="771"/>
      <c r="L200" s="771"/>
      <c r="M200" s="771"/>
      <c r="N200" s="771"/>
      <c r="O200" s="771"/>
      <c r="P200" s="771"/>
      <c r="Q200" s="771"/>
      <c r="R200" s="771"/>
      <c r="S200" s="771"/>
      <c r="T200" s="771"/>
      <c r="U200" s="771"/>
      <c r="V200" s="771"/>
      <c r="W200" s="771"/>
      <c r="X200" s="771"/>
    </row>
    <row r="201">
      <c r="A201" s="771"/>
      <c r="B201" s="771"/>
      <c r="C201" s="770"/>
      <c r="D201" s="785" t="s">
        <v>4683</v>
      </c>
      <c r="E201" s="803" t="s">
        <v>4556</v>
      </c>
      <c r="F201" s="785">
        <v>3</v>
      </c>
      <c r="G201" s="857" cm="1">
        <f t="array" ref="G201:G201">E201</f>
      </c>
      <c r="H201" s="772">
        <v>840</v>
      </c>
      <c r="I201" s="771"/>
      <c r="J201" s="771"/>
      <c r="K201" s="771"/>
      <c r="L201" s="771"/>
      <c r="M201" s="771"/>
      <c r="N201" s="771"/>
      <c r="O201" s="771"/>
      <c r="P201" s="771"/>
      <c r="Q201" s="771"/>
      <c r="R201" s="771"/>
      <c r="S201" s="771"/>
      <c r="T201" s="771"/>
      <c r="U201" s="771"/>
      <c r="V201" s="771"/>
      <c r="W201" s="771"/>
      <c r="X201" s="771"/>
    </row>
    <row r="202">
      <c r="A202" s="771"/>
      <c r="B202" s="771"/>
      <c r="C202" s="770"/>
      <c r="D202" s="785" t="s">
        <v>4684</v>
      </c>
      <c r="E202" s="803" t="s">
        <v>4482</v>
      </c>
      <c r="F202" s="785">
        <v>900</v>
      </c>
      <c r="G202" s="857" cm="1">
        <f t="array" ref="G202:G202">E202</f>
      </c>
      <c r="H202" s="772">
        <v>300</v>
      </c>
      <c r="I202" s="771"/>
      <c r="J202" s="771"/>
      <c r="K202" s="771"/>
      <c r="L202" s="771"/>
      <c r="M202" s="771"/>
      <c r="N202" s="771"/>
      <c r="O202" s="771"/>
      <c r="P202" s="771"/>
      <c r="Q202" s="771"/>
      <c r="R202" s="771"/>
      <c r="S202" s="771"/>
      <c r="T202" s="771"/>
      <c r="U202" s="771"/>
      <c r="V202" s="771"/>
      <c r="W202" s="771"/>
      <c r="X202" s="771"/>
    </row>
    <row r="203">
      <c r="A203" s="771"/>
      <c r="B203" s="771"/>
      <c r="C203" s="770" t="s">
        <v>4685</v>
      </c>
      <c r="D203" s="785" t="s">
        <v>4686</v>
      </c>
      <c r="E203" s="858" t="s">
        <v>4687</v>
      </c>
      <c r="F203" s="785">
        <v>1</v>
      </c>
      <c r="G203" s="857" cm="1">
        <f t="array" ref="G203:G203">E203</f>
      </c>
      <c r="H203" s="772">
        <v>480</v>
      </c>
      <c r="I203" s="771"/>
      <c r="J203" s="771"/>
      <c r="K203" s="771"/>
      <c r="L203" s="771"/>
      <c r="M203" s="771"/>
      <c r="N203" s="771"/>
      <c r="O203" s="771"/>
      <c r="P203" s="771"/>
      <c r="Q203" s="771"/>
      <c r="R203" s="771"/>
      <c r="S203" s="771"/>
      <c r="T203" s="771"/>
      <c r="U203" s="771"/>
      <c r="V203" s="771"/>
      <c r="W203" s="771"/>
      <c r="X203" s="771"/>
    </row>
    <row r="204">
      <c r="H204">
        <f>SUM(H176:H203)</f>
      </c>
      <c r="I204" s="771"/>
      <c r="J204" s="771"/>
    </row>
    <row r="205">
      <c r="I205" s="771"/>
      <c r="J205" s="771"/>
    </row>
    <row r="206">
      <c r="I206" s="771"/>
      <c r="J206" s="771"/>
    </row>
  </sheetData>
  <mergeCells>
    <mergeCell ref="G166:I166"/>
    <mergeCell ref="G165:I165"/>
    <mergeCell ref="G164:I164"/>
    <mergeCell ref="G163:I163"/>
    <mergeCell ref="G162:I162"/>
    <mergeCell ref="D162:D166"/>
    <mergeCell ref="G161:I161"/>
    <mergeCell ref="D4:D7"/>
  </mergeCells>
  <dataValidations count="2">
    <dataValidation allowBlank="true" errorStyle="stop" operator="between" showErrorMessage="true" sqref="B16:B16 B73:B73 T125:T125" type="textLength">
      <formula1>0</formula1>
      <formula2>65535</formula2>
    </dataValidation>
    <dataValidation allowBlank="true" errorStyle="stop" operator="between" showErrorMessage="true" sqref="A73:A73" type="whole">
      <formula1>0</formula1>
      <formula2>9999999999</formula2>
    </dataValidation>
  </dataValidations>
  <picture r:id="rId1"/>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sheetData>
    <row r="1">
      <c r="A1" s="859" t="s">
        <v>4688</v>
      </c>
      <c r="B1" s="860"/>
      <c r="C1" s="860"/>
      <c r="D1" s="860"/>
      <c r="E1" s="860"/>
      <c r="F1" s="860"/>
      <c r="G1" s="860"/>
      <c r="H1" s="860"/>
    </row>
    <row r="2">
      <c r="A2" s="861" t="s">
        <v>4689</v>
      </c>
      <c r="B2" s="861" t="s">
        <v>4690</v>
      </c>
    </row>
    <row r="3">
      <c r="A3" s="861" t="s">
        <v>4691</v>
      </c>
      <c r="B3" s="861" t="s">
        <v>4692</v>
      </c>
    </row>
    <row r="4">
      <c r="A4" s="861" t="s">
        <v>4693</v>
      </c>
      <c r="B4" s="861" t="s">
        <v>4694</v>
      </c>
    </row>
    <row r="5">
      <c r="A5" s="861" t="s">
        <v>4695</v>
      </c>
      <c r="B5" s="861" t="s">
        <v>4696</v>
      </c>
    </row>
    <row r="6">
      <c r="A6" s="861" t="s">
        <v>4697</v>
      </c>
      <c r="B6" s="861" t="s">
        <v>4698</v>
      </c>
      <c r="C6" s="861" t="s">
        <v>4699</v>
      </c>
      <c r="D6" s="861" t="s">
        <v>4700</v>
      </c>
    </row>
    <row r="7">
      <c r="A7" s="861" t="s">
        <v>4701</v>
      </c>
      <c r="B7" s="861" t="s">
        <v>4702</v>
      </c>
    </row>
    <row r="8">
      <c r="A8" s="861" t="s">
        <v>4703</v>
      </c>
      <c r="B8" s="861" t="s">
        <v>4704</v>
      </c>
      <c r="C8" s="861"/>
    </row>
    <row r="9">
      <c r="A9" s="861" t="s">
        <v>4705</v>
      </c>
    </row>
    <row customHeight="true" ht="16.071428571428573" r="10">
      <c r="A10" s="862" t="s">
        <v>4706</v>
      </c>
      <c r="B10" s="862" t="s">
        <v>4707</v>
      </c>
    </row>
    <row r="11"/>
    <row r="12">
      <c r="A12" s="859" t="s">
        <v>4708</v>
      </c>
      <c r="B12" s="860"/>
      <c r="C12" s="860"/>
      <c r="D12" s="860"/>
      <c r="E12" s="860"/>
      <c r="F12" s="860"/>
      <c r="G12" s="860"/>
      <c r="H12" s="860"/>
    </row>
    <row r="13">
      <c r="A13" s="861" t="s">
        <v>4709</v>
      </c>
    </row>
    <row r="14"/>
    <row r="15"/>
    <row r="16"/>
    <row r="17"/>
    <row r="18"/>
    <row r="19"/>
    <row r="20"/>
    <row r="21">
      <c r="A21" s="859" t="s">
        <v>4710</v>
      </c>
      <c r="B21" s="860"/>
      <c r="C21" s="860"/>
      <c r="D21" s="860"/>
      <c r="E21" s="860"/>
      <c r="F21" s="860"/>
      <c r="G21" s="860"/>
      <c r="H21" s="860"/>
    </row>
    <row r="22"/>
    <row r="23">
      <c r="A23" s="861" t="s">
        <v>4711</v>
      </c>
    </row>
  </sheetData>
  <picture r:id="rId1"/>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7" min="7" style="0" width="19.661971830985916"/>
    <col collapsed="false" customWidth="true" hidden="false" max="15" min="15" style="0" width="19.661971830985916"/>
    <col collapsed="false" customWidth="true" hidden="false" max="23" min="23" style="0" width="11.211267605633802"/>
    <col collapsed="false" customWidth="true" hidden="false" max="26" min="26" style="0" width="11.211267605633802"/>
    <col collapsed="false" customWidth="true" hidden="false" max="2" min="2" style="0" width="11.211267605633802"/>
    <col collapsed="false" customWidth="true" hidden="false" max="10" min="10" style="0" width="3.887323943661972"/>
    <col collapsed="false" customWidth="true" hidden="false" max="18" min="18" style="0" width="15.04225352112676"/>
    <col collapsed="false" customWidth="true" hidden="false" max="25" min="25" style="0" width="11.211267605633802"/>
    <col collapsed="false" customWidth="true" hidden="false" max="1" min="1" style="0" width="16.3943661971831"/>
    <col collapsed="false" customWidth="true" hidden="false" max="9" min="9" style="0" width="19.661971830985916"/>
    <col collapsed="false" customWidth="true" hidden="false" max="17" min="17" style="0" width="16.281690140845072"/>
    <col collapsed="false" customWidth="true" hidden="false" max="28" min="28" style="0" width="11.211267605633802"/>
    <col collapsed="false" customWidth="true" hidden="false" max="33" min="33" style="0" width="11.211267605633802"/>
    <col collapsed="false" customWidth="true" hidden="false" max="4" min="4" style="0" width="11.211267605633802"/>
    <col collapsed="false" customWidth="true" hidden="false" max="12" min="12" style="0" width="3.887323943661972"/>
    <col collapsed="false" customWidth="true" hidden="false" max="20" min="20" style="0" width="15.267605633802816"/>
    <col collapsed="false" customWidth="true" hidden="false" max="27" min="27" style="0" width="11.211267605633802"/>
    <col collapsed="false" customWidth="true" hidden="false" max="3" min="3" style="0" width="11.211267605633802"/>
    <col collapsed="false" customWidth="true" hidden="false" max="11" min="11" style="0" width="19.661971830985916"/>
    <col collapsed="false" customWidth="true" hidden="false" max="19" min="19" style="0" width="13.23943661971831"/>
    <col collapsed="false" customWidth="true" hidden="false" max="6" min="6" style="0" width="3.887323943661972"/>
    <col collapsed="false" customWidth="true" hidden="false" max="14" min="14" style="0" width="3.887323943661972"/>
    <col collapsed="false" customWidth="true" hidden="false" max="22" min="22" style="0" width="11.211267605633802"/>
    <col collapsed="false" customWidth="true" hidden="false" max="29" min="29" style="0" width="11.211267605633802"/>
    <col collapsed="false" customWidth="true" hidden="false" max="30" min="30" style="0" width="11.211267605633802"/>
    <col collapsed="false" customWidth="true" hidden="false" max="5" min="5" style="0" width="19.661971830985916"/>
    <col collapsed="false" customWidth="true" hidden="false" max="13" min="13" style="0" width="19.661971830985916"/>
    <col collapsed="false" customWidth="true" hidden="false" max="21" min="21" style="0" width="24.169014084507044"/>
    <col collapsed="false" customWidth="true" hidden="false" max="32" min="32" style="0" width="11.211267605633802"/>
    <col collapsed="false" customWidth="true" hidden="false" max="8" min="8" style="0" width="3.887323943661972"/>
    <col collapsed="false" customWidth="true" hidden="false" max="16" min="16" style="0" width="3.887323943661972"/>
    <col collapsed="false" customWidth="true" hidden="false" max="24" min="24" style="0" width="6.253521126760563"/>
    <col collapsed="false" customWidth="true" hidden="false" max="31" min="31" style="0" width="11.211267605633802"/>
  </cols>
  <sheetData>
    <row r="1">
      <c r="A1" s="863" t="s">
        <v>4712</v>
      </c>
      <c r="B1" s="863" t="s">
        <v>4713</v>
      </c>
      <c r="C1" s="863" t="s">
        <v>4714</v>
      </c>
      <c r="D1" s="863" t="s">
        <v>4715</v>
      </c>
      <c r="E1" s="864" t="s">
        <v>4716</v>
      </c>
      <c r="F1" s="865"/>
      <c r="G1" s="865" t="s">
        <v>4717</v>
      </c>
      <c r="H1" s="865"/>
      <c r="I1" s="865" t="s">
        <v>4718</v>
      </c>
      <c r="J1" s="865"/>
      <c r="K1" s="865" t="s">
        <v>4719</v>
      </c>
      <c r="L1" s="865"/>
      <c r="M1" s="865" t="s">
        <v>4720</v>
      </c>
      <c r="N1" s="865"/>
      <c r="O1" s="865" t="s">
        <v>4721</v>
      </c>
      <c r="P1" s="865"/>
      <c r="R1" s="866" t="s">
        <v>4722</v>
      </c>
    </row>
    <row customHeight="true" ht="16.071428571428573" r="2">
      <c r="A2" s="866" t="s">
        <v>4723</v>
      </c>
      <c r="B2" s="866" t="s">
        <v>4724</v>
      </c>
      <c r="C2" s="866" t="s">
        <v>4725</v>
      </c>
      <c r="D2" s="866" t="s">
        <v>4726</v>
      </c>
      <c r="E2" s="865" t="s">
        <v>4727</v>
      </c>
      <c r="F2" s="865"/>
      <c r="G2" s="864" t="s">
        <v>4728</v>
      </c>
      <c r="H2" s="865"/>
      <c r="I2" s="864" t="s">
        <v>4729</v>
      </c>
      <c r="J2" s="865"/>
      <c r="K2" s="864" t="s">
        <v>4730</v>
      </c>
      <c r="L2" s="865"/>
      <c r="M2" s="864" t="s">
        <v>4731</v>
      </c>
      <c r="N2" s="865"/>
      <c r="O2" s="864" t="s">
        <v>4732</v>
      </c>
      <c r="P2" s="865"/>
      <c r="Q2" s="866"/>
      <c r="T2" s="867" t="s">
        <v>4733</v>
      </c>
      <c r="V2" s="867"/>
    </row>
    <row r="3">
      <c r="A3" s="866" t="s">
        <v>4734</v>
      </c>
      <c r="B3" s="866" t="s">
        <v>4724</v>
      </c>
      <c r="C3" s="866" t="s">
        <v>4725</v>
      </c>
      <c r="D3" s="866" t="s">
        <v>4726</v>
      </c>
      <c r="E3" s="865" t="s">
        <v>4727</v>
      </c>
      <c r="F3" s="865"/>
      <c r="G3" s="864" t="s">
        <v>4728</v>
      </c>
      <c r="H3" s="865"/>
      <c r="I3" s="864" t="s">
        <v>4729</v>
      </c>
      <c r="J3" s="865"/>
      <c r="K3" s="864" t="s">
        <v>4730</v>
      </c>
      <c r="L3" s="865"/>
      <c r="M3" s="864" t="s">
        <v>4731</v>
      </c>
      <c r="N3" s="865"/>
      <c r="O3" s="864" t="s">
        <v>4732</v>
      </c>
      <c r="P3" s="865"/>
      <c r="Q3" s="866"/>
      <c r="T3" s="867"/>
    </row>
    <row r="4">
      <c r="A4" s="866" t="s">
        <v>4735</v>
      </c>
      <c r="B4" s="866" t="s">
        <v>4725</v>
      </c>
      <c r="C4" s="866" t="s">
        <v>4736</v>
      </c>
      <c r="D4" s="866" t="s">
        <v>4737</v>
      </c>
      <c r="E4" s="868" t="s">
        <v>4738</v>
      </c>
      <c r="F4" s="869"/>
      <c r="G4" s="869" t="s">
        <v>4739</v>
      </c>
      <c r="H4" s="869"/>
      <c r="I4" s="869" t="s">
        <v>4740</v>
      </c>
      <c r="J4" s="869"/>
      <c r="K4" s="869" t="s">
        <v>4741</v>
      </c>
      <c r="L4" s="869"/>
      <c r="M4" s="869" t="s">
        <v>4742</v>
      </c>
      <c r="N4" s="869"/>
      <c r="O4" s="869" t="s">
        <v>4743</v>
      </c>
      <c r="P4" s="869"/>
      <c r="Q4" s="866"/>
      <c r="T4" s="867"/>
    </row>
    <row r="5">
      <c r="A5" s="866"/>
      <c r="B5" s="866"/>
      <c r="C5" s="866"/>
      <c r="D5" s="866"/>
      <c r="E5" s="866"/>
      <c r="F5" s="870"/>
      <c r="G5" s="866"/>
      <c r="H5" s="870"/>
      <c r="I5" s="866"/>
      <c r="J5" s="870"/>
      <c r="K5" s="866"/>
      <c r="L5" s="870"/>
      <c r="M5" s="866"/>
      <c r="N5" s="870"/>
      <c r="O5" s="866"/>
      <c r="P5" s="870"/>
      <c r="Q5" s="866"/>
    </row>
    <row r="6">
      <c r="A6" s="866"/>
      <c r="B6" s="866"/>
      <c r="C6" s="866"/>
      <c r="D6" s="866"/>
      <c r="E6" s="866"/>
      <c r="F6" s="870"/>
      <c r="G6" s="866"/>
      <c r="H6" s="870"/>
      <c r="I6" s="866"/>
      <c r="J6" s="870"/>
      <c r="K6" s="866"/>
      <c r="L6" s="870"/>
      <c r="M6" s="866"/>
      <c r="N6" s="870"/>
      <c r="O6" s="866"/>
      <c r="P6" s="870"/>
      <c r="Q6" s="866"/>
      <c r="X6" s="866" t="s">
        <v>4744</v>
      </c>
    </row>
    <row r="7">
      <c r="A7" s="866"/>
      <c r="B7" s="866"/>
      <c r="C7" s="866"/>
      <c r="D7" s="866"/>
      <c r="E7" s="866"/>
    </row>
    <row r="8">
      <c r="A8" s="866"/>
      <c r="B8" s="866"/>
      <c r="R8" s="866">
        <v>1</v>
      </c>
      <c r="S8" s="866" t="s">
        <v>4745</v>
      </c>
    </row>
    <row r="9">
      <c r="A9" s="866"/>
      <c r="B9" s="866"/>
      <c r="R9" s="866">
        <v>2</v>
      </c>
      <c r="S9" s="866" t="s">
        <v>4745</v>
      </c>
      <c r="T9" s="867" t="s">
        <v>4746</v>
      </c>
      <c r="V9" s="867"/>
    </row>
    <row r="10">
      <c r="A10" s="866"/>
      <c r="B10" s="866"/>
      <c r="R10" s="866">
        <v>3</v>
      </c>
    </row>
    <row r="11">
      <c r="R11" s="866">
        <v>4</v>
      </c>
      <c r="S11" s="866" t="s">
        <v>4747</v>
      </c>
    </row>
    <row r="12">
      <c r="R12" s="866">
        <v>5</v>
      </c>
      <c r="X12" s="866" t="s">
        <v>4744</v>
      </c>
    </row>
    <row r="13">
      <c r="R13" s="866">
        <v>6</v>
      </c>
    </row>
    <row r="14">
      <c r="R14" s="866">
        <v>7</v>
      </c>
    </row>
    <row r="15">
      <c r="R15" s="866">
        <v>8</v>
      </c>
      <c r="S15" s="866" t="s">
        <v>4747</v>
      </c>
    </row>
    <row r="16"/>
    <row r="17"/>
    <row r="18"/>
    <row r="19">
      <c r="R19" s="866" t="s">
        <v>4748</v>
      </c>
    </row>
    <row r="20">
      <c r="R20" s="866" t="s">
        <v>4749</v>
      </c>
      <c r="S20" s="866"/>
      <c r="T20" s="866" t="s">
        <v>4750</v>
      </c>
      <c r="U20" s="866"/>
    </row>
    <row r="21">
      <c r="R21" s="866" t="s">
        <v>4751</v>
      </c>
      <c r="S21" s="866" t="s">
        <v>4752</v>
      </c>
      <c r="T21" s="866" t="s">
        <v>4753</v>
      </c>
      <c r="U21" s="866" t="s">
        <v>4754</v>
      </c>
    </row>
    <row r="22">
      <c r="R22" s="866" t="s">
        <v>4755</v>
      </c>
      <c r="S22" s="866" t="s">
        <v>4756</v>
      </c>
      <c r="T22" s="866" t="s">
        <v>4753</v>
      </c>
      <c r="U22" s="866" t="s">
        <v>4757</v>
      </c>
    </row>
    <row r="23">
      <c r="R23" s="866" t="s">
        <v>4755</v>
      </c>
      <c r="S23" s="866" t="s">
        <v>4756</v>
      </c>
      <c r="T23" s="866" t="s">
        <v>4753</v>
      </c>
      <c r="U23" s="866" t="s">
        <v>4757</v>
      </c>
    </row>
    <row r="24">
      <c r="R24" s="866" t="s">
        <v>4758</v>
      </c>
      <c r="S24" s="866" t="s">
        <v>4759</v>
      </c>
      <c r="T24" s="866" t="s">
        <v>4758</v>
      </c>
      <c r="U24" s="866" t="s">
        <v>4759</v>
      </c>
    </row>
    <row r="25">
      <c r="R25" s="866" t="s">
        <v>4760</v>
      </c>
    </row>
  </sheetData>
  <mergeCells>
    <mergeCell ref="T20:U20"/>
    <mergeCell ref="R20:S20"/>
  </mergeCells>
  <drawing r:id="rId1"/>
  <picture r:id="rId2"/>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7" min="7" style="0" width="16.281690140845072"/>
    <col collapsed="false" customWidth="true" hidden="false" max="1" min="1" style="0" width="16.281690140845072"/>
    <col collapsed="false" customWidth="true" hidden="false" max="3" min="3" style="0" width="16.281690140845072"/>
    <col collapsed="false" customWidth="true" hidden="false" max="5" min="5" style="0" width="16.281690140845072"/>
    <col collapsed="false" customWidth="true" hidden="false" max="8" min="8" style="0" width="16.281690140845072"/>
    <col collapsed="false" customWidth="true" hidden="false" max="2" min="2" style="0" width="16.281690140845072"/>
    <col collapsed="false" customWidth="true" hidden="false" max="4" min="4" style="0" width="16.281690140845072"/>
    <col collapsed="false" customWidth="true" hidden="false" max="6" min="6" style="0" width="16.281690140845072"/>
  </cols>
  <sheetData>
    <row r="1">
      <c r="A1" s="871" t="s">
        <v>4761</v>
      </c>
      <c r="B1" s="871" t="s">
        <v>4762</v>
      </c>
      <c r="C1" s="871" t="s">
        <v>4763</v>
      </c>
      <c r="D1" s="871" t="s">
        <v>4764</v>
      </c>
      <c r="E1" s="871" t="s">
        <v>4765</v>
      </c>
      <c r="F1" s="871" t="s">
        <v>4766</v>
      </c>
      <c r="G1" s="871" t="s">
        <v>4767</v>
      </c>
      <c r="H1" s="871" t="s">
        <v>4768</v>
      </c>
      <c r="I1" s="872"/>
      <c r="J1" s="872"/>
      <c r="K1" s="872"/>
      <c r="L1" s="872"/>
      <c r="M1" s="872"/>
      <c r="N1" s="872"/>
      <c r="O1" s="872"/>
      <c r="P1" s="872"/>
      <c r="Q1" s="872"/>
      <c r="R1" s="872"/>
      <c r="S1" s="872"/>
      <c r="T1" s="872"/>
    </row>
    <row r="2">
      <c r="A2" s="873" t="s">
        <v>4769</v>
      </c>
      <c r="B2" s="874">
        <v>1</v>
      </c>
      <c r="C2" s="873">
        <v>2</v>
      </c>
      <c r="D2" s="873">
        <v>3</v>
      </c>
      <c r="E2" s="873">
        <v>4</v>
      </c>
      <c r="F2" s="873">
        <v>5</v>
      </c>
      <c r="G2" s="873">
        <v>6</v>
      </c>
      <c r="H2" s="873">
        <v>7</v>
      </c>
      <c r="I2" s="872"/>
      <c r="J2" s="872"/>
      <c r="K2" s="872"/>
      <c r="L2" s="872"/>
      <c r="M2" s="872"/>
      <c r="N2" s="872"/>
      <c r="O2" s="872"/>
      <c r="P2" s="872"/>
      <c r="Q2" s="872"/>
      <c r="R2" s="872"/>
      <c r="S2" s="872"/>
      <c r="T2" s="872"/>
    </row>
    <row r="3">
      <c r="A3" s="873"/>
      <c r="B3" s="874">
        <v>8</v>
      </c>
      <c r="C3" s="873">
        <v>9</v>
      </c>
      <c r="D3" s="873">
        <v>10</v>
      </c>
      <c r="E3" s="873">
        <v>11</v>
      </c>
      <c r="F3" s="873">
        <v>12</v>
      </c>
      <c r="G3" s="873">
        <v>13</v>
      </c>
      <c r="H3" s="873">
        <v>14</v>
      </c>
      <c r="I3" s="872"/>
      <c r="J3" s="872"/>
      <c r="K3" s="872"/>
      <c r="L3" s="872"/>
      <c r="M3" s="872"/>
      <c r="N3" s="872"/>
      <c r="O3" s="872"/>
      <c r="P3" s="872"/>
      <c r="Q3" s="872"/>
      <c r="R3" s="872"/>
      <c r="S3" s="872"/>
      <c r="T3" s="872"/>
    </row>
    <row r="4">
      <c r="A4" s="873"/>
      <c r="B4" s="874">
        <v>15</v>
      </c>
      <c r="C4" s="873">
        <v>16</v>
      </c>
      <c r="D4" s="873">
        <v>17</v>
      </c>
      <c r="E4" s="873">
        <v>18</v>
      </c>
      <c r="F4" s="873">
        <v>19</v>
      </c>
      <c r="G4" s="873">
        <v>20</v>
      </c>
      <c r="H4" s="873">
        <v>21</v>
      </c>
      <c r="I4" s="872"/>
      <c r="J4" s="875"/>
      <c r="K4" s="876"/>
      <c r="L4" s="876"/>
      <c r="M4" s="876"/>
      <c r="N4" s="872"/>
      <c r="O4" s="872"/>
      <c r="P4" s="872"/>
      <c r="Q4" s="872"/>
      <c r="R4" s="872"/>
      <c r="S4" s="872"/>
      <c r="T4" s="872"/>
    </row>
    <row r="5">
      <c r="A5" s="873"/>
      <c r="B5" s="874">
        <v>22</v>
      </c>
      <c r="C5" s="873">
        <v>23</v>
      </c>
      <c r="D5" s="873">
        <v>24</v>
      </c>
      <c r="E5" s="873">
        <v>25</v>
      </c>
      <c r="F5" s="873">
        <v>26</v>
      </c>
      <c r="G5" s="873">
        <v>27</v>
      </c>
      <c r="H5" s="873">
        <v>28</v>
      </c>
      <c r="I5" s="875" t="s">
        <v>4770</v>
      </c>
      <c r="J5" s="876" t="s">
        <v>4771</v>
      </c>
      <c r="K5" s="877">
        <v>30</v>
      </c>
      <c r="L5" s="878">
        <v>46113</v>
      </c>
      <c r="M5" s="879">
        <f t="shared" ref="M5:M10" si="1">L5+K5-1</f>
      </c>
      <c r="N5" s="880">
        <f>K5</f>
      </c>
      <c r="O5" s="881"/>
      <c r="P5" s="882"/>
      <c r="Q5" s="872"/>
      <c r="R5" s="872"/>
      <c r="S5" s="872"/>
      <c r="T5" s="872"/>
    </row>
    <row r="6">
      <c r="A6" s="873"/>
      <c r="B6" s="883">
        <v>29</v>
      </c>
      <c r="C6" s="884">
        <v>30</v>
      </c>
      <c r="D6" s="884">
        <v>1</v>
      </c>
      <c r="E6" s="884">
        <v>2</v>
      </c>
      <c r="F6" s="884">
        <v>3</v>
      </c>
      <c r="G6" s="873">
        <v>4</v>
      </c>
      <c r="H6" s="873">
        <v>5</v>
      </c>
      <c r="I6" s="872"/>
      <c r="J6" s="876" t="s">
        <v>4772</v>
      </c>
      <c r="K6" s="877">
        <v>30</v>
      </c>
      <c r="L6" s="885">
        <f t="shared" ref="L6:L10" si="4">M5+1</f>
      </c>
      <c r="M6" s="879">
        <f t="shared" si="1"/>
      </c>
      <c r="N6" s="880">
        <f t="shared" ref="N6:N10" si="0">K6+N5</f>
      </c>
      <c r="O6" s="882"/>
      <c r="P6" s="882"/>
      <c r="Q6" s="872"/>
      <c r="R6" s="872"/>
      <c r="S6" s="872"/>
      <c r="T6" s="872"/>
    </row>
    <row r="7">
      <c r="A7" s="886" t="s">
        <v>4761</v>
      </c>
      <c r="B7" s="886" t="s">
        <v>4762</v>
      </c>
      <c r="C7" s="871" t="s">
        <v>4763</v>
      </c>
      <c r="D7" s="871" t="s">
        <v>4764</v>
      </c>
      <c r="E7" s="886" t="s">
        <v>4765</v>
      </c>
      <c r="F7" s="886" t="s">
        <v>4766</v>
      </c>
      <c r="G7" s="886" t="s">
        <v>4767</v>
      </c>
      <c r="H7" s="886" t="s">
        <v>4768</v>
      </c>
      <c r="I7" s="872"/>
      <c r="J7" s="876" t="s">
        <v>4773</v>
      </c>
      <c r="K7" s="877">
        <v>45</v>
      </c>
      <c r="L7" s="885">
        <f t="shared" si="4"/>
      </c>
      <c r="M7" s="879">
        <f t="shared" si="1"/>
      </c>
      <c r="N7" s="880">
        <f t="shared" si="0"/>
      </c>
      <c r="O7" s="882"/>
      <c r="P7" s="882"/>
      <c r="Q7" s="872"/>
      <c r="R7" s="872"/>
      <c r="S7" s="872"/>
      <c r="T7" s="872"/>
    </row>
    <row r="8">
      <c r="A8" s="887" t="s">
        <v>4774</v>
      </c>
      <c r="B8" s="887">
        <v>6</v>
      </c>
      <c r="C8" s="887">
        <v>7</v>
      </c>
      <c r="D8" s="887">
        <v>8</v>
      </c>
      <c r="E8" s="887">
        <v>9</v>
      </c>
      <c r="F8" s="887">
        <v>10</v>
      </c>
      <c r="G8" s="887">
        <v>11</v>
      </c>
      <c r="H8" s="887">
        <v>12</v>
      </c>
      <c r="I8" s="872"/>
      <c r="J8" s="876" t="s">
        <v>4775</v>
      </c>
      <c r="K8" s="877">
        <v>45</v>
      </c>
      <c r="L8" s="885">
        <f t="shared" si="4"/>
      </c>
      <c r="M8" s="879">
        <f t="shared" si="1"/>
      </c>
      <c r="N8" s="880">
        <f t="shared" si="0"/>
      </c>
      <c r="O8" s="882"/>
      <c r="P8" s="882"/>
      <c r="Q8" s="872"/>
      <c r="R8" s="872"/>
      <c r="S8" s="872"/>
      <c r="T8" s="872"/>
    </row>
    <row r="9">
      <c r="A9" s="887"/>
      <c r="B9" s="887">
        <v>13</v>
      </c>
      <c r="C9" s="887">
        <v>14</v>
      </c>
      <c r="D9" s="888" t="s">
        <v>4776</v>
      </c>
      <c r="E9" s="889" t="s">
        <v>4777</v>
      </c>
      <c r="F9" s="887">
        <v>17</v>
      </c>
      <c r="G9" s="887">
        <v>18</v>
      </c>
      <c r="H9" s="887">
        <v>19</v>
      </c>
      <c r="I9" s="872"/>
      <c r="J9" s="876" t="s">
        <v>4778</v>
      </c>
      <c r="K9" s="877">
        <v>45</v>
      </c>
      <c r="L9" s="885">
        <f t="shared" si="4"/>
      </c>
      <c r="M9" s="879">
        <f t="shared" si="1"/>
      </c>
      <c r="N9" s="880">
        <f t="shared" si="0"/>
      </c>
      <c r="O9" s="882"/>
      <c r="P9" s="882"/>
      <c r="Q9" s="872"/>
      <c r="R9" s="872"/>
      <c r="S9" s="872"/>
      <c r="T9" s="872"/>
    </row>
    <row r="10">
      <c r="A10" s="887"/>
      <c r="B10" s="887">
        <v>20</v>
      </c>
      <c r="C10" s="887">
        <v>21</v>
      </c>
      <c r="D10" s="887">
        <v>22</v>
      </c>
      <c r="E10" s="889" t="s">
        <v>4779</v>
      </c>
      <c r="F10" s="887">
        <v>24</v>
      </c>
      <c r="G10" s="887">
        <v>25</v>
      </c>
      <c r="H10" s="887">
        <v>26</v>
      </c>
      <c r="I10" s="872"/>
      <c r="J10" s="890" t="s">
        <v>4780</v>
      </c>
      <c r="K10" s="890">
        <v>60</v>
      </c>
      <c r="L10" s="891">
        <f t="shared" si="4"/>
      </c>
      <c r="M10" s="891">
        <f t="shared" si="1"/>
      </c>
      <c r="N10" s="872">
        <f t="shared" si="0"/>
      </c>
      <c r="O10" s="882"/>
      <c r="P10" s="892" t="s">
        <v>4781</v>
      </c>
      <c r="Q10" s="872"/>
      <c r="R10" s="872"/>
      <c r="S10" s="872"/>
      <c r="T10" s="872"/>
    </row>
    <row r="11">
      <c r="A11" s="887"/>
      <c r="B11" s="887">
        <v>27</v>
      </c>
      <c r="C11" s="887">
        <v>28</v>
      </c>
      <c r="D11" s="887">
        <v>29</v>
      </c>
      <c r="E11" s="889" t="s">
        <v>4782</v>
      </c>
      <c r="F11" s="887">
        <v>31</v>
      </c>
      <c r="G11" s="887">
        <v>1</v>
      </c>
      <c r="H11" s="887">
        <v>2</v>
      </c>
      <c r="I11" s="872"/>
      <c r="J11" s="872"/>
      <c r="K11" s="872"/>
      <c r="L11" s="872"/>
      <c r="M11" s="872"/>
      <c r="N11" s="872"/>
      <c r="O11" s="872"/>
      <c r="P11" s="872"/>
      <c r="Q11" s="872"/>
      <c r="R11" s="872"/>
      <c r="S11" s="872"/>
      <c r="T11" s="872"/>
    </row>
    <row r="12">
      <c r="A12" s="886" t="s">
        <v>4761</v>
      </c>
      <c r="B12" s="886" t="s">
        <v>4762</v>
      </c>
      <c r="C12" s="871" t="s">
        <v>4763</v>
      </c>
      <c r="D12" s="871" t="s">
        <v>4764</v>
      </c>
      <c r="E12" s="886" t="s">
        <v>4765</v>
      </c>
      <c r="F12" s="886" t="s">
        <v>4766</v>
      </c>
      <c r="G12" s="886" t="s">
        <v>4767</v>
      </c>
      <c r="H12" s="886" t="s">
        <v>4768</v>
      </c>
      <c r="I12" s="872"/>
      <c r="J12" s="872"/>
      <c r="K12" s="872"/>
      <c r="L12" s="872"/>
      <c r="M12" s="872"/>
      <c r="N12" s="872"/>
      <c r="O12" s="872"/>
      <c r="P12" s="872"/>
      <c r="Q12" s="872"/>
      <c r="R12" s="872"/>
      <c r="S12" s="872"/>
      <c r="T12" s="872"/>
    </row>
    <row r="13">
      <c r="A13" s="887" t="s">
        <v>4783</v>
      </c>
      <c r="B13" s="887">
        <v>3</v>
      </c>
      <c r="C13" s="887">
        <v>4</v>
      </c>
      <c r="D13" s="887">
        <v>5</v>
      </c>
      <c r="E13" s="887">
        <v>6</v>
      </c>
      <c r="F13" s="887">
        <v>7</v>
      </c>
      <c r="G13" s="887">
        <v>8</v>
      </c>
      <c r="H13" s="887">
        <v>9</v>
      </c>
      <c r="I13" s="872"/>
      <c r="J13" s="875"/>
      <c r="K13" s="872"/>
      <c r="L13" s="872"/>
      <c r="M13" s="872"/>
      <c r="N13" s="872"/>
      <c r="O13" s="872"/>
      <c r="P13" s="872"/>
      <c r="Q13" s="872"/>
      <c r="R13" s="872"/>
      <c r="S13" s="872"/>
      <c r="T13" s="872"/>
    </row>
    <row r="14">
      <c r="A14" s="887"/>
      <c r="B14" s="887">
        <v>10</v>
      </c>
      <c r="C14" s="887">
        <v>11</v>
      </c>
      <c r="D14" s="887">
        <v>12</v>
      </c>
      <c r="E14" s="887">
        <v>13</v>
      </c>
      <c r="F14" s="887">
        <v>14</v>
      </c>
      <c r="G14" s="887">
        <v>15</v>
      </c>
      <c r="H14" s="887">
        <v>16</v>
      </c>
      <c r="I14" s="872"/>
      <c r="J14" s="872"/>
      <c r="K14" s="872"/>
      <c r="L14" s="893"/>
      <c r="M14" s="892"/>
      <c r="N14" s="894"/>
      <c r="O14" s="872"/>
      <c r="P14" s="872"/>
      <c r="Q14" s="872"/>
      <c r="R14" s="872"/>
      <c r="S14" s="872"/>
      <c r="T14" s="872"/>
    </row>
    <row r="15">
      <c r="A15" s="887"/>
      <c r="B15" s="887">
        <v>17</v>
      </c>
      <c r="C15" s="887">
        <v>18</v>
      </c>
      <c r="D15" s="887">
        <v>19</v>
      </c>
      <c r="E15" s="887">
        <v>20</v>
      </c>
      <c r="F15" s="887">
        <v>21</v>
      </c>
      <c r="G15" s="887">
        <v>22</v>
      </c>
      <c r="H15" s="887">
        <v>23</v>
      </c>
      <c r="I15" s="875" t="s">
        <v>4784</v>
      </c>
      <c r="J15" s="876" t="s">
        <v>4771</v>
      </c>
      <c r="K15" s="876">
        <v>30</v>
      </c>
      <c r="L15" s="878">
        <v>46232</v>
      </c>
      <c r="M15" s="885">
        <f t="shared" ref="M15:M20" si="2">L15+K15-1</f>
      </c>
      <c r="N15" s="872"/>
      <c r="O15" s="872"/>
      <c r="P15" s="872"/>
      <c r="Q15" s="872"/>
      <c r="R15" s="872"/>
      <c r="S15" s="872"/>
      <c r="T15" s="872"/>
    </row>
    <row r="16">
      <c r="A16" s="887"/>
      <c r="B16" s="887">
        <v>24</v>
      </c>
      <c r="C16" s="895">
        <v>25</v>
      </c>
      <c r="D16" s="887">
        <v>26</v>
      </c>
      <c r="E16" s="887">
        <v>27</v>
      </c>
      <c r="F16" s="896">
        <v>28</v>
      </c>
      <c r="G16" s="895" t="s">
        <v>4785</v>
      </c>
      <c r="H16" s="887">
        <v>30</v>
      </c>
      <c r="I16" s="872"/>
      <c r="J16" s="876" t="s">
        <v>4772</v>
      </c>
      <c r="K16" s="876">
        <v>30</v>
      </c>
      <c r="L16" s="885">
        <f t="shared" ref="L16:L20" si="5">M15+1</f>
      </c>
      <c r="M16" s="885">
        <f t="shared" si="2"/>
      </c>
      <c r="N16" s="872"/>
      <c r="O16" s="872"/>
      <c r="P16" s="872"/>
      <c r="Q16" s="872"/>
      <c r="R16" s="872"/>
      <c r="S16" s="872"/>
      <c r="T16" s="872"/>
    </row>
    <row r="17">
      <c r="A17" s="887"/>
      <c r="B17" s="887">
        <v>31</v>
      </c>
      <c r="C17" s="887"/>
      <c r="D17" s="887"/>
      <c r="E17" s="887"/>
      <c r="F17" s="887"/>
      <c r="G17" s="887"/>
      <c r="H17" s="887"/>
      <c r="I17" s="892"/>
      <c r="J17" s="897" t="s">
        <v>4773</v>
      </c>
      <c r="K17" s="897">
        <v>45</v>
      </c>
      <c r="L17" s="891">
        <f t="shared" si="5"/>
      </c>
      <c r="M17" s="891">
        <f t="shared" si="2"/>
      </c>
      <c r="N17" s="872"/>
      <c r="O17" s="872"/>
      <c r="P17" s="872"/>
      <c r="Q17" s="872"/>
      <c r="R17" s="872"/>
      <c r="S17" s="872"/>
      <c r="T17" s="872"/>
    </row>
    <row r="18">
      <c r="A18" s="886" t="s">
        <v>4761</v>
      </c>
      <c r="B18" s="886" t="s">
        <v>4762</v>
      </c>
      <c r="C18" s="871" t="s">
        <v>4763</v>
      </c>
      <c r="D18" s="871" t="s">
        <v>4764</v>
      </c>
      <c r="E18" s="886" t="s">
        <v>4765</v>
      </c>
      <c r="F18" s="886" t="s">
        <v>4766</v>
      </c>
      <c r="G18" s="886" t="s">
        <v>4767</v>
      </c>
      <c r="H18" s="886" t="s">
        <v>4768</v>
      </c>
      <c r="I18" s="872"/>
      <c r="J18" s="876" t="s">
        <v>4775</v>
      </c>
      <c r="K18" s="876">
        <v>45</v>
      </c>
      <c r="L18" s="885">
        <f t="shared" si="5"/>
      </c>
      <c r="M18" s="885">
        <f t="shared" si="2"/>
      </c>
      <c r="N18" s="872"/>
      <c r="O18" s="872"/>
      <c r="P18" s="872"/>
      <c r="Q18" s="872"/>
      <c r="R18" s="872"/>
      <c r="S18" s="872"/>
      <c r="T18" s="872"/>
    </row>
    <row r="19">
      <c r="A19" s="898" t="s">
        <v>4786</v>
      </c>
      <c r="B19" s="887"/>
      <c r="C19" s="898">
        <v>1</v>
      </c>
      <c r="D19" s="898">
        <v>2</v>
      </c>
      <c r="E19" s="898">
        <v>3</v>
      </c>
      <c r="F19" s="898">
        <v>4</v>
      </c>
      <c r="G19" s="898">
        <v>5</v>
      </c>
      <c r="H19" s="898">
        <v>6</v>
      </c>
      <c r="I19" s="872"/>
      <c r="J19" s="876" t="s">
        <v>4778</v>
      </c>
      <c r="K19" s="876">
        <v>45</v>
      </c>
      <c r="L19" s="885">
        <f t="shared" si="5"/>
      </c>
      <c r="M19" s="885">
        <f t="shared" si="2"/>
      </c>
      <c r="N19" s="872"/>
      <c r="O19" s="872"/>
      <c r="P19" s="872"/>
      <c r="Q19" s="872"/>
      <c r="R19" s="872"/>
      <c r="S19" s="872"/>
      <c r="T19" s="872"/>
    </row>
    <row r="20">
      <c r="A20" s="887"/>
      <c r="B20" s="887">
        <v>7</v>
      </c>
      <c r="C20" s="887">
        <v>8</v>
      </c>
      <c r="D20" s="887">
        <v>9</v>
      </c>
      <c r="E20" s="887">
        <v>10</v>
      </c>
      <c r="F20" s="887">
        <v>11</v>
      </c>
      <c r="G20" s="887">
        <v>12</v>
      </c>
      <c r="H20" s="887">
        <v>13</v>
      </c>
      <c r="I20" s="872"/>
      <c r="J20" s="875" t="s">
        <v>4780</v>
      </c>
      <c r="K20" s="875">
        <v>60</v>
      </c>
      <c r="L20" s="885">
        <f t="shared" si="5"/>
      </c>
      <c r="M20" s="885">
        <f t="shared" si="2"/>
      </c>
      <c r="N20" s="872"/>
      <c r="O20" s="872"/>
      <c r="P20" s="872"/>
      <c r="Q20" s="872"/>
      <c r="R20" s="872"/>
      <c r="S20" s="872"/>
      <c r="T20" s="872"/>
    </row>
    <row r="21">
      <c r="A21" s="887"/>
      <c r="B21" s="887">
        <v>14</v>
      </c>
      <c r="C21" s="887">
        <v>15</v>
      </c>
      <c r="D21" s="887">
        <v>16</v>
      </c>
      <c r="E21" s="887">
        <v>17</v>
      </c>
      <c r="F21" s="887">
        <v>18</v>
      </c>
      <c r="G21" s="887">
        <v>19</v>
      </c>
      <c r="H21" s="887">
        <v>20</v>
      </c>
      <c r="I21" s="892"/>
      <c r="J21" s="881"/>
      <c r="K21" s="882"/>
      <c r="L21" s="899"/>
      <c r="M21" s="899"/>
      <c r="N21" s="872"/>
      <c r="O21" s="872"/>
      <c r="P21" s="872"/>
      <c r="Q21" s="872"/>
      <c r="R21" s="872"/>
      <c r="S21" s="872"/>
      <c r="T21" s="872"/>
    </row>
    <row r="22">
      <c r="A22" s="887"/>
      <c r="B22" s="887">
        <v>21</v>
      </c>
      <c r="C22" s="887">
        <v>22</v>
      </c>
      <c r="D22" s="887">
        <v>23</v>
      </c>
      <c r="E22" s="887">
        <v>24</v>
      </c>
      <c r="F22" s="895" t="s">
        <v>4787</v>
      </c>
      <c r="G22" s="887">
        <v>26</v>
      </c>
      <c r="H22" s="887">
        <v>27</v>
      </c>
      <c r="I22" s="892"/>
      <c r="J22" s="882"/>
      <c r="K22" s="900"/>
      <c r="L22" s="882"/>
      <c r="M22" s="882"/>
      <c r="N22" s="872"/>
      <c r="O22" s="872"/>
      <c r="P22" s="872"/>
      <c r="Q22" s="872"/>
      <c r="R22" s="872"/>
      <c r="S22" s="872"/>
      <c r="T22" s="872"/>
    </row>
    <row r="23">
      <c r="A23" s="887"/>
      <c r="B23" s="887">
        <v>28</v>
      </c>
      <c r="C23" s="887">
        <v>29</v>
      </c>
      <c r="D23" s="887">
        <v>30</v>
      </c>
      <c r="E23" s="887"/>
      <c r="F23" s="887"/>
      <c r="G23" s="887"/>
      <c r="H23" s="887"/>
      <c r="I23" s="872"/>
      <c r="J23" s="901"/>
      <c r="K23" s="900"/>
      <c r="L23" s="900"/>
      <c r="M23" s="900"/>
      <c r="N23" s="872"/>
      <c r="O23" s="872"/>
      <c r="P23" s="872"/>
      <c r="Q23" s="872"/>
      <c r="R23" s="872"/>
      <c r="S23" s="872"/>
      <c r="T23" s="872"/>
    </row>
    <row r="24">
      <c r="A24" s="886" t="s">
        <v>4761</v>
      </c>
      <c r="B24" s="886" t="s">
        <v>4762</v>
      </c>
      <c r="C24" s="871" t="s">
        <v>4763</v>
      </c>
      <c r="D24" s="871" t="s">
        <v>4764</v>
      </c>
      <c r="E24" s="886" t="s">
        <v>4765</v>
      </c>
      <c r="F24" s="886" t="s">
        <v>4766</v>
      </c>
      <c r="G24" s="886" t="s">
        <v>4767</v>
      </c>
      <c r="H24" s="886" t="s">
        <v>4768</v>
      </c>
      <c r="I24" s="892" t="s">
        <v>4788</v>
      </c>
      <c r="J24" s="876" t="s">
        <v>4771</v>
      </c>
      <c r="K24" s="876">
        <v>30</v>
      </c>
      <c r="L24" s="878">
        <v>46269</v>
      </c>
      <c r="M24" s="885">
        <f t="shared" ref="M24:M29" si="3">L24+K24-1</f>
      </c>
      <c r="N24" s="872"/>
      <c r="O24" s="872"/>
      <c r="P24" s="872"/>
      <c r="Q24" s="872"/>
      <c r="R24" s="872"/>
      <c r="S24" s="872"/>
      <c r="T24" s="872"/>
    </row>
    <row r="25">
      <c r="A25" s="898" t="s">
        <v>4789</v>
      </c>
      <c r="B25" s="887"/>
      <c r="C25" s="887"/>
      <c r="D25" s="887"/>
      <c r="E25" s="898">
        <v>1</v>
      </c>
      <c r="F25" s="898">
        <v>2</v>
      </c>
      <c r="G25" s="898">
        <v>3</v>
      </c>
      <c r="H25" s="898">
        <v>4</v>
      </c>
      <c r="I25" s="872"/>
      <c r="J25" s="876" t="s">
        <v>4772</v>
      </c>
      <c r="K25" s="876">
        <v>30</v>
      </c>
      <c r="L25" s="885">
        <f t="shared" ref="L25:L29" si="6">M24+1</f>
      </c>
      <c r="M25" s="885">
        <f t="shared" si="3"/>
      </c>
      <c r="N25" s="892" t="s">
        <v>4790</v>
      </c>
      <c r="O25" s="892" t="s">
        <v>4791</v>
      </c>
      <c r="P25" s="892" t="s">
        <v>4792</v>
      </c>
      <c r="Q25" s="872"/>
      <c r="R25" s="872"/>
      <c r="S25" s="872"/>
      <c r="T25" s="872"/>
    </row>
    <row r="26">
      <c r="A26" s="898"/>
      <c r="B26" s="887">
        <v>5</v>
      </c>
      <c r="C26" s="887">
        <v>6</v>
      </c>
      <c r="D26" s="887">
        <v>7</v>
      </c>
      <c r="E26" s="887">
        <v>8</v>
      </c>
      <c r="F26" s="887">
        <v>9</v>
      </c>
      <c r="G26" s="887">
        <v>10</v>
      </c>
      <c r="H26" s="887">
        <v>11</v>
      </c>
      <c r="I26" s="872"/>
      <c r="J26" s="897" t="s">
        <v>4773</v>
      </c>
      <c r="K26" s="897">
        <v>45</v>
      </c>
      <c r="L26" s="891">
        <f t="shared" si="6"/>
      </c>
      <c r="M26" s="891">
        <f t="shared" si="3"/>
      </c>
      <c r="N26" s="892" t="s">
        <v>4793</v>
      </c>
      <c r="O26" s="892" t="s">
        <v>4794</v>
      </c>
      <c r="P26" s="872"/>
      <c r="Q26" s="872"/>
      <c r="R26" s="872"/>
      <c r="S26" s="872"/>
      <c r="T26" s="872"/>
    </row>
    <row r="27">
      <c r="A27" s="898"/>
      <c r="B27" s="898">
        <v>12</v>
      </c>
      <c r="C27" s="887">
        <v>13</v>
      </c>
      <c r="D27" s="887">
        <v>14</v>
      </c>
      <c r="E27" s="887">
        <v>15</v>
      </c>
      <c r="F27" s="887">
        <v>16</v>
      </c>
      <c r="G27" s="887">
        <v>17</v>
      </c>
      <c r="H27" s="887">
        <v>18</v>
      </c>
      <c r="I27" s="872"/>
      <c r="J27" s="876" t="s">
        <v>4775</v>
      </c>
      <c r="K27" s="876">
        <v>45</v>
      </c>
      <c r="L27" s="885">
        <f t="shared" si="6"/>
      </c>
      <c r="M27" s="885">
        <f t="shared" si="3"/>
      </c>
      <c r="N27" s="872"/>
      <c r="O27" s="872"/>
      <c r="P27" s="872"/>
      <c r="Q27" s="872"/>
      <c r="R27" s="872"/>
      <c r="S27" s="872"/>
      <c r="T27" s="872"/>
    </row>
    <row r="28">
      <c r="A28" s="898"/>
      <c r="B28" s="887">
        <v>19</v>
      </c>
      <c r="C28" s="887">
        <v>20</v>
      </c>
      <c r="D28" s="887">
        <v>21</v>
      </c>
      <c r="E28" s="887">
        <v>22</v>
      </c>
      <c r="F28" s="887">
        <v>23</v>
      </c>
      <c r="G28" s="887">
        <v>24</v>
      </c>
      <c r="H28" s="887">
        <v>25</v>
      </c>
      <c r="I28" s="872"/>
      <c r="J28" s="876" t="s">
        <v>4778</v>
      </c>
      <c r="K28" s="876">
        <v>45</v>
      </c>
      <c r="L28" s="885">
        <f t="shared" si="6"/>
      </c>
      <c r="M28" s="885">
        <f t="shared" si="3"/>
      </c>
      <c r="N28" s="872"/>
      <c r="O28" s="872"/>
      <c r="P28" s="872"/>
      <c r="Q28" s="872"/>
      <c r="R28" s="872"/>
      <c r="S28" s="872"/>
      <c r="T28" s="872"/>
    </row>
    <row r="29">
      <c r="A29" s="898"/>
      <c r="B29" s="887">
        <v>26</v>
      </c>
      <c r="C29" s="887">
        <v>27</v>
      </c>
      <c r="D29" s="887">
        <v>28</v>
      </c>
      <c r="E29" s="887">
        <v>29</v>
      </c>
      <c r="F29" s="887">
        <v>30</v>
      </c>
      <c r="G29" s="887">
        <v>31</v>
      </c>
      <c r="H29" s="887"/>
      <c r="I29" s="872"/>
      <c r="J29" s="875" t="s">
        <v>4780</v>
      </c>
      <c r="K29" s="875">
        <v>60</v>
      </c>
      <c r="L29" s="885">
        <f t="shared" si="6"/>
      </c>
      <c r="M29" s="885">
        <f t="shared" si="3"/>
      </c>
      <c r="N29" s="872"/>
      <c r="O29" s="872"/>
      <c r="P29" s="872"/>
      <c r="Q29" s="872"/>
      <c r="R29" s="872"/>
      <c r="S29" s="872"/>
      <c r="T29" s="872"/>
    </row>
    <row r="30">
      <c r="A30" s="872"/>
      <c r="B30" s="872"/>
      <c r="C30" s="872"/>
      <c r="D30" s="872"/>
      <c r="E30" s="872"/>
      <c r="F30" s="872"/>
      <c r="G30" s="872"/>
      <c r="H30" s="872"/>
      <c r="I30" s="872"/>
      <c r="J30" s="872"/>
      <c r="K30" s="872"/>
      <c r="L30" s="872"/>
      <c r="M30" s="872"/>
      <c r="N30" s="872"/>
      <c r="O30" s="872"/>
      <c r="P30" s="872"/>
      <c r="Q30" s="872"/>
      <c r="R30" s="872"/>
      <c r="S30" s="872"/>
      <c r="T30" s="872"/>
    </row>
    <row r="31">
      <c r="A31" s="872"/>
      <c r="B31" s="872"/>
      <c r="C31" s="872"/>
      <c r="D31" s="872"/>
      <c r="E31" s="872"/>
      <c r="F31" s="872"/>
      <c r="G31" s="872"/>
      <c r="H31" s="872"/>
      <c r="I31" s="872"/>
      <c r="J31" s="872"/>
      <c r="K31" s="872"/>
      <c r="L31" s="872"/>
      <c r="M31" s="872"/>
      <c r="N31" s="872"/>
      <c r="O31" s="872"/>
      <c r="P31" s="872"/>
      <c r="Q31" s="872"/>
      <c r="R31" s="872"/>
      <c r="S31" s="872"/>
      <c r="T31" s="872"/>
    </row>
    <row r="32">
      <c r="A32" s="872"/>
      <c r="B32" s="872"/>
      <c r="C32" s="872"/>
      <c r="D32" s="872"/>
      <c r="E32" s="872"/>
      <c r="F32" s="872"/>
      <c r="G32" s="872"/>
      <c r="H32" s="872"/>
      <c r="I32" s="872"/>
      <c r="J32" s="872"/>
      <c r="K32" s="872"/>
      <c r="L32" s="872"/>
      <c r="M32" s="872"/>
      <c r="N32" s="872"/>
      <c r="O32" s="872"/>
      <c r="P32" s="872"/>
      <c r="Q32" s="872"/>
      <c r="R32" s="872"/>
      <c r="S32" s="872"/>
      <c r="T32" s="872"/>
    </row>
    <row r="33">
      <c r="A33" s="872"/>
      <c r="B33" s="872"/>
      <c r="C33" s="872"/>
      <c r="D33" s="872"/>
      <c r="E33" s="872"/>
      <c r="F33" s="872"/>
      <c r="G33" s="872"/>
      <c r="H33" s="872"/>
      <c r="I33" s="872"/>
      <c r="J33" s="872"/>
      <c r="K33" s="872"/>
      <c r="L33" s="872"/>
      <c r="M33" s="872"/>
      <c r="N33" s="872"/>
      <c r="O33" s="872"/>
      <c r="P33" s="872"/>
      <c r="Q33" s="872"/>
      <c r="R33" s="872"/>
      <c r="S33" s="872"/>
      <c r="T33" s="872"/>
    </row>
    <row r="34">
      <c r="A34" s="872"/>
      <c r="B34" s="872"/>
      <c r="C34" s="872"/>
      <c r="D34" s="872"/>
      <c r="E34" s="872"/>
      <c r="F34" s="872"/>
      <c r="G34" s="872"/>
      <c r="H34" s="872"/>
      <c r="I34" s="872"/>
      <c r="J34" s="872"/>
      <c r="K34" s="872"/>
      <c r="L34" s="872"/>
      <c r="M34" s="872"/>
      <c r="N34" s="872"/>
      <c r="O34" s="872"/>
      <c r="P34" s="872"/>
      <c r="Q34" s="872"/>
      <c r="R34" s="872"/>
      <c r="S34" s="872"/>
      <c r="T34" s="872"/>
    </row>
    <row r="35">
      <c r="A35" s="872"/>
      <c r="B35" s="872"/>
      <c r="C35" s="872"/>
      <c r="D35" s="872"/>
      <c r="E35" s="872"/>
      <c r="F35" s="872"/>
      <c r="G35" s="872"/>
      <c r="H35" s="872"/>
      <c r="I35" s="872"/>
      <c r="J35" s="872"/>
      <c r="K35" s="872"/>
      <c r="L35" s="872"/>
      <c r="M35" s="872"/>
      <c r="N35" s="872"/>
      <c r="O35" s="872"/>
      <c r="P35" s="872"/>
      <c r="Q35" s="872"/>
      <c r="R35" s="872"/>
      <c r="S35" s="872"/>
      <c r="T35" s="872"/>
    </row>
    <row r="36">
      <c r="A36" s="872"/>
      <c r="B36" s="872"/>
      <c r="C36" s="872"/>
      <c r="D36" s="872"/>
      <c r="E36" s="872"/>
      <c r="F36" s="872"/>
      <c r="G36" s="872"/>
      <c r="H36" s="872"/>
      <c r="I36" s="872"/>
      <c r="J36" s="872"/>
      <c r="K36" s="872"/>
      <c r="L36" s="872"/>
      <c r="M36" s="872"/>
      <c r="N36" s="872"/>
      <c r="O36" s="872"/>
      <c r="P36" s="872"/>
      <c r="Q36" s="872"/>
      <c r="R36" s="872"/>
      <c r="S36" s="872"/>
      <c r="T36" s="872"/>
    </row>
    <row r="37">
      <c r="A37" s="872"/>
      <c r="B37" s="872"/>
      <c r="C37" s="872"/>
      <c r="D37" s="872"/>
      <c r="E37" s="872"/>
      <c r="F37" s="872"/>
      <c r="G37" s="872"/>
      <c r="H37" s="872"/>
      <c r="I37" s="872"/>
      <c r="J37" s="872"/>
      <c r="K37" s="872"/>
      <c r="L37" s="872"/>
      <c r="M37" s="872"/>
      <c r="N37" s="872"/>
      <c r="O37" s="872"/>
      <c r="P37" s="872"/>
      <c r="Q37" s="872"/>
      <c r="R37" s="872"/>
      <c r="S37" s="872"/>
      <c r="T37" s="872"/>
    </row>
    <row r="38">
      <c r="A38" s="872"/>
      <c r="B38" s="872"/>
      <c r="C38" s="872"/>
      <c r="D38" s="872"/>
      <c r="E38" s="872"/>
      <c r="F38" s="872"/>
      <c r="G38" s="872"/>
      <c r="H38" s="872"/>
      <c r="I38" s="872"/>
      <c r="J38" s="872"/>
      <c r="K38" s="872"/>
      <c r="L38" s="872"/>
      <c r="M38" s="872"/>
      <c r="N38" s="872"/>
      <c r="O38" s="872"/>
      <c r="P38" s="872"/>
      <c r="Q38" s="872"/>
      <c r="R38" s="872"/>
      <c r="S38" s="872"/>
      <c r="T38" s="872"/>
    </row>
    <row r="39">
      <c r="A39" s="872"/>
      <c r="B39" s="872"/>
      <c r="C39" s="872"/>
      <c r="D39" s="872"/>
      <c r="E39" s="872"/>
      <c r="F39" s="872"/>
      <c r="G39" s="872"/>
      <c r="H39" s="872"/>
      <c r="I39" s="872"/>
      <c r="J39" s="872"/>
      <c r="K39" s="872"/>
      <c r="L39" s="872"/>
      <c r="M39" s="872"/>
      <c r="N39" s="872"/>
      <c r="O39" s="872"/>
      <c r="P39" s="872"/>
      <c r="Q39" s="872"/>
      <c r="R39" s="872"/>
      <c r="S39" s="872"/>
      <c r="T39" s="872"/>
    </row>
    <row r="40">
      <c r="A40" s="872"/>
      <c r="B40" s="893">
        <v>46268</v>
      </c>
      <c r="C40" s="902">
        <f>B40-150</f>
      </c>
      <c r="D40" s="872"/>
      <c r="E40" s="872"/>
      <c r="F40" s="872"/>
      <c r="G40" s="872"/>
      <c r="H40" s="872"/>
      <c r="I40" s="872"/>
      <c r="J40" s="872"/>
      <c r="K40" s="872"/>
      <c r="L40" s="872"/>
      <c r="M40" s="872"/>
      <c r="N40" s="872"/>
      <c r="O40" s="872"/>
      <c r="P40" s="872"/>
      <c r="Q40" s="872"/>
      <c r="R40" s="872"/>
      <c r="S40" s="872"/>
      <c r="T40" s="872"/>
    </row>
    <row r="41">
      <c r="A41" s="872"/>
      <c r="B41" s="893">
        <v>46267</v>
      </c>
      <c r="C41" s="902">
        <f>B41-1</f>
      </c>
      <c r="D41" s="872"/>
      <c r="E41" s="872"/>
      <c r="F41" s="872"/>
      <c r="G41" s="872"/>
      <c r="H41" s="872"/>
      <c r="I41" s="872"/>
      <c r="J41" s="872"/>
      <c r="K41" s="872"/>
      <c r="L41" s="872"/>
      <c r="M41" s="872"/>
      <c r="N41" s="872"/>
      <c r="O41" s="872"/>
      <c r="P41" s="872"/>
      <c r="Q41" s="872"/>
      <c r="R41" s="872"/>
      <c r="S41" s="872"/>
      <c r="T41" s="872"/>
    </row>
    <row r="42">
      <c r="A42" s="872"/>
      <c r="B42" s="893">
        <v>46268</v>
      </c>
      <c r="C42" s="902">
        <f>B42-164</f>
      </c>
      <c r="D42" s="872"/>
      <c r="E42" s="872"/>
      <c r="F42" s="872"/>
      <c r="G42" s="872"/>
      <c r="H42" s="900"/>
      <c r="I42" s="901" t="s">
        <v>4795</v>
      </c>
      <c r="J42" s="901" t="s">
        <v>4796</v>
      </c>
      <c r="K42" s="901" t="s">
        <v>4797</v>
      </c>
      <c r="L42" s="872"/>
      <c r="M42" s="872"/>
      <c r="N42" s="872"/>
      <c r="O42" s="872"/>
      <c r="P42" s="872"/>
      <c r="Q42" s="872"/>
      <c r="R42" s="872"/>
      <c r="S42" s="872"/>
      <c r="T42" s="872"/>
    </row>
    <row r="43">
      <c r="A43" s="872"/>
      <c r="B43" s="893">
        <v>46144</v>
      </c>
      <c r="C43" s="902">
        <f>B43+150</f>
      </c>
      <c r="D43" s="872"/>
      <c r="E43" s="872"/>
      <c r="F43" s="872"/>
      <c r="G43" s="872"/>
      <c r="H43" s="901" t="s">
        <v>4798</v>
      </c>
      <c r="I43" s="901">
        <v>400</v>
      </c>
      <c r="J43" s="901">
        <v>500</v>
      </c>
      <c r="K43" s="903">
        <f t="shared" ref="K43:K47" si="7">(J43-I43)/I43</f>
      </c>
      <c r="L43" s="872"/>
      <c r="M43" s="872"/>
      <c r="N43" s="872"/>
      <c r="O43" s="872"/>
      <c r="P43" s="872"/>
      <c r="Q43" s="872"/>
      <c r="R43" s="872"/>
      <c r="S43" s="872"/>
      <c r="T43" s="872"/>
    </row>
    <row r="44">
      <c r="A44" s="872"/>
      <c r="B44" s="872"/>
      <c r="C44" s="872"/>
      <c r="D44" s="872"/>
      <c r="E44" s="872"/>
      <c r="F44" s="872"/>
      <c r="G44" s="872"/>
      <c r="H44" s="900"/>
      <c r="I44" s="901">
        <v>600</v>
      </c>
      <c r="J44" s="901">
        <v>700</v>
      </c>
      <c r="K44" s="903">
        <f t="shared" si="7"/>
      </c>
      <c r="L44" s="872"/>
      <c r="M44" s="872"/>
      <c r="N44" s="872"/>
      <c r="O44" s="872"/>
      <c r="P44" s="872"/>
      <c r="Q44" s="872"/>
      <c r="R44" s="872"/>
      <c r="S44" s="872"/>
      <c r="T44" s="872"/>
    </row>
    <row r="45">
      <c r="A45" s="872"/>
      <c r="B45" s="872"/>
      <c r="C45" s="872"/>
      <c r="D45" s="872"/>
      <c r="E45" s="872"/>
      <c r="F45" s="872"/>
      <c r="G45" s="872"/>
      <c r="H45" s="900"/>
      <c r="I45" s="901">
        <v>800</v>
      </c>
      <c r="J45" s="901">
        <v>1200</v>
      </c>
      <c r="K45" s="903">
        <f t="shared" si="7"/>
      </c>
      <c r="L45" s="872"/>
      <c r="M45" s="872"/>
      <c r="N45" s="872"/>
      <c r="O45" s="872"/>
      <c r="P45" s="872"/>
      <c r="Q45" s="872"/>
      <c r="R45" s="872"/>
      <c r="S45" s="872"/>
      <c r="T45" s="872"/>
    </row>
    <row r="46">
      <c r="A46" s="872"/>
      <c r="B46" s="872"/>
      <c r="C46" s="872"/>
      <c r="D46" s="872"/>
      <c r="E46" s="872"/>
      <c r="F46" s="872"/>
      <c r="G46" s="872"/>
      <c r="H46" s="900"/>
      <c r="I46" s="901">
        <v>1200</v>
      </c>
      <c r="J46" s="901">
        <v>1600</v>
      </c>
      <c r="K46" s="903">
        <f t="shared" si="7"/>
      </c>
      <c r="L46" s="872"/>
      <c r="M46" s="872"/>
      <c r="N46" s="872"/>
      <c r="O46" s="872"/>
      <c r="P46" s="872"/>
      <c r="Q46" s="872"/>
      <c r="R46" s="872"/>
      <c r="S46" s="872"/>
      <c r="T46" s="872"/>
    </row>
    <row customHeight="true" ht="16.071428571428573" r="47">
      <c r="A47" s="872"/>
      <c r="B47" s="872"/>
      <c r="C47" s="872"/>
      <c r="D47" s="872"/>
      <c r="E47" s="872"/>
      <c r="F47" s="872"/>
      <c r="G47" s="872"/>
      <c r="H47" s="901" t="s">
        <v>4799</v>
      </c>
      <c r="I47" s="900">
        <f>SUM(I43:I46)</f>
      </c>
      <c r="J47" s="900">
        <f>SUM(J43:J46)</f>
      </c>
      <c r="K47" s="903">
        <f t="shared" si="7"/>
      </c>
      <c r="L47" s="872"/>
      <c r="M47" s="872"/>
      <c r="N47" s="872"/>
      <c r="O47" s="872"/>
      <c r="P47" s="872"/>
      <c r="Q47" s="872"/>
      <c r="R47" s="872"/>
      <c r="S47" s="872"/>
      <c r="T47" s="872"/>
    </row>
    <row customHeight="true" ht="16.071428571428573" r="48">
      <c r="A48" s="872"/>
      <c r="B48" s="872"/>
      <c r="C48" s="872"/>
      <c r="D48" s="872"/>
      <c r="E48" s="872"/>
      <c r="F48" s="872"/>
      <c r="G48" s="872"/>
      <c r="H48" s="901"/>
      <c r="I48" s="901" t="s">
        <v>4795</v>
      </c>
      <c r="J48" s="901" t="s">
        <v>4796</v>
      </c>
      <c r="K48" s="901" t="s">
        <v>4797</v>
      </c>
      <c r="L48" s="872"/>
      <c r="M48" s="872"/>
      <c r="N48" s="872"/>
      <c r="O48" s="872"/>
      <c r="P48" s="872"/>
      <c r="Q48" s="872"/>
      <c r="R48" s="872"/>
      <c r="S48" s="872"/>
      <c r="T48" s="872"/>
    </row>
    <row r="49">
      <c r="A49" s="872"/>
      <c r="B49" s="872"/>
      <c r="C49" s="872"/>
      <c r="D49" s="872"/>
      <c r="E49" s="872"/>
      <c r="F49" s="872"/>
      <c r="G49" s="872"/>
      <c r="H49" s="901" t="s">
        <v>4800</v>
      </c>
      <c r="I49" s="901">
        <v>200</v>
      </c>
      <c r="J49" s="901">
        <v>300</v>
      </c>
      <c r="K49" s="903">
        <f t="shared" ref="K49:K53" si="8">(J49-I49)/I49</f>
      </c>
      <c r="L49" s="872"/>
      <c r="M49" s="872"/>
      <c r="N49" s="872"/>
      <c r="O49" s="872"/>
      <c r="P49" s="872"/>
      <c r="Q49" s="872"/>
      <c r="R49" s="872"/>
      <c r="S49" s="872"/>
      <c r="T49" s="872"/>
    </row>
    <row r="50">
      <c r="A50" s="872"/>
      <c r="B50" s="872"/>
      <c r="C50" s="872"/>
      <c r="D50" s="872"/>
      <c r="E50" s="872"/>
      <c r="F50" s="872"/>
      <c r="G50" s="872"/>
      <c r="H50" s="900"/>
      <c r="I50" s="901">
        <v>400</v>
      </c>
      <c r="J50" s="901">
        <v>500</v>
      </c>
      <c r="K50" s="903">
        <f t="shared" si="8"/>
      </c>
      <c r="L50" s="872"/>
      <c r="M50" s="872"/>
      <c r="N50" s="872"/>
      <c r="O50" s="872"/>
      <c r="P50" s="872"/>
      <c r="Q50" s="872"/>
      <c r="R50" s="872"/>
      <c r="S50" s="872"/>
      <c r="T50" s="872"/>
    </row>
    <row r="51">
      <c r="A51" s="872"/>
      <c r="B51" s="872"/>
      <c r="C51" s="872"/>
      <c r="D51" s="872"/>
      <c r="E51" s="872"/>
      <c r="F51" s="872"/>
      <c r="G51" s="872"/>
      <c r="H51" s="900"/>
      <c r="I51" s="901">
        <v>600</v>
      </c>
      <c r="J51" s="901">
        <v>700</v>
      </c>
      <c r="K51" s="903">
        <f t="shared" si="8"/>
      </c>
      <c r="L51" s="872"/>
      <c r="M51" s="872"/>
      <c r="N51" s="872"/>
      <c r="O51" s="872"/>
      <c r="P51" s="872"/>
      <c r="Q51" s="872"/>
      <c r="R51" s="872"/>
      <c r="S51" s="872"/>
      <c r="T51" s="872"/>
    </row>
    <row r="52">
      <c r="A52" s="872"/>
      <c r="B52" s="872"/>
      <c r="C52" s="872"/>
      <c r="D52" s="872"/>
      <c r="E52" s="872"/>
      <c r="F52" s="872"/>
      <c r="G52" s="872"/>
      <c r="H52" s="900"/>
      <c r="I52" s="901">
        <v>800</v>
      </c>
      <c r="J52" s="901">
        <v>1000</v>
      </c>
      <c r="K52" s="903">
        <f t="shared" si="8"/>
      </c>
      <c r="L52" s="872"/>
      <c r="M52" s="872"/>
      <c r="N52" s="872"/>
      <c r="O52" s="872"/>
      <c r="P52" s="872"/>
      <c r="Q52" s="872"/>
      <c r="R52" s="872"/>
      <c r="S52" s="872"/>
      <c r="T52" s="872"/>
    </row>
    <row customHeight="true" ht="16.071428571428573" r="53">
      <c r="A53" s="872"/>
      <c r="B53" s="872"/>
      <c r="C53" s="872"/>
      <c r="D53" s="872"/>
      <c r="E53" s="872"/>
      <c r="F53" s="872"/>
      <c r="G53" s="872"/>
      <c r="H53" s="901" t="s">
        <v>4799</v>
      </c>
      <c r="I53" s="900">
        <f>SUM(I49:I52)</f>
      </c>
      <c r="J53" s="900">
        <f>SUM(J49:J52)</f>
      </c>
      <c r="K53" s="903">
        <f t="shared" si="8"/>
      </c>
      <c r="L53" s="872"/>
      <c r="M53" s="872"/>
      <c r="N53" s="872"/>
      <c r="O53" s="872"/>
      <c r="P53" s="872"/>
      <c r="Q53" s="872"/>
      <c r="R53" s="872"/>
      <c r="S53" s="872"/>
      <c r="T53" s="872"/>
    </row>
    <row customHeight="true" ht="16.071428571428573" r="54">
      <c r="A54" s="872"/>
      <c r="B54" s="872"/>
      <c r="C54" s="872"/>
      <c r="D54" s="872"/>
      <c r="E54" s="872"/>
      <c r="F54" s="872"/>
      <c r="G54" s="872"/>
      <c r="H54" s="901"/>
      <c r="I54" s="901" t="s">
        <v>4795</v>
      </c>
      <c r="J54" s="901" t="s">
        <v>4796</v>
      </c>
      <c r="K54" s="901" t="s">
        <v>4797</v>
      </c>
      <c r="L54" s="872"/>
      <c r="M54" s="872"/>
      <c r="N54" s="872"/>
      <c r="O54" s="872"/>
      <c r="P54" s="872"/>
      <c r="Q54" s="872"/>
      <c r="R54" s="872"/>
      <c r="S54" s="872"/>
      <c r="T54" s="872"/>
    </row>
    <row r="55">
      <c r="A55" s="872"/>
      <c r="B55" s="872"/>
      <c r="C55" s="872"/>
      <c r="D55" s="872"/>
      <c r="E55" s="872"/>
      <c r="F55" s="872"/>
      <c r="G55" s="872"/>
      <c r="H55" s="901" t="s">
        <v>4801</v>
      </c>
      <c r="I55" s="901">
        <v>24000</v>
      </c>
      <c r="J55" s="904">
        <v>20000</v>
      </c>
      <c r="K55" s="903">
        <f t="shared" ref="K55:K59" si="9">(J55-I55)/I55</f>
      </c>
      <c r="L55" s="872"/>
      <c r="M55" s="872"/>
      <c r="N55" s="872"/>
      <c r="O55" s="872"/>
      <c r="P55" s="872"/>
      <c r="Q55" s="872"/>
      <c r="R55" s="872"/>
      <c r="S55" s="872"/>
      <c r="T55" s="872"/>
    </row>
    <row r="56">
      <c r="A56" s="872"/>
      <c r="B56" s="872"/>
      <c r="C56" s="872"/>
      <c r="D56" s="872"/>
      <c r="E56" s="872"/>
      <c r="F56" s="872"/>
      <c r="G56" s="872"/>
      <c r="H56" s="900"/>
      <c r="I56" s="901">
        <v>36000</v>
      </c>
      <c r="J56" s="904">
        <v>40000</v>
      </c>
      <c r="K56" s="903">
        <f t="shared" si="9"/>
      </c>
      <c r="L56" s="872"/>
      <c r="M56" s="872"/>
      <c r="N56" s="872"/>
      <c r="O56" s="872"/>
      <c r="P56" s="872"/>
      <c r="Q56" s="872"/>
      <c r="R56" s="872"/>
      <c r="S56" s="872"/>
      <c r="T56" s="872"/>
    </row>
    <row r="57">
      <c r="A57" s="872"/>
      <c r="B57" s="872"/>
      <c r="C57" s="872"/>
      <c r="D57" s="872"/>
      <c r="E57" s="872"/>
      <c r="F57" s="872"/>
      <c r="G57" s="872"/>
      <c r="H57" s="900"/>
      <c r="I57" s="901">
        <v>48000</v>
      </c>
      <c r="J57" s="904">
        <v>60000</v>
      </c>
      <c r="K57" s="903">
        <f t="shared" si="9"/>
      </c>
      <c r="L57" s="872"/>
      <c r="M57" s="872"/>
      <c r="N57" s="872"/>
      <c r="O57" s="872"/>
      <c r="P57" s="872"/>
      <c r="Q57" s="872"/>
      <c r="R57" s="872"/>
      <c r="S57" s="872"/>
      <c r="T57" s="872"/>
    </row>
    <row r="58">
      <c r="A58" s="872"/>
      <c r="B58" s="872"/>
      <c r="C58" s="872"/>
      <c r="D58" s="872"/>
      <c r="E58" s="872"/>
      <c r="F58" s="872"/>
      <c r="G58" s="872"/>
      <c r="H58" s="900"/>
      <c r="I58" s="901">
        <v>64000</v>
      </c>
      <c r="J58" s="904">
        <v>120000</v>
      </c>
      <c r="K58" s="903">
        <f t="shared" si="9"/>
      </c>
      <c r="L58" s="872"/>
      <c r="M58" s="872"/>
      <c r="N58" s="872"/>
      <c r="O58" s="872"/>
      <c r="P58" s="872"/>
      <c r="Q58" s="872"/>
      <c r="R58" s="872"/>
      <c r="S58" s="872"/>
      <c r="T58" s="872"/>
    </row>
    <row r="59">
      <c r="A59" s="872"/>
      <c r="B59" s="872"/>
      <c r="C59" s="872"/>
      <c r="D59" s="872"/>
      <c r="E59" s="872"/>
      <c r="F59" s="872"/>
      <c r="G59" s="872"/>
      <c r="H59" s="901" t="s">
        <v>4799</v>
      </c>
      <c r="I59" s="900">
        <f>SUM(I55:I58)</f>
      </c>
      <c r="J59" s="905">
        <f>SUM(J55:J58)</f>
      </c>
      <c r="K59" s="903">
        <f t="shared" si="9"/>
      </c>
      <c r="L59" s="872"/>
      <c r="M59" s="872"/>
      <c r="N59" s="872"/>
      <c r="O59" s="872"/>
      <c r="P59" s="872"/>
      <c r="Q59" s="872"/>
      <c r="R59" s="872"/>
      <c r="S59" s="872"/>
      <c r="T59" s="872"/>
    </row>
    <row r="60">
      <c r="A60" s="872"/>
      <c r="B60" s="872"/>
      <c r="C60" s="872"/>
      <c r="D60" s="872"/>
      <c r="E60" s="872"/>
      <c r="F60" s="872"/>
      <c r="G60" s="872"/>
      <c r="H60" s="872"/>
      <c r="I60" s="872"/>
      <c r="J60" s="872"/>
      <c r="K60" s="872"/>
      <c r="L60" s="872"/>
      <c r="M60" s="872"/>
      <c r="N60" s="872"/>
      <c r="O60" s="872"/>
      <c r="P60" s="872"/>
      <c r="Q60" s="872"/>
      <c r="R60" s="872"/>
      <c r="S60" s="872"/>
      <c r="T60" s="872"/>
    </row>
    <row r="61">
      <c r="A61" s="872"/>
      <c r="B61" s="872"/>
      <c r="C61" s="872"/>
      <c r="D61" s="872"/>
      <c r="E61" s="872"/>
      <c r="F61" s="872"/>
      <c r="G61" s="872"/>
      <c r="H61" s="872"/>
      <c r="I61" s="872"/>
      <c r="J61" s="872"/>
      <c r="K61" s="872"/>
      <c r="L61" s="872"/>
      <c r="M61" s="872"/>
      <c r="N61" s="872"/>
      <c r="O61" s="872"/>
      <c r="P61" s="872"/>
      <c r="Q61" s="872"/>
      <c r="R61" s="872"/>
      <c r="S61" s="872"/>
      <c r="T61" s="872"/>
    </row>
    <row r="62">
      <c r="A62" s="872"/>
      <c r="B62" s="872"/>
      <c r="C62" s="872"/>
      <c r="D62" s="872"/>
      <c r="E62" s="872"/>
      <c r="F62" s="872"/>
      <c r="G62" s="872"/>
      <c r="H62" s="872"/>
      <c r="I62" s="872"/>
      <c r="J62" s="872"/>
      <c r="K62" s="872"/>
      <c r="L62" s="872"/>
      <c r="M62" s="872"/>
      <c r="N62" s="872"/>
      <c r="O62" s="872"/>
      <c r="P62" s="872"/>
      <c r="Q62" s="872"/>
      <c r="R62" s="872"/>
      <c r="S62" s="872"/>
      <c r="T62" s="872"/>
    </row>
    <row r="63">
      <c r="A63" s="872"/>
      <c r="B63" s="872"/>
      <c r="C63" s="872"/>
      <c r="D63" s="872"/>
      <c r="E63" s="872"/>
      <c r="F63" s="872"/>
      <c r="G63" s="872"/>
      <c r="H63" s="872"/>
      <c r="I63" s="872"/>
      <c r="J63" s="872"/>
      <c r="K63" s="872"/>
      <c r="L63" s="872"/>
      <c r="M63" s="872"/>
      <c r="N63" s="872"/>
      <c r="O63" s="872"/>
      <c r="P63" s="872"/>
      <c r="Q63" s="872"/>
      <c r="R63" s="872"/>
      <c r="S63" s="872"/>
      <c r="T63" s="872"/>
    </row>
    <row r="64">
      <c r="A64" s="872"/>
      <c r="B64" s="872"/>
      <c r="C64" s="872"/>
      <c r="D64" s="872"/>
      <c r="E64" s="872"/>
      <c r="F64" s="872"/>
      <c r="G64" s="872"/>
      <c r="H64" s="872"/>
      <c r="I64" s="872"/>
      <c r="J64" s="872"/>
      <c r="K64" s="872"/>
      <c r="L64" s="872"/>
      <c r="M64" s="872"/>
      <c r="N64" s="872"/>
      <c r="O64" s="872"/>
      <c r="P64" s="872"/>
      <c r="Q64" s="872"/>
      <c r="R64" s="872"/>
      <c r="S64" s="872"/>
      <c r="T64" s="872"/>
    </row>
    <row r="65">
      <c r="A65" s="872"/>
      <c r="B65" s="872"/>
      <c r="C65" s="872"/>
      <c r="D65" s="872"/>
      <c r="E65" s="872"/>
      <c r="F65" s="872"/>
      <c r="G65" s="872"/>
      <c r="H65" s="872"/>
      <c r="I65" s="872"/>
      <c r="J65" s="872"/>
      <c r="K65" s="872"/>
      <c r="L65" s="872"/>
      <c r="M65" s="872"/>
      <c r="N65" s="872"/>
      <c r="O65" s="872"/>
      <c r="P65" s="872"/>
      <c r="Q65" s="872"/>
      <c r="R65" s="872"/>
      <c r="S65" s="872"/>
      <c r="T65" s="872"/>
    </row>
    <row r="66">
      <c r="A66" s="872"/>
      <c r="B66" s="872"/>
      <c r="C66" s="872"/>
      <c r="D66" s="872"/>
      <c r="E66" s="872"/>
      <c r="F66" s="872"/>
      <c r="G66" s="872"/>
      <c r="H66" s="872"/>
      <c r="I66" s="872"/>
      <c r="J66" s="872"/>
      <c r="K66" s="872"/>
      <c r="L66" s="872"/>
      <c r="M66" s="872"/>
      <c r="N66" s="872"/>
      <c r="O66" s="872"/>
      <c r="P66" s="872"/>
      <c r="Q66" s="872"/>
      <c r="R66" s="872"/>
      <c r="S66" s="872"/>
      <c r="T66" s="872"/>
    </row>
    <row r="67">
      <c r="A67" s="872"/>
      <c r="B67" s="872"/>
      <c r="C67" s="872"/>
      <c r="D67" s="872"/>
      <c r="E67" s="872"/>
      <c r="F67" s="872"/>
      <c r="G67" s="872"/>
      <c r="H67" s="872"/>
      <c r="I67" s="872"/>
      <c r="J67" s="872"/>
      <c r="K67" s="872"/>
      <c r="L67" s="872"/>
      <c r="M67" s="872"/>
      <c r="N67" s="872"/>
      <c r="O67" s="872"/>
      <c r="P67" s="872"/>
      <c r="Q67" s="872"/>
      <c r="R67" s="872"/>
      <c r="S67" s="872"/>
      <c r="T67" s="872"/>
    </row>
    <row r="68">
      <c r="A68" s="872"/>
      <c r="B68" s="872"/>
      <c r="C68" s="872"/>
      <c r="D68" s="872"/>
      <c r="E68" s="872"/>
      <c r="F68" s="872"/>
      <c r="G68" s="872"/>
      <c r="H68" s="872"/>
      <c r="I68" s="872"/>
      <c r="J68" s="872"/>
      <c r="K68" s="872"/>
      <c r="L68" s="872"/>
      <c r="M68" s="872"/>
      <c r="N68" s="872"/>
      <c r="O68" s="872"/>
      <c r="P68" s="872"/>
      <c r="Q68" s="872"/>
      <c r="R68" s="872"/>
      <c r="S68" s="872"/>
      <c r="T68" s="872"/>
    </row>
    <row r="69">
      <c r="A69" s="872"/>
      <c r="B69" s="872"/>
      <c r="C69" s="872"/>
      <c r="D69" s="872"/>
      <c r="E69" s="872"/>
      <c r="F69" s="872"/>
      <c r="G69" s="872"/>
      <c r="H69" s="872"/>
      <c r="I69" s="872"/>
      <c r="J69" s="872"/>
      <c r="K69" s="872"/>
      <c r="L69" s="872"/>
      <c r="M69" s="872"/>
      <c r="N69" s="872"/>
      <c r="O69" s="872"/>
      <c r="P69" s="872"/>
      <c r="Q69" s="872"/>
      <c r="R69" s="872"/>
      <c r="S69" s="872"/>
      <c r="T69" s="872"/>
    </row>
    <row r="70">
      <c r="A70" s="872"/>
      <c r="B70" s="872"/>
      <c r="C70" s="872"/>
      <c r="D70" s="872"/>
      <c r="E70" s="872"/>
      <c r="F70" s="872"/>
      <c r="G70" s="872"/>
      <c r="H70" s="872"/>
      <c r="I70" s="872"/>
      <c r="J70" s="872"/>
      <c r="K70" s="872"/>
      <c r="L70" s="872"/>
      <c r="M70" s="872"/>
      <c r="N70" s="872"/>
      <c r="O70" s="872"/>
      <c r="P70" s="872"/>
      <c r="Q70" s="872"/>
      <c r="R70" s="872"/>
      <c r="S70" s="872"/>
      <c r="T70" s="872"/>
    </row>
    <row r="71">
      <c r="A71" s="872"/>
      <c r="B71" s="872"/>
      <c r="C71" s="872"/>
      <c r="D71" s="872"/>
      <c r="E71" s="872"/>
      <c r="F71" s="872"/>
      <c r="G71" s="872"/>
      <c r="H71" s="872"/>
      <c r="I71" s="872"/>
      <c r="J71" s="872"/>
      <c r="K71" s="872"/>
      <c r="L71" s="872"/>
      <c r="M71" s="872"/>
      <c r="N71" s="872"/>
      <c r="O71" s="872"/>
      <c r="P71" s="872"/>
      <c r="Q71" s="872"/>
      <c r="R71" s="872"/>
      <c r="S71" s="872"/>
      <c r="T71" s="872"/>
    </row>
    <row r="72">
      <c r="A72" s="872"/>
      <c r="B72" s="872"/>
      <c r="C72" s="872"/>
      <c r="D72" s="872"/>
      <c r="E72" s="872"/>
      <c r="F72" s="872"/>
      <c r="G72" s="872"/>
      <c r="H72" s="872"/>
      <c r="I72" s="872"/>
      <c r="J72" s="872"/>
      <c r="K72" s="872"/>
      <c r="L72" s="872"/>
      <c r="M72" s="872"/>
      <c r="N72" s="872"/>
      <c r="O72" s="872"/>
      <c r="P72" s="872"/>
      <c r="Q72" s="872"/>
      <c r="R72" s="872"/>
      <c r="S72" s="872"/>
      <c r="T72" s="872"/>
    </row>
    <row r="73">
      <c r="A73" s="872"/>
      <c r="B73" s="872"/>
      <c r="C73" s="872"/>
      <c r="D73" s="872"/>
      <c r="E73" s="872"/>
      <c r="F73" s="872"/>
      <c r="G73" s="872"/>
      <c r="H73" s="872"/>
      <c r="I73" s="872"/>
      <c r="J73" s="872"/>
      <c r="K73" s="872"/>
      <c r="L73" s="872"/>
      <c r="M73" s="872"/>
      <c r="N73" s="872"/>
      <c r="O73" s="872"/>
      <c r="P73" s="872"/>
      <c r="Q73" s="872"/>
      <c r="R73" s="872"/>
      <c r="S73" s="872"/>
      <c r="T73" s="872"/>
    </row>
    <row r="74">
      <c r="A74" s="872"/>
      <c r="B74" s="872"/>
      <c r="C74" s="872"/>
      <c r="D74" s="872"/>
      <c r="E74" s="872"/>
      <c r="F74" s="872"/>
      <c r="G74" s="872"/>
      <c r="H74" s="872"/>
      <c r="I74" s="872"/>
      <c r="J74" s="872"/>
      <c r="K74" s="872"/>
      <c r="L74" s="872"/>
      <c r="M74" s="872"/>
      <c r="N74" s="872"/>
      <c r="O74" s="872"/>
      <c r="P74" s="872"/>
      <c r="Q74" s="872"/>
      <c r="R74" s="872"/>
      <c r="S74" s="872"/>
      <c r="T74" s="872"/>
    </row>
    <row r="75">
      <c r="A75" s="872"/>
      <c r="B75" s="872"/>
      <c r="C75" s="872"/>
      <c r="D75" s="872"/>
      <c r="E75" s="872"/>
      <c r="F75" s="872"/>
      <c r="G75" s="872"/>
      <c r="H75" s="872"/>
      <c r="I75" s="872"/>
      <c r="J75" s="872"/>
      <c r="K75" s="872"/>
      <c r="L75" s="872"/>
      <c r="M75" s="872"/>
      <c r="N75" s="872"/>
      <c r="O75" s="872"/>
      <c r="P75" s="872"/>
      <c r="Q75" s="872"/>
      <c r="R75" s="872"/>
      <c r="S75" s="872"/>
      <c r="T75" s="872"/>
    </row>
    <row r="76">
      <c r="A76" s="872"/>
      <c r="B76" s="872"/>
      <c r="C76" s="872"/>
      <c r="D76" s="872"/>
      <c r="E76" s="872"/>
      <c r="F76" s="872"/>
      <c r="G76" s="872"/>
      <c r="H76" s="872"/>
      <c r="I76" s="872"/>
      <c r="J76" s="872"/>
      <c r="K76" s="872"/>
      <c r="L76" s="872"/>
      <c r="M76" s="872"/>
      <c r="N76" s="872"/>
      <c r="O76" s="872"/>
      <c r="P76" s="872"/>
      <c r="Q76" s="872"/>
      <c r="R76" s="872"/>
      <c r="S76" s="872"/>
      <c r="T76" s="872"/>
    </row>
    <row r="77">
      <c r="A77" s="872"/>
      <c r="B77" s="872"/>
      <c r="C77" s="872"/>
      <c r="D77" s="872"/>
      <c r="E77" s="872"/>
      <c r="F77" s="872"/>
      <c r="G77" s="872"/>
      <c r="H77" s="872"/>
      <c r="I77" s="872"/>
      <c r="J77" s="872"/>
      <c r="K77" s="872"/>
      <c r="L77" s="872"/>
      <c r="M77" s="872"/>
      <c r="N77" s="872"/>
      <c r="O77" s="872"/>
      <c r="P77" s="872"/>
      <c r="Q77" s="872"/>
      <c r="R77" s="872"/>
      <c r="S77" s="872"/>
      <c r="T77" s="872"/>
    </row>
    <row r="78">
      <c r="A78" s="872"/>
      <c r="B78" s="872"/>
      <c r="C78" s="872"/>
      <c r="D78" s="872"/>
      <c r="E78" s="872"/>
      <c r="F78" s="872"/>
      <c r="G78" s="872"/>
      <c r="H78" s="872"/>
      <c r="I78" s="872"/>
      <c r="J78" s="872"/>
      <c r="K78" s="872"/>
      <c r="L78" s="872"/>
      <c r="M78" s="872"/>
      <c r="N78" s="872"/>
      <c r="O78" s="872"/>
      <c r="P78" s="872"/>
      <c r="Q78" s="872"/>
      <c r="R78" s="872"/>
      <c r="S78" s="872"/>
      <c r="T78" s="872"/>
    </row>
    <row r="79">
      <c r="A79" s="872"/>
      <c r="B79" s="872"/>
      <c r="C79" s="872"/>
      <c r="D79" s="872"/>
      <c r="E79" s="872"/>
      <c r="F79" s="872"/>
      <c r="G79" s="872"/>
      <c r="H79" s="872"/>
      <c r="I79" s="872"/>
      <c r="J79" s="872"/>
      <c r="K79" s="872"/>
      <c r="L79" s="872"/>
      <c r="M79" s="872"/>
      <c r="N79" s="872"/>
      <c r="O79" s="872"/>
      <c r="P79" s="872"/>
      <c r="Q79" s="872"/>
      <c r="R79" s="872"/>
      <c r="S79" s="872"/>
      <c r="T79" s="872"/>
    </row>
    <row r="80">
      <c r="A80" s="872"/>
      <c r="B80" s="872"/>
      <c r="C80" s="872"/>
      <c r="D80" s="872"/>
      <c r="E80" s="872"/>
      <c r="F80" s="872"/>
      <c r="G80" s="872"/>
      <c r="H80" s="872"/>
      <c r="I80" s="872"/>
      <c r="J80" s="872"/>
      <c r="K80" s="872"/>
      <c r="L80" s="872"/>
      <c r="M80" s="872"/>
      <c r="N80" s="872"/>
      <c r="O80" s="872"/>
      <c r="P80" s="872"/>
      <c r="Q80" s="872"/>
      <c r="R80" s="872"/>
      <c r="S80" s="872"/>
      <c r="T80" s="872"/>
    </row>
    <row r="81">
      <c r="A81" s="872"/>
      <c r="B81" s="872"/>
      <c r="C81" s="872"/>
      <c r="D81" s="872"/>
      <c r="E81" s="872"/>
      <c r="F81" s="872"/>
      <c r="G81" s="872"/>
      <c r="H81" s="872"/>
      <c r="I81" s="872"/>
      <c r="J81" s="872"/>
      <c r="K81" s="872"/>
      <c r="L81" s="872"/>
      <c r="M81" s="872"/>
      <c r="N81" s="872"/>
      <c r="O81" s="872"/>
      <c r="P81" s="872"/>
      <c r="Q81" s="872"/>
      <c r="R81" s="872"/>
      <c r="S81" s="872"/>
      <c r="T81" s="872"/>
    </row>
    <row r="82">
      <c r="A82" s="872"/>
      <c r="B82" s="872"/>
      <c r="C82" s="872"/>
      <c r="D82" s="872"/>
      <c r="E82" s="872"/>
      <c r="F82" s="872"/>
      <c r="G82" s="872"/>
      <c r="H82" s="872"/>
      <c r="I82" s="872"/>
      <c r="J82" s="872"/>
      <c r="K82" s="872"/>
      <c r="L82" s="872"/>
      <c r="M82" s="872"/>
      <c r="N82" s="872"/>
      <c r="O82" s="872"/>
      <c r="P82" s="872"/>
      <c r="Q82" s="872"/>
      <c r="R82" s="872"/>
      <c r="S82" s="872"/>
      <c r="T82" s="872"/>
    </row>
    <row r="83">
      <c r="A83" s="872"/>
      <c r="B83" s="872"/>
      <c r="C83" s="872"/>
      <c r="D83" s="872"/>
      <c r="E83" s="872"/>
      <c r="F83" s="872"/>
      <c r="G83" s="872"/>
      <c r="H83" s="872"/>
      <c r="I83" s="872"/>
      <c r="J83" s="872"/>
      <c r="K83" s="872"/>
      <c r="L83" s="872"/>
      <c r="M83" s="872"/>
      <c r="N83" s="872"/>
      <c r="O83" s="872"/>
      <c r="P83" s="872"/>
      <c r="Q83" s="872"/>
      <c r="R83" s="872"/>
      <c r="S83" s="872"/>
      <c r="T83" s="872"/>
    </row>
    <row r="84">
      <c r="A84" s="872"/>
      <c r="B84" s="872"/>
      <c r="C84" s="872"/>
      <c r="D84" s="872"/>
      <c r="E84" s="872"/>
      <c r="F84" s="872"/>
      <c r="G84" s="872"/>
      <c r="H84" s="872"/>
      <c r="I84" s="872"/>
      <c r="J84" s="872"/>
      <c r="K84" s="872"/>
      <c r="L84" s="872"/>
      <c r="M84" s="872"/>
      <c r="N84" s="872"/>
      <c r="O84" s="872"/>
      <c r="P84" s="872"/>
      <c r="Q84" s="872"/>
      <c r="R84" s="872"/>
      <c r="S84" s="872"/>
      <c r="T84" s="872"/>
    </row>
    <row r="85">
      <c r="A85" s="872"/>
      <c r="B85" s="872"/>
      <c r="C85" s="872"/>
      <c r="D85" s="872"/>
      <c r="E85" s="872"/>
      <c r="F85" s="872"/>
      <c r="G85" s="872"/>
      <c r="H85" s="872"/>
      <c r="I85" s="872"/>
      <c r="J85" s="872"/>
      <c r="K85" s="872"/>
      <c r="L85" s="872"/>
      <c r="M85" s="872"/>
      <c r="N85" s="872"/>
      <c r="O85" s="872"/>
      <c r="P85" s="872"/>
      <c r="Q85" s="872"/>
      <c r="R85" s="872"/>
      <c r="S85" s="872"/>
      <c r="T85" s="872"/>
    </row>
    <row r="86">
      <c r="A86" s="872"/>
      <c r="B86" s="872"/>
      <c r="C86" s="872"/>
      <c r="D86" s="872"/>
      <c r="E86" s="872"/>
      <c r="F86" s="872"/>
      <c r="G86" s="872"/>
      <c r="H86" s="872"/>
      <c r="I86" s="872"/>
      <c r="J86" s="872"/>
      <c r="K86" s="872"/>
      <c r="L86" s="872"/>
      <c r="M86" s="872"/>
      <c r="N86" s="872"/>
      <c r="O86" s="872"/>
      <c r="P86" s="872"/>
      <c r="Q86" s="872"/>
      <c r="R86" s="872"/>
      <c r="S86" s="872"/>
      <c r="T86" s="872"/>
    </row>
    <row r="87">
      <c r="A87" s="872"/>
      <c r="B87" s="872"/>
      <c r="C87" s="872"/>
      <c r="D87" s="872"/>
      <c r="E87" s="872"/>
      <c r="F87" s="872"/>
      <c r="G87" s="872"/>
      <c r="H87" s="872"/>
      <c r="I87" s="872"/>
      <c r="J87" s="872"/>
      <c r="K87" s="872"/>
      <c r="L87" s="872"/>
      <c r="M87" s="872"/>
      <c r="N87" s="872"/>
      <c r="O87" s="872"/>
      <c r="P87" s="872"/>
      <c r="Q87" s="872"/>
      <c r="R87" s="872"/>
      <c r="S87" s="872"/>
      <c r="T87" s="872"/>
    </row>
    <row r="88">
      <c r="A88" s="872"/>
      <c r="B88" s="872"/>
      <c r="C88" s="872"/>
      <c r="D88" s="872"/>
      <c r="E88" s="872"/>
      <c r="F88" s="872"/>
      <c r="G88" s="872"/>
      <c r="H88" s="872"/>
      <c r="I88" s="872"/>
      <c r="J88" s="872"/>
      <c r="K88" s="872"/>
      <c r="L88" s="872"/>
      <c r="M88" s="872"/>
      <c r="N88" s="872"/>
      <c r="O88" s="872"/>
      <c r="P88" s="872"/>
      <c r="Q88" s="872"/>
      <c r="R88" s="872"/>
      <c r="S88" s="872"/>
      <c r="T88" s="872"/>
    </row>
    <row r="89">
      <c r="A89" s="872"/>
      <c r="B89" s="872"/>
      <c r="C89" s="872"/>
      <c r="D89" s="872"/>
      <c r="E89" s="872"/>
      <c r="F89" s="872"/>
      <c r="G89" s="872"/>
      <c r="H89" s="872"/>
      <c r="I89" s="872"/>
      <c r="J89" s="872"/>
      <c r="K89" s="872"/>
      <c r="L89" s="872"/>
      <c r="M89" s="872"/>
      <c r="N89" s="872"/>
      <c r="O89" s="872"/>
      <c r="P89" s="872"/>
      <c r="Q89" s="872"/>
      <c r="R89" s="872"/>
      <c r="S89" s="872"/>
      <c r="T89" s="872"/>
    </row>
    <row r="90">
      <c r="A90" s="872"/>
      <c r="B90" s="872"/>
      <c r="C90" s="872"/>
      <c r="D90" s="872"/>
      <c r="E90" s="872"/>
      <c r="F90" s="872"/>
      <c r="G90" s="872"/>
      <c r="H90" s="872"/>
      <c r="I90" s="872"/>
      <c r="J90" s="872"/>
      <c r="K90" s="872"/>
      <c r="L90" s="872"/>
      <c r="M90" s="872"/>
      <c r="N90" s="872"/>
      <c r="O90" s="872"/>
      <c r="P90" s="872"/>
      <c r="Q90" s="872"/>
      <c r="R90" s="872"/>
      <c r="S90" s="872"/>
      <c r="T90" s="872"/>
    </row>
    <row r="91">
      <c r="A91" s="872"/>
      <c r="B91" s="872"/>
      <c r="C91" s="872"/>
      <c r="D91" s="872"/>
      <c r="E91" s="872"/>
      <c r="F91" s="872"/>
      <c r="G91" s="872"/>
      <c r="H91" s="872"/>
      <c r="I91" s="872"/>
      <c r="J91" s="872"/>
      <c r="K91" s="872"/>
      <c r="L91" s="872"/>
      <c r="M91" s="872"/>
      <c r="N91" s="872"/>
      <c r="O91" s="872"/>
      <c r="P91" s="872"/>
      <c r="Q91" s="872"/>
      <c r="R91" s="872"/>
      <c r="S91" s="872"/>
      <c r="T91" s="872"/>
    </row>
    <row r="92">
      <c r="A92" s="872"/>
      <c r="B92" s="872"/>
      <c r="C92" s="872"/>
      <c r="D92" s="872"/>
      <c r="E92" s="872"/>
      <c r="F92" s="872"/>
      <c r="G92" s="872"/>
      <c r="H92" s="872"/>
      <c r="I92" s="872"/>
      <c r="J92" s="872"/>
      <c r="K92" s="872"/>
      <c r="L92" s="872"/>
      <c r="M92" s="872"/>
      <c r="N92" s="872"/>
      <c r="O92" s="872"/>
      <c r="P92" s="872"/>
      <c r="Q92" s="872"/>
      <c r="R92" s="872"/>
      <c r="S92" s="872"/>
      <c r="T92" s="872"/>
    </row>
    <row r="93">
      <c r="A93" s="872"/>
      <c r="B93" s="872"/>
      <c r="C93" s="872"/>
      <c r="D93" s="872"/>
      <c r="E93" s="872"/>
      <c r="F93" s="872"/>
      <c r="G93" s="872"/>
      <c r="H93" s="872"/>
      <c r="I93" s="872"/>
      <c r="J93" s="872"/>
      <c r="K93" s="872"/>
      <c r="L93" s="872"/>
      <c r="M93" s="872"/>
      <c r="N93" s="872"/>
      <c r="O93" s="872"/>
      <c r="P93" s="872"/>
      <c r="Q93" s="872"/>
      <c r="R93" s="872"/>
      <c r="S93" s="872"/>
      <c r="T93" s="872"/>
    </row>
    <row r="94">
      <c r="A94" s="872"/>
      <c r="B94" s="872"/>
      <c r="C94" s="872"/>
      <c r="D94" s="872"/>
      <c r="E94" s="872"/>
      <c r="F94" s="872"/>
      <c r="G94" s="872"/>
      <c r="H94" s="872"/>
      <c r="I94" s="872"/>
      <c r="J94" s="872"/>
      <c r="K94" s="872"/>
      <c r="L94" s="872"/>
      <c r="M94" s="872"/>
      <c r="N94" s="872"/>
      <c r="O94" s="872"/>
      <c r="P94" s="872"/>
      <c r="Q94" s="872"/>
      <c r="R94" s="872"/>
      <c r="S94" s="872"/>
      <c r="T94" s="872"/>
    </row>
    <row r="95">
      <c r="A95" s="872"/>
      <c r="B95" s="872"/>
      <c r="C95" s="872"/>
      <c r="D95" s="872"/>
      <c r="E95" s="872"/>
      <c r="F95" s="872"/>
      <c r="G95" s="872"/>
      <c r="H95" s="872"/>
      <c r="I95" s="872"/>
      <c r="J95" s="872"/>
      <c r="K95" s="872"/>
      <c r="L95" s="872"/>
      <c r="M95" s="872"/>
      <c r="N95" s="872"/>
      <c r="O95" s="872"/>
      <c r="P95" s="872"/>
      <c r="Q95" s="872"/>
      <c r="R95" s="872"/>
      <c r="S95" s="872"/>
      <c r="T95" s="872"/>
    </row>
    <row r="96">
      <c r="A96" s="872"/>
      <c r="B96" s="872"/>
      <c r="C96" s="872"/>
      <c r="D96" s="872"/>
      <c r="E96" s="872"/>
      <c r="F96" s="872"/>
      <c r="G96" s="872"/>
      <c r="H96" s="872"/>
      <c r="I96" s="872"/>
      <c r="J96" s="872"/>
      <c r="K96" s="872"/>
      <c r="L96" s="872"/>
      <c r="M96" s="872"/>
      <c r="N96" s="872"/>
      <c r="O96" s="872"/>
      <c r="P96" s="872"/>
      <c r="Q96" s="872"/>
      <c r="R96" s="872"/>
      <c r="S96" s="872"/>
      <c r="T96" s="872"/>
    </row>
    <row r="97">
      <c r="A97" s="872"/>
      <c r="B97" s="872"/>
      <c r="C97" s="872"/>
      <c r="D97" s="872"/>
      <c r="E97" s="872"/>
      <c r="F97" s="872"/>
      <c r="G97" s="872"/>
      <c r="H97" s="872"/>
      <c r="I97" s="872"/>
      <c r="J97" s="872"/>
      <c r="K97" s="872"/>
      <c r="L97" s="872"/>
      <c r="M97" s="872"/>
      <c r="N97" s="872"/>
      <c r="O97" s="872"/>
      <c r="P97" s="872"/>
      <c r="Q97" s="872"/>
      <c r="R97" s="872"/>
      <c r="S97" s="872"/>
      <c r="T97" s="872"/>
    </row>
    <row r="98">
      <c r="A98" s="872"/>
      <c r="B98" s="872"/>
      <c r="C98" s="872"/>
      <c r="D98" s="872"/>
      <c r="E98" s="872"/>
      <c r="F98" s="872"/>
      <c r="G98" s="872"/>
      <c r="H98" s="872"/>
      <c r="I98" s="872"/>
      <c r="J98" s="872"/>
      <c r="K98" s="872"/>
      <c r="L98" s="872"/>
      <c r="M98" s="872"/>
      <c r="N98" s="872"/>
      <c r="O98" s="872"/>
      <c r="P98" s="872"/>
      <c r="Q98" s="872"/>
      <c r="R98" s="872"/>
      <c r="S98" s="872"/>
      <c r="T98" s="872"/>
    </row>
    <row r="99">
      <c r="A99" s="872"/>
      <c r="B99" s="872"/>
      <c r="C99" s="872"/>
      <c r="D99" s="872"/>
      <c r="E99" s="872"/>
      <c r="F99" s="872"/>
      <c r="G99" s="872"/>
      <c r="H99" s="872"/>
      <c r="I99" s="872"/>
      <c r="J99" s="872"/>
      <c r="K99" s="872"/>
      <c r="L99" s="872"/>
      <c r="M99" s="872"/>
      <c r="N99" s="872"/>
      <c r="O99" s="872"/>
      <c r="P99" s="872"/>
      <c r="Q99" s="872"/>
      <c r="R99" s="872"/>
      <c r="S99" s="872"/>
      <c r="T99" s="872"/>
    </row>
    <row r="100">
      <c r="A100" s="872"/>
      <c r="B100" s="872"/>
      <c r="C100" s="872"/>
      <c r="D100" s="872"/>
      <c r="E100" s="872"/>
      <c r="F100" s="872"/>
      <c r="G100" s="872"/>
      <c r="H100" s="872"/>
      <c r="I100" s="872"/>
      <c r="J100" s="872"/>
      <c r="K100" s="872"/>
      <c r="L100" s="872"/>
      <c r="M100" s="872"/>
      <c r="N100" s="872"/>
      <c r="O100" s="872"/>
      <c r="P100" s="872"/>
      <c r="Q100" s="872"/>
      <c r="R100" s="872"/>
      <c r="S100" s="872"/>
      <c r="T100" s="872"/>
    </row>
    <row r="101">
      <c r="A101" s="872"/>
      <c r="B101" s="872"/>
      <c r="C101" s="872"/>
      <c r="D101" s="872"/>
      <c r="E101" s="872"/>
      <c r="F101" s="872"/>
      <c r="G101" s="872"/>
      <c r="H101" s="872"/>
      <c r="I101" s="872"/>
      <c r="J101" s="872"/>
      <c r="K101" s="872"/>
      <c r="L101" s="872"/>
      <c r="M101" s="872"/>
      <c r="N101" s="872"/>
      <c r="O101" s="872"/>
      <c r="P101" s="872"/>
      <c r="Q101" s="872"/>
      <c r="R101" s="872"/>
      <c r="S101" s="872"/>
      <c r="T101" s="872"/>
    </row>
    <row r="102">
      <c r="A102" s="872"/>
      <c r="B102" s="872"/>
      <c r="C102" s="872"/>
      <c r="D102" s="872"/>
      <c r="E102" s="872"/>
      <c r="F102" s="872"/>
      <c r="G102" s="872"/>
      <c r="H102" s="872"/>
      <c r="I102" s="872"/>
      <c r="J102" s="872"/>
      <c r="K102" s="872"/>
      <c r="L102" s="872"/>
      <c r="M102" s="872"/>
      <c r="N102" s="872"/>
      <c r="O102" s="872"/>
      <c r="P102" s="872"/>
      <c r="Q102" s="872"/>
      <c r="R102" s="872"/>
      <c r="S102" s="872"/>
      <c r="T102" s="872"/>
    </row>
    <row r="103">
      <c r="A103" s="872"/>
      <c r="B103" s="872"/>
      <c r="C103" s="872"/>
      <c r="D103" s="872"/>
      <c r="E103" s="872"/>
      <c r="F103" s="872"/>
      <c r="G103" s="872"/>
      <c r="H103" s="872"/>
      <c r="I103" s="872"/>
      <c r="J103" s="872"/>
      <c r="K103" s="872"/>
      <c r="L103" s="872"/>
      <c r="M103" s="872"/>
      <c r="N103" s="872"/>
      <c r="O103" s="872"/>
      <c r="P103" s="872"/>
      <c r="Q103" s="872"/>
      <c r="R103" s="872"/>
      <c r="S103" s="872"/>
      <c r="T103" s="872"/>
    </row>
    <row r="104">
      <c r="A104" s="872"/>
      <c r="B104" s="872"/>
      <c r="C104" s="872"/>
      <c r="D104" s="872"/>
      <c r="E104" s="872"/>
      <c r="F104" s="872"/>
      <c r="G104" s="872"/>
      <c r="H104" s="872"/>
      <c r="I104" s="872"/>
      <c r="J104" s="872"/>
      <c r="K104" s="872"/>
      <c r="L104" s="872"/>
      <c r="M104" s="872"/>
      <c r="N104" s="872"/>
      <c r="O104" s="872"/>
      <c r="P104" s="872"/>
      <c r="Q104" s="872"/>
      <c r="R104" s="872"/>
      <c r="S104" s="872"/>
      <c r="T104" s="872"/>
    </row>
    <row r="105">
      <c r="A105" s="872"/>
      <c r="B105" s="872"/>
      <c r="C105" s="872"/>
      <c r="D105" s="872"/>
      <c r="E105" s="872"/>
      <c r="F105" s="872"/>
      <c r="G105" s="872"/>
      <c r="H105" s="872"/>
      <c r="I105" s="872"/>
      <c r="J105" s="872"/>
      <c r="K105" s="872"/>
      <c r="L105" s="872"/>
      <c r="M105" s="872"/>
      <c r="N105" s="872"/>
      <c r="O105" s="872"/>
      <c r="P105" s="872"/>
      <c r="Q105" s="872"/>
      <c r="R105" s="872"/>
      <c r="S105" s="872"/>
      <c r="T105" s="872"/>
    </row>
    <row r="106">
      <c r="A106" s="872"/>
      <c r="B106" s="872"/>
      <c r="C106" s="872"/>
      <c r="D106" s="872"/>
      <c r="E106" s="872"/>
      <c r="F106" s="872"/>
      <c r="G106" s="872"/>
      <c r="H106" s="872"/>
      <c r="I106" s="872"/>
      <c r="J106" s="872"/>
      <c r="K106" s="872"/>
      <c r="L106" s="872"/>
      <c r="M106" s="872"/>
      <c r="N106" s="872"/>
      <c r="O106" s="872"/>
      <c r="P106" s="872"/>
      <c r="Q106" s="872"/>
      <c r="R106" s="872"/>
      <c r="S106" s="872"/>
      <c r="T106" s="872"/>
    </row>
    <row r="107">
      <c r="A107" s="872"/>
      <c r="B107" s="872"/>
      <c r="C107" s="872"/>
      <c r="D107" s="872"/>
      <c r="E107" s="872"/>
      <c r="F107" s="872"/>
      <c r="G107" s="872"/>
      <c r="H107" s="872"/>
      <c r="I107" s="872"/>
      <c r="J107" s="872"/>
      <c r="K107" s="872"/>
      <c r="L107" s="872"/>
      <c r="M107" s="872"/>
      <c r="N107" s="872"/>
      <c r="O107" s="872"/>
      <c r="P107" s="872"/>
      <c r="Q107" s="872"/>
      <c r="R107" s="872"/>
      <c r="S107" s="872"/>
      <c r="T107" s="872"/>
    </row>
    <row r="108">
      <c r="A108" s="872"/>
      <c r="B108" s="872"/>
      <c r="C108" s="872"/>
      <c r="D108" s="872"/>
      <c r="E108" s="872"/>
      <c r="F108" s="872"/>
      <c r="G108" s="872"/>
      <c r="H108" s="872"/>
      <c r="I108" s="872"/>
      <c r="J108" s="872"/>
      <c r="K108" s="872"/>
      <c r="L108" s="872"/>
      <c r="M108" s="872"/>
      <c r="N108" s="872"/>
      <c r="O108" s="872"/>
      <c r="P108" s="872"/>
      <c r="Q108" s="872"/>
      <c r="R108" s="872"/>
      <c r="S108" s="872"/>
      <c r="T108" s="872"/>
    </row>
    <row r="109">
      <c r="A109" s="872"/>
      <c r="B109" s="872"/>
      <c r="C109" s="872"/>
      <c r="D109" s="872"/>
      <c r="E109" s="872"/>
      <c r="F109" s="872"/>
      <c r="G109" s="872"/>
      <c r="H109" s="872"/>
      <c r="I109" s="872"/>
      <c r="J109" s="872"/>
      <c r="K109" s="872"/>
      <c r="L109" s="872"/>
      <c r="M109" s="872"/>
      <c r="N109" s="872"/>
      <c r="O109" s="872"/>
      <c r="P109" s="872"/>
      <c r="Q109" s="872"/>
      <c r="R109" s="872"/>
      <c r="S109" s="872"/>
      <c r="T109" s="872"/>
    </row>
    <row r="110">
      <c r="A110" s="872"/>
      <c r="B110" s="872"/>
      <c r="C110" s="872"/>
      <c r="D110" s="872"/>
      <c r="E110" s="872"/>
      <c r="F110" s="872"/>
      <c r="G110" s="872"/>
      <c r="H110" s="872"/>
      <c r="I110" s="872"/>
      <c r="J110" s="872"/>
      <c r="K110" s="872"/>
      <c r="L110" s="872"/>
      <c r="M110" s="872"/>
      <c r="N110" s="872"/>
      <c r="O110" s="872"/>
      <c r="P110" s="872"/>
      <c r="Q110" s="872"/>
      <c r="R110" s="872"/>
      <c r="S110" s="872"/>
      <c r="T110" s="872"/>
    </row>
    <row r="111">
      <c r="A111" s="872"/>
      <c r="B111" s="872"/>
      <c r="C111" s="872"/>
      <c r="D111" s="872"/>
      <c r="E111" s="872"/>
      <c r="F111" s="872"/>
      <c r="G111" s="872"/>
      <c r="H111" s="872"/>
      <c r="I111" s="872"/>
      <c r="J111" s="872"/>
      <c r="K111" s="872"/>
      <c r="L111" s="872"/>
      <c r="M111" s="872"/>
      <c r="N111" s="872"/>
      <c r="O111" s="872"/>
      <c r="P111" s="872"/>
      <c r="Q111" s="872"/>
      <c r="R111" s="872"/>
      <c r="S111" s="872"/>
      <c r="T111" s="872"/>
    </row>
    <row r="112">
      <c r="A112" s="872"/>
      <c r="B112" s="872"/>
      <c r="C112" s="872"/>
      <c r="D112" s="872"/>
      <c r="E112" s="872"/>
      <c r="F112" s="872"/>
      <c r="G112" s="872"/>
      <c r="H112" s="872"/>
      <c r="I112" s="872"/>
      <c r="J112" s="872"/>
      <c r="K112" s="872"/>
      <c r="L112" s="872"/>
      <c r="M112" s="872"/>
      <c r="N112" s="872"/>
      <c r="O112" s="872"/>
      <c r="P112" s="872"/>
      <c r="Q112" s="872"/>
      <c r="R112" s="872"/>
      <c r="S112" s="872"/>
      <c r="T112" s="872"/>
    </row>
    <row r="113">
      <c r="A113" s="872"/>
      <c r="B113" s="872"/>
      <c r="C113" s="872"/>
      <c r="D113" s="872"/>
      <c r="E113" s="872"/>
      <c r="F113" s="872"/>
      <c r="G113" s="872"/>
      <c r="H113" s="872"/>
      <c r="I113" s="872"/>
      <c r="J113" s="872"/>
      <c r="K113" s="872"/>
      <c r="L113" s="872"/>
      <c r="M113" s="872"/>
      <c r="N113" s="872"/>
      <c r="O113" s="872"/>
      <c r="P113" s="872"/>
      <c r="Q113" s="872"/>
      <c r="R113" s="872"/>
      <c r="S113" s="872"/>
      <c r="T113" s="872"/>
    </row>
    <row r="114">
      <c r="A114" s="872"/>
      <c r="B114" s="872"/>
      <c r="C114" s="872"/>
      <c r="D114" s="872"/>
      <c r="E114" s="872"/>
      <c r="F114" s="872"/>
      <c r="G114" s="872"/>
      <c r="H114" s="872"/>
      <c r="I114" s="872"/>
      <c r="J114" s="872"/>
      <c r="K114" s="872"/>
      <c r="L114" s="872"/>
      <c r="M114" s="872"/>
      <c r="N114" s="872"/>
      <c r="O114" s="872"/>
      <c r="P114" s="872"/>
      <c r="Q114" s="872"/>
      <c r="R114" s="872"/>
      <c r="S114" s="872"/>
      <c r="T114" s="872"/>
    </row>
    <row r="115">
      <c r="A115" s="872"/>
      <c r="B115" s="872"/>
      <c r="C115" s="872"/>
      <c r="D115" s="872"/>
      <c r="E115" s="872"/>
      <c r="F115" s="872"/>
      <c r="G115" s="872"/>
      <c r="H115" s="872"/>
      <c r="I115" s="872"/>
      <c r="J115" s="872"/>
      <c r="K115" s="872"/>
      <c r="L115" s="872"/>
      <c r="M115" s="872"/>
      <c r="N115" s="872"/>
      <c r="O115" s="872"/>
      <c r="P115" s="872"/>
      <c r="Q115" s="872"/>
      <c r="R115" s="872"/>
      <c r="S115" s="872"/>
      <c r="T115" s="872"/>
    </row>
    <row r="116">
      <c r="A116" s="872"/>
      <c r="B116" s="872"/>
      <c r="C116" s="872"/>
      <c r="D116" s="872"/>
      <c r="E116" s="872"/>
      <c r="F116" s="872"/>
      <c r="G116" s="872"/>
      <c r="H116" s="872"/>
      <c r="I116" s="872"/>
      <c r="J116" s="872"/>
      <c r="K116" s="872"/>
      <c r="L116" s="872"/>
      <c r="M116" s="872"/>
      <c r="N116" s="872"/>
      <c r="O116" s="872"/>
      <c r="P116" s="872"/>
      <c r="Q116" s="872"/>
      <c r="R116" s="872"/>
      <c r="S116" s="872"/>
      <c r="T116" s="872"/>
    </row>
    <row r="117">
      <c r="A117" s="872"/>
      <c r="B117" s="872"/>
      <c r="C117" s="872"/>
      <c r="D117" s="872"/>
      <c r="E117" s="872"/>
      <c r="F117" s="872"/>
      <c r="G117" s="872"/>
      <c r="H117" s="872"/>
      <c r="I117" s="872"/>
      <c r="J117" s="872"/>
      <c r="K117" s="872"/>
      <c r="L117" s="872"/>
      <c r="M117" s="872"/>
      <c r="N117" s="872"/>
      <c r="O117" s="872"/>
      <c r="P117" s="872"/>
      <c r="Q117" s="872"/>
      <c r="R117" s="872"/>
      <c r="S117" s="872"/>
      <c r="T117" s="872"/>
    </row>
    <row r="118">
      <c r="A118" s="872"/>
      <c r="B118" s="872"/>
      <c r="C118" s="872"/>
      <c r="D118" s="872"/>
      <c r="E118" s="872"/>
      <c r="F118" s="872"/>
      <c r="G118" s="872"/>
      <c r="H118" s="872"/>
      <c r="I118" s="872"/>
      <c r="J118" s="872"/>
      <c r="K118" s="872"/>
      <c r="L118" s="872"/>
      <c r="M118" s="872"/>
      <c r="N118" s="872"/>
      <c r="O118" s="872"/>
      <c r="P118" s="872"/>
      <c r="Q118" s="872"/>
      <c r="R118" s="872"/>
      <c r="S118" s="872"/>
      <c r="T118" s="872"/>
    </row>
    <row r="119">
      <c r="A119" s="872"/>
      <c r="B119" s="872"/>
      <c r="C119" s="872"/>
      <c r="D119" s="872"/>
      <c r="E119" s="872"/>
      <c r="F119" s="872"/>
      <c r="G119" s="872"/>
      <c r="H119" s="872"/>
      <c r="I119" s="872"/>
      <c r="J119" s="872"/>
      <c r="K119" s="872"/>
      <c r="L119" s="872"/>
      <c r="M119" s="872"/>
      <c r="N119" s="872"/>
      <c r="O119" s="872"/>
      <c r="P119" s="872"/>
      <c r="Q119" s="872"/>
      <c r="R119" s="872"/>
      <c r="S119" s="872"/>
      <c r="T119" s="872"/>
    </row>
    <row r="120">
      <c r="A120" s="872"/>
      <c r="B120" s="872"/>
      <c r="C120" s="872"/>
      <c r="D120" s="872"/>
      <c r="E120" s="872"/>
      <c r="F120" s="872"/>
      <c r="G120" s="872"/>
      <c r="H120" s="872"/>
      <c r="I120" s="872"/>
      <c r="J120" s="872"/>
      <c r="K120" s="872"/>
      <c r="L120" s="872"/>
      <c r="M120" s="872"/>
      <c r="N120" s="872"/>
      <c r="O120" s="872"/>
      <c r="P120" s="872"/>
      <c r="Q120" s="872"/>
      <c r="R120" s="872"/>
      <c r="S120" s="872"/>
      <c r="T120" s="872"/>
    </row>
    <row r="121">
      <c r="A121" s="872"/>
      <c r="B121" s="872"/>
      <c r="C121" s="872"/>
      <c r="D121" s="872"/>
      <c r="E121" s="872"/>
      <c r="F121" s="872"/>
      <c r="G121" s="872"/>
      <c r="H121" s="872"/>
      <c r="I121" s="872"/>
      <c r="J121" s="872"/>
      <c r="K121" s="872"/>
      <c r="L121" s="872"/>
      <c r="M121" s="872"/>
      <c r="N121" s="872"/>
      <c r="O121" s="872"/>
      <c r="P121" s="872"/>
      <c r="Q121" s="872"/>
      <c r="R121" s="872"/>
      <c r="S121" s="872"/>
      <c r="T121" s="872"/>
    </row>
    <row r="122">
      <c r="A122" s="872"/>
      <c r="B122" s="872"/>
      <c r="C122" s="872"/>
      <c r="D122" s="872"/>
      <c r="E122" s="872"/>
      <c r="F122" s="872"/>
      <c r="G122" s="872"/>
      <c r="H122" s="872"/>
      <c r="I122" s="872"/>
      <c r="J122" s="872"/>
      <c r="K122" s="872"/>
      <c r="L122" s="872"/>
      <c r="M122" s="872"/>
      <c r="N122" s="872"/>
      <c r="O122" s="872"/>
      <c r="P122" s="872"/>
      <c r="Q122" s="872"/>
      <c r="R122" s="872"/>
      <c r="S122" s="872"/>
      <c r="T122" s="872"/>
    </row>
    <row r="123">
      <c r="A123" s="872"/>
      <c r="B123" s="872"/>
      <c r="C123" s="872"/>
      <c r="D123" s="872"/>
      <c r="E123" s="872"/>
      <c r="F123" s="872"/>
      <c r="G123" s="872"/>
      <c r="H123" s="872"/>
      <c r="I123" s="872"/>
      <c r="J123" s="872"/>
      <c r="K123" s="872"/>
      <c r="L123" s="872"/>
      <c r="M123" s="872"/>
      <c r="N123" s="872"/>
      <c r="O123" s="872"/>
      <c r="P123" s="872"/>
      <c r="Q123" s="872"/>
      <c r="R123" s="872"/>
      <c r="S123" s="872"/>
      <c r="T123" s="872"/>
    </row>
    <row r="124">
      <c r="A124" s="872"/>
      <c r="B124" s="872"/>
      <c r="C124" s="872"/>
      <c r="D124" s="872"/>
      <c r="E124" s="872"/>
      <c r="F124" s="872"/>
      <c r="G124" s="872"/>
      <c r="H124" s="872"/>
      <c r="I124" s="872"/>
      <c r="J124" s="872"/>
      <c r="K124" s="872"/>
      <c r="L124" s="872"/>
      <c r="M124" s="872"/>
      <c r="N124" s="872"/>
      <c r="O124" s="872"/>
      <c r="P124" s="872"/>
      <c r="Q124" s="872"/>
      <c r="R124" s="872"/>
      <c r="S124" s="872"/>
      <c r="T124" s="872"/>
    </row>
    <row r="125">
      <c r="A125" s="872"/>
      <c r="B125" s="872"/>
      <c r="C125" s="872"/>
      <c r="D125" s="872"/>
      <c r="E125" s="872"/>
      <c r="F125" s="872"/>
      <c r="G125" s="872"/>
      <c r="H125" s="872"/>
      <c r="I125" s="872"/>
      <c r="J125" s="872"/>
      <c r="K125" s="872"/>
      <c r="L125" s="872"/>
      <c r="M125" s="872"/>
      <c r="N125" s="872"/>
      <c r="O125" s="872"/>
      <c r="P125" s="872"/>
      <c r="Q125" s="872"/>
      <c r="R125" s="872"/>
      <c r="S125" s="872"/>
      <c r="T125" s="872"/>
    </row>
    <row r="126">
      <c r="A126" s="872"/>
      <c r="B126" s="872"/>
      <c r="C126" s="872"/>
      <c r="D126" s="872"/>
      <c r="E126" s="872"/>
      <c r="F126" s="872"/>
      <c r="G126" s="872"/>
      <c r="H126" s="872"/>
      <c r="I126" s="872"/>
      <c r="J126" s="872"/>
      <c r="K126" s="872"/>
      <c r="L126" s="872"/>
      <c r="M126" s="872"/>
      <c r="N126" s="872"/>
      <c r="O126" s="872"/>
      <c r="P126" s="872"/>
      <c r="Q126" s="872"/>
      <c r="R126" s="872"/>
      <c r="S126" s="872"/>
      <c r="T126" s="872"/>
    </row>
    <row r="127">
      <c r="A127" s="872"/>
      <c r="B127" s="872"/>
      <c r="C127" s="872"/>
      <c r="D127" s="872"/>
      <c r="E127" s="872"/>
      <c r="F127" s="872"/>
      <c r="G127" s="872"/>
      <c r="H127" s="872"/>
      <c r="I127" s="872"/>
      <c r="J127" s="872"/>
      <c r="K127" s="872"/>
      <c r="L127" s="872"/>
      <c r="M127" s="872"/>
      <c r="N127" s="872"/>
      <c r="O127" s="872"/>
      <c r="P127" s="872"/>
      <c r="Q127" s="872"/>
      <c r="R127" s="872"/>
      <c r="S127" s="872"/>
      <c r="T127" s="872"/>
    </row>
    <row r="128">
      <c r="A128" s="872"/>
      <c r="B128" s="872"/>
      <c r="C128" s="872"/>
      <c r="D128" s="872"/>
      <c r="E128" s="872"/>
      <c r="F128" s="872"/>
      <c r="G128" s="872"/>
      <c r="H128" s="872"/>
      <c r="I128" s="872"/>
      <c r="J128" s="872"/>
      <c r="K128" s="872"/>
      <c r="L128" s="872"/>
      <c r="M128" s="872"/>
      <c r="N128" s="872"/>
      <c r="O128" s="872"/>
      <c r="P128" s="872"/>
      <c r="Q128" s="872"/>
      <c r="R128" s="872"/>
      <c r="S128" s="872"/>
      <c r="T128" s="872"/>
    </row>
    <row r="129">
      <c r="A129" s="872"/>
      <c r="B129" s="872"/>
      <c r="C129" s="872"/>
      <c r="D129" s="872"/>
      <c r="E129" s="872"/>
      <c r="F129" s="872"/>
      <c r="G129" s="872"/>
      <c r="H129" s="872"/>
      <c r="I129" s="872"/>
      <c r="J129" s="872"/>
      <c r="K129" s="872"/>
      <c r="L129" s="872"/>
      <c r="M129" s="872"/>
      <c r="N129" s="872"/>
      <c r="O129" s="872"/>
      <c r="P129" s="872"/>
      <c r="Q129" s="872"/>
      <c r="R129" s="872"/>
      <c r="S129" s="872"/>
      <c r="T129" s="872"/>
    </row>
    <row r="130">
      <c r="A130" s="872"/>
      <c r="B130" s="872"/>
      <c r="C130" s="872"/>
      <c r="D130" s="872"/>
      <c r="E130" s="872"/>
      <c r="F130" s="872"/>
      <c r="G130" s="872"/>
      <c r="H130" s="872"/>
      <c r="I130" s="872"/>
      <c r="J130" s="872"/>
      <c r="K130" s="872"/>
      <c r="L130" s="872"/>
      <c r="M130" s="872"/>
      <c r="N130" s="872"/>
      <c r="O130" s="872"/>
      <c r="P130" s="872"/>
      <c r="Q130" s="872"/>
      <c r="R130" s="872"/>
      <c r="S130" s="872"/>
      <c r="T130" s="872"/>
    </row>
    <row r="131">
      <c r="A131" s="872"/>
      <c r="B131" s="872"/>
      <c r="C131" s="872"/>
      <c r="D131" s="872"/>
      <c r="E131" s="872"/>
      <c r="F131" s="872"/>
      <c r="G131" s="872"/>
      <c r="H131" s="872"/>
      <c r="I131" s="872"/>
      <c r="J131" s="872"/>
      <c r="K131" s="872"/>
      <c r="L131" s="872"/>
      <c r="M131" s="872"/>
      <c r="N131" s="872"/>
      <c r="O131" s="872"/>
      <c r="P131" s="872"/>
      <c r="Q131" s="872"/>
      <c r="R131" s="872"/>
      <c r="S131" s="872"/>
      <c r="T131" s="872"/>
    </row>
    <row r="132">
      <c r="A132" s="872"/>
      <c r="B132" s="872"/>
      <c r="C132" s="872"/>
      <c r="D132" s="872"/>
      <c r="E132" s="872"/>
      <c r="F132" s="872"/>
      <c r="G132" s="872"/>
      <c r="H132" s="872"/>
      <c r="I132" s="872"/>
      <c r="J132" s="872"/>
      <c r="K132" s="872"/>
      <c r="L132" s="872"/>
      <c r="M132" s="872"/>
      <c r="N132" s="872"/>
      <c r="O132" s="872"/>
      <c r="P132" s="872"/>
      <c r="Q132" s="872"/>
      <c r="R132" s="872"/>
      <c r="S132" s="872"/>
      <c r="T132" s="872"/>
    </row>
    <row r="133">
      <c r="A133" s="872"/>
      <c r="B133" s="872"/>
      <c r="C133" s="872"/>
      <c r="D133" s="872"/>
      <c r="E133" s="872"/>
      <c r="F133" s="872"/>
      <c r="G133" s="872"/>
      <c r="H133" s="872"/>
      <c r="I133" s="872"/>
      <c r="J133" s="872"/>
      <c r="K133" s="872"/>
      <c r="L133" s="872"/>
      <c r="M133" s="872"/>
      <c r="N133" s="872"/>
      <c r="O133" s="872"/>
      <c r="P133" s="872"/>
      <c r="Q133" s="872"/>
      <c r="R133" s="872"/>
      <c r="S133" s="872"/>
      <c r="T133" s="872"/>
    </row>
    <row r="134">
      <c r="A134" s="872"/>
      <c r="B134" s="872"/>
      <c r="C134" s="872"/>
      <c r="D134" s="872"/>
      <c r="E134" s="872"/>
      <c r="F134" s="872"/>
      <c r="G134" s="872"/>
      <c r="H134" s="872"/>
      <c r="I134" s="872"/>
      <c r="J134" s="872"/>
      <c r="K134" s="872"/>
      <c r="L134" s="872"/>
      <c r="M134" s="872"/>
      <c r="N134" s="872"/>
      <c r="O134" s="872"/>
      <c r="P134" s="872"/>
      <c r="Q134" s="872"/>
      <c r="R134" s="872"/>
      <c r="S134" s="872"/>
      <c r="T134" s="872"/>
    </row>
    <row r="135">
      <c r="A135" s="872"/>
      <c r="B135" s="872"/>
      <c r="C135" s="872"/>
      <c r="D135" s="872"/>
      <c r="E135" s="872"/>
      <c r="F135" s="872"/>
      <c r="G135" s="872"/>
      <c r="H135" s="872"/>
      <c r="I135" s="872"/>
      <c r="J135" s="872"/>
      <c r="K135" s="872"/>
      <c r="L135" s="872"/>
      <c r="M135" s="872"/>
      <c r="N135" s="872"/>
      <c r="O135" s="872"/>
      <c r="P135" s="872"/>
      <c r="Q135" s="872"/>
      <c r="R135" s="872"/>
      <c r="S135" s="872"/>
      <c r="T135" s="872"/>
    </row>
    <row r="136">
      <c r="A136" s="872"/>
      <c r="B136" s="872"/>
      <c r="C136" s="872"/>
      <c r="D136" s="872"/>
      <c r="E136" s="872"/>
      <c r="F136" s="872"/>
      <c r="G136" s="872"/>
      <c r="H136" s="872"/>
      <c r="I136" s="872"/>
      <c r="J136" s="872"/>
      <c r="K136" s="872"/>
      <c r="L136" s="872"/>
      <c r="M136" s="872"/>
      <c r="N136" s="872"/>
      <c r="O136" s="872"/>
      <c r="P136" s="872"/>
      <c r="Q136" s="872"/>
      <c r="R136" s="872"/>
      <c r="S136" s="872"/>
      <c r="T136" s="872"/>
    </row>
    <row r="137">
      <c r="A137" s="872"/>
      <c r="B137" s="872"/>
      <c r="C137" s="872"/>
      <c r="D137" s="872"/>
      <c r="E137" s="872"/>
      <c r="F137" s="872"/>
      <c r="G137" s="872"/>
      <c r="H137" s="872"/>
      <c r="I137" s="872"/>
      <c r="J137" s="872"/>
      <c r="K137" s="872"/>
      <c r="L137" s="872"/>
      <c r="M137" s="872"/>
      <c r="N137" s="872"/>
      <c r="O137" s="872"/>
      <c r="P137" s="872"/>
      <c r="Q137" s="872"/>
      <c r="R137" s="872"/>
      <c r="S137" s="872"/>
      <c r="T137" s="872"/>
    </row>
    <row r="138">
      <c r="A138" s="872"/>
      <c r="B138" s="872"/>
      <c r="C138" s="872"/>
      <c r="D138" s="872"/>
      <c r="E138" s="872"/>
      <c r="F138" s="872"/>
      <c r="G138" s="872"/>
      <c r="H138" s="872"/>
      <c r="I138" s="872"/>
      <c r="J138" s="872"/>
      <c r="K138" s="872"/>
      <c r="L138" s="872"/>
      <c r="M138" s="872"/>
      <c r="N138" s="872"/>
      <c r="O138" s="872"/>
      <c r="P138" s="872"/>
      <c r="Q138" s="872"/>
      <c r="R138" s="872"/>
      <c r="S138" s="872"/>
      <c r="T138" s="872"/>
    </row>
    <row r="139">
      <c r="A139" s="872"/>
      <c r="B139" s="872"/>
      <c r="C139" s="872"/>
      <c r="D139" s="872"/>
      <c r="E139" s="872"/>
      <c r="F139" s="872"/>
      <c r="G139" s="872"/>
      <c r="H139" s="872"/>
      <c r="I139" s="872"/>
      <c r="J139" s="872"/>
      <c r="K139" s="872"/>
      <c r="L139" s="872"/>
      <c r="M139" s="872"/>
      <c r="N139" s="872"/>
      <c r="O139" s="872"/>
      <c r="P139" s="872"/>
      <c r="Q139" s="872"/>
      <c r="R139" s="872"/>
      <c r="S139" s="872"/>
      <c r="T139" s="872"/>
    </row>
    <row r="140">
      <c r="A140" s="872"/>
      <c r="B140" s="872"/>
      <c r="C140" s="872"/>
      <c r="D140" s="872"/>
      <c r="E140" s="872"/>
      <c r="F140" s="872"/>
      <c r="G140" s="872"/>
      <c r="H140" s="872"/>
      <c r="I140" s="872"/>
      <c r="J140" s="872"/>
      <c r="K140" s="872"/>
      <c r="L140" s="872"/>
      <c r="M140" s="872"/>
      <c r="N140" s="872"/>
      <c r="O140" s="872"/>
      <c r="P140" s="872"/>
      <c r="Q140" s="872"/>
      <c r="R140" s="872"/>
      <c r="S140" s="872"/>
      <c r="T140" s="872"/>
    </row>
    <row r="141">
      <c r="A141" s="872"/>
      <c r="B141" s="872"/>
      <c r="C141" s="872"/>
      <c r="D141" s="872"/>
      <c r="E141" s="872"/>
      <c r="F141" s="872"/>
      <c r="G141" s="872"/>
      <c r="H141" s="872"/>
      <c r="I141" s="872"/>
      <c r="J141" s="872"/>
      <c r="K141" s="872"/>
      <c r="L141" s="872"/>
      <c r="M141" s="872"/>
      <c r="N141" s="872"/>
      <c r="O141" s="872"/>
      <c r="P141" s="872"/>
      <c r="Q141" s="872"/>
      <c r="R141" s="872"/>
      <c r="S141" s="872"/>
      <c r="T141" s="872"/>
    </row>
    <row r="142">
      <c r="A142" s="872"/>
      <c r="B142" s="872"/>
      <c r="C142" s="872"/>
      <c r="D142" s="872"/>
      <c r="E142" s="872"/>
      <c r="F142" s="872"/>
      <c r="G142" s="872"/>
      <c r="H142" s="872"/>
      <c r="I142" s="872"/>
      <c r="J142" s="872"/>
      <c r="K142" s="872"/>
      <c r="L142" s="872"/>
      <c r="M142" s="872"/>
      <c r="N142" s="872"/>
      <c r="O142" s="872"/>
      <c r="P142" s="872"/>
      <c r="Q142" s="872"/>
      <c r="R142" s="872"/>
      <c r="S142" s="872"/>
      <c r="T142" s="872"/>
    </row>
    <row r="143">
      <c r="A143" s="872"/>
      <c r="B143" s="872"/>
      <c r="C143" s="872"/>
      <c r="D143" s="872"/>
      <c r="E143" s="872"/>
      <c r="F143" s="872"/>
      <c r="G143" s="872"/>
      <c r="H143" s="872"/>
      <c r="I143" s="872"/>
      <c r="J143" s="872"/>
      <c r="K143" s="872"/>
      <c r="L143" s="872"/>
      <c r="M143" s="872"/>
      <c r="N143" s="872"/>
      <c r="O143" s="872"/>
      <c r="P143" s="872"/>
      <c r="Q143" s="872"/>
      <c r="R143" s="872"/>
      <c r="S143" s="872"/>
      <c r="T143" s="872"/>
    </row>
    <row r="144">
      <c r="A144" s="872"/>
      <c r="B144" s="872"/>
      <c r="C144" s="872"/>
      <c r="D144" s="872"/>
      <c r="E144" s="872"/>
      <c r="F144" s="872"/>
      <c r="G144" s="872"/>
      <c r="H144" s="872"/>
      <c r="I144" s="872"/>
      <c r="J144" s="872"/>
      <c r="K144" s="872"/>
      <c r="L144" s="872"/>
      <c r="M144" s="872"/>
      <c r="N144" s="872"/>
      <c r="O144" s="872"/>
      <c r="P144" s="872"/>
      <c r="Q144" s="872"/>
      <c r="R144" s="872"/>
      <c r="S144" s="872"/>
      <c r="T144" s="872"/>
    </row>
    <row r="145">
      <c r="A145" s="872"/>
      <c r="B145" s="872"/>
      <c r="C145" s="872"/>
      <c r="D145" s="872"/>
      <c r="E145" s="872"/>
      <c r="F145" s="872"/>
      <c r="G145" s="872"/>
      <c r="H145" s="872"/>
      <c r="I145" s="872"/>
      <c r="J145" s="872"/>
      <c r="K145" s="872"/>
      <c r="L145" s="872"/>
      <c r="M145" s="872"/>
      <c r="N145" s="872"/>
      <c r="O145" s="872"/>
      <c r="P145" s="872"/>
      <c r="Q145" s="872"/>
      <c r="R145" s="872"/>
      <c r="S145" s="872"/>
      <c r="T145" s="872"/>
    </row>
    <row r="146">
      <c r="A146" s="872"/>
      <c r="B146" s="872"/>
      <c r="C146" s="872"/>
      <c r="D146" s="872"/>
      <c r="E146" s="872"/>
      <c r="F146" s="872"/>
      <c r="G146" s="872"/>
      <c r="H146" s="872"/>
      <c r="I146" s="872"/>
      <c r="J146" s="872"/>
      <c r="K146" s="872"/>
      <c r="L146" s="872"/>
      <c r="M146" s="872"/>
      <c r="N146" s="872"/>
      <c r="O146" s="872"/>
      <c r="P146" s="872"/>
      <c r="Q146" s="872"/>
      <c r="R146" s="872"/>
      <c r="S146" s="872"/>
      <c r="T146" s="872"/>
    </row>
    <row r="147">
      <c r="A147" s="872"/>
      <c r="B147" s="872"/>
      <c r="C147" s="872"/>
      <c r="D147" s="872"/>
      <c r="E147" s="872"/>
      <c r="F147" s="872"/>
      <c r="G147" s="872"/>
      <c r="H147" s="872"/>
      <c r="I147" s="872"/>
      <c r="J147" s="872"/>
      <c r="K147" s="872"/>
      <c r="L147" s="872"/>
      <c r="M147" s="872"/>
      <c r="N147" s="872"/>
      <c r="O147" s="872"/>
      <c r="P147" s="872"/>
      <c r="Q147" s="872"/>
      <c r="R147" s="872"/>
      <c r="S147" s="872"/>
      <c r="T147" s="872"/>
    </row>
    <row r="148">
      <c r="A148" s="872"/>
      <c r="B148" s="872"/>
      <c r="C148" s="872"/>
      <c r="D148" s="872"/>
      <c r="E148" s="872"/>
      <c r="F148" s="872"/>
      <c r="G148" s="872"/>
      <c r="H148" s="872"/>
      <c r="I148" s="872"/>
      <c r="J148" s="872"/>
      <c r="K148" s="872"/>
      <c r="L148" s="872"/>
      <c r="M148" s="872"/>
      <c r="N148" s="872"/>
      <c r="O148" s="872"/>
      <c r="P148" s="872"/>
      <c r="Q148" s="872"/>
      <c r="R148" s="872"/>
      <c r="S148" s="872"/>
      <c r="T148" s="872"/>
    </row>
    <row r="149">
      <c r="A149" s="872"/>
      <c r="B149" s="872"/>
      <c r="C149" s="872"/>
      <c r="D149" s="872"/>
      <c r="E149" s="872"/>
      <c r="F149" s="872"/>
      <c r="G149" s="872"/>
      <c r="H149" s="872"/>
      <c r="I149" s="872"/>
      <c r="J149" s="872"/>
      <c r="K149" s="872"/>
      <c r="L149" s="872"/>
      <c r="M149" s="872"/>
      <c r="N149" s="872"/>
      <c r="O149" s="872"/>
      <c r="P149" s="872"/>
      <c r="Q149" s="872"/>
      <c r="R149" s="872"/>
      <c r="S149" s="872"/>
      <c r="T149" s="872"/>
    </row>
    <row r="150">
      <c r="A150" s="872"/>
      <c r="B150" s="872"/>
      <c r="C150" s="872"/>
      <c r="D150" s="872"/>
      <c r="E150" s="872"/>
      <c r="F150" s="872"/>
      <c r="G150" s="872"/>
      <c r="H150" s="872"/>
      <c r="I150" s="872"/>
      <c r="J150" s="872"/>
      <c r="K150" s="872"/>
      <c r="L150" s="872"/>
      <c r="M150" s="872"/>
      <c r="N150" s="872"/>
      <c r="O150" s="872"/>
      <c r="P150" s="872"/>
      <c r="Q150" s="872"/>
      <c r="R150" s="872"/>
      <c r="S150" s="872"/>
      <c r="T150" s="872"/>
    </row>
    <row r="151">
      <c r="A151" s="872"/>
      <c r="B151" s="872"/>
      <c r="C151" s="872"/>
      <c r="D151" s="872"/>
      <c r="E151" s="872"/>
      <c r="F151" s="872"/>
      <c r="G151" s="872"/>
      <c r="H151" s="872"/>
      <c r="I151" s="872"/>
      <c r="J151" s="872"/>
      <c r="K151" s="872"/>
      <c r="L151" s="872"/>
      <c r="M151" s="872"/>
      <c r="N151" s="872"/>
      <c r="O151" s="872"/>
      <c r="P151" s="872"/>
      <c r="Q151" s="872"/>
      <c r="R151" s="872"/>
      <c r="S151" s="872"/>
      <c r="T151" s="872"/>
    </row>
    <row r="152">
      <c r="A152" s="872"/>
      <c r="B152" s="872"/>
      <c r="C152" s="872"/>
      <c r="D152" s="872"/>
      <c r="E152" s="872"/>
      <c r="F152" s="872"/>
      <c r="G152" s="872"/>
      <c r="H152" s="872"/>
      <c r="I152" s="872"/>
      <c r="J152" s="872"/>
      <c r="K152" s="872"/>
      <c r="L152" s="872"/>
      <c r="M152" s="872"/>
      <c r="N152" s="872"/>
      <c r="O152" s="872"/>
      <c r="P152" s="872"/>
      <c r="Q152" s="872"/>
      <c r="R152" s="872"/>
      <c r="S152" s="872"/>
      <c r="T152" s="872"/>
    </row>
    <row r="153">
      <c r="A153" s="872"/>
      <c r="B153" s="872"/>
      <c r="C153" s="872"/>
      <c r="D153" s="872"/>
      <c r="E153" s="872"/>
      <c r="F153" s="872"/>
      <c r="G153" s="872"/>
      <c r="H153" s="872"/>
      <c r="I153" s="872"/>
      <c r="J153" s="872"/>
      <c r="K153" s="872"/>
      <c r="L153" s="872"/>
      <c r="M153" s="872"/>
      <c r="N153" s="872"/>
      <c r="O153" s="872"/>
      <c r="P153" s="872"/>
      <c r="Q153" s="872"/>
      <c r="R153" s="872"/>
      <c r="S153" s="872"/>
      <c r="T153" s="872"/>
    </row>
    <row r="154">
      <c r="A154" s="872"/>
      <c r="B154" s="872"/>
      <c r="C154" s="872"/>
      <c r="D154" s="872"/>
      <c r="E154" s="872"/>
      <c r="F154" s="872"/>
      <c r="G154" s="872"/>
      <c r="H154" s="872"/>
      <c r="I154" s="872"/>
      <c r="J154" s="872"/>
      <c r="K154" s="872"/>
      <c r="L154" s="872"/>
      <c r="M154" s="872"/>
      <c r="N154" s="872"/>
      <c r="O154" s="872"/>
      <c r="P154" s="872"/>
      <c r="Q154" s="872"/>
      <c r="R154" s="872"/>
      <c r="S154" s="872"/>
      <c r="T154" s="872"/>
    </row>
    <row r="155">
      <c r="A155" s="872"/>
      <c r="B155" s="872"/>
      <c r="C155" s="872"/>
      <c r="D155" s="872"/>
      <c r="E155" s="872"/>
      <c r="F155" s="872"/>
      <c r="G155" s="872"/>
      <c r="H155" s="872"/>
      <c r="I155" s="872"/>
      <c r="J155" s="872"/>
      <c r="K155" s="872"/>
      <c r="L155" s="872"/>
      <c r="M155" s="872"/>
      <c r="N155" s="872"/>
      <c r="O155" s="872"/>
      <c r="P155" s="872"/>
      <c r="Q155" s="872"/>
      <c r="R155" s="872"/>
      <c r="S155" s="872"/>
      <c r="T155" s="872"/>
    </row>
    <row r="156">
      <c r="A156" s="872"/>
      <c r="B156" s="872"/>
      <c r="C156" s="872"/>
      <c r="D156" s="872"/>
      <c r="E156" s="872"/>
      <c r="F156" s="872"/>
      <c r="G156" s="872"/>
      <c r="H156" s="872"/>
      <c r="I156" s="872"/>
      <c r="J156" s="872"/>
      <c r="K156" s="872"/>
      <c r="L156" s="872"/>
      <c r="M156" s="872"/>
      <c r="N156" s="872"/>
      <c r="O156" s="872"/>
      <c r="P156" s="872"/>
      <c r="Q156" s="872"/>
      <c r="R156" s="872"/>
      <c r="S156" s="872"/>
      <c r="T156" s="872"/>
    </row>
    <row r="157">
      <c r="A157" s="872"/>
      <c r="B157" s="872"/>
      <c r="C157" s="872"/>
      <c r="D157" s="872"/>
      <c r="E157" s="872"/>
      <c r="F157" s="872"/>
      <c r="G157" s="872"/>
      <c r="H157" s="872"/>
      <c r="I157" s="872"/>
      <c r="J157" s="872"/>
      <c r="K157" s="872"/>
      <c r="L157" s="872"/>
      <c r="M157" s="872"/>
      <c r="N157" s="872"/>
      <c r="O157" s="872"/>
      <c r="P157" s="872"/>
      <c r="Q157" s="872"/>
      <c r="R157" s="872"/>
      <c r="S157" s="872"/>
      <c r="T157" s="872"/>
    </row>
    <row r="158">
      <c r="A158" s="872"/>
      <c r="B158" s="872"/>
      <c r="C158" s="872"/>
      <c r="D158" s="872"/>
      <c r="E158" s="872"/>
      <c r="F158" s="872"/>
      <c r="G158" s="872"/>
      <c r="H158" s="872"/>
      <c r="I158" s="872"/>
      <c r="J158" s="872"/>
      <c r="K158" s="872"/>
      <c r="L158" s="872"/>
      <c r="M158" s="872"/>
      <c r="N158" s="872"/>
      <c r="O158" s="872"/>
      <c r="P158" s="872"/>
      <c r="Q158" s="872"/>
      <c r="R158" s="872"/>
      <c r="S158" s="872"/>
      <c r="T158" s="872"/>
    </row>
    <row r="159">
      <c r="A159" s="872"/>
      <c r="B159" s="872"/>
      <c r="C159" s="872"/>
      <c r="D159" s="872"/>
      <c r="E159" s="872"/>
      <c r="F159" s="872"/>
      <c r="G159" s="872"/>
      <c r="H159" s="872"/>
      <c r="I159" s="872"/>
      <c r="J159" s="872"/>
      <c r="K159" s="872"/>
      <c r="L159" s="872"/>
      <c r="M159" s="872"/>
      <c r="N159" s="872"/>
      <c r="O159" s="872"/>
      <c r="P159" s="872"/>
      <c r="Q159" s="872"/>
      <c r="R159" s="872"/>
      <c r="S159" s="872"/>
      <c r="T159" s="872"/>
    </row>
    <row r="160">
      <c r="A160" s="872"/>
      <c r="B160" s="872"/>
      <c r="C160" s="872"/>
      <c r="D160" s="872"/>
      <c r="E160" s="872"/>
      <c r="F160" s="872"/>
      <c r="G160" s="872"/>
      <c r="H160" s="872"/>
      <c r="I160" s="872"/>
      <c r="J160" s="872"/>
      <c r="K160" s="872"/>
      <c r="L160" s="872"/>
      <c r="M160" s="872"/>
      <c r="N160" s="872"/>
      <c r="O160" s="872"/>
      <c r="P160" s="872"/>
      <c r="Q160" s="872"/>
      <c r="R160" s="872"/>
      <c r="S160" s="872"/>
      <c r="T160" s="872"/>
    </row>
    <row r="161">
      <c r="A161" s="872"/>
      <c r="B161" s="872"/>
      <c r="C161" s="872"/>
      <c r="D161" s="872"/>
      <c r="E161" s="872"/>
      <c r="F161" s="872"/>
      <c r="G161" s="872"/>
      <c r="H161" s="872"/>
      <c r="I161" s="872"/>
      <c r="J161" s="872"/>
      <c r="K161" s="872"/>
      <c r="L161" s="872"/>
      <c r="M161" s="872"/>
      <c r="N161" s="872"/>
      <c r="O161" s="872"/>
      <c r="P161" s="872"/>
      <c r="Q161" s="872"/>
      <c r="R161" s="872"/>
      <c r="S161" s="872"/>
      <c r="T161" s="872"/>
    </row>
    <row r="162">
      <c r="A162" s="872"/>
      <c r="B162" s="872"/>
      <c r="C162" s="872"/>
      <c r="D162" s="872"/>
      <c r="E162" s="872"/>
      <c r="F162" s="872"/>
      <c r="G162" s="872"/>
      <c r="H162" s="872"/>
      <c r="I162" s="872"/>
      <c r="J162" s="872"/>
      <c r="K162" s="872"/>
      <c r="L162" s="872"/>
      <c r="M162" s="872"/>
      <c r="N162" s="872"/>
      <c r="O162" s="872"/>
      <c r="P162" s="872"/>
      <c r="Q162" s="872"/>
      <c r="R162" s="872"/>
      <c r="S162" s="872"/>
      <c r="T162" s="872"/>
    </row>
    <row r="163">
      <c r="A163" s="872"/>
      <c r="B163" s="872"/>
      <c r="C163" s="872"/>
      <c r="D163" s="872"/>
      <c r="E163" s="872"/>
      <c r="F163" s="872"/>
      <c r="G163" s="872"/>
      <c r="H163" s="872"/>
      <c r="I163" s="872"/>
      <c r="J163" s="872"/>
      <c r="K163" s="872"/>
      <c r="L163" s="872"/>
      <c r="M163" s="872"/>
      <c r="N163" s="872"/>
      <c r="O163" s="872"/>
      <c r="P163" s="872"/>
      <c r="Q163" s="872"/>
      <c r="R163" s="872"/>
      <c r="S163" s="872"/>
      <c r="T163" s="872"/>
    </row>
    <row r="164">
      <c r="A164" s="872"/>
      <c r="B164" s="872"/>
      <c r="C164" s="872"/>
      <c r="D164" s="872"/>
      <c r="E164" s="872"/>
      <c r="F164" s="872"/>
      <c r="G164" s="872"/>
      <c r="H164" s="872"/>
      <c r="I164" s="872"/>
      <c r="J164" s="872"/>
      <c r="K164" s="872"/>
      <c r="L164" s="872"/>
      <c r="M164" s="872"/>
      <c r="N164" s="872"/>
      <c r="O164" s="872"/>
      <c r="P164" s="872"/>
      <c r="Q164" s="872"/>
      <c r="R164" s="872"/>
      <c r="S164" s="872"/>
      <c r="T164" s="872"/>
    </row>
    <row r="165">
      <c r="A165" s="872"/>
      <c r="B165" s="872"/>
      <c r="C165" s="872"/>
      <c r="D165" s="872"/>
      <c r="E165" s="872"/>
      <c r="F165" s="872"/>
      <c r="G165" s="872"/>
      <c r="H165" s="872"/>
      <c r="I165" s="872"/>
      <c r="J165" s="872"/>
      <c r="K165" s="872"/>
      <c r="L165" s="872"/>
      <c r="M165" s="872"/>
      <c r="N165" s="872"/>
      <c r="O165" s="872"/>
      <c r="P165" s="872"/>
      <c r="Q165" s="872"/>
      <c r="R165" s="872"/>
      <c r="S165" s="872"/>
      <c r="T165" s="872"/>
    </row>
    <row r="166">
      <c r="A166" s="872"/>
      <c r="B166" s="872"/>
      <c r="C166" s="872"/>
      <c r="D166" s="872"/>
      <c r="E166" s="872"/>
      <c r="F166" s="872"/>
      <c r="G166" s="872"/>
      <c r="H166" s="872"/>
      <c r="I166" s="872"/>
      <c r="J166" s="872"/>
      <c r="K166" s="872"/>
      <c r="L166" s="872"/>
      <c r="M166" s="872"/>
      <c r="N166" s="872"/>
      <c r="O166" s="872"/>
      <c r="P166" s="872"/>
      <c r="Q166" s="872"/>
      <c r="R166" s="872"/>
      <c r="S166" s="872"/>
      <c r="T166" s="872"/>
    </row>
    <row r="167">
      <c r="A167" s="872"/>
      <c r="B167" s="872"/>
      <c r="C167" s="872"/>
      <c r="D167" s="872"/>
      <c r="E167" s="872"/>
      <c r="F167" s="872"/>
      <c r="G167" s="872"/>
      <c r="H167" s="872"/>
      <c r="I167" s="872"/>
      <c r="J167" s="872"/>
      <c r="K167" s="872"/>
      <c r="L167" s="872"/>
      <c r="M167" s="872"/>
      <c r="N167" s="872"/>
      <c r="O167" s="872"/>
      <c r="P167" s="872"/>
      <c r="Q167" s="872"/>
      <c r="R167" s="872"/>
      <c r="S167" s="872"/>
      <c r="T167" s="872"/>
    </row>
    <row r="168">
      <c r="A168" s="872"/>
      <c r="B168" s="872"/>
      <c r="C168" s="872"/>
      <c r="D168" s="872"/>
      <c r="E168" s="872"/>
      <c r="F168" s="872"/>
      <c r="G168" s="872"/>
      <c r="H168" s="872"/>
      <c r="I168" s="872"/>
      <c r="J168" s="872"/>
      <c r="K168" s="872"/>
      <c r="L168" s="872"/>
      <c r="M168" s="872"/>
      <c r="N168" s="872"/>
      <c r="O168" s="872"/>
      <c r="P168" s="872"/>
      <c r="Q168" s="872"/>
      <c r="R168" s="872"/>
      <c r="S168" s="872"/>
      <c r="T168" s="872"/>
    </row>
    <row r="169">
      <c r="A169" s="872"/>
      <c r="B169" s="872"/>
      <c r="C169" s="872"/>
      <c r="D169" s="872"/>
      <c r="E169" s="872"/>
      <c r="F169" s="872"/>
      <c r="G169" s="872"/>
      <c r="H169" s="872"/>
      <c r="I169" s="872"/>
      <c r="J169" s="872"/>
      <c r="K169" s="872"/>
      <c r="L169" s="872"/>
      <c r="M169" s="872"/>
      <c r="N169" s="872"/>
      <c r="O169" s="872"/>
      <c r="P169" s="872"/>
      <c r="Q169" s="872"/>
      <c r="R169" s="872"/>
      <c r="S169" s="872"/>
      <c r="T169" s="872"/>
    </row>
    <row r="170">
      <c r="A170" s="872"/>
      <c r="B170" s="872"/>
      <c r="C170" s="872"/>
      <c r="D170" s="872"/>
      <c r="E170" s="872"/>
      <c r="F170" s="872"/>
      <c r="G170" s="872"/>
      <c r="H170" s="872"/>
      <c r="I170" s="872"/>
      <c r="J170" s="872"/>
      <c r="K170" s="872"/>
      <c r="L170" s="872"/>
      <c r="M170" s="872"/>
      <c r="N170" s="872"/>
      <c r="O170" s="872"/>
      <c r="P170" s="872"/>
      <c r="Q170" s="872"/>
      <c r="R170" s="872"/>
      <c r="S170" s="872"/>
      <c r="T170" s="872"/>
    </row>
    <row r="171">
      <c r="A171" s="872"/>
      <c r="B171" s="872"/>
      <c r="C171" s="872"/>
      <c r="D171" s="872"/>
      <c r="E171" s="872"/>
      <c r="F171" s="872"/>
      <c r="G171" s="872"/>
      <c r="H171" s="872"/>
      <c r="I171" s="872"/>
      <c r="J171" s="872"/>
      <c r="K171" s="872"/>
      <c r="L171" s="872"/>
      <c r="M171" s="872"/>
      <c r="N171" s="872"/>
      <c r="O171" s="872"/>
      <c r="P171" s="872"/>
      <c r="Q171" s="872"/>
      <c r="R171" s="872"/>
      <c r="S171" s="872"/>
      <c r="T171" s="872"/>
    </row>
    <row r="172">
      <c r="A172" s="872"/>
      <c r="B172" s="872"/>
      <c r="C172" s="872"/>
      <c r="D172" s="872"/>
      <c r="E172" s="872"/>
      <c r="F172" s="872"/>
      <c r="G172" s="872"/>
      <c r="H172" s="872"/>
      <c r="I172" s="872"/>
      <c r="J172" s="872"/>
      <c r="K172" s="872"/>
      <c r="L172" s="872"/>
      <c r="M172" s="872"/>
      <c r="N172" s="872"/>
      <c r="O172" s="872"/>
      <c r="P172" s="872"/>
      <c r="Q172" s="872"/>
      <c r="R172" s="872"/>
      <c r="S172" s="872"/>
      <c r="T172" s="872"/>
    </row>
    <row r="173">
      <c r="A173" s="872"/>
      <c r="B173" s="872"/>
      <c r="C173" s="872"/>
      <c r="D173" s="872"/>
      <c r="E173" s="872"/>
      <c r="F173" s="872"/>
      <c r="G173" s="872"/>
      <c r="H173" s="872"/>
      <c r="I173" s="872"/>
      <c r="J173" s="872"/>
      <c r="K173" s="872"/>
      <c r="L173" s="872"/>
      <c r="M173" s="872"/>
      <c r="N173" s="872"/>
      <c r="O173" s="872"/>
      <c r="P173" s="872"/>
      <c r="Q173" s="872"/>
      <c r="R173" s="872"/>
      <c r="S173" s="872"/>
      <c r="T173" s="872"/>
    </row>
    <row r="174">
      <c r="A174" s="872"/>
      <c r="B174" s="872"/>
      <c r="C174" s="872"/>
      <c r="D174" s="872"/>
      <c r="E174" s="872"/>
      <c r="F174" s="872"/>
      <c r="G174" s="872"/>
      <c r="H174" s="872"/>
      <c r="I174" s="872"/>
      <c r="J174" s="872"/>
      <c r="K174" s="872"/>
      <c r="L174" s="872"/>
      <c r="M174" s="872"/>
      <c r="N174" s="872"/>
      <c r="O174" s="872"/>
      <c r="P174" s="872"/>
      <c r="Q174" s="872"/>
      <c r="R174" s="872"/>
      <c r="S174" s="872"/>
      <c r="T174" s="872"/>
    </row>
    <row r="175">
      <c r="A175" s="872"/>
      <c r="B175" s="872"/>
      <c r="C175" s="872"/>
      <c r="D175" s="872"/>
      <c r="E175" s="872"/>
      <c r="F175" s="872"/>
      <c r="G175" s="872"/>
      <c r="H175" s="872"/>
      <c r="I175" s="872"/>
      <c r="J175" s="872"/>
      <c r="K175" s="872"/>
      <c r="L175" s="872"/>
      <c r="M175" s="872"/>
      <c r="N175" s="872"/>
      <c r="O175" s="872"/>
      <c r="P175" s="872"/>
      <c r="Q175" s="872"/>
      <c r="R175" s="872"/>
      <c r="S175" s="872"/>
      <c r="T175" s="872"/>
    </row>
    <row r="176">
      <c r="A176" s="872"/>
      <c r="B176" s="872"/>
      <c r="C176" s="872"/>
      <c r="D176" s="872"/>
      <c r="E176" s="872"/>
      <c r="F176" s="872"/>
      <c r="G176" s="872"/>
      <c r="H176" s="872"/>
      <c r="I176" s="872"/>
      <c r="J176" s="872"/>
      <c r="K176" s="872"/>
      <c r="L176" s="872"/>
      <c r="M176" s="872"/>
      <c r="N176" s="872"/>
      <c r="O176" s="872"/>
      <c r="P176" s="872"/>
      <c r="Q176" s="872"/>
      <c r="R176" s="872"/>
      <c r="S176" s="872"/>
      <c r="T176" s="872"/>
    </row>
    <row r="177">
      <c r="A177" s="872"/>
      <c r="B177" s="872"/>
      <c r="C177" s="872"/>
      <c r="D177" s="872"/>
      <c r="E177" s="872"/>
      <c r="F177" s="872"/>
      <c r="G177" s="872"/>
      <c r="H177" s="872"/>
      <c r="I177" s="872"/>
      <c r="J177" s="872"/>
      <c r="K177" s="872"/>
      <c r="L177" s="872"/>
      <c r="M177" s="872"/>
      <c r="N177" s="872"/>
      <c r="O177" s="872"/>
      <c r="P177" s="872"/>
      <c r="Q177" s="872"/>
      <c r="R177" s="872"/>
      <c r="S177" s="872"/>
      <c r="T177" s="872"/>
    </row>
    <row r="178">
      <c r="A178" s="872"/>
      <c r="B178" s="872"/>
      <c r="C178" s="872"/>
      <c r="D178" s="872"/>
      <c r="E178" s="872"/>
      <c r="F178" s="872"/>
      <c r="G178" s="872"/>
      <c r="H178" s="872"/>
      <c r="I178" s="872"/>
      <c r="J178" s="872"/>
      <c r="K178" s="872"/>
      <c r="L178" s="872"/>
      <c r="M178" s="872"/>
      <c r="N178" s="872"/>
      <c r="O178" s="872"/>
      <c r="P178" s="872"/>
      <c r="Q178" s="872"/>
      <c r="R178" s="872"/>
      <c r="S178" s="872"/>
      <c r="T178" s="872"/>
    </row>
    <row r="179">
      <c r="A179" s="872"/>
      <c r="B179" s="872"/>
      <c r="C179" s="872"/>
      <c r="D179" s="872"/>
      <c r="E179" s="872"/>
      <c r="F179" s="872"/>
      <c r="G179" s="872"/>
      <c r="H179" s="872"/>
      <c r="I179" s="872"/>
      <c r="J179" s="872"/>
      <c r="K179" s="872"/>
      <c r="L179" s="872"/>
      <c r="M179" s="872"/>
      <c r="N179" s="872"/>
      <c r="O179" s="872"/>
      <c r="P179" s="872"/>
      <c r="Q179" s="872"/>
      <c r="R179" s="872"/>
      <c r="S179" s="872"/>
      <c r="T179" s="872"/>
    </row>
    <row r="180">
      <c r="A180" s="872"/>
      <c r="B180" s="872"/>
      <c r="C180" s="872"/>
      <c r="D180" s="872"/>
      <c r="E180" s="872"/>
      <c r="F180" s="872"/>
      <c r="G180" s="872"/>
      <c r="H180" s="872"/>
      <c r="I180" s="872"/>
      <c r="J180" s="872"/>
      <c r="K180" s="872"/>
      <c r="L180" s="872"/>
      <c r="M180" s="872"/>
      <c r="N180" s="872"/>
      <c r="O180" s="872"/>
      <c r="P180" s="872"/>
      <c r="Q180" s="872"/>
      <c r="R180" s="872"/>
      <c r="S180" s="872"/>
      <c r="T180" s="872"/>
    </row>
    <row r="181">
      <c r="A181" s="872"/>
      <c r="B181" s="872"/>
      <c r="C181" s="872"/>
      <c r="D181" s="872"/>
      <c r="E181" s="872"/>
      <c r="F181" s="872"/>
      <c r="G181" s="872"/>
      <c r="H181" s="872"/>
      <c r="I181" s="872"/>
      <c r="J181" s="872"/>
      <c r="K181" s="872"/>
      <c r="L181" s="872"/>
      <c r="M181" s="872"/>
      <c r="N181" s="872"/>
      <c r="O181" s="872"/>
      <c r="P181" s="872"/>
      <c r="Q181" s="872"/>
      <c r="R181" s="872"/>
      <c r="S181" s="872"/>
      <c r="T181" s="872"/>
    </row>
    <row r="182">
      <c r="A182" s="872"/>
      <c r="B182" s="872"/>
      <c r="C182" s="872"/>
      <c r="D182" s="872"/>
      <c r="E182" s="872"/>
      <c r="F182" s="872"/>
      <c r="G182" s="872"/>
      <c r="H182" s="872"/>
      <c r="I182" s="872"/>
      <c r="J182" s="872"/>
      <c r="K182" s="872"/>
      <c r="L182" s="872"/>
      <c r="M182" s="872"/>
      <c r="N182" s="872"/>
      <c r="O182" s="872"/>
      <c r="P182" s="872"/>
      <c r="Q182" s="872"/>
      <c r="R182" s="872"/>
      <c r="S182" s="872"/>
      <c r="T182" s="872"/>
    </row>
    <row r="183">
      <c r="A183" s="872"/>
      <c r="B183" s="872"/>
      <c r="C183" s="872"/>
      <c r="D183" s="872"/>
      <c r="E183" s="872"/>
      <c r="F183" s="872"/>
      <c r="G183" s="872"/>
      <c r="H183" s="872"/>
      <c r="I183" s="872"/>
      <c r="J183" s="872"/>
      <c r="K183" s="872"/>
      <c r="L183" s="872"/>
      <c r="M183" s="872"/>
      <c r="N183" s="872"/>
      <c r="O183" s="872"/>
      <c r="P183" s="872"/>
      <c r="Q183" s="872"/>
      <c r="R183" s="872"/>
      <c r="S183" s="872"/>
      <c r="T183" s="872"/>
    </row>
    <row r="184">
      <c r="A184" s="872"/>
      <c r="B184" s="872"/>
      <c r="C184" s="872"/>
      <c r="D184" s="872"/>
      <c r="E184" s="872"/>
      <c r="F184" s="872"/>
      <c r="G184" s="872"/>
      <c r="H184" s="872"/>
      <c r="I184" s="872"/>
      <c r="J184" s="872"/>
      <c r="K184" s="872"/>
      <c r="L184" s="872"/>
      <c r="M184" s="872"/>
      <c r="N184" s="872"/>
      <c r="O184" s="872"/>
      <c r="P184" s="872"/>
      <c r="Q184" s="872"/>
      <c r="R184" s="872"/>
      <c r="S184" s="872"/>
      <c r="T184" s="872"/>
    </row>
    <row r="185">
      <c r="A185" s="872"/>
      <c r="B185" s="872"/>
      <c r="C185" s="872"/>
      <c r="D185" s="872"/>
      <c r="E185" s="872"/>
      <c r="F185" s="872"/>
      <c r="G185" s="872"/>
      <c r="H185" s="872"/>
      <c r="I185" s="872"/>
      <c r="J185" s="872"/>
      <c r="K185" s="872"/>
      <c r="L185" s="872"/>
      <c r="M185" s="872"/>
      <c r="N185" s="872"/>
      <c r="O185" s="872"/>
      <c r="P185" s="872"/>
      <c r="Q185" s="872"/>
      <c r="R185" s="872"/>
      <c r="S185" s="872"/>
      <c r="T185" s="872"/>
    </row>
    <row r="186">
      <c r="A186" s="872"/>
      <c r="B186" s="872"/>
      <c r="C186" s="872"/>
      <c r="D186" s="872"/>
      <c r="E186" s="872"/>
      <c r="F186" s="872"/>
      <c r="G186" s="872"/>
      <c r="H186" s="872"/>
      <c r="I186" s="872"/>
      <c r="J186" s="872"/>
      <c r="K186" s="872"/>
      <c r="L186" s="872"/>
      <c r="M186" s="872"/>
      <c r="N186" s="872"/>
      <c r="O186" s="872"/>
      <c r="P186" s="872"/>
      <c r="Q186" s="872"/>
      <c r="R186" s="872"/>
      <c r="S186" s="872"/>
      <c r="T186" s="872"/>
    </row>
    <row r="187">
      <c r="A187" s="872"/>
      <c r="B187" s="872"/>
      <c r="C187" s="872"/>
      <c r="D187" s="872"/>
      <c r="E187" s="872"/>
      <c r="F187" s="872"/>
      <c r="G187" s="872"/>
      <c r="H187" s="872"/>
      <c r="I187" s="872"/>
      <c r="J187" s="872"/>
      <c r="K187" s="872"/>
      <c r="L187" s="872"/>
      <c r="M187" s="872"/>
      <c r="N187" s="872"/>
      <c r="O187" s="872"/>
      <c r="P187" s="872"/>
      <c r="Q187" s="872"/>
      <c r="R187" s="872"/>
      <c r="S187" s="872"/>
      <c r="T187" s="872"/>
    </row>
    <row r="188">
      <c r="A188" s="872"/>
      <c r="B188" s="872"/>
      <c r="C188" s="872"/>
      <c r="D188" s="872"/>
      <c r="E188" s="872"/>
      <c r="F188" s="872"/>
      <c r="G188" s="872"/>
      <c r="H188" s="872"/>
      <c r="I188" s="872"/>
      <c r="J188" s="872"/>
      <c r="K188" s="872"/>
      <c r="L188" s="872"/>
      <c r="M188" s="872"/>
      <c r="N188" s="872"/>
      <c r="O188" s="872"/>
      <c r="P188" s="872"/>
      <c r="Q188" s="872"/>
      <c r="R188" s="872"/>
      <c r="S188" s="872"/>
      <c r="T188" s="872"/>
    </row>
    <row r="189">
      <c r="A189" s="872"/>
      <c r="B189" s="872"/>
      <c r="C189" s="872"/>
      <c r="D189" s="872"/>
      <c r="E189" s="872"/>
      <c r="F189" s="872"/>
      <c r="G189" s="872"/>
      <c r="H189" s="872"/>
      <c r="I189" s="872"/>
      <c r="J189" s="872"/>
      <c r="K189" s="872"/>
      <c r="L189" s="872"/>
      <c r="M189" s="872"/>
      <c r="N189" s="872"/>
      <c r="O189" s="872"/>
      <c r="P189" s="872"/>
      <c r="Q189" s="872"/>
      <c r="R189" s="872"/>
      <c r="S189" s="872"/>
      <c r="T189" s="872"/>
    </row>
    <row r="190">
      <c r="A190" s="872"/>
      <c r="B190" s="872"/>
      <c r="C190" s="872"/>
      <c r="D190" s="872"/>
      <c r="E190" s="872"/>
      <c r="F190" s="872"/>
      <c r="G190" s="872"/>
      <c r="H190" s="872"/>
      <c r="I190" s="872"/>
      <c r="J190" s="872"/>
      <c r="K190" s="872"/>
      <c r="L190" s="872"/>
      <c r="M190" s="872"/>
      <c r="N190" s="872"/>
      <c r="O190" s="872"/>
      <c r="P190" s="872"/>
      <c r="Q190" s="872"/>
      <c r="R190" s="872"/>
      <c r="S190" s="872"/>
      <c r="T190" s="872"/>
    </row>
    <row r="191">
      <c r="A191" s="872"/>
      <c r="B191" s="872"/>
      <c r="C191" s="872"/>
      <c r="D191" s="872"/>
      <c r="E191" s="872"/>
      <c r="F191" s="872"/>
      <c r="G191" s="872"/>
      <c r="H191" s="872"/>
      <c r="I191" s="872"/>
      <c r="J191" s="872"/>
      <c r="K191" s="872"/>
      <c r="L191" s="872"/>
      <c r="M191" s="872"/>
      <c r="N191" s="872"/>
      <c r="O191" s="872"/>
      <c r="P191" s="872"/>
      <c r="Q191" s="872"/>
      <c r="R191" s="872"/>
      <c r="S191" s="872"/>
      <c r="T191" s="872"/>
    </row>
    <row r="192">
      <c r="A192" s="872"/>
      <c r="B192" s="872"/>
      <c r="C192" s="872"/>
      <c r="D192" s="872"/>
      <c r="E192" s="872"/>
      <c r="F192" s="872"/>
      <c r="G192" s="872"/>
      <c r="H192" s="872"/>
      <c r="I192" s="872"/>
      <c r="J192" s="872"/>
      <c r="K192" s="872"/>
      <c r="L192" s="872"/>
      <c r="M192" s="872"/>
      <c r="N192" s="872"/>
      <c r="O192" s="872"/>
      <c r="P192" s="872"/>
      <c r="Q192" s="872"/>
      <c r="R192" s="872"/>
      <c r="S192" s="872"/>
      <c r="T192" s="872"/>
    </row>
    <row r="193">
      <c r="A193" s="872"/>
      <c r="B193" s="872"/>
      <c r="C193" s="872"/>
      <c r="D193" s="872"/>
      <c r="E193" s="872"/>
      <c r="F193" s="872"/>
      <c r="G193" s="872"/>
      <c r="H193" s="872"/>
      <c r="I193" s="872"/>
      <c r="J193" s="872"/>
      <c r="K193" s="872"/>
      <c r="L193" s="872"/>
      <c r="M193" s="872"/>
      <c r="N193" s="872"/>
      <c r="O193" s="872"/>
      <c r="P193" s="872"/>
      <c r="Q193" s="872"/>
      <c r="R193" s="872"/>
      <c r="S193" s="872"/>
      <c r="T193" s="872"/>
    </row>
    <row r="194">
      <c r="A194" s="872"/>
      <c r="B194" s="872"/>
      <c r="C194" s="872"/>
      <c r="D194" s="872"/>
      <c r="E194" s="872"/>
      <c r="F194" s="872"/>
      <c r="G194" s="872"/>
      <c r="H194" s="872"/>
      <c r="I194" s="872"/>
      <c r="J194" s="872"/>
      <c r="K194" s="872"/>
      <c r="L194" s="872"/>
      <c r="M194" s="872"/>
      <c r="N194" s="872"/>
      <c r="O194" s="872"/>
      <c r="P194" s="872"/>
      <c r="Q194" s="872"/>
      <c r="R194" s="872"/>
      <c r="S194" s="872"/>
      <c r="T194" s="872"/>
    </row>
    <row r="195">
      <c r="A195" s="872"/>
      <c r="B195" s="872"/>
      <c r="C195" s="872"/>
      <c r="D195" s="872"/>
      <c r="E195" s="872"/>
      <c r="F195" s="872"/>
      <c r="G195" s="872"/>
      <c r="H195" s="872"/>
      <c r="I195" s="872"/>
      <c r="J195" s="872"/>
      <c r="K195" s="872"/>
      <c r="L195" s="872"/>
      <c r="M195" s="872"/>
      <c r="N195" s="872"/>
      <c r="O195" s="872"/>
      <c r="P195" s="872"/>
      <c r="Q195" s="872"/>
      <c r="R195" s="872"/>
      <c r="S195" s="872"/>
      <c r="T195" s="872"/>
    </row>
    <row r="196">
      <c r="A196" s="872"/>
      <c r="B196" s="872"/>
      <c r="C196" s="872"/>
      <c r="D196" s="872"/>
      <c r="E196" s="872"/>
      <c r="F196" s="872"/>
      <c r="G196" s="872"/>
      <c r="H196" s="872"/>
      <c r="I196" s="872"/>
      <c r="J196" s="872"/>
      <c r="K196" s="872"/>
      <c r="L196" s="872"/>
      <c r="M196" s="872"/>
      <c r="N196" s="872"/>
      <c r="O196" s="872"/>
      <c r="P196" s="872"/>
      <c r="Q196" s="872"/>
      <c r="R196" s="872"/>
      <c r="S196" s="872"/>
      <c r="T196" s="872"/>
    </row>
    <row r="197">
      <c r="A197" s="872"/>
      <c r="B197" s="872"/>
      <c r="C197" s="872"/>
      <c r="D197" s="872"/>
      <c r="E197" s="872"/>
      <c r="F197" s="872"/>
      <c r="G197" s="872"/>
      <c r="H197" s="872"/>
      <c r="I197" s="872"/>
      <c r="J197" s="872"/>
      <c r="K197" s="872"/>
      <c r="L197" s="872"/>
      <c r="M197" s="872"/>
      <c r="N197" s="872"/>
      <c r="O197" s="872"/>
      <c r="P197" s="872"/>
      <c r="Q197" s="872"/>
      <c r="R197" s="872"/>
      <c r="S197" s="872"/>
      <c r="T197" s="872"/>
    </row>
    <row r="198">
      <c r="A198" s="872"/>
      <c r="B198" s="872"/>
      <c r="C198" s="872"/>
      <c r="D198" s="872"/>
      <c r="E198" s="872"/>
      <c r="F198" s="872"/>
      <c r="G198" s="872"/>
      <c r="H198" s="872"/>
      <c r="I198" s="872"/>
      <c r="J198" s="872"/>
      <c r="K198" s="872"/>
      <c r="L198" s="872"/>
      <c r="M198" s="872"/>
      <c r="N198" s="872"/>
      <c r="O198" s="872"/>
      <c r="P198" s="872"/>
      <c r="Q198" s="872"/>
      <c r="R198" s="872"/>
      <c r="S198" s="872"/>
      <c r="T198" s="872"/>
    </row>
    <row r="199">
      <c r="A199" s="872"/>
      <c r="B199" s="872"/>
      <c r="C199" s="872"/>
      <c r="D199" s="872"/>
      <c r="E199" s="872"/>
      <c r="F199" s="872"/>
      <c r="G199" s="872"/>
      <c r="H199" s="872"/>
      <c r="I199" s="872"/>
      <c r="J199" s="872"/>
      <c r="K199" s="872"/>
      <c r="L199" s="872"/>
      <c r="M199" s="872"/>
      <c r="N199" s="872"/>
      <c r="O199" s="872"/>
      <c r="P199" s="872"/>
      <c r="Q199" s="872"/>
      <c r="R199" s="872"/>
      <c r="S199" s="872"/>
      <c r="T199" s="872"/>
    </row>
    <row r="200">
      <c r="A200" s="872"/>
      <c r="B200" s="872"/>
      <c r="C200" s="872"/>
      <c r="D200" s="872"/>
      <c r="E200" s="872"/>
      <c r="F200" s="872"/>
      <c r="G200" s="872"/>
      <c r="H200" s="872"/>
      <c r="I200" s="872"/>
      <c r="J200" s="872"/>
      <c r="K200" s="872"/>
      <c r="L200" s="872"/>
      <c r="M200" s="872"/>
      <c r="N200" s="872"/>
      <c r="O200" s="872"/>
      <c r="P200" s="872"/>
      <c r="Q200" s="872"/>
      <c r="R200" s="872"/>
      <c r="S200" s="872"/>
      <c r="T200" s="872"/>
    </row>
    <row r="201">
      <c r="A201" s="872"/>
      <c r="B201" s="872"/>
      <c r="C201" s="872"/>
      <c r="D201" s="872"/>
      <c r="E201" s="872"/>
      <c r="F201" s="872"/>
      <c r="G201" s="872"/>
      <c r="H201" s="872"/>
      <c r="I201" s="872"/>
      <c r="J201" s="872"/>
      <c r="K201" s="872"/>
      <c r="L201" s="872"/>
      <c r="M201" s="872"/>
      <c r="N201" s="872"/>
      <c r="O201" s="872"/>
      <c r="P201" s="872"/>
      <c r="Q201" s="872"/>
      <c r="R201" s="872"/>
      <c r="S201" s="872"/>
      <c r="T201" s="872"/>
    </row>
    <row r="202">
      <c r="A202" s="872"/>
      <c r="B202" s="872"/>
      <c r="C202" s="872"/>
      <c r="D202" s="872"/>
      <c r="E202" s="872"/>
      <c r="F202" s="872"/>
      <c r="G202" s="872"/>
      <c r="H202" s="872"/>
      <c r="I202" s="872"/>
      <c r="J202" s="872"/>
      <c r="K202" s="872"/>
      <c r="L202" s="872"/>
      <c r="M202" s="872"/>
      <c r="N202" s="872"/>
      <c r="O202" s="872"/>
      <c r="P202" s="872"/>
      <c r="Q202" s="872"/>
      <c r="R202" s="872"/>
      <c r="S202" s="872"/>
      <c r="T202" s="872"/>
    </row>
    <row r="203">
      <c r="A203" s="872"/>
      <c r="B203" s="872"/>
      <c r="C203" s="872"/>
      <c r="D203" s="872"/>
      <c r="E203" s="872"/>
      <c r="F203" s="872"/>
      <c r="G203" s="872"/>
      <c r="H203" s="872"/>
      <c r="I203" s="872"/>
      <c r="J203" s="872"/>
      <c r="K203" s="872"/>
      <c r="L203" s="872"/>
      <c r="M203" s="872"/>
      <c r="N203" s="872"/>
      <c r="O203" s="872"/>
      <c r="P203" s="872"/>
      <c r="Q203" s="872"/>
      <c r="R203" s="872"/>
      <c r="S203" s="872"/>
      <c r="T203" s="872"/>
    </row>
    <row r="204">
      <c r="A204" s="872"/>
      <c r="B204" s="872"/>
      <c r="C204" s="872"/>
      <c r="D204" s="872"/>
      <c r="E204" s="872"/>
      <c r="F204" s="872"/>
      <c r="G204" s="872"/>
      <c r="H204" s="872"/>
      <c r="I204" s="872"/>
      <c r="J204" s="872"/>
      <c r="K204" s="872"/>
      <c r="L204" s="872"/>
      <c r="M204" s="872"/>
      <c r="N204" s="872"/>
      <c r="O204" s="872"/>
      <c r="P204" s="872"/>
      <c r="Q204" s="872"/>
      <c r="R204" s="872"/>
      <c r="S204" s="872"/>
      <c r="T204" s="872"/>
    </row>
  </sheetData>
  <mergeCells>
    <mergeCell ref="A2:A6"/>
    <mergeCell ref="A8:A11"/>
    <mergeCell ref="A13:A17"/>
    <mergeCell ref="A19:A23"/>
    <mergeCell ref="A25:A29"/>
  </mergeCells>
  <picture r:id="rId1"/>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sheetData>
    <row r="1">
      <c r="A1" s="906" t="s">
        <v>4802</v>
      </c>
      <c r="B1" s="906"/>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