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v46\OneDrive\Desktop\School Documents\Fall 2022\MGG 433 Data Modeling\"/>
    </mc:Choice>
  </mc:AlternateContent>
  <xr:revisionPtr revIDLastSave="0" documentId="13_ncr:1_{0182BD05-401C-466C-974F-A61DC41BE66F}" xr6:coauthVersionLast="47" xr6:coauthVersionMax="47" xr10:uidLastSave="{00000000-0000-0000-0000-000000000000}"/>
  <bookViews>
    <workbookView minimized="1" xWindow="2340" yWindow="2340" windowWidth="15375" windowHeight="7875" firstSheet="3" activeTab="6" xr2:uid="{71D82E34-0E23-4931-98A6-42A8CFE7BFF1}"/>
  </bookViews>
  <sheets>
    <sheet name="A L I" sheetId="24" r:id="rId1"/>
    <sheet name="Best Case" sheetId="20" r:id="rId2"/>
    <sheet name="Base Case" sheetId="21" r:id="rId3"/>
    <sheet name="Worst Case" sheetId="22" r:id="rId4"/>
    <sheet name="Sensitivity Analysis" sheetId="11" r:id="rId5"/>
    <sheet name=" Multi @ 15% Return" sheetId="18" r:id="rId6"/>
    <sheet name=" Multi @ 20% Return" sheetId="25" r:id="rId7"/>
  </sheets>
  <definedNames>
    <definedName name="solver_eng" localSheetId="5" hidden="1">1</definedName>
    <definedName name="solver_eng" localSheetId="6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ng" localSheetId="4" hidden="1">1</definedName>
    <definedName name="solver_eng" localSheetId="3" hidden="1">1</definedName>
    <definedName name="solver_neg" localSheetId="5" hidden="1">1</definedName>
    <definedName name="solver_neg" localSheetId="6" hidden="1">1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um" localSheetId="5" hidden="1">0</definedName>
    <definedName name="solver_num" localSheetId="6" hidden="1">0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num" localSheetId="4" hidden="1">0</definedName>
    <definedName name="solver_num" localSheetId="3" hidden="1">0</definedName>
    <definedName name="solver_opt" localSheetId="5" hidden="1">' Multi @ 15% Return'!$M$36</definedName>
    <definedName name="solver_opt" localSheetId="6" hidden="1">' Multi @ 20% Return'!$M$36</definedName>
    <definedName name="solver_opt" localSheetId="0" hidden="1">'A L I'!$M$35</definedName>
    <definedName name="solver_opt" localSheetId="2" hidden="1">'Base Case'!$M$35</definedName>
    <definedName name="solver_opt" localSheetId="1" hidden="1">'Best Case'!$M$35</definedName>
    <definedName name="solver_opt" localSheetId="4" hidden="1">'Sensitivity Analysis'!$O$3</definedName>
    <definedName name="solver_opt" localSheetId="3" hidden="1">'Worst Case'!$M$35</definedName>
    <definedName name="solver_typ" localSheetId="5" hidden="1">1</definedName>
    <definedName name="solver_typ" localSheetId="6" hidden="1">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4" hidden="1">1</definedName>
    <definedName name="solver_typ" localSheetId="3" hidden="1">1</definedName>
    <definedName name="solver_val" localSheetId="5" hidden="1">0</definedName>
    <definedName name="solver_val" localSheetId="6" hidden="1">0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er" localSheetId="5" hidden="1">3</definedName>
    <definedName name="solver_ver" localSheetId="6" hidden="1">3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4" hidden="1">3</definedName>
    <definedName name="solver_ver" localSheetId="3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25" l="1"/>
  <c r="U1158" i="25"/>
  <c r="V1158" i="25" s="1"/>
  <c r="AE1157" i="25"/>
  <c r="P1157" i="25"/>
  <c r="O1157" i="25"/>
  <c r="N1157" i="25"/>
  <c r="AE1156" i="25"/>
  <c r="P1156" i="25"/>
  <c r="O1156" i="25"/>
  <c r="N1156" i="25"/>
  <c r="AE1155" i="25"/>
  <c r="P1155" i="25"/>
  <c r="O1155" i="25"/>
  <c r="N1155" i="25"/>
  <c r="AE1154" i="25"/>
  <c r="P1154" i="25"/>
  <c r="O1154" i="25"/>
  <c r="N1154" i="25"/>
  <c r="AE1153" i="25"/>
  <c r="P1153" i="25"/>
  <c r="O1153" i="25"/>
  <c r="N1153" i="25"/>
  <c r="AE1152" i="25"/>
  <c r="P1152" i="25"/>
  <c r="O1152" i="25"/>
  <c r="N1152" i="25"/>
  <c r="AE1151" i="25"/>
  <c r="P1151" i="25"/>
  <c r="O1151" i="25"/>
  <c r="N1151" i="25"/>
  <c r="AE1150" i="25"/>
  <c r="P1150" i="25"/>
  <c r="O1150" i="25"/>
  <c r="N1150" i="25"/>
  <c r="AE1149" i="25"/>
  <c r="P1149" i="25"/>
  <c r="O1149" i="25"/>
  <c r="N1149" i="25"/>
  <c r="AE1148" i="25"/>
  <c r="P1148" i="25"/>
  <c r="O1148" i="25"/>
  <c r="N1148" i="25"/>
  <c r="AE1147" i="25"/>
  <c r="P1147" i="25"/>
  <c r="O1147" i="25"/>
  <c r="N1147" i="25"/>
  <c r="AE1146" i="25"/>
  <c r="P1146" i="25"/>
  <c r="O1146" i="25"/>
  <c r="N1146" i="25"/>
  <c r="AE1145" i="25"/>
  <c r="P1145" i="25"/>
  <c r="O1145" i="25"/>
  <c r="N1145" i="25"/>
  <c r="AE1144" i="25"/>
  <c r="P1144" i="25"/>
  <c r="O1144" i="25"/>
  <c r="N1144" i="25"/>
  <c r="AE1143" i="25"/>
  <c r="P1143" i="25"/>
  <c r="O1143" i="25"/>
  <c r="N1143" i="25"/>
  <c r="AE1142" i="25"/>
  <c r="P1142" i="25"/>
  <c r="O1142" i="25"/>
  <c r="N1142" i="25"/>
  <c r="AE1141" i="25"/>
  <c r="P1141" i="25"/>
  <c r="O1141" i="25"/>
  <c r="N1141" i="25"/>
  <c r="AE1140" i="25"/>
  <c r="P1140" i="25"/>
  <c r="O1140" i="25"/>
  <c r="N1140" i="25"/>
  <c r="AE1139" i="25"/>
  <c r="P1139" i="25"/>
  <c r="O1139" i="25"/>
  <c r="N1139" i="25"/>
  <c r="AE1138" i="25"/>
  <c r="P1138" i="25"/>
  <c r="O1138" i="25"/>
  <c r="N1138" i="25"/>
  <c r="AE1137" i="25"/>
  <c r="P1137" i="25"/>
  <c r="O1137" i="25"/>
  <c r="N1137" i="25"/>
  <c r="AE1136" i="25"/>
  <c r="P1136" i="25"/>
  <c r="O1136" i="25"/>
  <c r="N1136" i="25"/>
  <c r="AE1135" i="25"/>
  <c r="P1135" i="25"/>
  <c r="O1135" i="25"/>
  <c r="N1135" i="25"/>
  <c r="AE1134" i="25"/>
  <c r="P1134" i="25"/>
  <c r="O1134" i="25"/>
  <c r="N1134" i="25"/>
  <c r="AE1133" i="25"/>
  <c r="P1133" i="25"/>
  <c r="O1133" i="25"/>
  <c r="N1133" i="25"/>
  <c r="AE1132" i="25"/>
  <c r="P1132" i="25"/>
  <c r="O1132" i="25"/>
  <c r="N1132" i="25"/>
  <c r="AE1131" i="25"/>
  <c r="P1131" i="25"/>
  <c r="O1131" i="25"/>
  <c r="N1131" i="25"/>
  <c r="AE1130" i="25"/>
  <c r="P1130" i="25"/>
  <c r="O1130" i="25"/>
  <c r="N1130" i="25"/>
  <c r="AE1129" i="25"/>
  <c r="P1129" i="25"/>
  <c r="O1129" i="25"/>
  <c r="N1129" i="25"/>
  <c r="AE1128" i="25"/>
  <c r="P1128" i="25"/>
  <c r="O1128" i="25"/>
  <c r="N1128" i="25"/>
  <c r="AE1127" i="25"/>
  <c r="P1127" i="25"/>
  <c r="O1127" i="25"/>
  <c r="N1127" i="25"/>
  <c r="AE1126" i="25"/>
  <c r="P1126" i="25"/>
  <c r="O1126" i="25"/>
  <c r="N1126" i="25"/>
  <c r="AE1125" i="25"/>
  <c r="P1125" i="25"/>
  <c r="O1125" i="25"/>
  <c r="N1125" i="25"/>
  <c r="AE1124" i="25"/>
  <c r="P1124" i="25"/>
  <c r="O1124" i="25"/>
  <c r="N1124" i="25"/>
  <c r="AE1123" i="25"/>
  <c r="P1123" i="25"/>
  <c r="O1123" i="25"/>
  <c r="N1123" i="25"/>
  <c r="AE1122" i="25"/>
  <c r="P1122" i="25"/>
  <c r="O1122" i="25"/>
  <c r="N1122" i="25"/>
  <c r="AE1121" i="25"/>
  <c r="P1121" i="25"/>
  <c r="O1121" i="25"/>
  <c r="N1121" i="25"/>
  <c r="AE1120" i="25"/>
  <c r="P1120" i="25"/>
  <c r="O1120" i="25"/>
  <c r="N1120" i="25"/>
  <c r="AE1119" i="25"/>
  <c r="P1119" i="25"/>
  <c r="O1119" i="25"/>
  <c r="N1119" i="25"/>
  <c r="AE1118" i="25"/>
  <c r="P1118" i="25"/>
  <c r="O1118" i="25"/>
  <c r="N1118" i="25"/>
  <c r="AE1117" i="25"/>
  <c r="P1117" i="25"/>
  <c r="O1117" i="25"/>
  <c r="N1117" i="25"/>
  <c r="AE1116" i="25"/>
  <c r="P1116" i="25"/>
  <c r="O1116" i="25"/>
  <c r="N1116" i="25"/>
  <c r="AE1115" i="25"/>
  <c r="P1115" i="25"/>
  <c r="O1115" i="25"/>
  <c r="N1115" i="25"/>
  <c r="AE1114" i="25"/>
  <c r="P1114" i="25"/>
  <c r="O1114" i="25"/>
  <c r="N1114" i="25"/>
  <c r="AE1113" i="25"/>
  <c r="P1113" i="25"/>
  <c r="O1113" i="25"/>
  <c r="N1113" i="25"/>
  <c r="AE1112" i="25"/>
  <c r="P1112" i="25"/>
  <c r="O1112" i="25"/>
  <c r="N1112" i="25"/>
  <c r="AE1111" i="25"/>
  <c r="P1111" i="25"/>
  <c r="O1111" i="25"/>
  <c r="N1111" i="25"/>
  <c r="AE1110" i="25"/>
  <c r="P1110" i="25"/>
  <c r="O1110" i="25"/>
  <c r="N1110" i="25"/>
  <c r="AE1109" i="25"/>
  <c r="P1109" i="25"/>
  <c r="O1109" i="25"/>
  <c r="N1109" i="25"/>
  <c r="AE1108" i="25"/>
  <c r="P1108" i="25"/>
  <c r="O1108" i="25"/>
  <c r="N1108" i="25"/>
  <c r="AE1107" i="25"/>
  <c r="P1107" i="25"/>
  <c r="O1107" i="25"/>
  <c r="N1107" i="25"/>
  <c r="AE1106" i="25"/>
  <c r="P1106" i="25"/>
  <c r="O1106" i="25"/>
  <c r="N1106" i="25"/>
  <c r="AE1105" i="25"/>
  <c r="P1105" i="25"/>
  <c r="O1105" i="25"/>
  <c r="N1105" i="25"/>
  <c r="AE1104" i="25"/>
  <c r="P1104" i="25"/>
  <c r="O1104" i="25"/>
  <c r="N1104" i="25"/>
  <c r="AE1103" i="25"/>
  <c r="P1103" i="25"/>
  <c r="O1103" i="25"/>
  <c r="N1103" i="25"/>
  <c r="AE1102" i="25"/>
  <c r="P1102" i="25"/>
  <c r="O1102" i="25"/>
  <c r="N1102" i="25"/>
  <c r="AE1101" i="25"/>
  <c r="P1101" i="25"/>
  <c r="O1101" i="25"/>
  <c r="N1101" i="25"/>
  <c r="AE1100" i="25"/>
  <c r="P1100" i="25"/>
  <c r="O1100" i="25"/>
  <c r="N1100" i="25"/>
  <c r="AE1099" i="25"/>
  <c r="P1099" i="25"/>
  <c r="O1099" i="25"/>
  <c r="N1099" i="25"/>
  <c r="AE1098" i="25"/>
  <c r="P1098" i="25"/>
  <c r="O1098" i="25"/>
  <c r="N1098" i="25"/>
  <c r="AE1097" i="25"/>
  <c r="P1097" i="25"/>
  <c r="O1097" i="25"/>
  <c r="N1097" i="25"/>
  <c r="AE1096" i="25"/>
  <c r="P1096" i="25"/>
  <c r="O1096" i="25"/>
  <c r="N1096" i="25"/>
  <c r="AE1095" i="25"/>
  <c r="P1095" i="25"/>
  <c r="O1095" i="25"/>
  <c r="N1095" i="25"/>
  <c r="AE1094" i="25"/>
  <c r="P1094" i="25"/>
  <c r="O1094" i="25"/>
  <c r="N1094" i="25"/>
  <c r="AE1093" i="25"/>
  <c r="P1093" i="25"/>
  <c r="O1093" i="25"/>
  <c r="N1093" i="25"/>
  <c r="AE1092" i="25"/>
  <c r="P1092" i="25"/>
  <c r="O1092" i="25"/>
  <c r="N1092" i="25"/>
  <c r="AE1091" i="25"/>
  <c r="P1091" i="25"/>
  <c r="O1091" i="25"/>
  <c r="N1091" i="25"/>
  <c r="AE1090" i="25"/>
  <c r="P1090" i="25"/>
  <c r="O1090" i="25"/>
  <c r="N1090" i="25"/>
  <c r="AE1089" i="25"/>
  <c r="P1089" i="25"/>
  <c r="O1089" i="25"/>
  <c r="N1089" i="25"/>
  <c r="AE1088" i="25"/>
  <c r="P1088" i="25"/>
  <c r="O1088" i="25"/>
  <c r="N1088" i="25"/>
  <c r="AE1087" i="25"/>
  <c r="P1087" i="25"/>
  <c r="O1087" i="25"/>
  <c r="N1087" i="25"/>
  <c r="AE1086" i="25"/>
  <c r="P1086" i="25"/>
  <c r="O1086" i="25"/>
  <c r="N1086" i="25"/>
  <c r="AE1085" i="25"/>
  <c r="P1085" i="25"/>
  <c r="O1085" i="25"/>
  <c r="N1085" i="25"/>
  <c r="AE1084" i="25"/>
  <c r="P1084" i="25"/>
  <c r="O1084" i="25"/>
  <c r="N1084" i="25"/>
  <c r="AE1083" i="25"/>
  <c r="P1083" i="25"/>
  <c r="O1083" i="25"/>
  <c r="N1083" i="25"/>
  <c r="AE1082" i="25"/>
  <c r="P1082" i="25"/>
  <c r="O1082" i="25"/>
  <c r="N1082" i="25"/>
  <c r="AE1081" i="25"/>
  <c r="P1081" i="25"/>
  <c r="O1081" i="25"/>
  <c r="N1081" i="25"/>
  <c r="AE1080" i="25"/>
  <c r="P1080" i="25"/>
  <c r="O1080" i="25"/>
  <c r="N1080" i="25"/>
  <c r="AE1079" i="25"/>
  <c r="P1079" i="25"/>
  <c r="O1079" i="25"/>
  <c r="N1079" i="25"/>
  <c r="AE1078" i="25"/>
  <c r="P1078" i="25"/>
  <c r="O1078" i="25"/>
  <c r="N1078" i="25"/>
  <c r="AE1077" i="25"/>
  <c r="P1077" i="25"/>
  <c r="O1077" i="25"/>
  <c r="N1077" i="25"/>
  <c r="AE1076" i="25"/>
  <c r="P1076" i="25"/>
  <c r="O1076" i="25"/>
  <c r="N1076" i="25"/>
  <c r="AE1075" i="25"/>
  <c r="P1075" i="25"/>
  <c r="O1075" i="25"/>
  <c r="N1075" i="25"/>
  <c r="AE1074" i="25"/>
  <c r="P1074" i="25"/>
  <c r="O1074" i="25"/>
  <c r="N1074" i="25"/>
  <c r="AE1073" i="25"/>
  <c r="P1073" i="25"/>
  <c r="O1073" i="25"/>
  <c r="N1073" i="25"/>
  <c r="AE1072" i="25"/>
  <c r="P1072" i="25"/>
  <c r="O1072" i="25"/>
  <c r="N1072" i="25"/>
  <c r="AE1071" i="25"/>
  <c r="P1071" i="25"/>
  <c r="O1071" i="25"/>
  <c r="N1071" i="25"/>
  <c r="AE1070" i="25"/>
  <c r="P1070" i="25"/>
  <c r="O1070" i="25"/>
  <c r="N1070" i="25"/>
  <c r="AE1069" i="25"/>
  <c r="P1069" i="25"/>
  <c r="O1069" i="25"/>
  <c r="N1069" i="25"/>
  <c r="AE1068" i="25"/>
  <c r="P1068" i="25"/>
  <c r="O1068" i="25"/>
  <c r="N1068" i="25"/>
  <c r="AE1067" i="25"/>
  <c r="P1067" i="25"/>
  <c r="O1067" i="25"/>
  <c r="N1067" i="25"/>
  <c r="AE1066" i="25"/>
  <c r="P1066" i="25"/>
  <c r="O1066" i="25"/>
  <c r="N1066" i="25"/>
  <c r="AE1065" i="25"/>
  <c r="P1065" i="25"/>
  <c r="O1065" i="25"/>
  <c r="N1065" i="25"/>
  <c r="AE1064" i="25"/>
  <c r="P1064" i="25"/>
  <c r="O1064" i="25"/>
  <c r="N1064" i="25"/>
  <c r="AE1063" i="25"/>
  <c r="P1063" i="25"/>
  <c r="O1063" i="25"/>
  <c r="N1063" i="25"/>
  <c r="AE1062" i="25"/>
  <c r="P1062" i="25"/>
  <c r="O1062" i="25"/>
  <c r="N1062" i="25"/>
  <c r="AE1061" i="25"/>
  <c r="P1061" i="25"/>
  <c r="O1061" i="25"/>
  <c r="N1061" i="25"/>
  <c r="AE1060" i="25"/>
  <c r="P1060" i="25"/>
  <c r="O1060" i="25"/>
  <c r="N1060" i="25"/>
  <c r="AE1059" i="25"/>
  <c r="P1059" i="25"/>
  <c r="O1059" i="25"/>
  <c r="N1059" i="25"/>
  <c r="AE1058" i="25"/>
  <c r="P1058" i="25"/>
  <c r="O1058" i="25"/>
  <c r="N1058" i="25"/>
  <c r="AE1057" i="25"/>
  <c r="P1057" i="25"/>
  <c r="O1057" i="25"/>
  <c r="N1057" i="25"/>
  <c r="AE1056" i="25"/>
  <c r="P1056" i="25"/>
  <c r="O1056" i="25"/>
  <c r="N1056" i="25"/>
  <c r="AE1055" i="25"/>
  <c r="P1055" i="25"/>
  <c r="O1055" i="25"/>
  <c r="N1055" i="25"/>
  <c r="AE1054" i="25"/>
  <c r="P1054" i="25"/>
  <c r="O1054" i="25"/>
  <c r="N1054" i="25"/>
  <c r="AE1053" i="25"/>
  <c r="P1053" i="25"/>
  <c r="O1053" i="25"/>
  <c r="N1053" i="25"/>
  <c r="AE1052" i="25"/>
  <c r="P1052" i="25"/>
  <c r="O1052" i="25"/>
  <c r="N1052" i="25"/>
  <c r="AE1051" i="25"/>
  <c r="P1051" i="25"/>
  <c r="O1051" i="25"/>
  <c r="N1051" i="25"/>
  <c r="AE1050" i="25"/>
  <c r="P1050" i="25"/>
  <c r="O1050" i="25"/>
  <c r="N1050" i="25"/>
  <c r="AE1049" i="25"/>
  <c r="P1049" i="25"/>
  <c r="O1049" i="25"/>
  <c r="N1049" i="25"/>
  <c r="AE1048" i="25"/>
  <c r="P1048" i="25"/>
  <c r="O1048" i="25"/>
  <c r="N1048" i="25"/>
  <c r="AE1047" i="25"/>
  <c r="P1047" i="25"/>
  <c r="O1047" i="25"/>
  <c r="N1047" i="25"/>
  <c r="AE1046" i="25"/>
  <c r="P1046" i="25"/>
  <c r="O1046" i="25"/>
  <c r="N1046" i="25"/>
  <c r="AE1045" i="25"/>
  <c r="P1045" i="25"/>
  <c r="O1045" i="25"/>
  <c r="N1045" i="25"/>
  <c r="AE1044" i="25"/>
  <c r="P1044" i="25"/>
  <c r="O1044" i="25"/>
  <c r="N1044" i="25"/>
  <c r="AE1043" i="25"/>
  <c r="P1043" i="25"/>
  <c r="O1043" i="25"/>
  <c r="N1043" i="25"/>
  <c r="AE1042" i="25"/>
  <c r="P1042" i="25"/>
  <c r="O1042" i="25"/>
  <c r="N1042" i="25"/>
  <c r="AE1041" i="25"/>
  <c r="P1041" i="25"/>
  <c r="O1041" i="25"/>
  <c r="N1041" i="25"/>
  <c r="AE1040" i="25"/>
  <c r="P1040" i="25"/>
  <c r="O1040" i="25"/>
  <c r="N1040" i="25"/>
  <c r="AE1039" i="25"/>
  <c r="P1039" i="25"/>
  <c r="O1039" i="25"/>
  <c r="N1039" i="25"/>
  <c r="AE1038" i="25"/>
  <c r="P1038" i="25"/>
  <c r="O1038" i="25"/>
  <c r="N1038" i="25"/>
  <c r="AE1037" i="25"/>
  <c r="P1037" i="25"/>
  <c r="O1037" i="25"/>
  <c r="N1037" i="25"/>
  <c r="AE1036" i="25"/>
  <c r="P1036" i="25"/>
  <c r="O1036" i="25"/>
  <c r="N1036" i="25"/>
  <c r="AE1035" i="25"/>
  <c r="P1035" i="25"/>
  <c r="O1035" i="25"/>
  <c r="N1035" i="25"/>
  <c r="AE1034" i="25"/>
  <c r="P1034" i="25"/>
  <c r="O1034" i="25"/>
  <c r="N1034" i="25"/>
  <c r="AE1033" i="25"/>
  <c r="P1033" i="25"/>
  <c r="O1033" i="25"/>
  <c r="N1033" i="25"/>
  <c r="AE1032" i="25"/>
  <c r="P1032" i="25"/>
  <c r="O1032" i="25"/>
  <c r="N1032" i="25"/>
  <c r="AE1031" i="25"/>
  <c r="P1031" i="25"/>
  <c r="O1031" i="25"/>
  <c r="N1031" i="25"/>
  <c r="AE1030" i="25"/>
  <c r="P1030" i="25"/>
  <c r="O1030" i="25"/>
  <c r="N1030" i="25"/>
  <c r="AE1029" i="25"/>
  <c r="P1029" i="25"/>
  <c r="O1029" i="25"/>
  <c r="N1029" i="25"/>
  <c r="AE1028" i="25"/>
  <c r="P1028" i="25"/>
  <c r="O1028" i="25"/>
  <c r="N1028" i="25"/>
  <c r="AE1027" i="25"/>
  <c r="P1027" i="25"/>
  <c r="O1027" i="25"/>
  <c r="N1027" i="25"/>
  <c r="AE1026" i="25"/>
  <c r="P1026" i="25"/>
  <c r="O1026" i="25"/>
  <c r="N1026" i="25"/>
  <c r="AE1025" i="25"/>
  <c r="P1025" i="25"/>
  <c r="O1025" i="25"/>
  <c r="N1025" i="25"/>
  <c r="AE1024" i="25"/>
  <c r="P1024" i="25"/>
  <c r="O1024" i="25"/>
  <c r="N1024" i="25"/>
  <c r="AE1023" i="25"/>
  <c r="P1023" i="25"/>
  <c r="O1023" i="25"/>
  <c r="N1023" i="25"/>
  <c r="AE1022" i="25"/>
  <c r="P1022" i="25"/>
  <c r="O1022" i="25"/>
  <c r="N1022" i="25"/>
  <c r="AE1021" i="25"/>
  <c r="P1021" i="25"/>
  <c r="O1021" i="25"/>
  <c r="N1021" i="25"/>
  <c r="AE1020" i="25"/>
  <c r="P1020" i="25"/>
  <c r="O1020" i="25"/>
  <c r="N1020" i="25"/>
  <c r="AE1019" i="25"/>
  <c r="P1019" i="25"/>
  <c r="O1019" i="25"/>
  <c r="N1019" i="25"/>
  <c r="AE1018" i="25"/>
  <c r="P1018" i="25"/>
  <c r="O1018" i="25"/>
  <c r="N1018" i="25"/>
  <c r="AE1017" i="25"/>
  <c r="P1017" i="25"/>
  <c r="O1017" i="25"/>
  <c r="N1017" i="25"/>
  <c r="AE1016" i="25"/>
  <c r="P1016" i="25"/>
  <c r="O1016" i="25"/>
  <c r="N1016" i="25"/>
  <c r="AE1015" i="25"/>
  <c r="P1015" i="25"/>
  <c r="O1015" i="25"/>
  <c r="N1015" i="25"/>
  <c r="AE1014" i="25"/>
  <c r="P1014" i="25"/>
  <c r="O1014" i="25"/>
  <c r="N1014" i="25"/>
  <c r="AE1013" i="25"/>
  <c r="P1013" i="25"/>
  <c r="O1013" i="25"/>
  <c r="N1013" i="25"/>
  <c r="AE1012" i="25"/>
  <c r="P1012" i="25"/>
  <c r="O1012" i="25"/>
  <c r="N1012" i="25"/>
  <c r="AE1011" i="25"/>
  <c r="P1011" i="25"/>
  <c r="O1011" i="25"/>
  <c r="N1011" i="25"/>
  <c r="AE1010" i="25"/>
  <c r="P1010" i="25"/>
  <c r="O1010" i="25"/>
  <c r="N1010" i="25"/>
  <c r="AE1009" i="25"/>
  <c r="P1009" i="25"/>
  <c r="O1009" i="25"/>
  <c r="N1009" i="25"/>
  <c r="AE1008" i="25"/>
  <c r="P1008" i="25"/>
  <c r="O1008" i="25"/>
  <c r="N1008" i="25"/>
  <c r="AE1007" i="25"/>
  <c r="P1007" i="25"/>
  <c r="O1007" i="25"/>
  <c r="N1007" i="25"/>
  <c r="AE1006" i="25"/>
  <c r="P1006" i="25"/>
  <c r="O1006" i="25"/>
  <c r="N1006" i="25"/>
  <c r="AE1005" i="25"/>
  <c r="P1005" i="25"/>
  <c r="O1005" i="25"/>
  <c r="N1005" i="25"/>
  <c r="AE1004" i="25"/>
  <c r="P1004" i="25"/>
  <c r="O1004" i="25"/>
  <c r="N1004" i="25"/>
  <c r="AE1003" i="25"/>
  <c r="P1003" i="25"/>
  <c r="O1003" i="25"/>
  <c r="N1003" i="25"/>
  <c r="AE1002" i="25"/>
  <c r="P1002" i="25"/>
  <c r="O1002" i="25"/>
  <c r="N1002" i="25"/>
  <c r="AE1001" i="25"/>
  <c r="P1001" i="25"/>
  <c r="O1001" i="25"/>
  <c r="N1001" i="25"/>
  <c r="AE1000" i="25"/>
  <c r="P1000" i="25"/>
  <c r="O1000" i="25"/>
  <c r="N1000" i="25"/>
  <c r="AE999" i="25"/>
  <c r="P999" i="25"/>
  <c r="O999" i="25"/>
  <c r="N999" i="25"/>
  <c r="AE998" i="25"/>
  <c r="P998" i="25"/>
  <c r="O998" i="25"/>
  <c r="N998" i="25"/>
  <c r="AE997" i="25"/>
  <c r="P997" i="25"/>
  <c r="O997" i="25"/>
  <c r="N997" i="25"/>
  <c r="AE996" i="25"/>
  <c r="P996" i="25"/>
  <c r="O996" i="25"/>
  <c r="N996" i="25"/>
  <c r="AE995" i="25"/>
  <c r="P995" i="25"/>
  <c r="O995" i="25"/>
  <c r="N995" i="25"/>
  <c r="AE994" i="25"/>
  <c r="P994" i="25"/>
  <c r="O994" i="25"/>
  <c r="N994" i="25"/>
  <c r="AE993" i="25"/>
  <c r="P993" i="25"/>
  <c r="O993" i="25"/>
  <c r="N993" i="25"/>
  <c r="AE992" i="25"/>
  <c r="P992" i="25"/>
  <c r="O992" i="25"/>
  <c r="N992" i="25"/>
  <c r="AE991" i="25"/>
  <c r="P991" i="25"/>
  <c r="O991" i="25"/>
  <c r="N991" i="25"/>
  <c r="AE990" i="25"/>
  <c r="P990" i="25"/>
  <c r="O990" i="25"/>
  <c r="N990" i="25"/>
  <c r="AE989" i="25"/>
  <c r="P989" i="25"/>
  <c r="O989" i="25"/>
  <c r="N989" i="25"/>
  <c r="AE988" i="25"/>
  <c r="P988" i="25"/>
  <c r="O988" i="25"/>
  <c r="N988" i="25"/>
  <c r="AE987" i="25"/>
  <c r="P987" i="25"/>
  <c r="O987" i="25"/>
  <c r="N987" i="25"/>
  <c r="AE986" i="25"/>
  <c r="P986" i="25"/>
  <c r="O986" i="25"/>
  <c r="N986" i="25"/>
  <c r="AE985" i="25"/>
  <c r="P985" i="25"/>
  <c r="O985" i="25"/>
  <c r="N985" i="25"/>
  <c r="AE984" i="25"/>
  <c r="P984" i="25"/>
  <c r="O984" i="25"/>
  <c r="N984" i="25"/>
  <c r="AE983" i="25"/>
  <c r="P983" i="25"/>
  <c r="O983" i="25"/>
  <c r="N983" i="25"/>
  <c r="AE982" i="25"/>
  <c r="P982" i="25"/>
  <c r="O982" i="25"/>
  <c r="N982" i="25"/>
  <c r="AE981" i="25"/>
  <c r="P981" i="25"/>
  <c r="O981" i="25"/>
  <c r="N981" i="25"/>
  <c r="AE980" i="25"/>
  <c r="P980" i="25"/>
  <c r="O980" i="25"/>
  <c r="N980" i="25"/>
  <c r="AE979" i="25"/>
  <c r="P979" i="25"/>
  <c r="O979" i="25"/>
  <c r="N979" i="25"/>
  <c r="AE978" i="25"/>
  <c r="P978" i="25"/>
  <c r="O978" i="25"/>
  <c r="N978" i="25"/>
  <c r="AE977" i="25"/>
  <c r="P977" i="25"/>
  <c r="O977" i="25"/>
  <c r="N977" i="25"/>
  <c r="AE976" i="25"/>
  <c r="P976" i="25"/>
  <c r="O976" i="25"/>
  <c r="N976" i="25"/>
  <c r="AE975" i="25"/>
  <c r="P975" i="25"/>
  <c r="O975" i="25"/>
  <c r="N975" i="25"/>
  <c r="AE974" i="25"/>
  <c r="P974" i="25"/>
  <c r="O974" i="25"/>
  <c r="N974" i="25"/>
  <c r="AE973" i="25"/>
  <c r="P973" i="25"/>
  <c r="O973" i="25"/>
  <c r="N973" i="25"/>
  <c r="AE972" i="25"/>
  <c r="P972" i="25"/>
  <c r="O972" i="25"/>
  <c r="N972" i="25"/>
  <c r="AE971" i="25"/>
  <c r="P971" i="25"/>
  <c r="O971" i="25"/>
  <c r="N971" i="25"/>
  <c r="AE970" i="25"/>
  <c r="P970" i="25"/>
  <c r="O970" i="25"/>
  <c r="N970" i="25"/>
  <c r="AE969" i="25"/>
  <c r="P969" i="25"/>
  <c r="O969" i="25"/>
  <c r="N969" i="25"/>
  <c r="AE968" i="25"/>
  <c r="P968" i="25"/>
  <c r="O968" i="25"/>
  <c r="N968" i="25"/>
  <c r="AE967" i="25"/>
  <c r="P967" i="25"/>
  <c r="O967" i="25"/>
  <c r="N967" i="25"/>
  <c r="AE966" i="25"/>
  <c r="P966" i="25"/>
  <c r="O966" i="25"/>
  <c r="N966" i="25"/>
  <c r="AE965" i="25"/>
  <c r="P965" i="25"/>
  <c r="O965" i="25"/>
  <c r="N965" i="25"/>
  <c r="AE964" i="25"/>
  <c r="P964" i="25"/>
  <c r="O964" i="25"/>
  <c r="N964" i="25"/>
  <c r="AE963" i="25"/>
  <c r="P963" i="25"/>
  <c r="O963" i="25"/>
  <c r="N963" i="25"/>
  <c r="AE962" i="25"/>
  <c r="P962" i="25"/>
  <c r="O962" i="25"/>
  <c r="N962" i="25"/>
  <c r="AE961" i="25"/>
  <c r="P961" i="25"/>
  <c r="O961" i="25"/>
  <c r="N961" i="25"/>
  <c r="AE960" i="25"/>
  <c r="P960" i="25"/>
  <c r="O960" i="25"/>
  <c r="N960" i="25"/>
  <c r="AE959" i="25"/>
  <c r="P959" i="25"/>
  <c r="O959" i="25"/>
  <c r="N959" i="25"/>
  <c r="AE958" i="25"/>
  <c r="P958" i="25"/>
  <c r="O958" i="25"/>
  <c r="N958" i="25"/>
  <c r="AE957" i="25"/>
  <c r="P957" i="25"/>
  <c r="O957" i="25"/>
  <c r="N957" i="25"/>
  <c r="AE956" i="25"/>
  <c r="P956" i="25"/>
  <c r="O956" i="25"/>
  <c r="N956" i="25"/>
  <c r="AE955" i="25"/>
  <c r="P955" i="25"/>
  <c r="O955" i="25"/>
  <c r="N955" i="25"/>
  <c r="AE954" i="25"/>
  <c r="P954" i="25"/>
  <c r="O954" i="25"/>
  <c r="N954" i="25"/>
  <c r="AE953" i="25"/>
  <c r="P953" i="25"/>
  <c r="O953" i="25"/>
  <c r="N953" i="25"/>
  <c r="AE952" i="25"/>
  <c r="P952" i="25"/>
  <c r="O952" i="25"/>
  <c r="N952" i="25"/>
  <c r="AE951" i="25"/>
  <c r="P951" i="25"/>
  <c r="O951" i="25"/>
  <c r="N951" i="25"/>
  <c r="AE950" i="25"/>
  <c r="P950" i="25"/>
  <c r="O950" i="25"/>
  <c r="N950" i="25"/>
  <c r="AE949" i="25"/>
  <c r="P949" i="25"/>
  <c r="O949" i="25"/>
  <c r="N949" i="25"/>
  <c r="AE948" i="25"/>
  <c r="P948" i="25"/>
  <c r="O948" i="25"/>
  <c r="N948" i="25"/>
  <c r="AE947" i="25"/>
  <c r="P947" i="25"/>
  <c r="O947" i="25"/>
  <c r="N947" i="25"/>
  <c r="AE946" i="25"/>
  <c r="P946" i="25"/>
  <c r="O946" i="25"/>
  <c r="N946" i="25"/>
  <c r="AE945" i="25"/>
  <c r="P945" i="25"/>
  <c r="O945" i="25"/>
  <c r="N945" i="25"/>
  <c r="AE944" i="25"/>
  <c r="P944" i="25"/>
  <c r="O944" i="25"/>
  <c r="N944" i="25"/>
  <c r="AE943" i="25"/>
  <c r="P943" i="25"/>
  <c r="O943" i="25"/>
  <c r="N943" i="25"/>
  <c r="AE942" i="25"/>
  <c r="P942" i="25"/>
  <c r="O942" i="25"/>
  <c r="N942" i="25"/>
  <c r="AE941" i="25"/>
  <c r="P941" i="25"/>
  <c r="O941" i="25"/>
  <c r="N941" i="25"/>
  <c r="AE940" i="25"/>
  <c r="P940" i="25"/>
  <c r="O940" i="25"/>
  <c r="N940" i="25"/>
  <c r="AE939" i="25"/>
  <c r="P939" i="25"/>
  <c r="O939" i="25"/>
  <c r="N939" i="25"/>
  <c r="AE938" i="25"/>
  <c r="P938" i="25"/>
  <c r="O938" i="25"/>
  <c r="N938" i="25"/>
  <c r="AE937" i="25"/>
  <c r="P937" i="25"/>
  <c r="O937" i="25"/>
  <c r="N937" i="25"/>
  <c r="AE936" i="25"/>
  <c r="P936" i="25"/>
  <c r="O936" i="25"/>
  <c r="N936" i="25"/>
  <c r="AE935" i="25"/>
  <c r="P935" i="25"/>
  <c r="O935" i="25"/>
  <c r="N935" i="25"/>
  <c r="AE934" i="25"/>
  <c r="P934" i="25"/>
  <c r="O934" i="25"/>
  <c r="N934" i="25"/>
  <c r="AE933" i="25"/>
  <c r="P933" i="25"/>
  <c r="O933" i="25"/>
  <c r="N933" i="25"/>
  <c r="AE932" i="25"/>
  <c r="P932" i="25"/>
  <c r="O932" i="25"/>
  <c r="N932" i="25"/>
  <c r="AE931" i="25"/>
  <c r="P931" i="25"/>
  <c r="O931" i="25"/>
  <c r="N931" i="25"/>
  <c r="AE930" i="25"/>
  <c r="P930" i="25"/>
  <c r="O930" i="25"/>
  <c r="N930" i="25"/>
  <c r="AE929" i="25"/>
  <c r="P929" i="25"/>
  <c r="O929" i="25"/>
  <c r="N929" i="25"/>
  <c r="AE928" i="25"/>
  <c r="P928" i="25"/>
  <c r="O928" i="25"/>
  <c r="N928" i="25"/>
  <c r="AE927" i="25"/>
  <c r="P927" i="25"/>
  <c r="O927" i="25"/>
  <c r="N927" i="25"/>
  <c r="AE926" i="25"/>
  <c r="P926" i="25"/>
  <c r="O926" i="25"/>
  <c r="N926" i="25"/>
  <c r="AE925" i="25"/>
  <c r="P925" i="25"/>
  <c r="O925" i="25"/>
  <c r="N925" i="25"/>
  <c r="AE924" i="25"/>
  <c r="P924" i="25"/>
  <c r="O924" i="25"/>
  <c r="N924" i="25"/>
  <c r="AE923" i="25"/>
  <c r="P923" i="25"/>
  <c r="O923" i="25"/>
  <c r="N923" i="25"/>
  <c r="AE922" i="25"/>
  <c r="P922" i="25"/>
  <c r="O922" i="25"/>
  <c r="N922" i="25"/>
  <c r="AE921" i="25"/>
  <c r="P921" i="25"/>
  <c r="O921" i="25"/>
  <c r="N921" i="25"/>
  <c r="AE920" i="25"/>
  <c r="P920" i="25"/>
  <c r="O920" i="25"/>
  <c r="N920" i="25"/>
  <c r="AE919" i="25"/>
  <c r="P919" i="25"/>
  <c r="O919" i="25"/>
  <c r="N919" i="25"/>
  <c r="AE918" i="25"/>
  <c r="P918" i="25"/>
  <c r="O918" i="25"/>
  <c r="N918" i="25"/>
  <c r="AE917" i="25"/>
  <c r="P917" i="25"/>
  <c r="O917" i="25"/>
  <c r="N917" i="25"/>
  <c r="AE916" i="25"/>
  <c r="P916" i="25"/>
  <c r="O916" i="25"/>
  <c r="N916" i="25"/>
  <c r="AE915" i="25"/>
  <c r="P915" i="25"/>
  <c r="O915" i="25"/>
  <c r="N915" i="25"/>
  <c r="AE914" i="25"/>
  <c r="P914" i="25"/>
  <c r="O914" i="25"/>
  <c r="N914" i="25"/>
  <c r="AE913" i="25"/>
  <c r="P913" i="25"/>
  <c r="O913" i="25"/>
  <c r="N913" i="25"/>
  <c r="AE912" i="25"/>
  <c r="P912" i="25"/>
  <c r="O912" i="25"/>
  <c r="N912" i="25"/>
  <c r="AE911" i="25"/>
  <c r="P911" i="25"/>
  <c r="O911" i="25"/>
  <c r="N911" i="25"/>
  <c r="AE910" i="25"/>
  <c r="P910" i="25"/>
  <c r="O910" i="25"/>
  <c r="N910" i="25"/>
  <c r="AE909" i="25"/>
  <c r="P909" i="25"/>
  <c r="O909" i="25"/>
  <c r="N909" i="25"/>
  <c r="AE908" i="25"/>
  <c r="P908" i="25"/>
  <c r="O908" i="25"/>
  <c r="N908" i="25"/>
  <c r="AE907" i="25"/>
  <c r="P907" i="25"/>
  <c r="O907" i="25"/>
  <c r="N907" i="25"/>
  <c r="AE906" i="25"/>
  <c r="P906" i="25"/>
  <c r="O906" i="25"/>
  <c r="N906" i="25"/>
  <c r="AE905" i="25"/>
  <c r="P905" i="25"/>
  <c r="O905" i="25"/>
  <c r="N905" i="25"/>
  <c r="AE904" i="25"/>
  <c r="P904" i="25"/>
  <c r="O904" i="25"/>
  <c r="N904" i="25"/>
  <c r="AE903" i="25"/>
  <c r="P903" i="25"/>
  <c r="O903" i="25"/>
  <c r="N903" i="25"/>
  <c r="AE902" i="25"/>
  <c r="P902" i="25"/>
  <c r="O902" i="25"/>
  <c r="N902" i="25"/>
  <c r="AE901" i="25"/>
  <c r="P901" i="25"/>
  <c r="O901" i="25"/>
  <c r="N901" i="25"/>
  <c r="AE900" i="25"/>
  <c r="P900" i="25"/>
  <c r="O900" i="25"/>
  <c r="N900" i="25"/>
  <c r="AE899" i="25"/>
  <c r="P899" i="25"/>
  <c r="O899" i="25"/>
  <c r="N899" i="25"/>
  <c r="AE898" i="25"/>
  <c r="P898" i="25"/>
  <c r="O898" i="25"/>
  <c r="N898" i="25"/>
  <c r="AE897" i="25"/>
  <c r="P897" i="25"/>
  <c r="O897" i="25"/>
  <c r="N897" i="25"/>
  <c r="AE896" i="25"/>
  <c r="P896" i="25"/>
  <c r="O896" i="25"/>
  <c r="N896" i="25"/>
  <c r="AE895" i="25"/>
  <c r="P895" i="25"/>
  <c r="O895" i="25"/>
  <c r="N895" i="25"/>
  <c r="AE894" i="25"/>
  <c r="P894" i="25"/>
  <c r="O894" i="25"/>
  <c r="N894" i="25"/>
  <c r="AE893" i="25"/>
  <c r="P893" i="25"/>
  <c r="O893" i="25"/>
  <c r="N893" i="25"/>
  <c r="AE892" i="25"/>
  <c r="P892" i="25"/>
  <c r="O892" i="25"/>
  <c r="N892" i="25"/>
  <c r="AE891" i="25"/>
  <c r="P891" i="25"/>
  <c r="O891" i="25"/>
  <c r="N891" i="25"/>
  <c r="AE890" i="25"/>
  <c r="P890" i="25"/>
  <c r="O890" i="25"/>
  <c r="N890" i="25"/>
  <c r="AE889" i="25"/>
  <c r="P889" i="25"/>
  <c r="O889" i="25"/>
  <c r="N889" i="25"/>
  <c r="AE888" i="25"/>
  <c r="P888" i="25"/>
  <c r="O888" i="25"/>
  <c r="N888" i="25"/>
  <c r="AE887" i="25"/>
  <c r="P887" i="25"/>
  <c r="O887" i="25"/>
  <c r="N887" i="25"/>
  <c r="AE886" i="25"/>
  <c r="P886" i="25"/>
  <c r="O886" i="25"/>
  <c r="N886" i="25"/>
  <c r="AE885" i="25"/>
  <c r="P885" i="25"/>
  <c r="O885" i="25"/>
  <c r="N885" i="25"/>
  <c r="AE884" i="25"/>
  <c r="P884" i="25"/>
  <c r="O884" i="25"/>
  <c r="N884" i="25"/>
  <c r="AE883" i="25"/>
  <c r="P883" i="25"/>
  <c r="O883" i="25"/>
  <c r="N883" i="25"/>
  <c r="AE882" i="25"/>
  <c r="P882" i="25"/>
  <c r="O882" i="25"/>
  <c r="N882" i="25"/>
  <c r="AE881" i="25"/>
  <c r="P881" i="25"/>
  <c r="O881" i="25"/>
  <c r="N881" i="25"/>
  <c r="AE880" i="25"/>
  <c r="P880" i="25"/>
  <c r="O880" i="25"/>
  <c r="N880" i="25"/>
  <c r="AE879" i="25"/>
  <c r="P879" i="25"/>
  <c r="O879" i="25"/>
  <c r="N879" i="25"/>
  <c r="AE878" i="25"/>
  <c r="P878" i="25"/>
  <c r="O878" i="25"/>
  <c r="N878" i="25"/>
  <c r="AE877" i="25"/>
  <c r="P877" i="25"/>
  <c r="O877" i="25"/>
  <c r="N877" i="25"/>
  <c r="AE876" i="25"/>
  <c r="P876" i="25"/>
  <c r="O876" i="25"/>
  <c r="N876" i="25"/>
  <c r="AE875" i="25"/>
  <c r="P875" i="25"/>
  <c r="O875" i="25"/>
  <c r="N875" i="25"/>
  <c r="AE874" i="25"/>
  <c r="P874" i="25"/>
  <c r="O874" i="25"/>
  <c r="N874" i="25"/>
  <c r="AE873" i="25"/>
  <c r="P873" i="25"/>
  <c r="O873" i="25"/>
  <c r="N873" i="25"/>
  <c r="AE872" i="25"/>
  <c r="P872" i="25"/>
  <c r="O872" i="25"/>
  <c r="N872" i="25"/>
  <c r="AE871" i="25"/>
  <c r="P871" i="25"/>
  <c r="O871" i="25"/>
  <c r="N871" i="25"/>
  <c r="AE870" i="25"/>
  <c r="P870" i="25"/>
  <c r="O870" i="25"/>
  <c r="N870" i="25"/>
  <c r="AE869" i="25"/>
  <c r="P869" i="25"/>
  <c r="O869" i="25"/>
  <c r="N869" i="25"/>
  <c r="AE868" i="25"/>
  <c r="P868" i="25"/>
  <c r="O868" i="25"/>
  <c r="N868" i="25"/>
  <c r="AE867" i="25"/>
  <c r="P867" i="25"/>
  <c r="O867" i="25"/>
  <c r="N867" i="25"/>
  <c r="AE866" i="25"/>
  <c r="P866" i="25"/>
  <c r="O866" i="25"/>
  <c r="N866" i="25"/>
  <c r="AE865" i="25"/>
  <c r="P865" i="25"/>
  <c r="O865" i="25"/>
  <c r="N865" i="25"/>
  <c r="AE864" i="25"/>
  <c r="P864" i="25"/>
  <c r="O864" i="25"/>
  <c r="N864" i="25"/>
  <c r="AE863" i="25"/>
  <c r="P863" i="25"/>
  <c r="O863" i="25"/>
  <c r="N863" i="25"/>
  <c r="AE862" i="25"/>
  <c r="P862" i="25"/>
  <c r="O862" i="25"/>
  <c r="N862" i="25"/>
  <c r="AE861" i="25"/>
  <c r="P861" i="25"/>
  <c r="O861" i="25"/>
  <c r="N861" i="25"/>
  <c r="AE860" i="25"/>
  <c r="P860" i="25"/>
  <c r="O860" i="25"/>
  <c r="N860" i="25"/>
  <c r="AE859" i="25"/>
  <c r="P859" i="25"/>
  <c r="O859" i="25"/>
  <c r="N859" i="25"/>
  <c r="AE858" i="25"/>
  <c r="P858" i="25"/>
  <c r="O858" i="25"/>
  <c r="N858" i="25"/>
  <c r="AE857" i="25"/>
  <c r="P857" i="25"/>
  <c r="O857" i="25"/>
  <c r="N857" i="25"/>
  <c r="AE856" i="25"/>
  <c r="P856" i="25"/>
  <c r="O856" i="25"/>
  <c r="N856" i="25"/>
  <c r="AE855" i="25"/>
  <c r="P855" i="25"/>
  <c r="O855" i="25"/>
  <c r="N855" i="25"/>
  <c r="AE854" i="25"/>
  <c r="P854" i="25"/>
  <c r="O854" i="25"/>
  <c r="N854" i="25"/>
  <c r="AE853" i="25"/>
  <c r="P853" i="25"/>
  <c r="O853" i="25"/>
  <c r="N853" i="25"/>
  <c r="AE852" i="25"/>
  <c r="P852" i="25"/>
  <c r="O852" i="25"/>
  <c r="N852" i="25"/>
  <c r="AE851" i="25"/>
  <c r="P851" i="25"/>
  <c r="O851" i="25"/>
  <c r="N851" i="25"/>
  <c r="AE850" i="25"/>
  <c r="P850" i="25"/>
  <c r="O850" i="25"/>
  <c r="N850" i="25"/>
  <c r="AE849" i="25"/>
  <c r="P849" i="25"/>
  <c r="O849" i="25"/>
  <c r="N849" i="25"/>
  <c r="AE848" i="25"/>
  <c r="P848" i="25"/>
  <c r="O848" i="25"/>
  <c r="N848" i="25"/>
  <c r="AE847" i="25"/>
  <c r="P847" i="25"/>
  <c r="O847" i="25"/>
  <c r="N847" i="25"/>
  <c r="AE846" i="25"/>
  <c r="P846" i="25"/>
  <c r="O846" i="25"/>
  <c r="N846" i="25"/>
  <c r="AE845" i="25"/>
  <c r="P845" i="25"/>
  <c r="O845" i="25"/>
  <c r="N845" i="25"/>
  <c r="AE844" i="25"/>
  <c r="P844" i="25"/>
  <c r="O844" i="25"/>
  <c r="N844" i="25"/>
  <c r="AE843" i="25"/>
  <c r="P843" i="25"/>
  <c r="O843" i="25"/>
  <c r="N843" i="25"/>
  <c r="AE842" i="25"/>
  <c r="P842" i="25"/>
  <c r="O842" i="25"/>
  <c r="N842" i="25"/>
  <c r="AE841" i="25"/>
  <c r="P841" i="25"/>
  <c r="O841" i="25"/>
  <c r="N841" i="25"/>
  <c r="AE840" i="25"/>
  <c r="P840" i="25"/>
  <c r="O840" i="25"/>
  <c r="N840" i="25"/>
  <c r="AE839" i="25"/>
  <c r="P839" i="25"/>
  <c r="O839" i="25"/>
  <c r="N839" i="25"/>
  <c r="AE838" i="25"/>
  <c r="P838" i="25"/>
  <c r="O838" i="25"/>
  <c r="N838" i="25"/>
  <c r="AE837" i="25"/>
  <c r="P837" i="25"/>
  <c r="O837" i="25"/>
  <c r="N837" i="25"/>
  <c r="AE836" i="25"/>
  <c r="P836" i="25"/>
  <c r="O836" i="25"/>
  <c r="N836" i="25"/>
  <c r="AE835" i="25"/>
  <c r="P835" i="25"/>
  <c r="O835" i="25"/>
  <c r="N835" i="25"/>
  <c r="AE834" i="25"/>
  <c r="P834" i="25"/>
  <c r="O834" i="25"/>
  <c r="N834" i="25"/>
  <c r="AE833" i="25"/>
  <c r="P833" i="25"/>
  <c r="O833" i="25"/>
  <c r="N833" i="25"/>
  <c r="AE832" i="25"/>
  <c r="P832" i="25"/>
  <c r="O832" i="25"/>
  <c r="N832" i="25"/>
  <c r="AE831" i="25"/>
  <c r="P831" i="25"/>
  <c r="O831" i="25"/>
  <c r="N831" i="25"/>
  <c r="AE830" i="25"/>
  <c r="P830" i="25"/>
  <c r="O830" i="25"/>
  <c r="N830" i="25"/>
  <c r="AE829" i="25"/>
  <c r="P829" i="25"/>
  <c r="O829" i="25"/>
  <c r="N829" i="25"/>
  <c r="AE828" i="25"/>
  <c r="P828" i="25"/>
  <c r="O828" i="25"/>
  <c r="N828" i="25"/>
  <c r="AE827" i="25"/>
  <c r="P827" i="25"/>
  <c r="O827" i="25"/>
  <c r="N827" i="25"/>
  <c r="AE826" i="25"/>
  <c r="P826" i="25"/>
  <c r="O826" i="25"/>
  <c r="N826" i="25"/>
  <c r="AE825" i="25"/>
  <c r="P825" i="25"/>
  <c r="O825" i="25"/>
  <c r="N825" i="25"/>
  <c r="AE824" i="25"/>
  <c r="P824" i="25"/>
  <c r="O824" i="25"/>
  <c r="N824" i="25"/>
  <c r="AE823" i="25"/>
  <c r="P823" i="25"/>
  <c r="O823" i="25"/>
  <c r="N823" i="25"/>
  <c r="AE822" i="25"/>
  <c r="P822" i="25"/>
  <c r="O822" i="25"/>
  <c r="N822" i="25"/>
  <c r="AE821" i="25"/>
  <c r="P821" i="25"/>
  <c r="O821" i="25"/>
  <c r="N821" i="25"/>
  <c r="AE820" i="25"/>
  <c r="P820" i="25"/>
  <c r="O820" i="25"/>
  <c r="N820" i="25"/>
  <c r="AE819" i="25"/>
  <c r="P819" i="25"/>
  <c r="O819" i="25"/>
  <c r="N819" i="25"/>
  <c r="AE818" i="25"/>
  <c r="P818" i="25"/>
  <c r="O818" i="25"/>
  <c r="N818" i="25"/>
  <c r="AE817" i="25"/>
  <c r="P817" i="25"/>
  <c r="O817" i="25"/>
  <c r="N817" i="25"/>
  <c r="AE816" i="25"/>
  <c r="P816" i="25"/>
  <c r="O816" i="25"/>
  <c r="N816" i="25"/>
  <c r="AE815" i="25"/>
  <c r="P815" i="25"/>
  <c r="O815" i="25"/>
  <c r="N815" i="25"/>
  <c r="AE814" i="25"/>
  <c r="P814" i="25"/>
  <c r="O814" i="25"/>
  <c r="N814" i="25"/>
  <c r="AE813" i="25"/>
  <c r="P813" i="25"/>
  <c r="O813" i="25"/>
  <c r="N813" i="25"/>
  <c r="AE812" i="25"/>
  <c r="P812" i="25"/>
  <c r="O812" i="25"/>
  <c r="N812" i="25"/>
  <c r="AE811" i="25"/>
  <c r="P811" i="25"/>
  <c r="O811" i="25"/>
  <c r="N811" i="25"/>
  <c r="AE810" i="25"/>
  <c r="P810" i="25"/>
  <c r="O810" i="25"/>
  <c r="N810" i="25"/>
  <c r="AE809" i="25"/>
  <c r="P809" i="25"/>
  <c r="O809" i="25"/>
  <c r="N809" i="25"/>
  <c r="AE808" i="25"/>
  <c r="P808" i="25"/>
  <c r="O808" i="25"/>
  <c r="N808" i="25"/>
  <c r="AE807" i="25"/>
  <c r="P807" i="25"/>
  <c r="O807" i="25"/>
  <c r="N807" i="25"/>
  <c r="AE806" i="25"/>
  <c r="P806" i="25"/>
  <c r="O806" i="25"/>
  <c r="N806" i="25"/>
  <c r="AE805" i="25"/>
  <c r="P805" i="25"/>
  <c r="O805" i="25"/>
  <c r="N805" i="25"/>
  <c r="AE804" i="25"/>
  <c r="P804" i="25"/>
  <c r="O804" i="25"/>
  <c r="N804" i="25"/>
  <c r="AE803" i="25"/>
  <c r="P803" i="25"/>
  <c r="O803" i="25"/>
  <c r="N803" i="25"/>
  <c r="AE802" i="25"/>
  <c r="P802" i="25"/>
  <c r="O802" i="25"/>
  <c r="N802" i="25"/>
  <c r="AE801" i="25"/>
  <c r="P801" i="25"/>
  <c r="O801" i="25"/>
  <c r="N801" i="25"/>
  <c r="AE800" i="25"/>
  <c r="P800" i="25"/>
  <c r="O800" i="25"/>
  <c r="N800" i="25"/>
  <c r="AE799" i="25"/>
  <c r="P799" i="25"/>
  <c r="O799" i="25"/>
  <c r="N799" i="25"/>
  <c r="AE798" i="25"/>
  <c r="P798" i="25"/>
  <c r="O798" i="25"/>
  <c r="N798" i="25"/>
  <c r="AE797" i="25"/>
  <c r="P797" i="25"/>
  <c r="O797" i="25"/>
  <c r="N797" i="25"/>
  <c r="AE796" i="25"/>
  <c r="P796" i="25"/>
  <c r="O796" i="25"/>
  <c r="N796" i="25"/>
  <c r="AE795" i="25"/>
  <c r="P795" i="25"/>
  <c r="O795" i="25"/>
  <c r="N795" i="25"/>
  <c r="AE794" i="25"/>
  <c r="P794" i="25"/>
  <c r="O794" i="25"/>
  <c r="N794" i="25"/>
  <c r="AE793" i="25"/>
  <c r="P793" i="25"/>
  <c r="O793" i="25"/>
  <c r="N793" i="25"/>
  <c r="AE792" i="25"/>
  <c r="P792" i="25"/>
  <c r="O792" i="25"/>
  <c r="N792" i="25"/>
  <c r="AE791" i="25"/>
  <c r="P791" i="25"/>
  <c r="O791" i="25"/>
  <c r="N791" i="25"/>
  <c r="AE790" i="25"/>
  <c r="P790" i="25"/>
  <c r="O790" i="25"/>
  <c r="N790" i="25"/>
  <c r="AE789" i="25"/>
  <c r="P789" i="25"/>
  <c r="O789" i="25"/>
  <c r="N789" i="25"/>
  <c r="AE788" i="25"/>
  <c r="P788" i="25"/>
  <c r="O788" i="25"/>
  <c r="N788" i="25"/>
  <c r="AE787" i="25"/>
  <c r="P787" i="25"/>
  <c r="O787" i="25"/>
  <c r="N787" i="25"/>
  <c r="AE786" i="25"/>
  <c r="P786" i="25"/>
  <c r="O786" i="25"/>
  <c r="N786" i="25"/>
  <c r="AE785" i="25"/>
  <c r="P785" i="25"/>
  <c r="O785" i="25"/>
  <c r="N785" i="25"/>
  <c r="AE784" i="25"/>
  <c r="P784" i="25"/>
  <c r="O784" i="25"/>
  <c r="N784" i="25"/>
  <c r="AE783" i="25"/>
  <c r="P783" i="25"/>
  <c r="O783" i="25"/>
  <c r="N783" i="25"/>
  <c r="AE782" i="25"/>
  <c r="P782" i="25"/>
  <c r="O782" i="25"/>
  <c r="N782" i="25"/>
  <c r="AE781" i="25"/>
  <c r="P781" i="25"/>
  <c r="O781" i="25"/>
  <c r="N781" i="25"/>
  <c r="AE780" i="25"/>
  <c r="P780" i="25"/>
  <c r="O780" i="25"/>
  <c r="N780" i="25"/>
  <c r="AE779" i="25"/>
  <c r="P779" i="25"/>
  <c r="O779" i="25"/>
  <c r="N779" i="25"/>
  <c r="AE778" i="25"/>
  <c r="P778" i="25"/>
  <c r="O778" i="25"/>
  <c r="N778" i="25"/>
  <c r="AE777" i="25"/>
  <c r="P777" i="25"/>
  <c r="O777" i="25"/>
  <c r="N777" i="25"/>
  <c r="AE776" i="25"/>
  <c r="P776" i="25"/>
  <c r="O776" i="25"/>
  <c r="N776" i="25"/>
  <c r="AE775" i="25"/>
  <c r="P775" i="25"/>
  <c r="O775" i="25"/>
  <c r="N775" i="25"/>
  <c r="AE774" i="25"/>
  <c r="P774" i="25"/>
  <c r="O774" i="25"/>
  <c r="N774" i="25"/>
  <c r="AE773" i="25"/>
  <c r="P773" i="25"/>
  <c r="O773" i="25"/>
  <c r="N773" i="25"/>
  <c r="AE772" i="25"/>
  <c r="P772" i="25"/>
  <c r="O772" i="25"/>
  <c r="N772" i="25"/>
  <c r="AE771" i="25"/>
  <c r="P771" i="25"/>
  <c r="O771" i="25"/>
  <c r="N771" i="25"/>
  <c r="AE770" i="25"/>
  <c r="P770" i="25"/>
  <c r="O770" i="25"/>
  <c r="N770" i="25"/>
  <c r="AE769" i="25"/>
  <c r="P769" i="25"/>
  <c r="O769" i="25"/>
  <c r="N769" i="25"/>
  <c r="AE768" i="25"/>
  <c r="P768" i="25"/>
  <c r="O768" i="25"/>
  <c r="N768" i="25"/>
  <c r="AE767" i="25"/>
  <c r="P767" i="25"/>
  <c r="O767" i="25"/>
  <c r="N767" i="25"/>
  <c r="AE766" i="25"/>
  <c r="P766" i="25"/>
  <c r="O766" i="25"/>
  <c r="N766" i="25"/>
  <c r="AE765" i="25"/>
  <c r="P765" i="25"/>
  <c r="O765" i="25"/>
  <c r="N765" i="25"/>
  <c r="AE764" i="25"/>
  <c r="P764" i="25"/>
  <c r="O764" i="25"/>
  <c r="N764" i="25"/>
  <c r="AE763" i="25"/>
  <c r="P763" i="25"/>
  <c r="O763" i="25"/>
  <c r="N763" i="25"/>
  <c r="AE762" i="25"/>
  <c r="P762" i="25"/>
  <c r="O762" i="25"/>
  <c r="N762" i="25"/>
  <c r="AE761" i="25"/>
  <c r="P761" i="25"/>
  <c r="O761" i="25"/>
  <c r="N761" i="25"/>
  <c r="AE760" i="25"/>
  <c r="P760" i="25"/>
  <c r="O760" i="25"/>
  <c r="N760" i="25"/>
  <c r="AE759" i="25"/>
  <c r="P759" i="25"/>
  <c r="O759" i="25"/>
  <c r="N759" i="25"/>
  <c r="AE758" i="25"/>
  <c r="P758" i="25"/>
  <c r="O758" i="25"/>
  <c r="N758" i="25"/>
  <c r="AE757" i="25"/>
  <c r="P757" i="25"/>
  <c r="O757" i="25"/>
  <c r="N757" i="25"/>
  <c r="AE756" i="25"/>
  <c r="P756" i="25"/>
  <c r="O756" i="25"/>
  <c r="N756" i="25"/>
  <c r="AE755" i="25"/>
  <c r="P755" i="25"/>
  <c r="O755" i="25"/>
  <c r="N755" i="25"/>
  <c r="AE754" i="25"/>
  <c r="P754" i="25"/>
  <c r="O754" i="25"/>
  <c r="N754" i="25"/>
  <c r="AE753" i="25"/>
  <c r="P753" i="25"/>
  <c r="O753" i="25"/>
  <c r="N753" i="25"/>
  <c r="AE752" i="25"/>
  <c r="P752" i="25"/>
  <c r="O752" i="25"/>
  <c r="N752" i="25"/>
  <c r="AE751" i="25"/>
  <c r="P751" i="25"/>
  <c r="O751" i="25"/>
  <c r="N751" i="25"/>
  <c r="AE750" i="25"/>
  <c r="P750" i="25"/>
  <c r="O750" i="25"/>
  <c r="N750" i="25"/>
  <c r="AE749" i="25"/>
  <c r="P749" i="25"/>
  <c r="O749" i="25"/>
  <c r="N749" i="25"/>
  <c r="AE748" i="25"/>
  <c r="P748" i="25"/>
  <c r="O748" i="25"/>
  <c r="N748" i="25"/>
  <c r="AE747" i="25"/>
  <c r="P747" i="25"/>
  <c r="O747" i="25"/>
  <c r="N747" i="25"/>
  <c r="AE746" i="25"/>
  <c r="P746" i="25"/>
  <c r="O746" i="25"/>
  <c r="N746" i="25"/>
  <c r="AE745" i="25"/>
  <c r="P745" i="25"/>
  <c r="O745" i="25"/>
  <c r="N745" i="25"/>
  <c r="AE744" i="25"/>
  <c r="P744" i="25"/>
  <c r="O744" i="25"/>
  <c r="N744" i="25"/>
  <c r="AE743" i="25"/>
  <c r="P743" i="25"/>
  <c r="O743" i="25"/>
  <c r="N743" i="25"/>
  <c r="AE742" i="25"/>
  <c r="P742" i="25"/>
  <c r="O742" i="25"/>
  <c r="N742" i="25"/>
  <c r="AE741" i="25"/>
  <c r="P741" i="25"/>
  <c r="O741" i="25"/>
  <c r="N741" i="25"/>
  <c r="AE740" i="25"/>
  <c r="P740" i="25"/>
  <c r="O740" i="25"/>
  <c r="N740" i="25"/>
  <c r="AE739" i="25"/>
  <c r="P739" i="25"/>
  <c r="O739" i="25"/>
  <c r="N739" i="25"/>
  <c r="AE738" i="25"/>
  <c r="P738" i="25"/>
  <c r="O738" i="25"/>
  <c r="N738" i="25"/>
  <c r="AE737" i="25"/>
  <c r="P737" i="25"/>
  <c r="O737" i="25"/>
  <c r="N737" i="25"/>
  <c r="AE736" i="25"/>
  <c r="P736" i="25"/>
  <c r="O736" i="25"/>
  <c r="N736" i="25"/>
  <c r="AE735" i="25"/>
  <c r="P735" i="25"/>
  <c r="O735" i="25"/>
  <c r="N735" i="25"/>
  <c r="AE734" i="25"/>
  <c r="P734" i="25"/>
  <c r="O734" i="25"/>
  <c r="N734" i="25"/>
  <c r="AE733" i="25"/>
  <c r="P733" i="25"/>
  <c r="O733" i="25"/>
  <c r="N733" i="25"/>
  <c r="AE732" i="25"/>
  <c r="P732" i="25"/>
  <c r="O732" i="25"/>
  <c r="N732" i="25"/>
  <c r="AE731" i="25"/>
  <c r="P731" i="25"/>
  <c r="O731" i="25"/>
  <c r="N731" i="25"/>
  <c r="AE730" i="25"/>
  <c r="P730" i="25"/>
  <c r="O730" i="25"/>
  <c r="N730" i="25"/>
  <c r="AE729" i="25"/>
  <c r="P729" i="25"/>
  <c r="O729" i="25"/>
  <c r="N729" i="25"/>
  <c r="AE728" i="25"/>
  <c r="P728" i="25"/>
  <c r="O728" i="25"/>
  <c r="N728" i="25"/>
  <c r="AE727" i="25"/>
  <c r="P727" i="25"/>
  <c r="O727" i="25"/>
  <c r="N727" i="25"/>
  <c r="AE726" i="25"/>
  <c r="P726" i="25"/>
  <c r="O726" i="25"/>
  <c r="N726" i="25"/>
  <c r="AE725" i="25"/>
  <c r="P725" i="25"/>
  <c r="O725" i="25"/>
  <c r="N725" i="25"/>
  <c r="AE724" i="25"/>
  <c r="P724" i="25"/>
  <c r="O724" i="25"/>
  <c r="N724" i="25"/>
  <c r="AE723" i="25"/>
  <c r="P723" i="25"/>
  <c r="O723" i="25"/>
  <c r="N723" i="25"/>
  <c r="AE722" i="25"/>
  <c r="P722" i="25"/>
  <c r="O722" i="25"/>
  <c r="N722" i="25"/>
  <c r="AE721" i="25"/>
  <c r="P721" i="25"/>
  <c r="O721" i="25"/>
  <c r="N721" i="25"/>
  <c r="AE720" i="25"/>
  <c r="P720" i="25"/>
  <c r="O720" i="25"/>
  <c r="N720" i="25"/>
  <c r="AE719" i="25"/>
  <c r="P719" i="25"/>
  <c r="O719" i="25"/>
  <c r="N719" i="25"/>
  <c r="AE718" i="25"/>
  <c r="P718" i="25"/>
  <c r="O718" i="25"/>
  <c r="N718" i="25"/>
  <c r="AE717" i="25"/>
  <c r="P717" i="25"/>
  <c r="O717" i="25"/>
  <c r="N717" i="25"/>
  <c r="AE716" i="25"/>
  <c r="P716" i="25"/>
  <c r="O716" i="25"/>
  <c r="N716" i="25"/>
  <c r="AE715" i="25"/>
  <c r="P715" i="25"/>
  <c r="O715" i="25"/>
  <c r="N715" i="25"/>
  <c r="AE714" i="25"/>
  <c r="P714" i="25"/>
  <c r="O714" i="25"/>
  <c r="N714" i="25"/>
  <c r="AE713" i="25"/>
  <c r="P713" i="25"/>
  <c r="O713" i="25"/>
  <c r="N713" i="25"/>
  <c r="AE712" i="25"/>
  <c r="P712" i="25"/>
  <c r="O712" i="25"/>
  <c r="N712" i="25"/>
  <c r="AE711" i="25"/>
  <c r="P711" i="25"/>
  <c r="O711" i="25"/>
  <c r="N711" i="25"/>
  <c r="AE710" i="25"/>
  <c r="P710" i="25"/>
  <c r="O710" i="25"/>
  <c r="N710" i="25"/>
  <c r="AE709" i="25"/>
  <c r="P709" i="25"/>
  <c r="O709" i="25"/>
  <c r="N709" i="25"/>
  <c r="AE708" i="25"/>
  <c r="P708" i="25"/>
  <c r="O708" i="25"/>
  <c r="N708" i="25"/>
  <c r="AE707" i="25"/>
  <c r="P707" i="25"/>
  <c r="O707" i="25"/>
  <c r="N707" i="25"/>
  <c r="AE706" i="25"/>
  <c r="P706" i="25"/>
  <c r="O706" i="25"/>
  <c r="N706" i="25"/>
  <c r="AE705" i="25"/>
  <c r="P705" i="25"/>
  <c r="O705" i="25"/>
  <c r="N705" i="25"/>
  <c r="AE704" i="25"/>
  <c r="P704" i="25"/>
  <c r="O704" i="25"/>
  <c r="N704" i="25"/>
  <c r="AE703" i="25"/>
  <c r="P703" i="25"/>
  <c r="O703" i="25"/>
  <c r="N703" i="25"/>
  <c r="AE702" i="25"/>
  <c r="P702" i="25"/>
  <c r="O702" i="25"/>
  <c r="N702" i="25"/>
  <c r="AE701" i="25"/>
  <c r="P701" i="25"/>
  <c r="O701" i="25"/>
  <c r="N701" i="25"/>
  <c r="AE700" i="25"/>
  <c r="P700" i="25"/>
  <c r="O700" i="25"/>
  <c r="N700" i="25"/>
  <c r="AE699" i="25"/>
  <c r="P699" i="25"/>
  <c r="O699" i="25"/>
  <c r="N699" i="25"/>
  <c r="AE698" i="25"/>
  <c r="P698" i="25"/>
  <c r="O698" i="25"/>
  <c r="N698" i="25"/>
  <c r="AE697" i="25"/>
  <c r="P697" i="25"/>
  <c r="O697" i="25"/>
  <c r="N697" i="25"/>
  <c r="AE696" i="25"/>
  <c r="P696" i="25"/>
  <c r="O696" i="25"/>
  <c r="N696" i="25"/>
  <c r="AE695" i="25"/>
  <c r="P695" i="25"/>
  <c r="O695" i="25"/>
  <c r="N695" i="25"/>
  <c r="AE694" i="25"/>
  <c r="P694" i="25"/>
  <c r="O694" i="25"/>
  <c r="N694" i="25"/>
  <c r="AE693" i="25"/>
  <c r="P693" i="25"/>
  <c r="O693" i="25"/>
  <c r="N693" i="25"/>
  <c r="AE692" i="25"/>
  <c r="P692" i="25"/>
  <c r="O692" i="25"/>
  <c r="N692" i="25"/>
  <c r="AE691" i="25"/>
  <c r="P691" i="25"/>
  <c r="O691" i="25"/>
  <c r="N691" i="25"/>
  <c r="AE690" i="25"/>
  <c r="P690" i="25"/>
  <c r="O690" i="25"/>
  <c r="N690" i="25"/>
  <c r="AE689" i="25"/>
  <c r="P689" i="25"/>
  <c r="O689" i="25"/>
  <c r="N689" i="25"/>
  <c r="AE688" i="25"/>
  <c r="P688" i="25"/>
  <c r="O688" i="25"/>
  <c r="N688" i="25"/>
  <c r="AE687" i="25"/>
  <c r="P687" i="25"/>
  <c r="O687" i="25"/>
  <c r="N687" i="25"/>
  <c r="AE686" i="25"/>
  <c r="P686" i="25"/>
  <c r="O686" i="25"/>
  <c r="N686" i="25"/>
  <c r="AE685" i="25"/>
  <c r="P685" i="25"/>
  <c r="O685" i="25"/>
  <c r="N685" i="25"/>
  <c r="AE684" i="25"/>
  <c r="P684" i="25"/>
  <c r="O684" i="25"/>
  <c r="N684" i="25"/>
  <c r="AE683" i="25"/>
  <c r="P683" i="25"/>
  <c r="O683" i="25"/>
  <c r="N683" i="25"/>
  <c r="AE682" i="25"/>
  <c r="P682" i="25"/>
  <c r="O682" i="25"/>
  <c r="N682" i="25"/>
  <c r="AE681" i="25"/>
  <c r="P681" i="25"/>
  <c r="O681" i="25"/>
  <c r="N681" i="25"/>
  <c r="AE680" i="25"/>
  <c r="P680" i="25"/>
  <c r="O680" i="25"/>
  <c r="N680" i="25"/>
  <c r="AE679" i="25"/>
  <c r="P679" i="25"/>
  <c r="O679" i="25"/>
  <c r="N679" i="25"/>
  <c r="AE678" i="25"/>
  <c r="P678" i="25"/>
  <c r="O678" i="25"/>
  <c r="N678" i="25"/>
  <c r="AE677" i="25"/>
  <c r="P677" i="25"/>
  <c r="O677" i="25"/>
  <c r="N677" i="25"/>
  <c r="AE676" i="25"/>
  <c r="P676" i="25"/>
  <c r="O676" i="25"/>
  <c r="N676" i="25"/>
  <c r="AE675" i="25"/>
  <c r="P675" i="25"/>
  <c r="O675" i="25"/>
  <c r="N675" i="25"/>
  <c r="AE674" i="25"/>
  <c r="P674" i="25"/>
  <c r="O674" i="25"/>
  <c r="N674" i="25"/>
  <c r="AE673" i="25"/>
  <c r="P673" i="25"/>
  <c r="O673" i="25"/>
  <c r="N673" i="25"/>
  <c r="AE672" i="25"/>
  <c r="P672" i="25"/>
  <c r="O672" i="25"/>
  <c r="N672" i="25"/>
  <c r="AE671" i="25"/>
  <c r="P671" i="25"/>
  <c r="O671" i="25"/>
  <c r="N671" i="25"/>
  <c r="AE670" i="25"/>
  <c r="P670" i="25"/>
  <c r="O670" i="25"/>
  <c r="N670" i="25"/>
  <c r="AE669" i="25"/>
  <c r="P669" i="25"/>
  <c r="O669" i="25"/>
  <c r="N669" i="25"/>
  <c r="AE668" i="25"/>
  <c r="P668" i="25"/>
  <c r="O668" i="25"/>
  <c r="N668" i="25"/>
  <c r="AE667" i="25"/>
  <c r="P667" i="25"/>
  <c r="O667" i="25"/>
  <c r="N667" i="25"/>
  <c r="AE666" i="25"/>
  <c r="P666" i="25"/>
  <c r="O666" i="25"/>
  <c r="N666" i="25"/>
  <c r="AE665" i="25"/>
  <c r="P665" i="25"/>
  <c r="O665" i="25"/>
  <c r="N665" i="25"/>
  <c r="AE664" i="25"/>
  <c r="P664" i="25"/>
  <c r="O664" i="25"/>
  <c r="N664" i="25"/>
  <c r="AE663" i="25"/>
  <c r="P663" i="25"/>
  <c r="O663" i="25"/>
  <c r="N663" i="25"/>
  <c r="AE662" i="25"/>
  <c r="P662" i="25"/>
  <c r="O662" i="25"/>
  <c r="N662" i="25"/>
  <c r="AE661" i="25"/>
  <c r="P661" i="25"/>
  <c r="O661" i="25"/>
  <c r="N661" i="25"/>
  <c r="AE660" i="25"/>
  <c r="P660" i="25"/>
  <c r="O660" i="25"/>
  <c r="N660" i="25"/>
  <c r="AE659" i="25"/>
  <c r="P659" i="25"/>
  <c r="O659" i="25"/>
  <c r="N659" i="25"/>
  <c r="AE658" i="25"/>
  <c r="P658" i="25"/>
  <c r="O658" i="25"/>
  <c r="N658" i="25"/>
  <c r="AE657" i="25"/>
  <c r="P657" i="25"/>
  <c r="O657" i="25"/>
  <c r="N657" i="25"/>
  <c r="AE656" i="25"/>
  <c r="P656" i="25"/>
  <c r="O656" i="25"/>
  <c r="N656" i="25"/>
  <c r="AE655" i="25"/>
  <c r="P655" i="25"/>
  <c r="O655" i="25"/>
  <c r="N655" i="25"/>
  <c r="AE654" i="25"/>
  <c r="P654" i="25"/>
  <c r="O654" i="25"/>
  <c r="N654" i="25"/>
  <c r="AE653" i="25"/>
  <c r="P653" i="25"/>
  <c r="O653" i="25"/>
  <c r="N653" i="25"/>
  <c r="AE652" i="25"/>
  <c r="P652" i="25"/>
  <c r="O652" i="25"/>
  <c r="N652" i="25"/>
  <c r="AE651" i="25"/>
  <c r="P651" i="25"/>
  <c r="O651" i="25"/>
  <c r="N651" i="25"/>
  <c r="AE650" i="25"/>
  <c r="P650" i="25"/>
  <c r="O650" i="25"/>
  <c r="N650" i="25"/>
  <c r="AE649" i="25"/>
  <c r="P649" i="25"/>
  <c r="O649" i="25"/>
  <c r="N649" i="25"/>
  <c r="AE648" i="25"/>
  <c r="P648" i="25"/>
  <c r="O648" i="25"/>
  <c r="N648" i="25"/>
  <c r="AE647" i="25"/>
  <c r="P647" i="25"/>
  <c r="O647" i="25"/>
  <c r="N647" i="25"/>
  <c r="AE646" i="25"/>
  <c r="P646" i="25"/>
  <c r="O646" i="25"/>
  <c r="N646" i="25"/>
  <c r="AE645" i="25"/>
  <c r="P645" i="25"/>
  <c r="O645" i="25"/>
  <c r="N645" i="25"/>
  <c r="AE644" i="25"/>
  <c r="P644" i="25"/>
  <c r="O644" i="25"/>
  <c r="N644" i="25"/>
  <c r="AE643" i="25"/>
  <c r="P643" i="25"/>
  <c r="O643" i="25"/>
  <c r="N643" i="25"/>
  <c r="AE642" i="25"/>
  <c r="P642" i="25"/>
  <c r="O642" i="25"/>
  <c r="N642" i="25"/>
  <c r="AE641" i="25"/>
  <c r="P641" i="25"/>
  <c r="O641" i="25"/>
  <c r="N641" i="25"/>
  <c r="AE640" i="25"/>
  <c r="P640" i="25"/>
  <c r="O640" i="25"/>
  <c r="N640" i="25"/>
  <c r="AE639" i="25"/>
  <c r="P639" i="25"/>
  <c r="O639" i="25"/>
  <c r="N639" i="25"/>
  <c r="AE638" i="25"/>
  <c r="P638" i="25"/>
  <c r="O638" i="25"/>
  <c r="N638" i="25"/>
  <c r="AE637" i="25"/>
  <c r="P637" i="25"/>
  <c r="O637" i="25"/>
  <c r="N637" i="25"/>
  <c r="AE636" i="25"/>
  <c r="P636" i="25"/>
  <c r="O636" i="25"/>
  <c r="N636" i="25"/>
  <c r="AE635" i="25"/>
  <c r="P635" i="25"/>
  <c r="O635" i="25"/>
  <c r="N635" i="25"/>
  <c r="AE634" i="25"/>
  <c r="P634" i="25"/>
  <c r="O634" i="25"/>
  <c r="N634" i="25"/>
  <c r="AE633" i="25"/>
  <c r="P633" i="25"/>
  <c r="O633" i="25"/>
  <c r="N633" i="25"/>
  <c r="AE632" i="25"/>
  <c r="P632" i="25"/>
  <c r="O632" i="25"/>
  <c r="N632" i="25"/>
  <c r="AE631" i="25"/>
  <c r="P631" i="25"/>
  <c r="O631" i="25"/>
  <c r="N631" i="25"/>
  <c r="AE630" i="25"/>
  <c r="P630" i="25"/>
  <c r="O630" i="25"/>
  <c r="N630" i="25"/>
  <c r="AE629" i="25"/>
  <c r="P629" i="25"/>
  <c r="O629" i="25"/>
  <c r="N629" i="25"/>
  <c r="AE628" i="25"/>
  <c r="P628" i="25"/>
  <c r="O628" i="25"/>
  <c r="N628" i="25"/>
  <c r="AE627" i="25"/>
  <c r="P627" i="25"/>
  <c r="O627" i="25"/>
  <c r="N627" i="25"/>
  <c r="AE626" i="25"/>
  <c r="P626" i="25"/>
  <c r="O626" i="25"/>
  <c r="N626" i="25"/>
  <c r="AE625" i="25"/>
  <c r="P625" i="25"/>
  <c r="O625" i="25"/>
  <c r="N625" i="25"/>
  <c r="AE624" i="25"/>
  <c r="P624" i="25"/>
  <c r="O624" i="25"/>
  <c r="N624" i="25"/>
  <c r="AE623" i="25"/>
  <c r="P623" i="25"/>
  <c r="O623" i="25"/>
  <c r="N623" i="25"/>
  <c r="AE622" i="25"/>
  <c r="P622" i="25"/>
  <c r="O622" i="25"/>
  <c r="N622" i="25"/>
  <c r="AE621" i="25"/>
  <c r="P621" i="25"/>
  <c r="O621" i="25"/>
  <c r="N621" i="25"/>
  <c r="AE620" i="25"/>
  <c r="P620" i="25"/>
  <c r="O620" i="25"/>
  <c r="N620" i="25"/>
  <c r="AE619" i="25"/>
  <c r="P619" i="25"/>
  <c r="O619" i="25"/>
  <c r="N619" i="25"/>
  <c r="AE618" i="25"/>
  <c r="P618" i="25"/>
  <c r="O618" i="25"/>
  <c r="N618" i="25"/>
  <c r="AE617" i="25"/>
  <c r="P617" i="25"/>
  <c r="O617" i="25"/>
  <c r="N617" i="25"/>
  <c r="AE616" i="25"/>
  <c r="P616" i="25"/>
  <c r="O616" i="25"/>
  <c r="N616" i="25"/>
  <c r="AE615" i="25"/>
  <c r="P615" i="25"/>
  <c r="O615" i="25"/>
  <c r="N615" i="25"/>
  <c r="AE614" i="25"/>
  <c r="P614" i="25"/>
  <c r="O614" i="25"/>
  <c r="N614" i="25"/>
  <c r="AE613" i="25"/>
  <c r="P613" i="25"/>
  <c r="O613" i="25"/>
  <c r="N613" i="25"/>
  <c r="AE612" i="25"/>
  <c r="P612" i="25"/>
  <c r="O612" i="25"/>
  <c r="N612" i="25"/>
  <c r="AE611" i="25"/>
  <c r="P611" i="25"/>
  <c r="O611" i="25"/>
  <c r="N611" i="25"/>
  <c r="AE610" i="25"/>
  <c r="P610" i="25"/>
  <c r="O610" i="25"/>
  <c r="N610" i="25"/>
  <c r="AE609" i="25"/>
  <c r="P609" i="25"/>
  <c r="O609" i="25"/>
  <c r="N609" i="25"/>
  <c r="AE608" i="25"/>
  <c r="P608" i="25"/>
  <c r="O608" i="25"/>
  <c r="N608" i="25"/>
  <c r="AE607" i="25"/>
  <c r="P607" i="25"/>
  <c r="O607" i="25"/>
  <c r="N607" i="25"/>
  <c r="AE606" i="25"/>
  <c r="P606" i="25"/>
  <c r="O606" i="25"/>
  <c r="N606" i="25"/>
  <c r="AE605" i="25"/>
  <c r="P605" i="25"/>
  <c r="O605" i="25"/>
  <c r="N605" i="25"/>
  <c r="AE604" i="25"/>
  <c r="P604" i="25"/>
  <c r="O604" i="25"/>
  <c r="N604" i="25"/>
  <c r="AE603" i="25"/>
  <c r="P603" i="25"/>
  <c r="O603" i="25"/>
  <c r="N603" i="25"/>
  <c r="AE602" i="25"/>
  <c r="P602" i="25"/>
  <c r="O602" i="25"/>
  <c r="N602" i="25"/>
  <c r="AE601" i="25"/>
  <c r="P601" i="25"/>
  <c r="O601" i="25"/>
  <c r="N601" i="25"/>
  <c r="AE600" i="25"/>
  <c r="P600" i="25"/>
  <c r="O600" i="25"/>
  <c r="N600" i="25"/>
  <c r="AE599" i="25"/>
  <c r="P599" i="25"/>
  <c r="O599" i="25"/>
  <c r="N599" i="25"/>
  <c r="AE598" i="25"/>
  <c r="P598" i="25"/>
  <c r="O598" i="25"/>
  <c r="N598" i="25"/>
  <c r="AE597" i="25"/>
  <c r="P597" i="25"/>
  <c r="O597" i="25"/>
  <c r="N597" i="25"/>
  <c r="AE596" i="25"/>
  <c r="P596" i="25"/>
  <c r="O596" i="25"/>
  <c r="N596" i="25"/>
  <c r="AE595" i="25"/>
  <c r="P595" i="25"/>
  <c r="O595" i="25"/>
  <c r="N595" i="25"/>
  <c r="AE594" i="25"/>
  <c r="P594" i="25"/>
  <c r="O594" i="25"/>
  <c r="N594" i="25"/>
  <c r="AE593" i="25"/>
  <c r="P593" i="25"/>
  <c r="O593" i="25"/>
  <c r="N593" i="25"/>
  <c r="AE592" i="25"/>
  <c r="P592" i="25"/>
  <c r="O592" i="25"/>
  <c r="N592" i="25"/>
  <c r="AE591" i="25"/>
  <c r="P591" i="25"/>
  <c r="O591" i="25"/>
  <c r="N591" i="25"/>
  <c r="AE590" i="25"/>
  <c r="P590" i="25"/>
  <c r="O590" i="25"/>
  <c r="N590" i="25"/>
  <c r="AE589" i="25"/>
  <c r="P589" i="25"/>
  <c r="O589" i="25"/>
  <c r="N589" i="25"/>
  <c r="AE588" i="25"/>
  <c r="P588" i="25"/>
  <c r="O588" i="25"/>
  <c r="N588" i="25"/>
  <c r="AE587" i="25"/>
  <c r="P587" i="25"/>
  <c r="O587" i="25"/>
  <c r="N587" i="25"/>
  <c r="AE586" i="25"/>
  <c r="P586" i="25"/>
  <c r="O586" i="25"/>
  <c r="N586" i="25"/>
  <c r="AE585" i="25"/>
  <c r="P585" i="25"/>
  <c r="O585" i="25"/>
  <c r="N585" i="25"/>
  <c r="AE584" i="25"/>
  <c r="P584" i="25"/>
  <c r="O584" i="25"/>
  <c r="N584" i="25"/>
  <c r="AE583" i="25"/>
  <c r="P583" i="25"/>
  <c r="O583" i="25"/>
  <c r="N583" i="25"/>
  <c r="AE582" i="25"/>
  <c r="P582" i="25"/>
  <c r="O582" i="25"/>
  <c r="N582" i="25"/>
  <c r="AE581" i="25"/>
  <c r="P581" i="25"/>
  <c r="O581" i="25"/>
  <c r="N581" i="25"/>
  <c r="AE580" i="25"/>
  <c r="P580" i="25"/>
  <c r="O580" i="25"/>
  <c r="N580" i="25"/>
  <c r="AE579" i="25"/>
  <c r="P579" i="25"/>
  <c r="O579" i="25"/>
  <c r="N579" i="25"/>
  <c r="AE578" i="25"/>
  <c r="P578" i="25"/>
  <c r="O578" i="25"/>
  <c r="N578" i="25"/>
  <c r="AE577" i="25"/>
  <c r="P577" i="25"/>
  <c r="O577" i="25"/>
  <c r="N577" i="25"/>
  <c r="AE576" i="25"/>
  <c r="P576" i="25"/>
  <c r="O576" i="25"/>
  <c r="N576" i="25"/>
  <c r="AE575" i="25"/>
  <c r="P575" i="25"/>
  <c r="O575" i="25"/>
  <c r="N575" i="25"/>
  <c r="AE574" i="25"/>
  <c r="P574" i="25"/>
  <c r="O574" i="25"/>
  <c r="N574" i="25"/>
  <c r="AE573" i="25"/>
  <c r="P573" i="25"/>
  <c r="O573" i="25"/>
  <c r="N573" i="25"/>
  <c r="AE572" i="25"/>
  <c r="P572" i="25"/>
  <c r="O572" i="25"/>
  <c r="N572" i="25"/>
  <c r="AE571" i="25"/>
  <c r="P571" i="25"/>
  <c r="O571" i="25"/>
  <c r="N571" i="25"/>
  <c r="AE570" i="25"/>
  <c r="P570" i="25"/>
  <c r="O570" i="25"/>
  <c r="N570" i="25"/>
  <c r="AE569" i="25"/>
  <c r="P569" i="25"/>
  <c r="O569" i="25"/>
  <c r="N569" i="25"/>
  <c r="AE568" i="25"/>
  <c r="P568" i="25"/>
  <c r="O568" i="25"/>
  <c r="N568" i="25"/>
  <c r="AE567" i="25"/>
  <c r="P567" i="25"/>
  <c r="O567" i="25"/>
  <c r="N567" i="25"/>
  <c r="AE566" i="25"/>
  <c r="P566" i="25"/>
  <c r="O566" i="25"/>
  <c r="N566" i="25"/>
  <c r="AE565" i="25"/>
  <c r="P565" i="25"/>
  <c r="O565" i="25"/>
  <c r="N565" i="25"/>
  <c r="AE564" i="25"/>
  <c r="P564" i="25"/>
  <c r="O564" i="25"/>
  <c r="N564" i="25"/>
  <c r="AE563" i="25"/>
  <c r="P563" i="25"/>
  <c r="O563" i="25"/>
  <c r="N563" i="25"/>
  <c r="AE562" i="25"/>
  <c r="P562" i="25"/>
  <c r="O562" i="25"/>
  <c r="N562" i="25"/>
  <c r="AE561" i="25"/>
  <c r="P561" i="25"/>
  <c r="O561" i="25"/>
  <c r="N561" i="25"/>
  <c r="AE560" i="25"/>
  <c r="P560" i="25"/>
  <c r="O560" i="25"/>
  <c r="N560" i="25"/>
  <c r="AE559" i="25"/>
  <c r="P559" i="25"/>
  <c r="O559" i="25"/>
  <c r="N559" i="25"/>
  <c r="AE558" i="25"/>
  <c r="P558" i="25"/>
  <c r="O558" i="25"/>
  <c r="N558" i="25"/>
  <c r="AE557" i="25"/>
  <c r="P557" i="25"/>
  <c r="O557" i="25"/>
  <c r="N557" i="25"/>
  <c r="AE556" i="25"/>
  <c r="P556" i="25"/>
  <c r="O556" i="25"/>
  <c r="N556" i="25"/>
  <c r="AE555" i="25"/>
  <c r="P555" i="25"/>
  <c r="O555" i="25"/>
  <c r="N555" i="25"/>
  <c r="AE554" i="25"/>
  <c r="P554" i="25"/>
  <c r="O554" i="25"/>
  <c r="N554" i="25"/>
  <c r="AE553" i="25"/>
  <c r="P553" i="25"/>
  <c r="O553" i="25"/>
  <c r="N553" i="25"/>
  <c r="AE552" i="25"/>
  <c r="P552" i="25"/>
  <c r="O552" i="25"/>
  <c r="N552" i="25"/>
  <c r="AE551" i="25"/>
  <c r="P551" i="25"/>
  <c r="O551" i="25"/>
  <c r="N551" i="25"/>
  <c r="AE550" i="25"/>
  <c r="P550" i="25"/>
  <c r="O550" i="25"/>
  <c r="N550" i="25"/>
  <c r="AE549" i="25"/>
  <c r="P549" i="25"/>
  <c r="O549" i="25"/>
  <c r="N549" i="25"/>
  <c r="AE548" i="25"/>
  <c r="P548" i="25"/>
  <c r="O548" i="25"/>
  <c r="N548" i="25"/>
  <c r="AE547" i="25"/>
  <c r="P547" i="25"/>
  <c r="O547" i="25"/>
  <c r="N547" i="25"/>
  <c r="AE546" i="25"/>
  <c r="P546" i="25"/>
  <c r="O546" i="25"/>
  <c r="N546" i="25"/>
  <c r="AE545" i="25"/>
  <c r="P545" i="25"/>
  <c r="O545" i="25"/>
  <c r="N545" i="25"/>
  <c r="AE544" i="25"/>
  <c r="P544" i="25"/>
  <c r="O544" i="25"/>
  <c r="N544" i="25"/>
  <c r="AE543" i="25"/>
  <c r="P543" i="25"/>
  <c r="O543" i="25"/>
  <c r="N543" i="25"/>
  <c r="AE542" i="25"/>
  <c r="P542" i="25"/>
  <c r="O542" i="25"/>
  <c r="N542" i="25"/>
  <c r="AE541" i="25"/>
  <c r="P541" i="25"/>
  <c r="O541" i="25"/>
  <c r="N541" i="25"/>
  <c r="AE540" i="25"/>
  <c r="P540" i="25"/>
  <c r="O540" i="25"/>
  <c r="N540" i="25"/>
  <c r="AE539" i="25"/>
  <c r="P539" i="25"/>
  <c r="O539" i="25"/>
  <c r="N539" i="25"/>
  <c r="AE538" i="25"/>
  <c r="P538" i="25"/>
  <c r="O538" i="25"/>
  <c r="N538" i="25"/>
  <c r="AE537" i="25"/>
  <c r="P537" i="25"/>
  <c r="O537" i="25"/>
  <c r="N537" i="25"/>
  <c r="AE536" i="25"/>
  <c r="P536" i="25"/>
  <c r="O536" i="25"/>
  <c r="N536" i="25"/>
  <c r="AE535" i="25"/>
  <c r="P535" i="25"/>
  <c r="O535" i="25"/>
  <c r="N535" i="25"/>
  <c r="AE534" i="25"/>
  <c r="P534" i="25"/>
  <c r="O534" i="25"/>
  <c r="N534" i="25"/>
  <c r="AE533" i="25"/>
  <c r="P533" i="25"/>
  <c r="O533" i="25"/>
  <c r="N533" i="25"/>
  <c r="AE532" i="25"/>
  <c r="P532" i="25"/>
  <c r="O532" i="25"/>
  <c r="N532" i="25"/>
  <c r="AE531" i="25"/>
  <c r="P531" i="25"/>
  <c r="O531" i="25"/>
  <c r="N531" i="25"/>
  <c r="AE530" i="25"/>
  <c r="P530" i="25"/>
  <c r="O530" i="25"/>
  <c r="N530" i="25"/>
  <c r="AE529" i="25"/>
  <c r="P529" i="25"/>
  <c r="O529" i="25"/>
  <c r="N529" i="25"/>
  <c r="AE528" i="25"/>
  <c r="P528" i="25"/>
  <c r="O528" i="25"/>
  <c r="N528" i="25"/>
  <c r="AE527" i="25"/>
  <c r="P527" i="25"/>
  <c r="O527" i="25"/>
  <c r="N527" i="25"/>
  <c r="AE526" i="25"/>
  <c r="P526" i="25"/>
  <c r="O526" i="25"/>
  <c r="N526" i="25"/>
  <c r="AE525" i="25"/>
  <c r="P525" i="25"/>
  <c r="O525" i="25"/>
  <c r="N525" i="25"/>
  <c r="AE524" i="25"/>
  <c r="P524" i="25"/>
  <c r="O524" i="25"/>
  <c r="N524" i="25"/>
  <c r="AE523" i="25"/>
  <c r="P523" i="25"/>
  <c r="O523" i="25"/>
  <c r="N523" i="25"/>
  <c r="AE522" i="25"/>
  <c r="P522" i="25"/>
  <c r="O522" i="25"/>
  <c r="N522" i="25"/>
  <c r="AE521" i="25"/>
  <c r="P521" i="25"/>
  <c r="O521" i="25"/>
  <c r="N521" i="25"/>
  <c r="AE520" i="25"/>
  <c r="P520" i="25"/>
  <c r="O520" i="25"/>
  <c r="N520" i="25"/>
  <c r="AE519" i="25"/>
  <c r="P519" i="25"/>
  <c r="O519" i="25"/>
  <c r="N519" i="25"/>
  <c r="AE518" i="25"/>
  <c r="P518" i="25"/>
  <c r="O518" i="25"/>
  <c r="N518" i="25"/>
  <c r="AE517" i="25"/>
  <c r="P517" i="25"/>
  <c r="O517" i="25"/>
  <c r="N517" i="25"/>
  <c r="AE516" i="25"/>
  <c r="P516" i="25"/>
  <c r="O516" i="25"/>
  <c r="N516" i="25"/>
  <c r="AE515" i="25"/>
  <c r="P515" i="25"/>
  <c r="O515" i="25"/>
  <c r="N515" i="25"/>
  <c r="AE514" i="25"/>
  <c r="P514" i="25"/>
  <c r="O514" i="25"/>
  <c r="N514" i="25"/>
  <c r="AE513" i="25"/>
  <c r="P513" i="25"/>
  <c r="O513" i="25"/>
  <c r="N513" i="25"/>
  <c r="AE512" i="25"/>
  <c r="P512" i="25"/>
  <c r="O512" i="25"/>
  <c r="N512" i="25"/>
  <c r="AE511" i="25"/>
  <c r="P511" i="25"/>
  <c r="O511" i="25"/>
  <c r="N511" i="25"/>
  <c r="AE510" i="25"/>
  <c r="P510" i="25"/>
  <c r="O510" i="25"/>
  <c r="N510" i="25"/>
  <c r="AE509" i="25"/>
  <c r="P509" i="25"/>
  <c r="O509" i="25"/>
  <c r="N509" i="25"/>
  <c r="AE508" i="25"/>
  <c r="P508" i="25"/>
  <c r="O508" i="25"/>
  <c r="N508" i="25"/>
  <c r="AE507" i="25"/>
  <c r="P507" i="25"/>
  <c r="O507" i="25"/>
  <c r="N507" i="25"/>
  <c r="AE506" i="25"/>
  <c r="P506" i="25"/>
  <c r="O506" i="25"/>
  <c r="N506" i="25"/>
  <c r="AE505" i="25"/>
  <c r="P505" i="25"/>
  <c r="O505" i="25"/>
  <c r="N505" i="25"/>
  <c r="AE504" i="25"/>
  <c r="P504" i="25"/>
  <c r="O504" i="25"/>
  <c r="N504" i="25"/>
  <c r="AE503" i="25"/>
  <c r="P503" i="25"/>
  <c r="O503" i="25"/>
  <c r="N503" i="25"/>
  <c r="AE502" i="25"/>
  <c r="P502" i="25"/>
  <c r="O502" i="25"/>
  <c r="N502" i="25"/>
  <c r="AE501" i="25"/>
  <c r="P501" i="25"/>
  <c r="O501" i="25"/>
  <c r="N501" i="25"/>
  <c r="AE500" i="25"/>
  <c r="P500" i="25"/>
  <c r="O500" i="25"/>
  <c r="N500" i="25"/>
  <c r="AE499" i="25"/>
  <c r="P499" i="25"/>
  <c r="O499" i="25"/>
  <c r="N499" i="25"/>
  <c r="AE498" i="25"/>
  <c r="P498" i="25"/>
  <c r="O498" i="25"/>
  <c r="N498" i="25"/>
  <c r="AE497" i="25"/>
  <c r="P497" i="25"/>
  <c r="O497" i="25"/>
  <c r="N497" i="25"/>
  <c r="AE496" i="25"/>
  <c r="P496" i="25"/>
  <c r="O496" i="25"/>
  <c r="N496" i="25"/>
  <c r="AE495" i="25"/>
  <c r="P495" i="25"/>
  <c r="O495" i="25"/>
  <c r="N495" i="25"/>
  <c r="AE494" i="25"/>
  <c r="P494" i="25"/>
  <c r="O494" i="25"/>
  <c r="N494" i="25"/>
  <c r="AE493" i="25"/>
  <c r="P493" i="25"/>
  <c r="O493" i="25"/>
  <c r="N493" i="25"/>
  <c r="AE492" i="25"/>
  <c r="P492" i="25"/>
  <c r="O492" i="25"/>
  <c r="N492" i="25"/>
  <c r="AE491" i="25"/>
  <c r="P491" i="25"/>
  <c r="O491" i="25"/>
  <c r="N491" i="25"/>
  <c r="AE490" i="25"/>
  <c r="P490" i="25"/>
  <c r="O490" i="25"/>
  <c r="N490" i="25"/>
  <c r="AE489" i="25"/>
  <c r="P489" i="25"/>
  <c r="O489" i="25"/>
  <c r="N489" i="25"/>
  <c r="AE488" i="25"/>
  <c r="P488" i="25"/>
  <c r="O488" i="25"/>
  <c r="N488" i="25"/>
  <c r="AE487" i="25"/>
  <c r="P487" i="25"/>
  <c r="O487" i="25"/>
  <c r="N487" i="25"/>
  <c r="AE486" i="25"/>
  <c r="P486" i="25"/>
  <c r="O486" i="25"/>
  <c r="N486" i="25"/>
  <c r="AE485" i="25"/>
  <c r="P485" i="25"/>
  <c r="O485" i="25"/>
  <c r="N485" i="25"/>
  <c r="AE484" i="25"/>
  <c r="P484" i="25"/>
  <c r="O484" i="25"/>
  <c r="N484" i="25"/>
  <c r="AE483" i="25"/>
  <c r="P483" i="25"/>
  <c r="O483" i="25"/>
  <c r="N483" i="25"/>
  <c r="AE482" i="25"/>
  <c r="P482" i="25"/>
  <c r="O482" i="25"/>
  <c r="N482" i="25"/>
  <c r="AE481" i="25"/>
  <c r="P481" i="25"/>
  <c r="O481" i="25"/>
  <c r="N481" i="25"/>
  <c r="AE480" i="25"/>
  <c r="P480" i="25"/>
  <c r="O480" i="25"/>
  <c r="N480" i="25"/>
  <c r="AE479" i="25"/>
  <c r="P479" i="25"/>
  <c r="O479" i="25"/>
  <c r="N479" i="25"/>
  <c r="AE478" i="25"/>
  <c r="P478" i="25"/>
  <c r="O478" i="25"/>
  <c r="N478" i="25"/>
  <c r="AE477" i="25"/>
  <c r="P477" i="25"/>
  <c r="O477" i="25"/>
  <c r="N477" i="25"/>
  <c r="AE476" i="25"/>
  <c r="P476" i="25"/>
  <c r="O476" i="25"/>
  <c r="N476" i="25"/>
  <c r="AE475" i="25"/>
  <c r="P475" i="25"/>
  <c r="O475" i="25"/>
  <c r="N475" i="25"/>
  <c r="AE474" i="25"/>
  <c r="P474" i="25"/>
  <c r="O474" i="25"/>
  <c r="N474" i="25"/>
  <c r="AE473" i="25"/>
  <c r="P473" i="25"/>
  <c r="O473" i="25"/>
  <c r="N473" i="25"/>
  <c r="AE472" i="25"/>
  <c r="P472" i="25"/>
  <c r="O472" i="25"/>
  <c r="N472" i="25"/>
  <c r="AE471" i="25"/>
  <c r="P471" i="25"/>
  <c r="O471" i="25"/>
  <c r="N471" i="25"/>
  <c r="AE470" i="25"/>
  <c r="P470" i="25"/>
  <c r="O470" i="25"/>
  <c r="N470" i="25"/>
  <c r="AE469" i="25"/>
  <c r="P469" i="25"/>
  <c r="O469" i="25"/>
  <c r="N469" i="25"/>
  <c r="AE468" i="25"/>
  <c r="P468" i="25"/>
  <c r="O468" i="25"/>
  <c r="N468" i="25"/>
  <c r="AE467" i="25"/>
  <c r="P467" i="25"/>
  <c r="O467" i="25"/>
  <c r="N467" i="25"/>
  <c r="AE466" i="25"/>
  <c r="P466" i="25"/>
  <c r="O466" i="25"/>
  <c r="N466" i="25"/>
  <c r="AE465" i="25"/>
  <c r="P465" i="25"/>
  <c r="O465" i="25"/>
  <c r="N465" i="25"/>
  <c r="AE464" i="25"/>
  <c r="P464" i="25"/>
  <c r="O464" i="25"/>
  <c r="N464" i="25"/>
  <c r="AE463" i="25"/>
  <c r="P463" i="25"/>
  <c r="O463" i="25"/>
  <c r="N463" i="25"/>
  <c r="AE462" i="25"/>
  <c r="P462" i="25"/>
  <c r="O462" i="25"/>
  <c r="N462" i="25"/>
  <c r="AE461" i="25"/>
  <c r="P461" i="25"/>
  <c r="O461" i="25"/>
  <c r="N461" i="25"/>
  <c r="AE460" i="25"/>
  <c r="P460" i="25"/>
  <c r="O460" i="25"/>
  <c r="N460" i="25"/>
  <c r="AE459" i="25"/>
  <c r="P459" i="25"/>
  <c r="O459" i="25"/>
  <c r="N459" i="25"/>
  <c r="AE458" i="25"/>
  <c r="P458" i="25"/>
  <c r="O458" i="25"/>
  <c r="N458" i="25"/>
  <c r="AE457" i="25"/>
  <c r="P457" i="25"/>
  <c r="O457" i="25"/>
  <c r="N457" i="25"/>
  <c r="AE456" i="25"/>
  <c r="P456" i="25"/>
  <c r="O456" i="25"/>
  <c r="N456" i="25"/>
  <c r="AE455" i="25"/>
  <c r="P455" i="25"/>
  <c r="O455" i="25"/>
  <c r="N455" i="25"/>
  <c r="AE454" i="25"/>
  <c r="P454" i="25"/>
  <c r="O454" i="25"/>
  <c r="N454" i="25"/>
  <c r="AE453" i="25"/>
  <c r="P453" i="25"/>
  <c r="O453" i="25"/>
  <c r="N453" i="25"/>
  <c r="AE452" i="25"/>
  <c r="P452" i="25"/>
  <c r="O452" i="25"/>
  <c r="N452" i="25"/>
  <c r="AE451" i="25"/>
  <c r="P451" i="25"/>
  <c r="O451" i="25"/>
  <c r="N451" i="25"/>
  <c r="AE450" i="25"/>
  <c r="P450" i="25"/>
  <c r="O450" i="25"/>
  <c r="N450" i="25"/>
  <c r="AE449" i="25"/>
  <c r="P449" i="25"/>
  <c r="O449" i="25"/>
  <c r="N449" i="25"/>
  <c r="AE448" i="25"/>
  <c r="P448" i="25"/>
  <c r="O448" i="25"/>
  <c r="N448" i="25"/>
  <c r="AE447" i="25"/>
  <c r="P447" i="25"/>
  <c r="O447" i="25"/>
  <c r="N447" i="25"/>
  <c r="AE446" i="25"/>
  <c r="P446" i="25"/>
  <c r="O446" i="25"/>
  <c r="N446" i="25"/>
  <c r="AE445" i="25"/>
  <c r="P445" i="25"/>
  <c r="O445" i="25"/>
  <c r="N445" i="25"/>
  <c r="AE444" i="25"/>
  <c r="P444" i="25"/>
  <c r="O444" i="25"/>
  <c r="N444" i="25"/>
  <c r="AE443" i="25"/>
  <c r="P443" i="25"/>
  <c r="O443" i="25"/>
  <c r="N443" i="25"/>
  <c r="AE442" i="25"/>
  <c r="P442" i="25"/>
  <c r="O442" i="25"/>
  <c r="N442" i="25"/>
  <c r="AE441" i="25"/>
  <c r="P441" i="25"/>
  <c r="O441" i="25"/>
  <c r="N441" i="25"/>
  <c r="AE440" i="25"/>
  <c r="P440" i="25"/>
  <c r="O440" i="25"/>
  <c r="N440" i="25"/>
  <c r="AE439" i="25"/>
  <c r="P439" i="25"/>
  <c r="O439" i="25"/>
  <c r="N439" i="25"/>
  <c r="AE438" i="25"/>
  <c r="P438" i="25"/>
  <c r="O438" i="25"/>
  <c r="N438" i="25"/>
  <c r="AE437" i="25"/>
  <c r="P437" i="25"/>
  <c r="O437" i="25"/>
  <c r="N437" i="25"/>
  <c r="AE436" i="25"/>
  <c r="P436" i="25"/>
  <c r="O436" i="25"/>
  <c r="N436" i="25"/>
  <c r="AE435" i="25"/>
  <c r="P435" i="25"/>
  <c r="O435" i="25"/>
  <c r="N435" i="25"/>
  <c r="AE434" i="25"/>
  <c r="P434" i="25"/>
  <c r="O434" i="25"/>
  <c r="N434" i="25"/>
  <c r="AE433" i="25"/>
  <c r="P433" i="25"/>
  <c r="O433" i="25"/>
  <c r="N433" i="25"/>
  <c r="AE432" i="25"/>
  <c r="P432" i="25"/>
  <c r="O432" i="25"/>
  <c r="N432" i="25"/>
  <c r="AE431" i="25"/>
  <c r="P431" i="25"/>
  <c r="O431" i="25"/>
  <c r="N431" i="25"/>
  <c r="AE430" i="25"/>
  <c r="P430" i="25"/>
  <c r="O430" i="25"/>
  <c r="N430" i="25"/>
  <c r="AE429" i="25"/>
  <c r="P429" i="25"/>
  <c r="O429" i="25"/>
  <c r="N429" i="25"/>
  <c r="AE428" i="25"/>
  <c r="P428" i="25"/>
  <c r="O428" i="25"/>
  <c r="N428" i="25"/>
  <c r="AE427" i="25"/>
  <c r="P427" i="25"/>
  <c r="O427" i="25"/>
  <c r="N427" i="25"/>
  <c r="AE426" i="25"/>
  <c r="P426" i="25"/>
  <c r="O426" i="25"/>
  <c r="N426" i="25"/>
  <c r="AE425" i="25"/>
  <c r="P425" i="25"/>
  <c r="O425" i="25"/>
  <c r="N425" i="25"/>
  <c r="AE424" i="25"/>
  <c r="P424" i="25"/>
  <c r="O424" i="25"/>
  <c r="N424" i="25"/>
  <c r="AE423" i="25"/>
  <c r="P423" i="25"/>
  <c r="O423" i="25"/>
  <c r="N423" i="25"/>
  <c r="AE422" i="25"/>
  <c r="P422" i="25"/>
  <c r="O422" i="25"/>
  <c r="N422" i="25"/>
  <c r="AE421" i="25"/>
  <c r="P421" i="25"/>
  <c r="O421" i="25"/>
  <c r="N421" i="25"/>
  <c r="AE420" i="25"/>
  <c r="P420" i="25"/>
  <c r="O420" i="25"/>
  <c r="N420" i="25"/>
  <c r="AE419" i="25"/>
  <c r="P419" i="25"/>
  <c r="O419" i="25"/>
  <c r="N419" i="25"/>
  <c r="AE418" i="25"/>
  <c r="P418" i="25"/>
  <c r="O418" i="25"/>
  <c r="N418" i="25"/>
  <c r="AE417" i="25"/>
  <c r="P417" i="25"/>
  <c r="O417" i="25"/>
  <c r="N417" i="25"/>
  <c r="AE416" i="25"/>
  <c r="P416" i="25"/>
  <c r="O416" i="25"/>
  <c r="N416" i="25"/>
  <c r="AE415" i="25"/>
  <c r="P415" i="25"/>
  <c r="O415" i="25"/>
  <c r="N415" i="25"/>
  <c r="AE414" i="25"/>
  <c r="P414" i="25"/>
  <c r="O414" i="25"/>
  <c r="N414" i="25"/>
  <c r="AE413" i="25"/>
  <c r="P413" i="25"/>
  <c r="O413" i="25"/>
  <c r="N413" i="25"/>
  <c r="AE412" i="25"/>
  <c r="P412" i="25"/>
  <c r="O412" i="25"/>
  <c r="N412" i="25"/>
  <c r="AE411" i="25"/>
  <c r="P411" i="25"/>
  <c r="O411" i="25"/>
  <c r="N411" i="25"/>
  <c r="AE410" i="25"/>
  <c r="P410" i="25"/>
  <c r="O410" i="25"/>
  <c r="N410" i="25"/>
  <c r="AE409" i="25"/>
  <c r="P409" i="25"/>
  <c r="O409" i="25"/>
  <c r="N409" i="25"/>
  <c r="AE408" i="25"/>
  <c r="P408" i="25"/>
  <c r="O408" i="25"/>
  <c r="N408" i="25"/>
  <c r="AE407" i="25"/>
  <c r="P407" i="25"/>
  <c r="O407" i="25"/>
  <c r="N407" i="25"/>
  <c r="AE406" i="25"/>
  <c r="P406" i="25"/>
  <c r="O406" i="25"/>
  <c r="N406" i="25"/>
  <c r="AE405" i="25"/>
  <c r="P405" i="25"/>
  <c r="O405" i="25"/>
  <c r="N405" i="25"/>
  <c r="AE404" i="25"/>
  <c r="P404" i="25"/>
  <c r="O404" i="25"/>
  <c r="N404" i="25"/>
  <c r="AE403" i="25"/>
  <c r="P403" i="25"/>
  <c r="O403" i="25"/>
  <c r="N403" i="25"/>
  <c r="AE402" i="25"/>
  <c r="P402" i="25"/>
  <c r="O402" i="25"/>
  <c r="N402" i="25"/>
  <c r="AE401" i="25"/>
  <c r="P401" i="25"/>
  <c r="O401" i="25"/>
  <c r="N401" i="25"/>
  <c r="AE400" i="25"/>
  <c r="P400" i="25"/>
  <c r="O400" i="25"/>
  <c r="N400" i="25"/>
  <c r="AE399" i="25"/>
  <c r="P399" i="25"/>
  <c r="O399" i="25"/>
  <c r="N399" i="25"/>
  <c r="AE398" i="25"/>
  <c r="P398" i="25"/>
  <c r="O398" i="25"/>
  <c r="N398" i="25"/>
  <c r="AE397" i="25"/>
  <c r="P397" i="25"/>
  <c r="O397" i="25"/>
  <c r="N397" i="25"/>
  <c r="AE396" i="25"/>
  <c r="P396" i="25"/>
  <c r="O396" i="25"/>
  <c r="N396" i="25"/>
  <c r="AE395" i="25"/>
  <c r="P395" i="25"/>
  <c r="O395" i="25"/>
  <c r="N395" i="25"/>
  <c r="AE394" i="25"/>
  <c r="P394" i="25"/>
  <c r="O394" i="25"/>
  <c r="N394" i="25"/>
  <c r="AE393" i="25"/>
  <c r="P393" i="25"/>
  <c r="O393" i="25"/>
  <c r="N393" i="25"/>
  <c r="AE392" i="25"/>
  <c r="P392" i="25"/>
  <c r="O392" i="25"/>
  <c r="N392" i="25"/>
  <c r="AE391" i="25"/>
  <c r="P391" i="25"/>
  <c r="O391" i="25"/>
  <c r="N391" i="25"/>
  <c r="AE390" i="25"/>
  <c r="P390" i="25"/>
  <c r="O390" i="25"/>
  <c r="N390" i="25"/>
  <c r="AE389" i="25"/>
  <c r="P389" i="25"/>
  <c r="O389" i="25"/>
  <c r="N389" i="25"/>
  <c r="AE388" i="25"/>
  <c r="P388" i="25"/>
  <c r="O388" i="25"/>
  <c r="N388" i="25"/>
  <c r="AE387" i="25"/>
  <c r="P387" i="25"/>
  <c r="O387" i="25"/>
  <c r="N387" i="25"/>
  <c r="AE386" i="25"/>
  <c r="P386" i="25"/>
  <c r="O386" i="25"/>
  <c r="N386" i="25"/>
  <c r="AE385" i="25"/>
  <c r="P385" i="25"/>
  <c r="O385" i="25"/>
  <c r="N385" i="25"/>
  <c r="AE384" i="25"/>
  <c r="P384" i="25"/>
  <c r="O384" i="25"/>
  <c r="N384" i="25"/>
  <c r="AE383" i="25"/>
  <c r="P383" i="25"/>
  <c r="O383" i="25"/>
  <c r="N383" i="25"/>
  <c r="AE382" i="25"/>
  <c r="P382" i="25"/>
  <c r="O382" i="25"/>
  <c r="N382" i="25"/>
  <c r="AE381" i="25"/>
  <c r="P381" i="25"/>
  <c r="O381" i="25"/>
  <c r="N381" i="25"/>
  <c r="AE380" i="25"/>
  <c r="P380" i="25"/>
  <c r="O380" i="25"/>
  <c r="N380" i="25"/>
  <c r="AE379" i="25"/>
  <c r="P379" i="25"/>
  <c r="O379" i="25"/>
  <c r="N379" i="25"/>
  <c r="AE378" i="25"/>
  <c r="P378" i="25"/>
  <c r="O378" i="25"/>
  <c r="N378" i="25"/>
  <c r="AE377" i="25"/>
  <c r="P377" i="25"/>
  <c r="O377" i="25"/>
  <c r="N377" i="25"/>
  <c r="AE376" i="25"/>
  <c r="P376" i="25"/>
  <c r="O376" i="25"/>
  <c r="N376" i="25"/>
  <c r="AE375" i="25"/>
  <c r="P375" i="25"/>
  <c r="O375" i="25"/>
  <c r="N375" i="25"/>
  <c r="AE374" i="25"/>
  <c r="P374" i="25"/>
  <c r="O374" i="25"/>
  <c r="N374" i="25"/>
  <c r="AE373" i="25"/>
  <c r="P373" i="25"/>
  <c r="O373" i="25"/>
  <c r="N373" i="25"/>
  <c r="AE372" i="25"/>
  <c r="P372" i="25"/>
  <c r="O372" i="25"/>
  <c r="N372" i="25"/>
  <c r="AE371" i="25"/>
  <c r="P371" i="25"/>
  <c r="O371" i="25"/>
  <c r="N371" i="25"/>
  <c r="AE370" i="25"/>
  <c r="P370" i="25"/>
  <c r="O370" i="25"/>
  <c r="N370" i="25"/>
  <c r="AE369" i="25"/>
  <c r="P369" i="25"/>
  <c r="O369" i="25"/>
  <c r="N369" i="25"/>
  <c r="AE368" i="25"/>
  <c r="P368" i="25"/>
  <c r="O368" i="25"/>
  <c r="N368" i="25"/>
  <c r="AE367" i="25"/>
  <c r="P367" i="25"/>
  <c r="O367" i="25"/>
  <c r="N367" i="25"/>
  <c r="AE366" i="25"/>
  <c r="P366" i="25"/>
  <c r="O366" i="25"/>
  <c r="N366" i="25"/>
  <c r="AE365" i="25"/>
  <c r="P365" i="25"/>
  <c r="O365" i="25"/>
  <c r="N365" i="25"/>
  <c r="AE364" i="25"/>
  <c r="P364" i="25"/>
  <c r="O364" i="25"/>
  <c r="N364" i="25"/>
  <c r="AE363" i="25"/>
  <c r="P363" i="25"/>
  <c r="O363" i="25"/>
  <c r="N363" i="25"/>
  <c r="AE362" i="25"/>
  <c r="P362" i="25"/>
  <c r="O362" i="25"/>
  <c r="N362" i="25"/>
  <c r="AE361" i="25"/>
  <c r="P361" i="25"/>
  <c r="O361" i="25"/>
  <c r="N361" i="25"/>
  <c r="AE360" i="25"/>
  <c r="P360" i="25"/>
  <c r="O360" i="25"/>
  <c r="N360" i="25"/>
  <c r="AE359" i="25"/>
  <c r="P359" i="25"/>
  <c r="O359" i="25"/>
  <c r="N359" i="25"/>
  <c r="AE358" i="25"/>
  <c r="P358" i="25"/>
  <c r="O358" i="25"/>
  <c r="N358" i="25"/>
  <c r="AE357" i="25"/>
  <c r="P357" i="25"/>
  <c r="O357" i="25"/>
  <c r="N357" i="25"/>
  <c r="AE356" i="25"/>
  <c r="P356" i="25"/>
  <c r="O356" i="25"/>
  <c r="N356" i="25"/>
  <c r="AE355" i="25"/>
  <c r="P355" i="25"/>
  <c r="O355" i="25"/>
  <c r="N355" i="25"/>
  <c r="AE354" i="25"/>
  <c r="P354" i="25"/>
  <c r="O354" i="25"/>
  <c r="N354" i="25"/>
  <c r="AE353" i="25"/>
  <c r="P353" i="25"/>
  <c r="O353" i="25"/>
  <c r="N353" i="25"/>
  <c r="AE352" i="25"/>
  <c r="P352" i="25"/>
  <c r="O352" i="25"/>
  <c r="N352" i="25"/>
  <c r="AE351" i="25"/>
  <c r="P351" i="25"/>
  <c r="O351" i="25"/>
  <c r="N351" i="25"/>
  <c r="AE350" i="25"/>
  <c r="P350" i="25"/>
  <c r="O350" i="25"/>
  <c r="N350" i="25"/>
  <c r="AE349" i="25"/>
  <c r="P349" i="25"/>
  <c r="O349" i="25"/>
  <c r="N349" i="25"/>
  <c r="AE348" i="25"/>
  <c r="P348" i="25"/>
  <c r="O348" i="25"/>
  <c r="N348" i="25"/>
  <c r="AE347" i="25"/>
  <c r="P347" i="25"/>
  <c r="O347" i="25"/>
  <c r="N347" i="25"/>
  <c r="AE346" i="25"/>
  <c r="P346" i="25"/>
  <c r="O346" i="25"/>
  <c r="N346" i="25"/>
  <c r="AE345" i="25"/>
  <c r="P345" i="25"/>
  <c r="O345" i="25"/>
  <c r="N345" i="25"/>
  <c r="AE344" i="25"/>
  <c r="P344" i="25"/>
  <c r="O344" i="25"/>
  <c r="N344" i="25"/>
  <c r="AE343" i="25"/>
  <c r="P343" i="25"/>
  <c r="O343" i="25"/>
  <c r="N343" i="25"/>
  <c r="AE342" i="25"/>
  <c r="P342" i="25"/>
  <c r="O342" i="25"/>
  <c r="N342" i="25"/>
  <c r="AE341" i="25"/>
  <c r="P341" i="25"/>
  <c r="O341" i="25"/>
  <c r="N341" i="25"/>
  <c r="AE340" i="25"/>
  <c r="P340" i="25"/>
  <c r="O340" i="25"/>
  <c r="N340" i="25"/>
  <c r="AE339" i="25"/>
  <c r="P339" i="25"/>
  <c r="O339" i="25"/>
  <c r="N339" i="25"/>
  <c r="AE338" i="25"/>
  <c r="P338" i="25"/>
  <c r="O338" i="25"/>
  <c r="N338" i="25"/>
  <c r="AE337" i="25"/>
  <c r="P337" i="25"/>
  <c r="O337" i="25"/>
  <c r="N337" i="25"/>
  <c r="AE336" i="25"/>
  <c r="P336" i="25"/>
  <c r="O336" i="25"/>
  <c r="N336" i="25"/>
  <c r="AE335" i="25"/>
  <c r="P335" i="25"/>
  <c r="O335" i="25"/>
  <c r="N335" i="25"/>
  <c r="AE334" i="25"/>
  <c r="P334" i="25"/>
  <c r="O334" i="25"/>
  <c r="N334" i="25"/>
  <c r="AE333" i="25"/>
  <c r="P333" i="25"/>
  <c r="O333" i="25"/>
  <c r="N333" i="25"/>
  <c r="AE332" i="25"/>
  <c r="P332" i="25"/>
  <c r="O332" i="25"/>
  <c r="N332" i="25"/>
  <c r="AE331" i="25"/>
  <c r="P331" i="25"/>
  <c r="O331" i="25"/>
  <c r="N331" i="25"/>
  <c r="AE330" i="25"/>
  <c r="P330" i="25"/>
  <c r="O330" i="25"/>
  <c r="N330" i="25"/>
  <c r="AE329" i="25"/>
  <c r="P329" i="25"/>
  <c r="O329" i="25"/>
  <c r="N329" i="25"/>
  <c r="AE328" i="25"/>
  <c r="P328" i="25"/>
  <c r="O328" i="25"/>
  <c r="N328" i="25"/>
  <c r="AE327" i="25"/>
  <c r="P327" i="25"/>
  <c r="O327" i="25"/>
  <c r="N327" i="25"/>
  <c r="AE326" i="25"/>
  <c r="P326" i="25"/>
  <c r="O326" i="25"/>
  <c r="N326" i="25"/>
  <c r="AE325" i="25"/>
  <c r="P325" i="25"/>
  <c r="O325" i="25"/>
  <c r="N325" i="25"/>
  <c r="AE324" i="25"/>
  <c r="P324" i="25"/>
  <c r="O324" i="25"/>
  <c r="N324" i="25"/>
  <c r="AE323" i="25"/>
  <c r="P323" i="25"/>
  <c r="O323" i="25"/>
  <c r="N323" i="25"/>
  <c r="AE322" i="25"/>
  <c r="P322" i="25"/>
  <c r="O322" i="25"/>
  <c r="N322" i="25"/>
  <c r="AE321" i="25"/>
  <c r="P321" i="25"/>
  <c r="O321" i="25"/>
  <c r="N321" i="25"/>
  <c r="AE320" i="25"/>
  <c r="P320" i="25"/>
  <c r="O320" i="25"/>
  <c r="N320" i="25"/>
  <c r="AE319" i="25"/>
  <c r="P319" i="25"/>
  <c r="O319" i="25"/>
  <c r="N319" i="25"/>
  <c r="AE318" i="25"/>
  <c r="P318" i="25"/>
  <c r="O318" i="25"/>
  <c r="N318" i="25"/>
  <c r="AE317" i="25"/>
  <c r="P317" i="25"/>
  <c r="O317" i="25"/>
  <c r="N317" i="25"/>
  <c r="AE316" i="25"/>
  <c r="P316" i="25"/>
  <c r="O316" i="25"/>
  <c r="N316" i="25"/>
  <c r="AE315" i="25"/>
  <c r="P315" i="25"/>
  <c r="O315" i="25"/>
  <c r="N315" i="25"/>
  <c r="AE314" i="25"/>
  <c r="P314" i="25"/>
  <c r="O314" i="25"/>
  <c r="N314" i="25"/>
  <c r="AE313" i="25"/>
  <c r="P313" i="25"/>
  <c r="O313" i="25"/>
  <c r="N313" i="25"/>
  <c r="AE312" i="25"/>
  <c r="P312" i="25"/>
  <c r="O312" i="25"/>
  <c r="N312" i="25"/>
  <c r="AE311" i="25"/>
  <c r="P311" i="25"/>
  <c r="O311" i="25"/>
  <c r="N311" i="25"/>
  <c r="AE310" i="25"/>
  <c r="P310" i="25"/>
  <c r="O310" i="25"/>
  <c r="N310" i="25"/>
  <c r="AE309" i="25"/>
  <c r="P309" i="25"/>
  <c r="O309" i="25"/>
  <c r="N309" i="25"/>
  <c r="AE308" i="25"/>
  <c r="P308" i="25"/>
  <c r="O308" i="25"/>
  <c r="N308" i="25"/>
  <c r="AE307" i="25"/>
  <c r="P307" i="25"/>
  <c r="O307" i="25"/>
  <c r="N307" i="25"/>
  <c r="AE306" i="25"/>
  <c r="P306" i="25"/>
  <c r="O306" i="25"/>
  <c r="N306" i="25"/>
  <c r="AE305" i="25"/>
  <c r="P305" i="25"/>
  <c r="O305" i="25"/>
  <c r="N305" i="25"/>
  <c r="AE304" i="25"/>
  <c r="P304" i="25"/>
  <c r="O304" i="25"/>
  <c r="N304" i="25"/>
  <c r="AE303" i="25"/>
  <c r="P303" i="25"/>
  <c r="O303" i="25"/>
  <c r="N303" i="25"/>
  <c r="AE302" i="25"/>
  <c r="P302" i="25"/>
  <c r="O302" i="25"/>
  <c r="N302" i="25"/>
  <c r="AE301" i="25"/>
  <c r="P301" i="25"/>
  <c r="O301" i="25"/>
  <c r="N301" i="25"/>
  <c r="AE300" i="25"/>
  <c r="P300" i="25"/>
  <c r="O300" i="25"/>
  <c r="N300" i="25"/>
  <c r="AE299" i="25"/>
  <c r="P299" i="25"/>
  <c r="O299" i="25"/>
  <c r="N299" i="25"/>
  <c r="AE298" i="25"/>
  <c r="P298" i="25"/>
  <c r="O298" i="25"/>
  <c r="N298" i="25"/>
  <c r="AE297" i="25"/>
  <c r="P297" i="25"/>
  <c r="O297" i="25"/>
  <c r="N297" i="25"/>
  <c r="AE296" i="25"/>
  <c r="P296" i="25"/>
  <c r="O296" i="25"/>
  <c r="N296" i="25"/>
  <c r="AE295" i="25"/>
  <c r="P295" i="25"/>
  <c r="O295" i="25"/>
  <c r="N295" i="25"/>
  <c r="AE294" i="25"/>
  <c r="P294" i="25"/>
  <c r="O294" i="25"/>
  <c r="N294" i="25"/>
  <c r="AE293" i="25"/>
  <c r="P293" i="25"/>
  <c r="O293" i="25"/>
  <c r="N293" i="25"/>
  <c r="AE292" i="25"/>
  <c r="P292" i="25"/>
  <c r="O292" i="25"/>
  <c r="N292" i="25"/>
  <c r="AE291" i="25"/>
  <c r="P291" i="25"/>
  <c r="O291" i="25"/>
  <c r="N291" i="25"/>
  <c r="AE290" i="25"/>
  <c r="P290" i="25"/>
  <c r="O290" i="25"/>
  <c r="N290" i="25"/>
  <c r="AE289" i="25"/>
  <c r="P289" i="25"/>
  <c r="O289" i="25"/>
  <c r="N289" i="25"/>
  <c r="AE288" i="25"/>
  <c r="P288" i="25"/>
  <c r="O288" i="25"/>
  <c r="N288" i="25"/>
  <c r="AE287" i="25"/>
  <c r="P287" i="25"/>
  <c r="O287" i="25"/>
  <c r="N287" i="25"/>
  <c r="AE286" i="25"/>
  <c r="P286" i="25"/>
  <c r="O286" i="25"/>
  <c r="N286" i="25"/>
  <c r="AE285" i="25"/>
  <c r="P285" i="25"/>
  <c r="O285" i="25"/>
  <c r="N285" i="25"/>
  <c r="AE284" i="25"/>
  <c r="P284" i="25"/>
  <c r="O284" i="25"/>
  <c r="N284" i="25"/>
  <c r="AE283" i="25"/>
  <c r="P283" i="25"/>
  <c r="O283" i="25"/>
  <c r="N283" i="25"/>
  <c r="AE282" i="25"/>
  <c r="P282" i="25"/>
  <c r="O282" i="25"/>
  <c r="N282" i="25"/>
  <c r="AE281" i="25"/>
  <c r="P281" i="25"/>
  <c r="O281" i="25"/>
  <c r="N281" i="25"/>
  <c r="AE280" i="25"/>
  <c r="P280" i="25"/>
  <c r="O280" i="25"/>
  <c r="N280" i="25"/>
  <c r="AE279" i="25"/>
  <c r="P279" i="25"/>
  <c r="O279" i="25"/>
  <c r="N279" i="25"/>
  <c r="AE278" i="25"/>
  <c r="P278" i="25"/>
  <c r="O278" i="25"/>
  <c r="N278" i="25"/>
  <c r="AE277" i="25"/>
  <c r="P277" i="25"/>
  <c r="O277" i="25"/>
  <c r="N277" i="25"/>
  <c r="AE276" i="25"/>
  <c r="P276" i="25"/>
  <c r="O276" i="25"/>
  <c r="N276" i="25"/>
  <c r="AE275" i="25"/>
  <c r="P275" i="25"/>
  <c r="O275" i="25"/>
  <c r="N275" i="25"/>
  <c r="AE274" i="25"/>
  <c r="P274" i="25"/>
  <c r="O274" i="25"/>
  <c r="N274" i="25"/>
  <c r="AE273" i="25"/>
  <c r="P273" i="25"/>
  <c r="O273" i="25"/>
  <c r="N273" i="25"/>
  <c r="AE272" i="25"/>
  <c r="P272" i="25"/>
  <c r="O272" i="25"/>
  <c r="N272" i="25"/>
  <c r="AE271" i="25"/>
  <c r="P271" i="25"/>
  <c r="O271" i="25"/>
  <c r="N271" i="25"/>
  <c r="AE270" i="25"/>
  <c r="P270" i="25"/>
  <c r="O270" i="25"/>
  <c r="N270" i="25"/>
  <c r="AE269" i="25"/>
  <c r="P269" i="25"/>
  <c r="O269" i="25"/>
  <c r="N269" i="25"/>
  <c r="AE268" i="25"/>
  <c r="P268" i="25"/>
  <c r="O268" i="25"/>
  <c r="N268" i="25"/>
  <c r="AE267" i="25"/>
  <c r="P267" i="25"/>
  <c r="O267" i="25"/>
  <c r="N267" i="25"/>
  <c r="AE266" i="25"/>
  <c r="P266" i="25"/>
  <c r="O266" i="25"/>
  <c r="N266" i="25"/>
  <c r="AE265" i="25"/>
  <c r="P265" i="25"/>
  <c r="O265" i="25"/>
  <c r="N265" i="25"/>
  <c r="AE264" i="25"/>
  <c r="P264" i="25"/>
  <c r="O264" i="25"/>
  <c r="N264" i="25"/>
  <c r="AE263" i="25"/>
  <c r="P263" i="25"/>
  <c r="O263" i="25"/>
  <c r="N263" i="25"/>
  <c r="AE262" i="25"/>
  <c r="P262" i="25"/>
  <c r="O262" i="25"/>
  <c r="N262" i="25"/>
  <c r="AE261" i="25"/>
  <c r="P261" i="25"/>
  <c r="O261" i="25"/>
  <c r="N261" i="25"/>
  <c r="AE260" i="25"/>
  <c r="P260" i="25"/>
  <c r="O260" i="25"/>
  <c r="N260" i="25"/>
  <c r="AE259" i="25"/>
  <c r="P259" i="25"/>
  <c r="O259" i="25"/>
  <c r="N259" i="25"/>
  <c r="AE258" i="25"/>
  <c r="P258" i="25"/>
  <c r="O258" i="25"/>
  <c r="N258" i="25"/>
  <c r="AE257" i="25"/>
  <c r="P257" i="25"/>
  <c r="O257" i="25"/>
  <c r="N257" i="25"/>
  <c r="AE256" i="25"/>
  <c r="P256" i="25"/>
  <c r="O256" i="25"/>
  <c r="N256" i="25"/>
  <c r="AE255" i="25"/>
  <c r="P255" i="25"/>
  <c r="O255" i="25"/>
  <c r="N255" i="25"/>
  <c r="AE254" i="25"/>
  <c r="P254" i="25"/>
  <c r="O254" i="25"/>
  <c r="N254" i="25"/>
  <c r="AE253" i="25"/>
  <c r="P253" i="25"/>
  <c r="O253" i="25"/>
  <c r="N253" i="25"/>
  <c r="AE252" i="25"/>
  <c r="P252" i="25"/>
  <c r="O252" i="25"/>
  <c r="N252" i="25"/>
  <c r="AE251" i="25"/>
  <c r="P251" i="25"/>
  <c r="O251" i="25"/>
  <c r="N251" i="25"/>
  <c r="AE250" i="25"/>
  <c r="P250" i="25"/>
  <c r="O250" i="25"/>
  <c r="N250" i="25"/>
  <c r="AE249" i="25"/>
  <c r="P249" i="25"/>
  <c r="O249" i="25"/>
  <c r="N249" i="25"/>
  <c r="AE248" i="25"/>
  <c r="P248" i="25"/>
  <c r="O248" i="25"/>
  <c r="N248" i="25"/>
  <c r="AE247" i="25"/>
  <c r="P247" i="25"/>
  <c r="O247" i="25"/>
  <c r="N247" i="25"/>
  <c r="AE246" i="25"/>
  <c r="P246" i="25"/>
  <c r="O246" i="25"/>
  <c r="N246" i="25"/>
  <c r="AE245" i="25"/>
  <c r="P245" i="25"/>
  <c r="O245" i="25"/>
  <c r="N245" i="25"/>
  <c r="AE244" i="25"/>
  <c r="P244" i="25"/>
  <c r="O244" i="25"/>
  <c r="N244" i="25"/>
  <c r="AE243" i="25"/>
  <c r="P243" i="25"/>
  <c r="O243" i="25"/>
  <c r="N243" i="25"/>
  <c r="AE242" i="25"/>
  <c r="P242" i="25"/>
  <c r="O242" i="25"/>
  <c r="N242" i="25"/>
  <c r="AE241" i="25"/>
  <c r="P241" i="25"/>
  <c r="O241" i="25"/>
  <c r="N241" i="25"/>
  <c r="AE240" i="25"/>
  <c r="P240" i="25"/>
  <c r="O240" i="25"/>
  <c r="N240" i="25"/>
  <c r="AE239" i="25"/>
  <c r="P239" i="25"/>
  <c r="O239" i="25"/>
  <c r="N239" i="25"/>
  <c r="AE238" i="25"/>
  <c r="P238" i="25"/>
  <c r="O238" i="25"/>
  <c r="N238" i="25"/>
  <c r="AE237" i="25"/>
  <c r="P237" i="25"/>
  <c r="O237" i="25"/>
  <c r="N237" i="25"/>
  <c r="AE236" i="25"/>
  <c r="P236" i="25"/>
  <c r="O236" i="25"/>
  <c r="N236" i="25"/>
  <c r="AE235" i="25"/>
  <c r="P235" i="25"/>
  <c r="O235" i="25"/>
  <c r="N235" i="25"/>
  <c r="AE234" i="25"/>
  <c r="P234" i="25"/>
  <c r="O234" i="25"/>
  <c r="N234" i="25"/>
  <c r="AE233" i="25"/>
  <c r="P233" i="25"/>
  <c r="O233" i="25"/>
  <c r="N233" i="25"/>
  <c r="AE232" i="25"/>
  <c r="P232" i="25"/>
  <c r="O232" i="25"/>
  <c r="N232" i="25"/>
  <c r="AE231" i="25"/>
  <c r="P231" i="25"/>
  <c r="O231" i="25"/>
  <c r="N231" i="25"/>
  <c r="AE230" i="25"/>
  <c r="P230" i="25"/>
  <c r="O230" i="25"/>
  <c r="N230" i="25"/>
  <c r="AE229" i="25"/>
  <c r="P229" i="25"/>
  <c r="O229" i="25"/>
  <c r="N229" i="25"/>
  <c r="AE228" i="25"/>
  <c r="P228" i="25"/>
  <c r="O228" i="25"/>
  <c r="N228" i="25"/>
  <c r="AE227" i="25"/>
  <c r="P227" i="25"/>
  <c r="O227" i="25"/>
  <c r="N227" i="25"/>
  <c r="AE226" i="25"/>
  <c r="P226" i="25"/>
  <c r="O226" i="25"/>
  <c r="N226" i="25"/>
  <c r="AE225" i="25"/>
  <c r="P225" i="25"/>
  <c r="O225" i="25"/>
  <c r="N225" i="25"/>
  <c r="AE224" i="25"/>
  <c r="P224" i="25"/>
  <c r="O224" i="25"/>
  <c r="N224" i="25"/>
  <c r="AE223" i="25"/>
  <c r="P223" i="25"/>
  <c r="O223" i="25"/>
  <c r="N223" i="25"/>
  <c r="AE222" i="25"/>
  <c r="P222" i="25"/>
  <c r="O222" i="25"/>
  <c r="N222" i="25"/>
  <c r="AE221" i="25"/>
  <c r="P221" i="25"/>
  <c r="O221" i="25"/>
  <c r="N221" i="25"/>
  <c r="AE220" i="25"/>
  <c r="P220" i="25"/>
  <c r="O220" i="25"/>
  <c r="N220" i="25"/>
  <c r="AE219" i="25"/>
  <c r="P219" i="25"/>
  <c r="O219" i="25"/>
  <c r="N219" i="25"/>
  <c r="AE218" i="25"/>
  <c r="P218" i="25"/>
  <c r="O218" i="25"/>
  <c r="N218" i="25"/>
  <c r="AE217" i="25"/>
  <c r="P217" i="25"/>
  <c r="O217" i="25"/>
  <c r="N217" i="25"/>
  <c r="AE216" i="25"/>
  <c r="P216" i="25"/>
  <c r="O216" i="25"/>
  <c r="N216" i="25"/>
  <c r="AE215" i="25"/>
  <c r="P215" i="25"/>
  <c r="O215" i="25"/>
  <c r="N215" i="25"/>
  <c r="AE214" i="25"/>
  <c r="P214" i="25"/>
  <c r="O214" i="25"/>
  <c r="N214" i="25"/>
  <c r="AE213" i="25"/>
  <c r="P213" i="25"/>
  <c r="O213" i="25"/>
  <c r="N213" i="25"/>
  <c r="AE212" i="25"/>
  <c r="P212" i="25"/>
  <c r="O212" i="25"/>
  <c r="N212" i="25"/>
  <c r="AE211" i="25"/>
  <c r="P211" i="25"/>
  <c r="O211" i="25"/>
  <c r="N211" i="25"/>
  <c r="AE210" i="25"/>
  <c r="P210" i="25"/>
  <c r="O210" i="25"/>
  <c r="N210" i="25"/>
  <c r="AE209" i="25"/>
  <c r="P209" i="25"/>
  <c r="O209" i="25"/>
  <c r="N209" i="25"/>
  <c r="AE208" i="25"/>
  <c r="P208" i="25"/>
  <c r="O208" i="25"/>
  <c r="N208" i="25"/>
  <c r="AE207" i="25"/>
  <c r="P207" i="25"/>
  <c r="O207" i="25"/>
  <c r="N207" i="25"/>
  <c r="AE206" i="25"/>
  <c r="P206" i="25"/>
  <c r="O206" i="25"/>
  <c r="N206" i="25"/>
  <c r="AE205" i="25"/>
  <c r="P205" i="25"/>
  <c r="O205" i="25"/>
  <c r="N205" i="25"/>
  <c r="AE204" i="25"/>
  <c r="P204" i="25"/>
  <c r="O204" i="25"/>
  <c r="N204" i="25"/>
  <c r="AE203" i="25"/>
  <c r="P203" i="25"/>
  <c r="O203" i="25"/>
  <c r="N203" i="25"/>
  <c r="AE202" i="25"/>
  <c r="P202" i="25"/>
  <c r="O202" i="25"/>
  <c r="N202" i="25"/>
  <c r="AE201" i="25"/>
  <c r="P201" i="25"/>
  <c r="O201" i="25"/>
  <c r="N201" i="25"/>
  <c r="AE200" i="25"/>
  <c r="P200" i="25"/>
  <c r="O200" i="25"/>
  <c r="N200" i="25"/>
  <c r="AE199" i="25"/>
  <c r="P199" i="25"/>
  <c r="O199" i="25"/>
  <c r="N199" i="25"/>
  <c r="AE198" i="25"/>
  <c r="P198" i="25"/>
  <c r="O198" i="25"/>
  <c r="N198" i="25"/>
  <c r="AE197" i="25"/>
  <c r="P197" i="25"/>
  <c r="O197" i="25"/>
  <c r="N197" i="25"/>
  <c r="AE196" i="25"/>
  <c r="P196" i="25"/>
  <c r="O196" i="25"/>
  <c r="N196" i="25"/>
  <c r="AE195" i="25"/>
  <c r="P195" i="25"/>
  <c r="O195" i="25"/>
  <c r="N195" i="25"/>
  <c r="AE194" i="25"/>
  <c r="P194" i="25"/>
  <c r="O194" i="25"/>
  <c r="N194" i="25"/>
  <c r="AE193" i="25"/>
  <c r="P193" i="25"/>
  <c r="O193" i="25"/>
  <c r="N193" i="25"/>
  <c r="AE192" i="25"/>
  <c r="P192" i="25"/>
  <c r="O192" i="25"/>
  <c r="N192" i="25"/>
  <c r="AE191" i="25"/>
  <c r="P191" i="25"/>
  <c r="O191" i="25"/>
  <c r="N191" i="25"/>
  <c r="AE190" i="25"/>
  <c r="P190" i="25"/>
  <c r="O190" i="25"/>
  <c r="N190" i="25"/>
  <c r="AE189" i="25"/>
  <c r="P189" i="25"/>
  <c r="O189" i="25"/>
  <c r="N189" i="25"/>
  <c r="AE188" i="25"/>
  <c r="P188" i="25"/>
  <c r="O188" i="25"/>
  <c r="N188" i="25"/>
  <c r="AE187" i="25"/>
  <c r="P187" i="25"/>
  <c r="O187" i="25"/>
  <c r="N187" i="25"/>
  <c r="AE186" i="25"/>
  <c r="P186" i="25"/>
  <c r="O186" i="25"/>
  <c r="N186" i="25"/>
  <c r="AE185" i="25"/>
  <c r="P185" i="25"/>
  <c r="O185" i="25"/>
  <c r="N185" i="25"/>
  <c r="AE184" i="25"/>
  <c r="P184" i="25"/>
  <c r="O184" i="25"/>
  <c r="N184" i="25"/>
  <c r="AE183" i="25"/>
  <c r="P183" i="25"/>
  <c r="O183" i="25"/>
  <c r="N183" i="25"/>
  <c r="AE182" i="25"/>
  <c r="P182" i="25"/>
  <c r="O182" i="25"/>
  <c r="N182" i="25"/>
  <c r="AE181" i="25"/>
  <c r="P181" i="25"/>
  <c r="O181" i="25"/>
  <c r="N181" i="25"/>
  <c r="AE180" i="25"/>
  <c r="P180" i="25"/>
  <c r="O180" i="25"/>
  <c r="N180" i="25"/>
  <c r="AE179" i="25"/>
  <c r="P179" i="25"/>
  <c r="O179" i="25"/>
  <c r="N179" i="25"/>
  <c r="AE178" i="25"/>
  <c r="P178" i="25"/>
  <c r="O178" i="25"/>
  <c r="N178" i="25"/>
  <c r="AE177" i="25"/>
  <c r="P177" i="25"/>
  <c r="O177" i="25"/>
  <c r="N177" i="25"/>
  <c r="AE176" i="25"/>
  <c r="P176" i="25"/>
  <c r="O176" i="25"/>
  <c r="N176" i="25"/>
  <c r="AE175" i="25"/>
  <c r="P175" i="25"/>
  <c r="O175" i="25"/>
  <c r="N175" i="25"/>
  <c r="AE174" i="25"/>
  <c r="P174" i="25"/>
  <c r="O174" i="25"/>
  <c r="N174" i="25"/>
  <c r="AE173" i="25"/>
  <c r="P173" i="25"/>
  <c r="O173" i="25"/>
  <c r="N173" i="25"/>
  <c r="AE172" i="25"/>
  <c r="P172" i="25"/>
  <c r="O172" i="25"/>
  <c r="N172" i="25"/>
  <c r="AE171" i="25"/>
  <c r="P171" i="25"/>
  <c r="O171" i="25"/>
  <c r="N171" i="25"/>
  <c r="AE170" i="25"/>
  <c r="P170" i="25"/>
  <c r="O170" i="25"/>
  <c r="N170" i="25"/>
  <c r="AE169" i="25"/>
  <c r="P169" i="25"/>
  <c r="O169" i="25"/>
  <c r="N169" i="25"/>
  <c r="AE168" i="25"/>
  <c r="P168" i="25"/>
  <c r="O168" i="25"/>
  <c r="N168" i="25"/>
  <c r="AE167" i="25"/>
  <c r="P167" i="25"/>
  <c r="O167" i="25"/>
  <c r="N167" i="25"/>
  <c r="AE166" i="25"/>
  <c r="P166" i="25"/>
  <c r="O166" i="25"/>
  <c r="N166" i="25"/>
  <c r="AE165" i="25"/>
  <c r="P165" i="25"/>
  <c r="O165" i="25"/>
  <c r="N165" i="25"/>
  <c r="AE164" i="25"/>
  <c r="P164" i="25"/>
  <c r="O164" i="25"/>
  <c r="N164" i="25"/>
  <c r="AE163" i="25"/>
  <c r="P163" i="25"/>
  <c r="O163" i="25"/>
  <c r="N163" i="25"/>
  <c r="AE162" i="25"/>
  <c r="P162" i="25"/>
  <c r="O162" i="25"/>
  <c r="N162" i="25"/>
  <c r="AE161" i="25"/>
  <c r="P161" i="25"/>
  <c r="O161" i="25"/>
  <c r="N161" i="25"/>
  <c r="AE160" i="25"/>
  <c r="P160" i="25"/>
  <c r="O160" i="25"/>
  <c r="N160" i="25"/>
  <c r="AE159" i="25"/>
  <c r="P159" i="25"/>
  <c r="O159" i="25"/>
  <c r="N159" i="25"/>
  <c r="AE158" i="25"/>
  <c r="P158" i="25"/>
  <c r="O158" i="25"/>
  <c r="N158" i="25"/>
  <c r="AE157" i="25"/>
  <c r="P157" i="25"/>
  <c r="O157" i="25"/>
  <c r="N157" i="25"/>
  <c r="AE156" i="25"/>
  <c r="P156" i="25"/>
  <c r="O156" i="25"/>
  <c r="N156" i="25"/>
  <c r="AE155" i="25"/>
  <c r="P155" i="25"/>
  <c r="O155" i="25"/>
  <c r="N155" i="25"/>
  <c r="AE154" i="25"/>
  <c r="P154" i="25"/>
  <c r="O154" i="25"/>
  <c r="N154" i="25"/>
  <c r="AE153" i="25"/>
  <c r="P153" i="25"/>
  <c r="O153" i="25"/>
  <c r="N153" i="25"/>
  <c r="AE152" i="25"/>
  <c r="P152" i="25"/>
  <c r="O152" i="25"/>
  <c r="N152" i="25"/>
  <c r="AE151" i="25"/>
  <c r="P151" i="25"/>
  <c r="O151" i="25"/>
  <c r="N151" i="25"/>
  <c r="AE150" i="25"/>
  <c r="P150" i="25"/>
  <c r="O150" i="25"/>
  <c r="N150" i="25"/>
  <c r="AE149" i="25"/>
  <c r="P149" i="25"/>
  <c r="O149" i="25"/>
  <c r="N149" i="25"/>
  <c r="AE148" i="25"/>
  <c r="P148" i="25"/>
  <c r="O148" i="25"/>
  <c r="N148" i="25"/>
  <c r="AE147" i="25"/>
  <c r="P147" i="25"/>
  <c r="O147" i="25"/>
  <c r="N147" i="25"/>
  <c r="AE146" i="25"/>
  <c r="P146" i="25"/>
  <c r="O146" i="25"/>
  <c r="N146" i="25"/>
  <c r="AE145" i="25"/>
  <c r="P145" i="25"/>
  <c r="O145" i="25"/>
  <c r="N145" i="25"/>
  <c r="AE144" i="25"/>
  <c r="P144" i="25"/>
  <c r="O144" i="25"/>
  <c r="N144" i="25"/>
  <c r="AE143" i="25"/>
  <c r="P143" i="25"/>
  <c r="O143" i="25"/>
  <c r="N143" i="25"/>
  <c r="AE142" i="25"/>
  <c r="P142" i="25"/>
  <c r="O142" i="25"/>
  <c r="N142" i="25"/>
  <c r="AE141" i="25"/>
  <c r="P141" i="25"/>
  <c r="O141" i="25"/>
  <c r="N141" i="25"/>
  <c r="AE140" i="25"/>
  <c r="P140" i="25"/>
  <c r="O140" i="25"/>
  <c r="N140" i="25"/>
  <c r="AE139" i="25"/>
  <c r="P139" i="25"/>
  <c r="O139" i="25"/>
  <c r="N139" i="25"/>
  <c r="AE138" i="25"/>
  <c r="P138" i="25"/>
  <c r="O138" i="25"/>
  <c r="N138" i="25"/>
  <c r="AE137" i="25"/>
  <c r="P137" i="25"/>
  <c r="O137" i="25"/>
  <c r="N137" i="25"/>
  <c r="AE136" i="25"/>
  <c r="P136" i="25"/>
  <c r="O136" i="25"/>
  <c r="N136" i="25"/>
  <c r="AE135" i="25"/>
  <c r="P135" i="25"/>
  <c r="O135" i="25"/>
  <c r="N135" i="25"/>
  <c r="AE134" i="25"/>
  <c r="P134" i="25"/>
  <c r="O134" i="25"/>
  <c r="N134" i="25"/>
  <c r="AE133" i="25"/>
  <c r="P133" i="25"/>
  <c r="O133" i="25"/>
  <c r="N133" i="25"/>
  <c r="AE132" i="25"/>
  <c r="P132" i="25"/>
  <c r="O132" i="25"/>
  <c r="N132" i="25"/>
  <c r="AE131" i="25"/>
  <c r="P131" i="25"/>
  <c r="O131" i="25"/>
  <c r="N131" i="25"/>
  <c r="AE130" i="25"/>
  <c r="P130" i="25"/>
  <c r="O130" i="25"/>
  <c r="N130" i="25"/>
  <c r="AE129" i="25"/>
  <c r="P129" i="25"/>
  <c r="O129" i="25"/>
  <c r="N129" i="25"/>
  <c r="AE128" i="25"/>
  <c r="P128" i="25"/>
  <c r="O128" i="25"/>
  <c r="N128" i="25"/>
  <c r="AE127" i="25"/>
  <c r="P127" i="25"/>
  <c r="O127" i="25"/>
  <c r="N127" i="25"/>
  <c r="AE126" i="25"/>
  <c r="P126" i="25"/>
  <c r="O126" i="25"/>
  <c r="N126" i="25"/>
  <c r="AE125" i="25"/>
  <c r="P125" i="25"/>
  <c r="O125" i="25"/>
  <c r="N125" i="25"/>
  <c r="AE124" i="25"/>
  <c r="P124" i="25"/>
  <c r="O124" i="25"/>
  <c r="N124" i="25"/>
  <c r="AE123" i="25"/>
  <c r="P123" i="25"/>
  <c r="O123" i="25"/>
  <c r="N123" i="25"/>
  <c r="AE122" i="25"/>
  <c r="P122" i="25"/>
  <c r="O122" i="25"/>
  <c r="N122" i="25"/>
  <c r="AE121" i="25"/>
  <c r="P121" i="25"/>
  <c r="O121" i="25"/>
  <c r="N121" i="25"/>
  <c r="AE120" i="25"/>
  <c r="P120" i="25"/>
  <c r="O120" i="25"/>
  <c r="N120" i="25"/>
  <c r="AE119" i="25"/>
  <c r="P119" i="25"/>
  <c r="O119" i="25"/>
  <c r="N119" i="25"/>
  <c r="AE118" i="25"/>
  <c r="P118" i="25"/>
  <c r="O118" i="25"/>
  <c r="N118" i="25"/>
  <c r="AE117" i="25"/>
  <c r="P117" i="25"/>
  <c r="O117" i="25"/>
  <c r="N117" i="25"/>
  <c r="AE116" i="25"/>
  <c r="P116" i="25"/>
  <c r="O116" i="25"/>
  <c r="N116" i="25"/>
  <c r="AE115" i="25"/>
  <c r="P115" i="25"/>
  <c r="O115" i="25"/>
  <c r="N115" i="25"/>
  <c r="AE114" i="25"/>
  <c r="P114" i="25"/>
  <c r="O114" i="25"/>
  <c r="N114" i="25"/>
  <c r="AE113" i="25"/>
  <c r="P113" i="25"/>
  <c r="O113" i="25"/>
  <c r="N113" i="25"/>
  <c r="AE112" i="25"/>
  <c r="P112" i="25"/>
  <c r="O112" i="25"/>
  <c r="N112" i="25"/>
  <c r="AE111" i="25"/>
  <c r="P111" i="25"/>
  <c r="O111" i="25"/>
  <c r="N111" i="25"/>
  <c r="AE110" i="25"/>
  <c r="P110" i="25"/>
  <c r="O110" i="25"/>
  <c r="N110" i="25"/>
  <c r="AE109" i="25"/>
  <c r="P109" i="25"/>
  <c r="O109" i="25"/>
  <c r="N109" i="25"/>
  <c r="AE108" i="25"/>
  <c r="P108" i="25"/>
  <c r="O108" i="25"/>
  <c r="N108" i="25"/>
  <c r="AE107" i="25"/>
  <c r="P107" i="25"/>
  <c r="O107" i="25"/>
  <c r="N107" i="25"/>
  <c r="AE106" i="25"/>
  <c r="P106" i="25"/>
  <c r="O106" i="25"/>
  <c r="N106" i="25"/>
  <c r="AE105" i="25"/>
  <c r="P105" i="25"/>
  <c r="O105" i="25"/>
  <c r="N105" i="25"/>
  <c r="AE104" i="25"/>
  <c r="P104" i="25"/>
  <c r="O104" i="25"/>
  <c r="N104" i="25"/>
  <c r="AE103" i="25"/>
  <c r="P103" i="25"/>
  <c r="O103" i="25"/>
  <c r="N103" i="25"/>
  <c r="AE102" i="25"/>
  <c r="P102" i="25"/>
  <c r="O102" i="25"/>
  <c r="N102" i="25"/>
  <c r="AE101" i="25"/>
  <c r="P101" i="25"/>
  <c r="O101" i="25"/>
  <c r="N101" i="25"/>
  <c r="AE100" i="25"/>
  <c r="P100" i="25"/>
  <c r="O100" i="25"/>
  <c r="N100" i="25"/>
  <c r="AE99" i="25"/>
  <c r="P99" i="25"/>
  <c r="O99" i="25"/>
  <c r="N99" i="25"/>
  <c r="AE98" i="25"/>
  <c r="P98" i="25"/>
  <c r="O98" i="25"/>
  <c r="N98" i="25"/>
  <c r="AE97" i="25"/>
  <c r="P97" i="25"/>
  <c r="O97" i="25"/>
  <c r="N97" i="25"/>
  <c r="AE96" i="25"/>
  <c r="P96" i="25"/>
  <c r="O96" i="25"/>
  <c r="N96" i="25"/>
  <c r="AE95" i="25"/>
  <c r="P95" i="25"/>
  <c r="O95" i="25"/>
  <c r="N95" i="25"/>
  <c r="AE94" i="25"/>
  <c r="P94" i="25"/>
  <c r="O94" i="25"/>
  <c r="N94" i="25"/>
  <c r="AE93" i="25"/>
  <c r="P93" i="25"/>
  <c r="O93" i="25"/>
  <c r="N93" i="25"/>
  <c r="AE92" i="25"/>
  <c r="P92" i="25"/>
  <c r="O92" i="25"/>
  <c r="N92" i="25"/>
  <c r="AE91" i="25"/>
  <c r="P91" i="25"/>
  <c r="O91" i="25"/>
  <c r="N91" i="25"/>
  <c r="AE90" i="25"/>
  <c r="P90" i="25"/>
  <c r="O90" i="25"/>
  <c r="N90" i="25"/>
  <c r="AE89" i="25"/>
  <c r="P89" i="25"/>
  <c r="O89" i="25"/>
  <c r="N89" i="25"/>
  <c r="AE88" i="25"/>
  <c r="P88" i="25"/>
  <c r="O88" i="25"/>
  <c r="N88" i="25"/>
  <c r="AE87" i="25"/>
  <c r="P87" i="25"/>
  <c r="O87" i="25"/>
  <c r="N87" i="25"/>
  <c r="AE86" i="25"/>
  <c r="P86" i="25"/>
  <c r="O86" i="25"/>
  <c r="N86" i="25"/>
  <c r="AE85" i="25"/>
  <c r="P85" i="25"/>
  <c r="O85" i="25"/>
  <c r="N85" i="25"/>
  <c r="AE84" i="25"/>
  <c r="P84" i="25"/>
  <c r="O84" i="25"/>
  <c r="N84" i="25"/>
  <c r="AE83" i="25"/>
  <c r="P83" i="25"/>
  <c r="O83" i="25"/>
  <c r="N83" i="25"/>
  <c r="AE82" i="25"/>
  <c r="P82" i="25"/>
  <c r="O82" i="25"/>
  <c r="N82" i="25"/>
  <c r="AE81" i="25"/>
  <c r="P81" i="25"/>
  <c r="O81" i="25"/>
  <c r="N81" i="25"/>
  <c r="AE80" i="25"/>
  <c r="P80" i="25"/>
  <c r="O80" i="25"/>
  <c r="N80" i="25"/>
  <c r="AE79" i="25"/>
  <c r="P79" i="25"/>
  <c r="O79" i="25"/>
  <c r="N79" i="25"/>
  <c r="AE78" i="25"/>
  <c r="P78" i="25"/>
  <c r="O78" i="25"/>
  <c r="N78" i="25"/>
  <c r="AE77" i="25"/>
  <c r="P77" i="25"/>
  <c r="O77" i="25"/>
  <c r="N77" i="25"/>
  <c r="AE76" i="25"/>
  <c r="P76" i="25"/>
  <c r="O76" i="25"/>
  <c r="N76" i="25"/>
  <c r="AE75" i="25"/>
  <c r="P75" i="25"/>
  <c r="O75" i="25"/>
  <c r="N75" i="25"/>
  <c r="AE74" i="25"/>
  <c r="P74" i="25"/>
  <c r="O74" i="25"/>
  <c r="N74" i="25"/>
  <c r="AE73" i="25"/>
  <c r="P73" i="25"/>
  <c r="O73" i="25"/>
  <c r="N73" i="25"/>
  <c r="AE72" i="25"/>
  <c r="P72" i="25"/>
  <c r="O72" i="25"/>
  <c r="N72" i="25"/>
  <c r="AE71" i="25"/>
  <c r="P71" i="25"/>
  <c r="O71" i="25"/>
  <c r="N71" i="25"/>
  <c r="AE70" i="25"/>
  <c r="P70" i="25"/>
  <c r="O70" i="25"/>
  <c r="N70" i="25"/>
  <c r="AE69" i="25"/>
  <c r="P69" i="25"/>
  <c r="O69" i="25"/>
  <c r="N69" i="25"/>
  <c r="AE68" i="25"/>
  <c r="P68" i="25"/>
  <c r="O68" i="25"/>
  <c r="N68" i="25"/>
  <c r="AE67" i="25"/>
  <c r="P67" i="25"/>
  <c r="O67" i="25"/>
  <c r="N67" i="25"/>
  <c r="AE66" i="25"/>
  <c r="P66" i="25"/>
  <c r="O66" i="25"/>
  <c r="N66" i="25"/>
  <c r="AE65" i="25"/>
  <c r="P65" i="25"/>
  <c r="O65" i="25"/>
  <c r="N65" i="25"/>
  <c r="AE64" i="25"/>
  <c r="P64" i="25"/>
  <c r="O64" i="25"/>
  <c r="N64" i="25"/>
  <c r="AE63" i="25"/>
  <c r="P63" i="25"/>
  <c r="O63" i="25"/>
  <c r="N63" i="25"/>
  <c r="AE62" i="25"/>
  <c r="P62" i="25"/>
  <c r="O62" i="25"/>
  <c r="N62" i="25"/>
  <c r="AE61" i="25"/>
  <c r="P61" i="25"/>
  <c r="O61" i="25"/>
  <c r="N61" i="25"/>
  <c r="AE60" i="25"/>
  <c r="P60" i="25"/>
  <c r="O60" i="25"/>
  <c r="N60" i="25"/>
  <c r="AE59" i="25"/>
  <c r="P59" i="25"/>
  <c r="O59" i="25"/>
  <c r="N59" i="25"/>
  <c r="AE58" i="25"/>
  <c r="P58" i="25"/>
  <c r="O58" i="25"/>
  <c r="N58" i="25"/>
  <c r="AE57" i="25"/>
  <c r="P57" i="25"/>
  <c r="O57" i="25"/>
  <c r="N57" i="25"/>
  <c r="AE56" i="25"/>
  <c r="P56" i="25"/>
  <c r="O56" i="25"/>
  <c r="N56" i="25"/>
  <c r="AE55" i="25"/>
  <c r="P55" i="25"/>
  <c r="O55" i="25"/>
  <c r="N55" i="25"/>
  <c r="B55" i="25"/>
  <c r="B4" i="25" s="1"/>
  <c r="AE54" i="25"/>
  <c r="P54" i="25"/>
  <c r="O54" i="25"/>
  <c r="N54" i="25"/>
  <c r="AE53" i="25"/>
  <c r="P53" i="25"/>
  <c r="O53" i="25"/>
  <c r="N53" i="25"/>
  <c r="AE52" i="25"/>
  <c r="P52" i="25"/>
  <c r="O52" i="25"/>
  <c r="N52" i="25"/>
  <c r="AE51" i="25"/>
  <c r="P51" i="25"/>
  <c r="O51" i="25"/>
  <c r="N51" i="25"/>
  <c r="B51" i="25"/>
  <c r="AE50" i="25"/>
  <c r="P50" i="25"/>
  <c r="O50" i="25"/>
  <c r="N50" i="25"/>
  <c r="AE49" i="25"/>
  <c r="P49" i="25"/>
  <c r="O49" i="25"/>
  <c r="N49" i="25"/>
  <c r="AE48" i="25"/>
  <c r="P48" i="25"/>
  <c r="O48" i="25"/>
  <c r="N48" i="25"/>
  <c r="AE47" i="25"/>
  <c r="P47" i="25"/>
  <c r="O47" i="25"/>
  <c r="N47" i="25"/>
  <c r="AE46" i="25"/>
  <c r="P46" i="25"/>
  <c r="O46" i="25"/>
  <c r="N46" i="25"/>
  <c r="AE45" i="25"/>
  <c r="P45" i="25"/>
  <c r="O45" i="25"/>
  <c r="N45" i="25"/>
  <c r="AE44" i="25"/>
  <c r="P44" i="25"/>
  <c r="O44" i="25"/>
  <c r="N44" i="25"/>
  <c r="AE43" i="25"/>
  <c r="P43" i="25"/>
  <c r="O43" i="25"/>
  <c r="N43" i="25"/>
  <c r="C43" i="25"/>
  <c r="AE42" i="25"/>
  <c r="P42" i="25"/>
  <c r="O42" i="25"/>
  <c r="N42" i="25"/>
  <c r="C42" i="25"/>
  <c r="AE41" i="25"/>
  <c r="P41" i="25"/>
  <c r="O41" i="25"/>
  <c r="N41" i="25"/>
  <c r="C41" i="25"/>
  <c r="AE40" i="25"/>
  <c r="P40" i="25"/>
  <c r="O40" i="25"/>
  <c r="N40" i="25"/>
  <c r="G40" i="25"/>
  <c r="C40" i="25"/>
  <c r="AE39" i="25"/>
  <c r="P39" i="25"/>
  <c r="O39" i="25"/>
  <c r="N39" i="25"/>
  <c r="G39" i="25"/>
  <c r="F39" i="25"/>
  <c r="F40" i="25" s="1"/>
  <c r="E39" i="25"/>
  <c r="E40" i="25" s="1"/>
  <c r="D39" i="25"/>
  <c r="D40" i="25" s="1"/>
  <c r="C39" i="25"/>
  <c r="AE38" i="25"/>
  <c r="P38" i="25"/>
  <c r="O38" i="25"/>
  <c r="N38" i="25"/>
  <c r="AE37" i="25"/>
  <c r="P37" i="25"/>
  <c r="O37" i="25"/>
  <c r="N37" i="25"/>
  <c r="AE36" i="25"/>
  <c r="P36" i="25"/>
  <c r="O36" i="25"/>
  <c r="N36" i="25"/>
  <c r="AE35" i="25"/>
  <c r="P35" i="25"/>
  <c r="O35" i="25"/>
  <c r="N35" i="25"/>
  <c r="AE34" i="25"/>
  <c r="P34" i="25"/>
  <c r="O34" i="25"/>
  <c r="N34" i="25"/>
  <c r="AE33" i="25"/>
  <c r="P33" i="25"/>
  <c r="O33" i="25"/>
  <c r="N33" i="25"/>
  <c r="G33" i="25"/>
  <c r="F33" i="25"/>
  <c r="E33" i="25"/>
  <c r="D33" i="25"/>
  <c r="C33" i="25"/>
  <c r="AE32" i="25"/>
  <c r="P32" i="25"/>
  <c r="O32" i="25"/>
  <c r="N32" i="25"/>
  <c r="AE31" i="25"/>
  <c r="P31" i="25"/>
  <c r="O31" i="25"/>
  <c r="N31" i="25"/>
  <c r="D31" i="25"/>
  <c r="E31" i="25" s="1"/>
  <c r="F31" i="25" s="1"/>
  <c r="G31" i="25" s="1"/>
  <c r="AE30" i="25"/>
  <c r="P30" i="25"/>
  <c r="O30" i="25"/>
  <c r="N30" i="25"/>
  <c r="AE29" i="25"/>
  <c r="P29" i="25"/>
  <c r="O29" i="25"/>
  <c r="N29" i="25"/>
  <c r="AE28" i="25"/>
  <c r="P28" i="25"/>
  <c r="O28" i="25"/>
  <c r="N28" i="25"/>
  <c r="AE27" i="25"/>
  <c r="P27" i="25"/>
  <c r="O27" i="25"/>
  <c r="N27" i="25"/>
  <c r="AE26" i="25"/>
  <c r="P26" i="25"/>
  <c r="O26" i="25"/>
  <c r="N26" i="25"/>
  <c r="AE25" i="25"/>
  <c r="P25" i="25"/>
  <c r="O25" i="25"/>
  <c r="N25" i="25"/>
  <c r="AE24" i="25"/>
  <c r="P24" i="25"/>
  <c r="O24" i="25"/>
  <c r="N24" i="25"/>
  <c r="AE23" i="25"/>
  <c r="P23" i="25"/>
  <c r="O23" i="25"/>
  <c r="N23" i="25"/>
  <c r="AE22" i="25"/>
  <c r="P22" i="25"/>
  <c r="O22" i="25"/>
  <c r="N22" i="25"/>
  <c r="AE21" i="25"/>
  <c r="P21" i="25"/>
  <c r="O21" i="25"/>
  <c r="N21" i="25"/>
  <c r="AE20" i="25"/>
  <c r="P20" i="25"/>
  <c r="O20" i="25"/>
  <c r="N20" i="25"/>
  <c r="AE19" i="25"/>
  <c r="P19" i="25"/>
  <c r="O19" i="25"/>
  <c r="N19" i="25"/>
  <c r="B19" i="25"/>
  <c r="AE18" i="25"/>
  <c r="P18" i="25"/>
  <c r="O18" i="25"/>
  <c r="N18" i="25"/>
  <c r="AE17" i="25"/>
  <c r="P17" i="25"/>
  <c r="O17" i="25"/>
  <c r="N17" i="25"/>
  <c r="AE16" i="25"/>
  <c r="P16" i="25"/>
  <c r="O16" i="25"/>
  <c r="N16" i="25"/>
  <c r="AE15" i="25"/>
  <c r="P15" i="25"/>
  <c r="O15" i="25"/>
  <c r="N15" i="25"/>
  <c r="AE14" i="25"/>
  <c r="P14" i="25"/>
  <c r="O14" i="25"/>
  <c r="N14" i="25"/>
  <c r="AE13" i="25"/>
  <c r="P13" i="25"/>
  <c r="O13" i="25"/>
  <c r="N13" i="25"/>
  <c r="AE12" i="25"/>
  <c r="P12" i="25"/>
  <c r="O12" i="25"/>
  <c r="N12" i="25"/>
  <c r="AE11" i="25"/>
  <c r="P11" i="25"/>
  <c r="O11" i="25"/>
  <c r="N11" i="25"/>
  <c r="AE10" i="25"/>
  <c r="P10" i="25"/>
  <c r="O10" i="25"/>
  <c r="N10" i="25"/>
  <c r="AE9" i="25"/>
  <c r="P9" i="25"/>
  <c r="O9" i="25"/>
  <c r="N9" i="25"/>
  <c r="AO8" i="25"/>
  <c r="AE8" i="25"/>
  <c r="P8" i="25"/>
  <c r="O8" i="25"/>
  <c r="N8" i="25"/>
  <c r="AE7" i="25"/>
  <c r="P7" i="25"/>
  <c r="O7" i="25"/>
  <c r="N7" i="25"/>
  <c r="AO6" i="25"/>
  <c r="AE6" i="25"/>
  <c r="P6" i="25"/>
  <c r="O6" i="25"/>
  <c r="N6" i="25"/>
  <c r="G6" i="25"/>
  <c r="AO5" i="25"/>
  <c r="AE5" i="25"/>
  <c r="P5" i="25"/>
  <c r="O5" i="25"/>
  <c r="N5" i="25"/>
  <c r="AO4" i="25"/>
  <c r="AE4" i="25"/>
  <c r="P4" i="25"/>
  <c r="O4" i="25"/>
  <c r="N4" i="25"/>
  <c r="G4" i="25"/>
  <c r="AE3" i="25"/>
  <c r="P3" i="25"/>
  <c r="B57" i="25" s="1"/>
  <c r="B5" i="25" s="1"/>
  <c r="B23" i="25" s="1"/>
  <c r="D43" i="25" s="1"/>
  <c r="O3" i="25"/>
  <c r="B56" i="25" s="1"/>
  <c r="B11" i="25" s="1"/>
  <c r="B7" i="25" s="1"/>
  <c r="N3" i="25"/>
  <c r="B3" i="25"/>
  <c r="V2" i="25"/>
  <c r="W2" i="25" s="1"/>
  <c r="X2" i="25" s="1"/>
  <c r="Y2" i="25" s="1"/>
  <c r="Z2" i="25" s="1"/>
  <c r="AA2" i="25" s="1"/>
  <c r="AB2" i="25" s="1"/>
  <c r="AC2" i="25" s="1"/>
  <c r="AD2" i="25" s="1"/>
  <c r="U2" i="25"/>
  <c r="AO7" i="18"/>
  <c r="AO8" i="18"/>
  <c r="AO6" i="18"/>
  <c r="AO5" i="18"/>
  <c r="AO4" i="18"/>
  <c r="T23" i="11"/>
  <c r="T16" i="11"/>
  <c r="T9" i="11"/>
  <c r="T2" i="11"/>
  <c r="R23" i="11"/>
  <c r="R16" i="11"/>
  <c r="R9" i="11"/>
  <c r="R2" i="11"/>
  <c r="P23" i="11"/>
  <c r="P16" i="11"/>
  <c r="P9" i="11"/>
  <c r="P2" i="11"/>
  <c r="F49" i="11"/>
  <c r="F1" i="11"/>
  <c r="V3" i="11"/>
  <c r="C23" i="11"/>
  <c r="D23" i="11"/>
  <c r="B23" i="11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0" i="18"/>
  <c r="AE321" i="18"/>
  <c r="AE322" i="18"/>
  <c r="AE323" i="18"/>
  <c r="AE324" i="18"/>
  <c r="AE325" i="18"/>
  <c r="AE326" i="18"/>
  <c r="AE327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0" i="18"/>
  <c r="AE381" i="18"/>
  <c r="AE382" i="18"/>
  <c r="AE383" i="18"/>
  <c r="AE384" i="18"/>
  <c r="AE385" i="18"/>
  <c r="AE386" i="18"/>
  <c r="AE387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795" i="18"/>
  <c r="AE796" i="18"/>
  <c r="AE797" i="18"/>
  <c r="AE798" i="18"/>
  <c r="AE799" i="18"/>
  <c r="AE800" i="18"/>
  <c r="AE801" i="18"/>
  <c r="AE802" i="18"/>
  <c r="AE803" i="18"/>
  <c r="AE804" i="18"/>
  <c r="AE805" i="18"/>
  <c r="AE806" i="18"/>
  <c r="AE807" i="18"/>
  <c r="AE808" i="18"/>
  <c r="AE809" i="18"/>
  <c r="AE810" i="18"/>
  <c r="AE811" i="18"/>
  <c r="AE812" i="18"/>
  <c r="AE813" i="18"/>
  <c r="AE814" i="18"/>
  <c r="AE815" i="18"/>
  <c r="AE816" i="18"/>
  <c r="AE817" i="18"/>
  <c r="AE818" i="18"/>
  <c r="AE819" i="18"/>
  <c r="AE820" i="18"/>
  <c r="AE821" i="18"/>
  <c r="AE822" i="18"/>
  <c r="AE823" i="18"/>
  <c r="AE824" i="18"/>
  <c r="AE825" i="18"/>
  <c r="AE826" i="18"/>
  <c r="AE827" i="18"/>
  <c r="AE828" i="18"/>
  <c r="AE829" i="18"/>
  <c r="AE830" i="18"/>
  <c r="AE831" i="18"/>
  <c r="AE832" i="18"/>
  <c r="AE833" i="18"/>
  <c r="AE834" i="18"/>
  <c r="AE835" i="18"/>
  <c r="AE836" i="18"/>
  <c r="AE837" i="18"/>
  <c r="AE838" i="18"/>
  <c r="AE839" i="18"/>
  <c r="AE840" i="18"/>
  <c r="AE841" i="18"/>
  <c r="AE842" i="18"/>
  <c r="AE843" i="18"/>
  <c r="AE844" i="18"/>
  <c r="AE845" i="18"/>
  <c r="AE846" i="18"/>
  <c r="AE847" i="18"/>
  <c r="AE848" i="18"/>
  <c r="AE849" i="18"/>
  <c r="AE850" i="18"/>
  <c r="AE851" i="18"/>
  <c r="AE852" i="18"/>
  <c r="AE853" i="18"/>
  <c r="AE854" i="18"/>
  <c r="AE855" i="18"/>
  <c r="AE856" i="18"/>
  <c r="AE857" i="18"/>
  <c r="AE858" i="18"/>
  <c r="AE859" i="18"/>
  <c r="AE860" i="18"/>
  <c r="AE861" i="18"/>
  <c r="AE862" i="18"/>
  <c r="AE863" i="18"/>
  <c r="AE864" i="18"/>
  <c r="AE865" i="18"/>
  <c r="AE866" i="18"/>
  <c r="AE867" i="18"/>
  <c r="AE868" i="18"/>
  <c r="AE869" i="18"/>
  <c r="AE870" i="18"/>
  <c r="AE871" i="18"/>
  <c r="AE872" i="18"/>
  <c r="AE873" i="18"/>
  <c r="AE874" i="18"/>
  <c r="AE875" i="18"/>
  <c r="AE876" i="18"/>
  <c r="AE877" i="18"/>
  <c r="AE878" i="18"/>
  <c r="AE879" i="18"/>
  <c r="AE880" i="18"/>
  <c r="AE881" i="18"/>
  <c r="AE882" i="18"/>
  <c r="AE883" i="18"/>
  <c r="AE884" i="18"/>
  <c r="AE885" i="18"/>
  <c r="AE886" i="18"/>
  <c r="AE887" i="18"/>
  <c r="AE888" i="18"/>
  <c r="AE889" i="18"/>
  <c r="AE890" i="18"/>
  <c r="AE891" i="18"/>
  <c r="AE892" i="18"/>
  <c r="AE893" i="18"/>
  <c r="AE894" i="18"/>
  <c r="AE895" i="18"/>
  <c r="AE896" i="18"/>
  <c r="AE897" i="18"/>
  <c r="AE898" i="18"/>
  <c r="AE899" i="18"/>
  <c r="AE900" i="18"/>
  <c r="AE901" i="18"/>
  <c r="AE902" i="18"/>
  <c r="AE903" i="18"/>
  <c r="AE904" i="18"/>
  <c r="AE905" i="18"/>
  <c r="AE906" i="18"/>
  <c r="AE907" i="18"/>
  <c r="AE908" i="18"/>
  <c r="AE909" i="18"/>
  <c r="AE910" i="18"/>
  <c r="AE911" i="18"/>
  <c r="AE912" i="18"/>
  <c r="AE913" i="18"/>
  <c r="AE914" i="18"/>
  <c r="AE915" i="18"/>
  <c r="AE916" i="18"/>
  <c r="AE917" i="18"/>
  <c r="AE918" i="18"/>
  <c r="AE919" i="18"/>
  <c r="AE920" i="18"/>
  <c r="AE921" i="18"/>
  <c r="AE922" i="18"/>
  <c r="AE923" i="18"/>
  <c r="AE924" i="18"/>
  <c r="AE925" i="18"/>
  <c r="AE926" i="18"/>
  <c r="AE927" i="18"/>
  <c r="AE928" i="18"/>
  <c r="AE929" i="18"/>
  <c r="AE930" i="18"/>
  <c r="AE931" i="18"/>
  <c r="AE932" i="18"/>
  <c r="AE933" i="18"/>
  <c r="AE934" i="18"/>
  <c r="AE935" i="18"/>
  <c r="AE936" i="18"/>
  <c r="AE937" i="18"/>
  <c r="AE938" i="18"/>
  <c r="AE939" i="18"/>
  <c r="AE940" i="18"/>
  <c r="AE941" i="18"/>
  <c r="AE942" i="18"/>
  <c r="AE943" i="18"/>
  <c r="AE944" i="18"/>
  <c r="AE945" i="18"/>
  <c r="AE946" i="18"/>
  <c r="AE947" i="18"/>
  <c r="AE948" i="18"/>
  <c r="AE949" i="18"/>
  <c r="AE950" i="18"/>
  <c r="AE951" i="18"/>
  <c r="AE952" i="18"/>
  <c r="AE953" i="18"/>
  <c r="AE954" i="18"/>
  <c r="AE955" i="18"/>
  <c r="AE956" i="18"/>
  <c r="AE957" i="18"/>
  <c r="AE958" i="18"/>
  <c r="AE959" i="18"/>
  <c r="AE960" i="18"/>
  <c r="AE961" i="18"/>
  <c r="AE962" i="18"/>
  <c r="AE963" i="18"/>
  <c r="AE964" i="18"/>
  <c r="AE965" i="18"/>
  <c r="AE966" i="18"/>
  <c r="AE967" i="18"/>
  <c r="AE968" i="18"/>
  <c r="AE969" i="18"/>
  <c r="AE970" i="18"/>
  <c r="AE971" i="18"/>
  <c r="AE972" i="18"/>
  <c r="AE973" i="18"/>
  <c r="AE974" i="18"/>
  <c r="AE975" i="18"/>
  <c r="AE976" i="18"/>
  <c r="AE977" i="18"/>
  <c r="AE978" i="18"/>
  <c r="AE979" i="18"/>
  <c r="AE980" i="18"/>
  <c r="AE981" i="18"/>
  <c r="AE982" i="18"/>
  <c r="AE983" i="18"/>
  <c r="AE984" i="18"/>
  <c r="AE985" i="18"/>
  <c r="AE986" i="18"/>
  <c r="AE987" i="18"/>
  <c r="AE988" i="18"/>
  <c r="AE989" i="18"/>
  <c r="AE990" i="18"/>
  <c r="AE991" i="18"/>
  <c r="AE992" i="18"/>
  <c r="AE993" i="18"/>
  <c r="AE994" i="18"/>
  <c r="AE995" i="18"/>
  <c r="AE996" i="18"/>
  <c r="AE997" i="18"/>
  <c r="AE998" i="18"/>
  <c r="AE999" i="18"/>
  <c r="AE1000" i="18"/>
  <c r="AE1001" i="18"/>
  <c r="AE1002" i="18"/>
  <c r="AE1003" i="18"/>
  <c r="AE1004" i="18"/>
  <c r="AE1005" i="18"/>
  <c r="AE1006" i="18"/>
  <c r="AE1007" i="18"/>
  <c r="AE1008" i="18"/>
  <c r="AE1009" i="18"/>
  <c r="AE1010" i="18"/>
  <c r="AE1011" i="18"/>
  <c r="AE1012" i="18"/>
  <c r="AE1013" i="18"/>
  <c r="AE1014" i="18"/>
  <c r="AE1015" i="18"/>
  <c r="AE1016" i="18"/>
  <c r="AE1017" i="18"/>
  <c r="AE1018" i="18"/>
  <c r="AE1019" i="18"/>
  <c r="AE1020" i="18"/>
  <c r="AE1021" i="18"/>
  <c r="AE1022" i="18"/>
  <c r="AE1023" i="18"/>
  <c r="AE1024" i="18"/>
  <c r="AE1025" i="18"/>
  <c r="AE1026" i="18"/>
  <c r="AE1027" i="18"/>
  <c r="AE1028" i="18"/>
  <c r="AE1029" i="18"/>
  <c r="AE1030" i="18"/>
  <c r="AE1031" i="18"/>
  <c r="AE1032" i="18"/>
  <c r="AE1033" i="18"/>
  <c r="AE1034" i="18"/>
  <c r="AE1035" i="18"/>
  <c r="AE1036" i="18"/>
  <c r="AE1037" i="18"/>
  <c r="AE1038" i="18"/>
  <c r="AE1039" i="18"/>
  <c r="AE1040" i="18"/>
  <c r="AE1041" i="18"/>
  <c r="AE1042" i="18"/>
  <c r="AE1043" i="18"/>
  <c r="AE1044" i="18"/>
  <c r="AE1045" i="18"/>
  <c r="AE1046" i="18"/>
  <c r="AE1047" i="18"/>
  <c r="AE1048" i="18"/>
  <c r="AE1049" i="18"/>
  <c r="AE1050" i="18"/>
  <c r="AE1051" i="18"/>
  <c r="AE1052" i="18"/>
  <c r="AE1053" i="18"/>
  <c r="AE1054" i="18"/>
  <c r="AE1055" i="18"/>
  <c r="AE1056" i="18"/>
  <c r="AE1057" i="18"/>
  <c r="AE1058" i="18"/>
  <c r="AE1059" i="18"/>
  <c r="AE1060" i="18"/>
  <c r="AE1061" i="18"/>
  <c r="AE1062" i="18"/>
  <c r="AE1063" i="18"/>
  <c r="AE1064" i="18"/>
  <c r="AE1065" i="18"/>
  <c r="AE1066" i="18"/>
  <c r="AE1067" i="18"/>
  <c r="AE1068" i="18"/>
  <c r="AE1069" i="18"/>
  <c r="AE1070" i="18"/>
  <c r="AE1071" i="18"/>
  <c r="AE1072" i="18"/>
  <c r="AE1073" i="18"/>
  <c r="AE1074" i="18"/>
  <c r="AE1075" i="18"/>
  <c r="AE1076" i="18"/>
  <c r="AE1077" i="18"/>
  <c r="AE1078" i="18"/>
  <c r="AE1079" i="18"/>
  <c r="AE1080" i="18"/>
  <c r="AE1081" i="18"/>
  <c r="AE1082" i="18"/>
  <c r="AE1083" i="18"/>
  <c r="AE1084" i="18"/>
  <c r="AE1085" i="18"/>
  <c r="AE1086" i="18"/>
  <c r="AE1087" i="18"/>
  <c r="AE1088" i="18"/>
  <c r="AE1089" i="18"/>
  <c r="AE1090" i="18"/>
  <c r="AE1091" i="18"/>
  <c r="AE1092" i="18"/>
  <c r="AE1093" i="18"/>
  <c r="AE1094" i="18"/>
  <c r="AE1095" i="18"/>
  <c r="AE1096" i="18"/>
  <c r="AE1097" i="18"/>
  <c r="AE1098" i="18"/>
  <c r="AE1099" i="18"/>
  <c r="AE1100" i="18"/>
  <c r="AE1101" i="18"/>
  <c r="AE1102" i="18"/>
  <c r="AE1103" i="18"/>
  <c r="AE1104" i="18"/>
  <c r="AE1105" i="18"/>
  <c r="AE1106" i="18"/>
  <c r="AE1107" i="18"/>
  <c r="AE1108" i="18"/>
  <c r="AE1109" i="18"/>
  <c r="AE1110" i="18"/>
  <c r="AE1111" i="18"/>
  <c r="AE1112" i="18"/>
  <c r="AE1113" i="18"/>
  <c r="AE1114" i="18"/>
  <c r="AE1115" i="18"/>
  <c r="AE1116" i="18"/>
  <c r="AE1117" i="18"/>
  <c r="AE1118" i="18"/>
  <c r="AE1119" i="18"/>
  <c r="AE1120" i="18"/>
  <c r="AE1121" i="18"/>
  <c r="AE1122" i="18"/>
  <c r="AE1123" i="18"/>
  <c r="AE1124" i="18"/>
  <c r="AE1125" i="18"/>
  <c r="AE1126" i="18"/>
  <c r="AE1127" i="18"/>
  <c r="AE1128" i="18"/>
  <c r="AE1129" i="18"/>
  <c r="AE1130" i="18"/>
  <c r="AE1131" i="18"/>
  <c r="AE1132" i="18"/>
  <c r="AE1133" i="18"/>
  <c r="AE1134" i="18"/>
  <c r="AE1135" i="18"/>
  <c r="AE1136" i="18"/>
  <c r="AE1137" i="18"/>
  <c r="AE1138" i="18"/>
  <c r="AE1139" i="18"/>
  <c r="AE1140" i="18"/>
  <c r="AE1141" i="18"/>
  <c r="AE1142" i="18"/>
  <c r="AE1143" i="18"/>
  <c r="AE1144" i="18"/>
  <c r="AE1145" i="18"/>
  <c r="AE1146" i="18"/>
  <c r="AE1147" i="18"/>
  <c r="AE1148" i="18"/>
  <c r="AE1149" i="18"/>
  <c r="AE1150" i="18"/>
  <c r="AE1151" i="18"/>
  <c r="AE1152" i="18"/>
  <c r="AE1153" i="18"/>
  <c r="AE1154" i="18"/>
  <c r="AE1155" i="18"/>
  <c r="AE1156" i="18"/>
  <c r="AE1157" i="18"/>
  <c r="U1158" i="18"/>
  <c r="U2" i="18"/>
  <c r="V2" i="18" s="1"/>
  <c r="W2" i="18" s="1"/>
  <c r="X2" i="18" s="1"/>
  <c r="Y2" i="18" s="1"/>
  <c r="Z2" i="18" s="1"/>
  <c r="AA2" i="18" s="1"/>
  <c r="AB2" i="18" s="1"/>
  <c r="AC2" i="18" s="1"/>
  <c r="AD2" i="18" s="1"/>
  <c r="B3" i="18"/>
  <c r="C32" i="25" l="1"/>
  <c r="C34" i="25" s="1"/>
  <c r="AH5" i="25"/>
  <c r="D41" i="25"/>
  <c r="E41" i="25" s="1"/>
  <c r="F41" i="25" s="1"/>
  <c r="G41" i="25" s="1"/>
  <c r="E43" i="25"/>
  <c r="D42" i="25"/>
  <c r="E42" i="25" s="1"/>
  <c r="F42" i="25" s="1"/>
  <c r="G42" i="25" s="1"/>
  <c r="W1158" i="25"/>
  <c r="X1158" i="25" s="1"/>
  <c r="Y1158" i="25" s="1"/>
  <c r="Z1158" i="25" s="1"/>
  <c r="AA1158" i="25" s="1"/>
  <c r="AB1158" i="25" s="1"/>
  <c r="AC1158" i="25" s="1"/>
  <c r="AD1158" i="25" s="1"/>
  <c r="AH5" i="18"/>
  <c r="V1158" i="18"/>
  <c r="C37" i="25" l="1"/>
  <c r="C38" i="25" s="1"/>
  <c r="D32" i="25"/>
  <c r="D34" i="25" s="1"/>
  <c r="C36" i="25"/>
  <c r="F43" i="25"/>
  <c r="AF1153" i="25"/>
  <c r="AF1145" i="25"/>
  <c r="AF1137" i="25"/>
  <c r="AF1129" i="25"/>
  <c r="AF1121" i="25"/>
  <c r="AF1113" i="25"/>
  <c r="AF1105" i="25"/>
  <c r="AF1097" i="25"/>
  <c r="AF1089" i="25"/>
  <c r="AF1081" i="25"/>
  <c r="AF1073" i="25"/>
  <c r="AF1065" i="25"/>
  <c r="AF1057" i="25"/>
  <c r="AF1049" i="25"/>
  <c r="AF1041" i="25"/>
  <c r="AF1033" i="25"/>
  <c r="AF1025" i="25"/>
  <c r="AF1017" i="25"/>
  <c r="AF1009" i="25"/>
  <c r="AF1001" i="25"/>
  <c r="AF993" i="25"/>
  <c r="AF985" i="25"/>
  <c r="AF977" i="25"/>
  <c r="AF969" i="25"/>
  <c r="AF961" i="25"/>
  <c r="AF953" i="25"/>
  <c r="AF945" i="25"/>
  <c r="AF937" i="25"/>
  <c r="AF929" i="25"/>
  <c r="AF921" i="25"/>
  <c r="AF913" i="25"/>
  <c r="AF905" i="25"/>
  <c r="AF897" i="25"/>
  <c r="AF889" i="25"/>
  <c r="AF881" i="25"/>
  <c r="AF873" i="25"/>
  <c r="AF865" i="25"/>
  <c r="AF857" i="25"/>
  <c r="AF849" i="25"/>
  <c r="AF841" i="25"/>
  <c r="AF833" i="25"/>
  <c r="AF825" i="25"/>
  <c r="AF817" i="25"/>
  <c r="AF809" i="25"/>
  <c r="AF801" i="25"/>
  <c r="AF793" i="25"/>
  <c r="AF785" i="25"/>
  <c r="AF777" i="25"/>
  <c r="AF769" i="25"/>
  <c r="AF761" i="25"/>
  <c r="AF753" i="25"/>
  <c r="AF745" i="25"/>
  <c r="AF737" i="25"/>
  <c r="AF729" i="25"/>
  <c r="AF721" i="25"/>
  <c r="AF713" i="25"/>
  <c r="AF705" i="25"/>
  <c r="AF697" i="25"/>
  <c r="AF689" i="25"/>
  <c r="AF681" i="25"/>
  <c r="AF673" i="25"/>
  <c r="AF665" i="25"/>
  <c r="AF657" i="25"/>
  <c r="AF649" i="25"/>
  <c r="AF641" i="25"/>
  <c r="AF633" i="25"/>
  <c r="AF625" i="25"/>
  <c r="AF617" i="25"/>
  <c r="AF609" i="25"/>
  <c r="AF601" i="25"/>
  <c r="AF593" i="25"/>
  <c r="AF585" i="25"/>
  <c r="AF577" i="25"/>
  <c r="AF569" i="25"/>
  <c r="AF561" i="25"/>
  <c r="AF553" i="25"/>
  <c r="AF545" i="25"/>
  <c r="AF537" i="25"/>
  <c r="AF1156" i="25"/>
  <c r="AF1148" i="25"/>
  <c r="AF1140" i="25"/>
  <c r="AF1132" i="25"/>
  <c r="AF1124" i="25"/>
  <c r="AF1116" i="25"/>
  <c r="AF1108" i="25"/>
  <c r="AF1100" i="25"/>
  <c r="AF1092" i="25"/>
  <c r="AF1084" i="25"/>
  <c r="AF1076" i="25"/>
  <c r="AF1068" i="25"/>
  <c r="AF1060" i="25"/>
  <c r="AF1052" i="25"/>
  <c r="AF1044" i="25"/>
  <c r="AF1036" i="25"/>
  <c r="AF1028" i="25"/>
  <c r="AF1020" i="25"/>
  <c r="AF1012" i="25"/>
  <c r="AF1004" i="25"/>
  <c r="AF996" i="25"/>
  <c r="AF988" i="25"/>
  <c r="AF980" i="25"/>
  <c r="AF972" i="25"/>
  <c r="AF964" i="25"/>
  <c r="AF956" i="25"/>
  <c r="AF948" i="25"/>
  <c r="AF940" i="25"/>
  <c r="AF932" i="25"/>
  <c r="AF924" i="25"/>
  <c r="AF916" i="25"/>
  <c r="AF908" i="25"/>
  <c r="AF900" i="25"/>
  <c r="AF892" i="25"/>
  <c r="AF884" i="25"/>
  <c r="AF876" i="25"/>
  <c r="AF868" i="25"/>
  <c r="AF860" i="25"/>
  <c r="AF852" i="25"/>
  <c r="AF844" i="25"/>
  <c r="AF836" i="25"/>
  <c r="AF828" i="25"/>
  <c r="AF820" i="25"/>
  <c r="AF812" i="25"/>
  <c r="AF804" i="25"/>
  <c r="AF796" i="25"/>
  <c r="AF788" i="25"/>
  <c r="AF780" i="25"/>
  <c r="AF772" i="25"/>
  <c r="AF764" i="25"/>
  <c r="AF756" i="25"/>
  <c r="AF748" i="25"/>
  <c r="AF740" i="25"/>
  <c r="AF732" i="25"/>
  <c r="AF724" i="25"/>
  <c r="AF716" i="25"/>
  <c r="AF708" i="25"/>
  <c r="AF700" i="25"/>
  <c r="AF692" i="25"/>
  <c r="AF684" i="25"/>
  <c r="AF676" i="25"/>
  <c r="AF668" i="25"/>
  <c r="AF660" i="25"/>
  <c r="AF652" i="25"/>
  <c r="AF644" i="25"/>
  <c r="AF636" i="25"/>
  <c r="AF628" i="25"/>
  <c r="AF620" i="25"/>
  <c r="AF612" i="25"/>
  <c r="AF604" i="25"/>
  <c r="AF596" i="25"/>
  <c r="AF588" i="25"/>
  <c r="AF580" i="25"/>
  <c r="AF572" i="25"/>
  <c r="AF564" i="25"/>
  <c r="AF556" i="25"/>
  <c r="AF548" i="25"/>
  <c r="AF540" i="25"/>
  <c r="AF532" i="25"/>
  <c r="AF1151" i="25"/>
  <c r="AF1143" i="25"/>
  <c r="AF1135" i="25"/>
  <c r="AF1127" i="25"/>
  <c r="AF1119" i="25"/>
  <c r="AF1111" i="25"/>
  <c r="AF1103" i="25"/>
  <c r="AF1095" i="25"/>
  <c r="AF1087" i="25"/>
  <c r="AF1079" i="25"/>
  <c r="AF1071" i="25"/>
  <c r="AF1063" i="25"/>
  <c r="AF1055" i="25"/>
  <c r="AF1047" i="25"/>
  <c r="AF1039" i="25"/>
  <c r="AF1031" i="25"/>
  <c r="AF1023" i="25"/>
  <c r="AF1015" i="25"/>
  <c r="AF1007" i="25"/>
  <c r="AF999" i="25"/>
  <c r="AF991" i="25"/>
  <c r="AF983" i="25"/>
  <c r="AF975" i="25"/>
  <c r="AF967" i="25"/>
  <c r="AF959" i="25"/>
  <c r="AF951" i="25"/>
  <c r="AF943" i="25"/>
  <c r="AF935" i="25"/>
  <c r="AF927" i="25"/>
  <c r="AF919" i="25"/>
  <c r="AF911" i="25"/>
  <c r="AF903" i="25"/>
  <c r="AF895" i="25"/>
  <c r="AF887" i="25"/>
  <c r="AF879" i="25"/>
  <c r="AF871" i="25"/>
  <c r="AF863" i="25"/>
  <c r="AF855" i="25"/>
  <c r="AF847" i="25"/>
  <c r="AF839" i="25"/>
  <c r="AF831" i="25"/>
  <c r="AF823" i="25"/>
  <c r="AF815" i="25"/>
  <c r="AF807" i="25"/>
  <c r="AF799" i="25"/>
  <c r="AF791" i="25"/>
  <c r="AF783" i="25"/>
  <c r="AF775" i="25"/>
  <c r="AF767" i="25"/>
  <c r="AF759" i="25"/>
  <c r="AF751" i="25"/>
  <c r="AF743" i="25"/>
  <c r="AF735" i="25"/>
  <c r="AF727" i="25"/>
  <c r="AF719" i="25"/>
  <c r="AF711" i="25"/>
  <c r="AF703" i="25"/>
  <c r="AF695" i="25"/>
  <c r="AF687" i="25"/>
  <c r="AF679" i="25"/>
  <c r="AF671" i="25"/>
  <c r="AF663" i="25"/>
  <c r="AF655" i="25"/>
  <c r="AF647" i="25"/>
  <c r="AF639" i="25"/>
  <c r="AF631" i="25"/>
  <c r="AF623" i="25"/>
  <c r="AF615" i="25"/>
  <c r="AF607" i="25"/>
  <c r="AF599" i="25"/>
  <c r="AF591" i="25"/>
  <c r="AF583" i="25"/>
  <c r="AF575" i="25"/>
  <c r="AF567" i="25"/>
  <c r="AF559" i="25"/>
  <c r="AF551" i="25"/>
  <c r="AF543" i="25"/>
  <c r="AF535" i="25"/>
  <c r="AF527" i="25"/>
  <c r="AF519" i="25"/>
  <c r="AF511" i="25"/>
  <c r="AF503" i="25"/>
  <c r="AF495" i="25"/>
  <c r="AF1154" i="25"/>
  <c r="AF1146" i="25"/>
  <c r="AF1138" i="25"/>
  <c r="AF1130" i="25"/>
  <c r="AF1122" i="25"/>
  <c r="AF1114" i="25"/>
  <c r="AF1106" i="25"/>
  <c r="AF1098" i="25"/>
  <c r="AF1090" i="25"/>
  <c r="AF1082" i="25"/>
  <c r="AF1074" i="25"/>
  <c r="AF1066" i="25"/>
  <c r="AF1058" i="25"/>
  <c r="AF1050" i="25"/>
  <c r="AF1042" i="25"/>
  <c r="AF1034" i="25"/>
  <c r="AF1026" i="25"/>
  <c r="AF1018" i="25"/>
  <c r="AF1010" i="25"/>
  <c r="AF1002" i="25"/>
  <c r="AF994" i="25"/>
  <c r="AF986" i="25"/>
  <c r="AF978" i="25"/>
  <c r="AF970" i="25"/>
  <c r="AF962" i="25"/>
  <c r="AF954" i="25"/>
  <c r="AF946" i="25"/>
  <c r="AF938" i="25"/>
  <c r="AF930" i="25"/>
  <c r="AF922" i="25"/>
  <c r="AF914" i="25"/>
  <c r="AF906" i="25"/>
  <c r="AF898" i="25"/>
  <c r="AF890" i="25"/>
  <c r="AF882" i="25"/>
  <c r="AF874" i="25"/>
  <c r="AF866" i="25"/>
  <c r="AF858" i="25"/>
  <c r="AF850" i="25"/>
  <c r="AF842" i="25"/>
  <c r="AF834" i="25"/>
  <c r="AF826" i="25"/>
  <c r="AF818" i="25"/>
  <c r="AF810" i="25"/>
  <c r="AF802" i="25"/>
  <c r="AF794" i="25"/>
  <c r="AF786" i="25"/>
  <c r="AF778" i="25"/>
  <c r="AF770" i="25"/>
  <c r="AF762" i="25"/>
  <c r="AF754" i="25"/>
  <c r="AF746" i="25"/>
  <c r="AF738" i="25"/>
  <c r="AF730" i="25"/>
  <c r="AF722" i="25"/>
  <c r="AF714" i="25"/>
  <c r="AF706" i="25"/>
  <c r="AF698" i="25"/>
  <c r="AF690" i="25"/>
  <c r="AF682" i="25"/>
  <c r="AF674" i="25"/>
  <c r="AF666" i="25"/>
  <c r="AF658" i="25"/>
  <c r="AF650" i="25"/>
  <c r="AF642" i="25"/>
  <c r="AF634" i="25"/>
  <c r="AF626" i="25"/>
  <c r="AF618" i="25"/>
  <c r="AF610" i="25"/>
  <c r="AF602" i="25"/>
  <c r="AF594" i="25"/>
  <c r="AF1157" i="25"/>
  <c r="AF1149" i="25"/>
  <c r="AF1141" i="25"/>
  <c r="AF1133" i="25"/>
  <c r="AF1125" i="25"/>
  <c r="AF1117" i="25"/>
  <c r="AF1109" i="25"/>
  <c r="AF1101" i="25"/>
  <c r="AF1093" i="25"/>
  <c r="AF1085" i="25"/>
  <c r="AF1077" i="25"/>
  <c r="AF1069" i="25"/>
  <c r="AF1061" i="25"/>
  <c r="AF1053" i="25"/>
  <c r="AF1045" i="25"/>
  <c r="AF1037" i="25"/>
  <c r="AF1029" i="25"/>
  <c r="AF1021" i="25"/>
  <c r="AF1013" i="25"/>
  <c r="AF1005" i="25"/>
  <c r="AF997" i="25"/>
  <c r="AF989" i="25"/>
  <c r="AF981" i="25"/>
  <c r="AF973" i="25"/>
  <c r="AF965" i="25"/>
  <c r="AF957" i="25"/>
  <c r="AF949" i="25"/>
  <c r="AF941" i="25"/>
  <c r="AF933" i="25"/>
  <c r="AF925" i="25"/>
  <c r="AF917" i="25"/>
  <c r="AF909" i="25"/>
  <c r="AF901" i="25"/>
  <c r="AF893" i="25"/>
  <c r="AF885" i="25"/>
  <c r="AF877" i="25"/>
  <c r="AF869" i="25"/>
  <c r="AF861" i="25"/>
  <c r="AF853" i="25"/>
  <c r="AF845" i="25"/>
  <c r="AF837" i="25"/>
  <c r="AF829" i="25"/>
  <c r="AF821" i="25"/>
  <c r="AF813" i="25"/>
  <c r="AF805" i="25"/>
  <c r="AF797" i="25"/>
  <c r="AF789" i="25"/>
  <c r="AF781" i="25"/>
  <c r="AF773" i="25"/>
  <c r="AF765" i="25"/>
  <c r="AF757" i="25"/>
  <c r="AF749" i="25"/>
  <c r="AF741" i="25"/>
  <c r="AF733" i="25"/>
  <c r="AF725" i="25"/>
  <c r="AF717" i="25"/>
  <c r="AF709" i="25"/>
  <c r="AF701" i="25"/>
  <c r="AF693" i="25"/>
  <c r="AF685" i="25"/>
  <c r="AF677" i="25"/>
  <c r="AF669" i="25"/>
  <c r="AF661" i="25"/>
  <c r="AF653" i="25"/>
  <c r="AF645" i="25"/>
  <c r="AF637" i="25"/>
  <c r="AF629" i="25"/>
  <c r="AF621" i="25"/>
  <c r="AF613" i="25"/>
  <c r="AF605" i="25"/>
  <c r="AF597" i="25"/>
  <c r="AF589" i="25"/>
  <c r="AF581" i="25"/>
  <c r="AF573" i="25"/>
  <c r="AF565" i="25"/>
  <c r="AF557" i="25"/>
  <c r="AF549" i="25"/>
  <c r="AF541" i="25"/>
  <c r="AF533" i="25"/>
  <c r="AF1152" i="25"/>
  <c r="AF1144" i="25"/>
  <c r="AF1136" i="25"/>
  <c r="AF1128" i="25"/>
  <c r="AF1120" i="25"/>
  <c r="AF1112" i="25"/>
  <c r="AF1104" i="25"/>
  <c r="AF1096" i="25"/>
  <c r="AF1088" i="25"/>
  <c r="AF1080" i="25"/>
  <c r="AF1072" i="25"/>
  <c r="AF1064" i="25"/>
  <c r="AF1056" i="25"/>
  <c r="AF1048" i="25"/>
  <c r="AF1040" i="25"/>
  <c r="AF1032" i="25"/>
  <c r="AF1024" i="25"/>
  <c r="AF1016" i="25"/>
  <c r="AF1008" i="25"/>
  <c r="AF1000" i="25"/>
  <c r="AF992" i="25"/>
  <c r="AF984" i="25"/>
  <c r="AF976" i="25"/>
  <c r="AF968" i="25"/>
  <c r="AF960" i="25"/>
  <c r="AF952" i="25"/>
  <c r="AF944" i="25"/>
  <c r="AF936" i="25"/>
  <c r="AF928" i="25"/>
  <c r="AF920" i="25"/>
  <c r="AF912" i="25"/>
  <c r="AF904" i="25"/>
  <c r="AF896" i="25"/>
  <c r="AF888" i="25"/>
  <c r="AF880" i="25"/>
  <c r="AF872" i="25"/>
  <c r="AF864" i="25"/>
  <c r="AF856" i="25"/>
  <c r="AF848" i="25"/>
  <c r="AF840" i="25"/>
  <c r="AF832" i="25"/>
  <c r="AF824" i="25"/>
  <c r="AF816" i="25"/>
  <c r="AF808" i="25"/>
  <c r="AF800" i="25"/>
  <c r="AF792" i="25"/>
  <c r="AF784" i="25"/>
  <c r="AF776" i="25"/>
  <c r="AF768" i="25"/>
  <c r="AF760" i="25"/>
  <c r="AF752" i="25"/>
  <c r="AF744" i="25"/>
  <c r="AF736" i="25"/>
  <c r="AF728" i="25"/>
  <c r="AF720" i="25"/>
  <c r="AF712" i="25"/>
  <c r="AF704" i="25"/>
  <c r="AF696" i="25"/>
  <c r="AF688" i="25"/>
  <c r="AF680" i="25"/>
  <c r="AF672" i="25"/>
  <c r="AF664" i="25"/>
  <c r="AF656" i="25"/>
  <c r="AF648" i="25"/>
  <c r="AF640" i="25"/>
  <c r="AF632" i="25"/>
  <c r="AF624" i="25"/>
  <c r="AF616" i="25"/>
  <c r="AF608" i="25"/>
  <c r="AF600" i="25"/>
  <c r="AF592" i="25"/>
  <c r="AF584" i="25"/>
  <c r="AF576" i="25"/>
  <c r="AF568" i="25"/>
  <c r="AF560" i="25"/>
  <c r="AF552" i="25"/>
  <c r="AF544" i="25"/>
  <c r="AF536" i="25"/>
  <c r="AF528" i="25"/>
  <c r="AF520" i="25"/>
  <c r="AF512" i="25"/>
  <c r="AF504" i="25"/>
  <c r="AF496" i="25"/>
  <c r="AF1150" i="25"/>
  <c r="AF1118" i="25"/>
  <c r="AF1086" i="25"/>
  <c r="AF1054" i="25"/>
  <c r="AF1022" i="25"/>
  <c r="AF990" i="25"/>
  <c r="AF958" i="25"/>
  <c r="AF926" i="25"/>
  <c r="AF894" i="25"/>
  <c r="AF862" i="25"/>
  <c r="AF830" i="25"/>
  <c r="AF798" i="25"/>
  <c r="AF766" i="25"/>
  <c r="AF734" i="25"/>
  <c r="AF702" i="25"/>
  <c r="AF670" i="25"/>
  <c r="AF638" i="25"/>
  <c r="AF606" i="25"/>
  <c r="AF558" i="25"/>
  <c r="AF547" i="25"/>
  <c r="AF538" i="25"/>
  <c r="AF529" i="25"/>
  <c r="AF517" i="25"/>
  <c r="AF507" i="25"/>
  <c r="AF497" i="25"/>
  <c r="AF487" i="25"/>
  <c r="AF479" i="25"/>
  <c r="AF471" i="25"/>
  <c r="AF463" i="25"/>
  <c r="AF455" i="25"/>
  <c r="AF447" i="25"/>
  <c r="AF439" i="25"/>
  <c r="AF431" i="25"/>
  <c r="AF423" i="25"/>
  <c r="AF415" i="25"/>
  <c r="AF407" i="25"/>
  <c r="AF399" i="25"/>
  <c r="AF391" i="25"/>
  <c r="AF383" i="25"/>
  <c r="AF375" i="25"/>
  <c r="AF367" i="25"/>
  <c r="AF359" i="25"/>
  <c r="AF351" i="25"/>
  <c r="AF343" i="25"/>
  <c r="AF335" i="25"/>
  <c r="AF327" i="25"/>
  <c r="AF319" i="25"/>
  <c r="AF311" i="25"/>
  <c r="AF303" i="25"/>
  <c r="AF295" i="25"/>
  <c r="AF287" i="25"/>
  <c r="AF279" i="25"/>
  <c r="AF271" i="25"/>
  <c r="AF263" i="25"/>
  <c r="AF255" i="25"/>
  <c r="AF247" i="25"/>
  <c r="AF239" i="25"/>
  <c r="AF231" i="25"/>
  <c r="AF223" i="25"/>
  <c r="AF215" i="25"/>
  <c r="AF207" i="25"/>
  <c r="AF199" i="25"/>
  <c r="AF191" i="25"/>
  <c r="AF183" i="25"/>
  <c r="AF175" i="25"/>
  <c r="AF167" i="25"/>
  <c r="AF159" i="25"/>
  <c r="AF151" i="25"/>
  <c r="AF143" i="25"/>
  <c r="AF135" i="25"/>
  <c r="AF127" i="25"/>
  <c r="AF119" i="25"/>
  <c r="AF111" i="25"/>
  <c r="AF103" i="25"/>
  <c r="AF95" i="25"/>
  <c r="AF87" i="25"/>
  <c r="AF79" i="25"/>
  <c r="AF71" i="25"/>
  <c r="AF63" i="25"/>
  <c r="AF1131" i="25"/>
  <c r="AF1099" i="25"/>
  <c r="AF1067" i="25"/>
  <c r="AF1035" i="25"/>
  <c r="AF1003" i="25"/>
  <c r="AF971" i="25"/>
  <c r="AF939" i="25"/>
  <c r="AF907" i="25"/>
  <c r="AF875" i="25"/>
  <c r="AF843" i="25"/>
  <c r="AF811" i="25"/>
  <c r="AF779" i="25"/>
  <c r="AF747" i="25"/>
  <c r="AF715" i="25"/>
  <c r="AF683" i="25"/>
  <c r="AF651" i="25"/>
  <c r="AF619" i="25"/>
  <c r="AF587" i="25"/>
  <c r="AF578" i="25"/>
  <c r="AF534" i="25"/>
  <c r="AF522" i="25"/>
  <c r="AF510" i="25"/>
  <c r="AF500" i="25"/>
  <c r="AF490" i="25"/>
  <c r="AF482" i="25"/>
  <c r="AF474" i="25"/>
  <c r="AF466" i="25"/>
  <c r="AF458" i="25"/>
  <c r="AF450" i="25"/>
  <c r="AF442" i="25"/>
  <c r="AF434" i="25"/>
  <c r="AF426" i="25"/>
  <c r="AF418" i="25"/>
  <c r="AF410" i="25"/>
  <c r="AF402" i="25"/>
  <c r="AF394" i="25"/>
  <c r="AF386" i="25"/>
  <c r="AF378" i="25"/>
  <c r="AF370" i="25"/>
  <c r="AF362" i="25"/>
  <c r="AF354" i="25"/>
  <c r="AF346" i="25"/>
  <c r="AF338" i="25"/>
  <c r="AF330" i="25"/>
  <c r="AF322" i="25"/>
  <c r="AF314" i="25"/>
  <c r="AF306" i="25"/>
  <c r="AF298" i="25"/>
  <c r="AF290" i="25"/>
  <c r="AF282" i="25"/>
  <c r="AF274" i="25"/>
  <c r="AF266" i="25"/>
  <c r="AF258" i="25"/>
  <c r="AF250" i="25"/>
  <c r="AF242" i="25"/>
  <c r="AF234" i="25"/>
  <c r="AF226" i="25"/>
  <c r="AF218" i="25"/>
  <c r="AF210" i="25"/>
  <c r="AF202" i="25"/>
  <c r="AF194" i="25"/>
  <c r="AF186" i="25"/>
  <c r="AF178" i="25"/>
  <c r="AF170" i="25"/>
  <c r="AF162" i="25"/>
  <c r="AF154" i="25"/>
  <c r="AF146" i="25"/>
  <c r="AF138" i="25"/>
  <c r="AF130" i="25"/>
  <c r="AF122" i="25"/>
  <c r="AF114" i="25"/>
  <c r="AF106" i="25"/>
  <c r="AF98" i="25"/>
  <c r="AF90" i="25"/>
  <c r="AF82" i="25"/>
  <c r="AF74" i="25"/>
  <c r="AF66" i="25"/>
  <c r="AF58" i="25"/>
  <c r="AF1142" i="25"/>
  <c r="AF1110" i="25"/>
  <c r="AF1078" i="25"/>
  <c r="AF1046" i="25"/>
  <c r="AF1014" i="25"/>
  <c r="AF982" i="25"/>
  <c r="AF950" i="25"/>
  <c r="AF918" i="25"/>
  <c r="AF886" i="25"/>
  <c r="AF854" i="25"/>
  <c r="AF822" i="25"/>
  <c r="AF790" i="25"/>
  <c r="AF758" i="25"/>
  <c r="AF726" i="25"/>
  <c r="AF694" i="25"/>
  <c r="AF662" i="25"/>
  <c r="AF630" i="25"/>
  <c r="AF598" i="25"/>
  <c r="AF574" i="25"/>
  <c r="AF563" i="25"/>
  <c r="AF554" i="25"/>
  <c r="AF525" i="25"/>
  <c r="AF515" i="25"/>
  <c r="AF505" i="25"/>
  <c r="AF493" i="25"/>
  <c r="AF485" i="25"/>
  <c r="AF477" i="25"/>
  <c r="AF469" i="25"/>
  <c r="AF461" i="25"/>
  <c r="AF453" i="25"/>
  <c r="AF445" i="25"/>
  <c r="AF437" i="25"/>
  <c r="AF429" i="25"/>
  <c r="AF421" i="25"/>
  <c r="AF413" i="25"/>
  <c r="AF405" i="25"/>
  <c r="AF397" i="25"/>
  <c r="AF389" i="25"/>
  <c r="AF381" i="25"/>
  <c r="AF373" i="25"/>
  <c r="AF365" i="25"/>
  <c r="AF357" i="25"/>
  <c r="AF349" i="25"/>
  <c r="AF341" i="25"/>
  <c r="AF333" i="25"/>
  <c r="AF325" i="25"/>
  <c r="AF317" i="25"/>
  <c r="AF309" i="25"/>
  <c r="AF301" i="25"/>
  <c r="AF293" i="25"/>
  <c r="AF285" i="25"/>
  <c r="AF277" i="25"/>
  <c r="AF269" i="25"/>
  <c r="AF261" i="25"/>
  <c r="AF253" i="25"/>
  <c r="AF245" i="25"/>
  <c r="AF237" i="25"/>
  <c r="AF229" i="25"/>
  <c r="AF221" i="25"/>
  <c r="AF213" i="25"/>
  <c r="AF205" i="25"/>
  <c r="AF197" i="25"/>
  <c r="AF189" i="25"/>
  <c r="AF181" i="25"/>
  <c r="AF173" i="25"/>
  <c r="AF165" i="25"/>
  <c r="AF157" i="25"/>
  <c r="AF149" i="25"/>
  <c r="AF141" i="25"/>
  <c r="AF133" i="25"/>
  <c r="AF125" i="25"/>
  <c r="AF117" i="25"/>
  <c r="AF109" i="25"/>
  <c r="AF101" i="25"/>
  <c r="AF93" i="25"/>
  <c r="AF85" i="25"/>
  <c r="AF77" i="25"/>
  <c r="AF69" i="25"/>
  <c r="AF61" i="25"/>
  <c r="AF55" i="25"/>
  <c r="AF1155" i="25"/>
  <c r="AF1123" i="25"/>
  <c r="AF1091" i="25"/>
  <c r="AF1059" i="25"/>
  <c r="AF1027" i="25"/>
  <c r="AF995" i="25"/>
  <c r="AF963" i="25"/>
  <c r="AF931" i="25"/>
  <c r="AF899" i="25"/>
  <c r="AF867" i="25"/>
  <c r="AF835" i="25"/>
  <c r="AF803" i="25"/>
  <c r="AF771" i="25"/>
  <c r="AF739" i="25"/>
  <c r="AF707" i="25"/>
  <c r="AF675" i="25"/>
  <c r="AF643" i="25"/>
  <c r="AF611" i="25"/>
  <c r="AF550" i="25"/>
  <c r="AF539" i="25"/>
  <c r="AF530" i="25"/>
  <c r="AF518" i="25"/>
  <c r="AF508" i="25"/>
  <c r="AF498" i="25"/>
  <c r="AF488" i="25"/>
  <c r="AF480" i="25"/>
  <c r="AF472" i="25"/>
  <c r="AF464" i="25"/>
  <c r="AF456" i="25"/>
  <c r="AF448" i="25"/>
  <c r="AF440" i="25"/>
  <c r="AF432" i="25"/>
  <c r="AF424" i="25"/>
  <c r="AF416" i="25"/>
  <c r="AF408" i="25"/>
  <c r="AF400" i="25"/>
  <c r="AF392" i="25"/>
  <c r="AF384" i="25"/>
  <c r="AF376" i="25"/>
  <c r="AF368" i="25"/>
  <c r="AF360" i="25"/>
  <c r="AF352" i="25"/>
  <c r="AF344" i="25"/>
  <c r="AF336" i="25"/>
  <c r="AF328" i="25"/>
  <c r="AF320" i="25"/>
  <c r="AF312" i="25"/>
  <c r="AF304" i="25"/>
  <c r="AF296" i="25"/>
  <c r="AF288" i="25"/>
  <c r="AF280" i="25"/>
  <c r="AF272" i="25"/>
  <c r="AF264" i="25"/>
  <c r="AF1134" i="25"/>
  <c r="AF1102" i="25"/>
  <c r="AF1070" i="25"/>
  <c r="AF1038" i="25"/>
  <c r="AF1006" i="25"/>
  <c r="AF974" i="25"/>
  <c r="AF942" i="25"/>
  <c r="AF910" i="25"/>
  <c r="AF878" i="25"/>
  <c r="AF846" i="25"/>
  <c r="AF814" i="25"/>
  <c r="AF782" i="25"/>
  <c r="AF750" i="25"/>
  <c r="AF718" i="25"/>
  <c r="AF686" i="25"/>
  <c r="AF654" i="25"/>
  <c r="AF622" i="25"/>
  <c r="AF590" i="25"/>
  <c r="AF579" i="25"/>
  <c r="AF570" i="25"/>
  <c r="AF523" i="25"/>
  <c r="AF513" i="25"/>
  <c r="AF501" i="25"/>
  <c r="AF491" i="25"/>
  <c r="AF483" i="25"/>
  <c r="AF475" i="25"/>
  <c r="AF467" i="25"/>
  <c r="AF459" i="25"/>
  <c r="AF451" i="25"/>
  <c r="AF443" i="25"/>
  <c r="AF435" i="25"/>
  <c r="AF427" i="25"/>
  <c r="AF419" i="25"/>
  <c r="AF411" i="25"/>
  <c r="AF403" i="25"/>
  <c r="AF395" i="25"/>
  <c r="AF387" i="25"/>
  <c r="AF379" i="25"/>
  <c r="AF371" i="25"/>
  <c r="AF363" i="25"/>
  <c r="AF355" i="25"/>
  <c r="AF347" i="25"/>
  <c r="AF339" i="25"/>
  <c r="AF331" i="25"/>
  <c r="AF323" i="25"/>
  <c r="AF315" i="25"/>
  <c r="AF307" i="25"/>
  <c r="AF299" i="25"/>
  <c r="AF291" i="25"/>
  <c r="AF283" i="25"/>
  <c r="AF275" i="25"/>
  <c r="AF267" i="25"/>
  <c r="AF259" i="25"/>
  <c r="AF251" i="25"/>
  <c r="AF243" i="25"/>
  <c r="AF235" i="25"/>
  <c r="AF227" i="25"/>
  <c r="AF219" i="25"/>
  <c r="AF211" i="25"/>
  <c r="AF203" i="25"/>
  <c r="AF195" i="25"/>
  <c r="AF187" i="25"/>
  <c r="AF179" i="25"/>
  <c r="AF171" i="25"/>
  <c r="AF163" i="25"/>
  <c r="AF155" i="25"/>
  <c r="AF147" i="25"/>
  <c r="AF139" i="25"/>
  <c r="AF131" i="25"/>
  <c r="AF123" i="25"/>
  <c r="AF115" i="25"/>
  <c r="AF107" i="25"/>
  <c r="AF99" i="25"/>
  <c r="AF91" i="25"/>
  <c r="AF83" i="25"/>
  <c r="AF75" i="25"/>
  <c r="AF67" i="25"/>
  <c r="AF1147" i="25"/>
  <c r="AF1115" i="25"/>
  <c r="AF1083" i="25"/>
  <c r="AF1051" i="25"/>
  <c r="AF1019" i="25"/>
  <c r="AF987" i="25"/>
  <c r="AF955" i="25"/>
  <c r="AF923" i="25"/>
  <c r="AF891" i="25"/>
  <c r="AF859" i="25"/>
  <c r="AF827" i="25"/>
  <c r="AF795" i="25"/>
  <c r="AF763" i="25"/>
  <c r="AF731" i="25"/>
  <c r="AF699" i="25"/>
  <c r="AF667" i="25"/>
  <c r="AF635" i="25"/>
  <c r="AF603" i="25"/>
  <c r="AF566" i="25"/>
  <c r="AF555" i="25"/>
  <c r="AF546" i="25"/>
  <c r="AF526" i="25"/>
  <c r="AF516" i="25"/>
  <c r="AF506" i="25"/>
  <c r="AF494" i="25"/>
  <c r="AF486" i="25"/>
  <c r="AF478" i="25"/>
  <c r="AF470" i="25"/>
  <c r="AF462" i="25"/>
  <c r="AF454" i="25"/>
  <c r="AF446" i="25"/>
  <c r="AF438" i="25"/>
  <c r="AF430" i="25"/>
  <c r="AF422" i="25"/>
  <c r="AF414" i="25"/>
  <c r="AF406" i="25"/>
  <c r="AF398" i="25"/>
  <c r="AF390" i="25"/>
  <c r="AF382" i="25"/>
  <c r="AF374" i="25"/>
  <c r="AF366" i="25"/>
  <c r="AF358" i="25"/>
  <c r="AF350" i="25"/>
  <c r="AF342" i="25"/>
  <c r="AF334" i="25"/>
  <c r="AF326" i="25"/>
  <c r="AF318" i="25"/>
  <c r="AF310" i="25"/>
  <c r="AF302" i="25"/>
  <c r="AF294" i="25"/>
  <c r="AF286" i="25"/>
  <c r="AF278" i="25"/>
  <c r="AF270" i="25"/>
  <c r="AF262" i="25"/>
  <c r="AF254" i="25"/>
  <c r="AF246" i="25"/>
  <c r="AF238" i="25"/>
  <c r="AF230" i="25"/>
  <c r="AF222" i="25"/>
  <c r="AF214" i="25"/>
  <c r="AF206" i="25"/>
  <c r="AF198" i="25"/>
  <c r="AF190" i="25"/>
  <c r="AF182" i="25"/>
  <c r="AF174" i="25"/>
  <c r="AF166" i="25"/>
  <c r="AF158" i="25"/>
  <c r="AF150" i="25"/>
  <c r="AF142" i="25"/>
  <c r="AF134" i="25"/>
  <c r="AF126" i="25"/>
  <c r="AF118" i="25"/>
  <c r="AF110" i="25"/>
  <c r="AF102" i="25"/>
  <c r="AF94" i="25"/>
  <c r="AF86" i="25"/>
  <c r="AF78" i="25"/>
  <c r="AF70" i="25"/>
  <c r="AF62" i="25"/>
  <c r="AF1094" i="25"/>
  <c r="AF966" i="25"/>
  <c r="AF838" i="25"/>
  <c r="AF710" i="25"/>
  <c r="AF586" i="25"/>
  <c r="AF514" i="25"/>
  <c r="AF476" i="25"/>
  <c r="AF444" i="25"/>
  <c r="AF412" i="25"/>
  <c r="AF380" i="25"/>
  <c r="AF348" i="25"/>
  <c r="AF316" i="25"/>
  <c r="AF284" i="25"/>
  <c r="AF256" i="25"/>
  <c r="AF212" i="25"/>
  <c r="AF201" i="25"/>
  <c r="AF192" i="25"/>
  <c r="AF148" i="25"/>
  <c r="AF137" i="25"/>
  <c r="AF128" i="25"/>
  <c r="AF84" i="25"/>
  <c r="AF73" i="25"/>
  <c r="AF64" i="25"/>
  <c r="AF47" i="25"/>
  <c r="AF42" i="25"/>
  <c r="AF38" i="25"/>
  <c r="AF24" i="25"/>
  <c r="AF21" i="25"/>
  <c r="AF18" i="25"/>
  <c r="AF4" i="25"/>
  <c r="AF6" i="25"/>
  <c r="AF473" i="25"/>
  <c r="AF377" i="25"/>
  <c r="AF281" i="25"/>
  <c r="AF156" i="25"/>
  <c r="AF23" i="25"/>
  <c r="AF1126" i="25"/>
  <c r="AF998" i="25"/>
  <c r="AF742" i="25"/>
  <c r="AF452" i="25"/>
  <c r="AF292" i="25"/>
  <c r="AF132" i="25"/>
  <c r="AF59" i="25"/>
  <c r="AF9" i="25"/>
  <c r="AF1139" i="25"/>
  <c r="AF1011" i="25"/>
  <c r="AF883" i="25"/>
  <c r="AF755" i="25"/>
  <c r="AF627" i="25"/>
  <c r="AF582" i="25"/>
  <c r="AF531" i="25"/>
  <c r="AF489" i="25"/>
  <c r="AF457" i="25"/>
  <c r="AF425" i="25"/>
  <c r="AF393" i="25"/>
  <c r="AF361" i="25"/>
  <c r="AF329" i="25"/>
  <c r="AF297" i="25"/>
  <c r="AF265" i="25"/>
  <c r="AF252" i="25"/>
  <c r="AF241" i="25"/>
  <c r="AF232" i="25"/>
  <c r="AF188" i="25"/>
  <c r="AF177" i="25"/>
  <c r="AF168" i="25"/>
  <c r="AF124" i="25"/>
  <c r="AF113" i="25"/>
  <c r="AF104" i="25"/>
  <c r="AF60" i="25"/>
  <c r="AF52" i="25"/>
  <c r="AF50" i="25"/>
  <c r="AF46" i="25"/>
  <c r="AF31" i="25"/>
  <c r="AF27" i="25"/>
  <c r="AF13" i="25"/>
  <c r="AF10" i="25"/>
  <c r="AF441" i="25"/>
  <c r="AF345" i="25"/>
  <c r="AF200" i="25"/>
  <c r="AF136" i="25"/>
  <c r="AF33" i="25"/>
  <c r="AF571" i="25"/>
  <c r="AF388" i="25"/>
  <c r="AF260" i="25"/>
  <c r="AF121" i="25"/>
  <c r="AF39" i="25"/>
  <c r="AF1062" i="25"/>
  <c r="AF934" i="25"/>
  <c r="AF806" i="25"/>
  <c r="AF678" i="25"/>
  <c r="AF502" i="25"/>
  <c r="AF468" i="25"/>
  <c r="AF436" i="25"/>
  <c r="AF404" i="25"/>
  <c r="AF372" i="25"/>
  <c r="AF340" i="25"/>
  <c r="AF308" i="25"/>
  <c r="AF276" i="25"/>
  <c r="AF228" i="25"/>
  <c r="AF217" i="25"/>
  <c r="AF208" i="25"/>
  <c r="AF164" i="25"/>
  <c r="AF153" i="25"/>
  <c r="AF144" i="25"/>
  <c r="AF100" i="25"/>
  <c r="AF89" i="25"/>
  <c r="AF80" i="25"/>
  <c r="AF49" i="25"/>
  <c r="AF41" i="25"/>
  <c r="AF37" i="25"/>
  <c r="AF30" i="25"/>
  <c r="AF19" i="25"/>
  <c r="AF16" i="25"/>
  <c r="AF7" i="25"/>
  <c r="AF3" i="25"/>
  <c r="AF691" i="25"/>
  <c r="AF313" i="25"/>
  <c r="AF220" i="25"/>
  <c r="AF92" i="25"/>
  <c r="AF20" i="25"/>
  <c r="AF484" i="25"/>
  <c r="AF324" i="25"/>
  <c r="AF185" i="25"/>
  <c r="AF68" i="25"/>
  <c r="AF1107" i="25"/>
  <c r="AF979" i="25"/>
  <c r="AF851" i="25"/>
  <c r="AF723" i="25"/>
  <c r="AF595" i="25"/>
  <c r="AF562" i="25"/>
  <c r="AF521" i="25"/>
  <c r="AF481" i="25"/>
  <c r="AF449" i="25"/>
  <c r="AF417" i="25"/>
  <c r="AF385" i="25"/>
  <c r="AF353" i="25"/>
  <c r="AF321" i="25"/>
  <c r="AF289" i="25"/>
  <c r="AF257" i="25"/>
  <c r="AF248" i="25"/>
  <c r="AF204" i="25"/>
  <c r="AF193" i="25"/>
  <c r="AF184" i="25"/>
  <c r="AF140" i="25"/>
  <c r="AF129" i="25"/>
  <c r="AF120" i="25"/>
  <c r="AF76" i="25"/>
  <c r="AF65" i="25"/>
  <c r="AF45" i="25"/>
  <c r="AF34" i="25"/>
  <c r="AF25" i="25"/>
  <c r="AF22" i="25"/>
  <c r="AF11" i="25"/>
  <c r="AF56" i="25"/>
  <c r="AF524" i="25"/>
  <c r="AF420" i="25"/>
  <c r="AF249" i="25"/>
  <c r="AF176" i="25"/>
  <c r="AF43" i="25"/>
  <c r="AF12" i="25"/>
  <c r="AF1030" i="25"/>
  <c r="AF902" i="25"/>
  <c r="AF774" i="25"/>
  <c r="AF646" i="25"/>
  <c r="AF542" i="25"/>
  <c r="AF492" i="25"/>
  <c r="AF460" i="25"/>
  <c r="AF428" i="25"/>
  <c r="AF396" i="25"/>
  <c r="AF364" i="25"/>
  <c r="AF332" i="25"/>
  <c r="AF300" i="25"/>
  <c r="AF268" i="25"/>
  <c r="AF244" i="25"/>
  <c r="AF233" i="25"/>
  <c r="AF224" i="25"/>
  <c r="AF180" i="25"/>
  <c r="AF169" i="25"/>
  <c r="AF160" i="25"/>
  <c r="AF116" i="25"/>
  <c r="AF105" i="25"/>
  <c r="AF96" i="25"/>
  <c r="AF53" i="25"/>
  <c r="AF44" i="25"/>
  <c r="AF40" i="25"/>
  <c r="AF36" i="25"/>
  <c r="AF28" i="25"/>
  <c r="AF14" i="25"/>
  <c r="AF8" i="25"/>
  <c r="AF1075" i="25"/>
  <c r="AF947" i="25"/>
  <c r="AF819" i="25"/>
  <c r="AF409" i="25"/>
  <c r="AF145" i="25"/>
  <c r="AF72" i="25"/>
  <c r="AF356" i="25"/>
  <c r="AF196" i="25"/>
  <c r="AF35" i="25"/>
  <c r="AF1043" i="25"/>
  <c r="AF915" i="25"/>
  <c r="AF787" i="25"/>
  <c r="AF659" i="25"/>
  <c r="AF499" i="25"/>
  <c r="AF465" i="25"/>
  <c r="AF433" i="25"/>
  <c r="AF401" i="25"/>
  <c r="AF369" i="25"/>
  <c r="AF337" i="25"/>
  <c r="AF305" i="25"/>
  <c r="AF273" i="25"/>
  <c r="AF236" i="25"/>
  <c r="AF225" i="25"/>
  <c r="AF216" i="25"/>
  <c r="AF172" i="25"/>
  <c r="AF161" i="25"/>
  <c r="AF152" i="25"/>
  <c r="AF108" i="25"/>
  <c r="AF97" i="25"/>
  <c r="AF88" i="25"/>
  <c r="AF57" i="25"/>
  <c r="AF54" i="25"/>
  <c r="AF51" i="25"/>
  <c r="AF48" i="25"/>
  <c r="AF32" i="25"/>
  <c r="AF29" i="25"/>
  <c r="AF15" i="25"/>
  <c r="AF5" i="25"/>
  <c r="AF509" i="25"/>
  <c r="AF209" i="25"/>
  <c r="AF81" i="25"/>
  <c r="AF17" i="25"/>
  <c r="AF870" i="25"/>
  <c r="AF614" i="25"/>
  <c r="AF240" i="25"/>
  <c r="AF112" i="25"/>
  <c r="AF26" i="25"/>
  <c r="AE1158" i="25"/>
  <c r="AF1158" i="25"/>
  <c r="W1158" i="18"/>
  <c r="X1158" i="18" s="1"/>
  <c r="Y1158" i="18" s="1"/>
  <c r="Z1158" i="18" s="1"/>
  <c r="AA1158" i="18" s="1"/>
  <c r="AB1158" i="18" s="1"/>
  <c r="AC1158" i="18" s="1"/>
  <c r="AD1158" i="18" s="1"/>
  <c r="AF12" i="18"/>
  <c r="AF20" i="18"/>
  <c r="AF28" i="18"/>
  <c r="AF36" i="18"/>
  <c r="AF44" i="18"/>
  <c r="AF52" i="18"/>
  <c r="AF60" i="18"/>
  <c r="AF68" i="18"/>
  <c r="AF76" i="18"/>
  <c r="AF84" i="18"/>
  <c r="AF92" i="18"/>
  <c r="AF100" i="18"/>
  <c r="AF108" i="18"/>
  <c r="AF116" i="18"/>
  <c r="AF124" i="18"/>
  <c r="AF132" i="18"/>
  <c r="AF140" i="18"/>
  <c r="AF148" i="18"/>
  <c r="AF156" i="18"/>
  <c r="AF164" i="18"/>
  <c r="AF172" i="18"/>
  <c r="AF180" i="18"/>
  <c r="AF188" i="18"/>
  <c r="AF196" i="18"/>
  <c r="AF204" i="18"/>
  <c r="AF212" i="18"/>
  <c r="AF220" i="18"/>
  <c r="AF228" i="18"/>
  <c r="AF236" i="18"/>
  <c r="AF244" i="18"/>
  <c r="AF252" i="18"/>
  <c r="AF260" i="18"/>
  <c r="AF268" i="18"/>
  <c r="AF276" i="18"/>
  <c r="AF284" i="18"/>
  <c r="AF292" i="18"/>
  <c r="AF300" i="18"/>
  <c r="AF308" i="18"/>
  <c r="AF316" i="18"/>
  <c r="AF324" i="18"/>
  <c r="AF332" i="18"/>
  <c r="AF340" i="18"/>
  <c r="AF348" i="18"/>
  <c r="AF356" i="18"/>
  <c r="AF364" i="18"/>
  <c r="AF372" i="18"/>
  <c r="AF380" i="18"/>
  <c r="AF388" i="18"/>
  <c r="AF396" i="18"/>
  <c r="AF404" i="18"/>
  <c r="AF412" i="18"/>
  <c r="AF420" i="18"/>
  <c r="AF428" i="18"/>
  <c r="AF436" i="18"/>
  <c r="AF444" i="18"/>
  <c r="AF452" i="18"/>
  <c r="AF460" i="18"/>
  <c r="AF468" i="18"/>
  <c r="AF476" i="18"/>
  <c r="AF484" i="18"/>
  <c r="AF492" i="18"/>
  <c r="AF500" i="18"/>
  <c r="AF508" i="18"/>
  <c r="AF516" i="18"/>
  <c r="AF524" i="18"/>
  <c r="AF532" i="18"/>
  <c r="AF540" i="18"/>
  <c r="AF548" i="18"/>
  <c r="AF556" i="18"/>
  <c r="AF564" i="18"/>
  <c r="AF5" i="18"/>
  <c r="AF13" i="18"/>
  <c r="AF21" i="18"/>
  <c r="AF29" i="18"/>
  <c r="AF37" i="18"/>
  <c r="AF45" i="18"/>
  <c r="AF53" i="18"/>
  <c r="AF61" i="18"/>
  <c r="AF69" i="18"/>
  <c r="AF77" i="18"/>
  <c r="AF85" i="18"/>
  <c r="AF93" i="18"/>
  <c r="AF101" i="18"/>
  <c r="AF109" i="18"/>
  <c r="AF117" i="18"/>
  <c r="AF125" i="18"/>
  <c r="AF133" i="18"/>
  <c r="AF141" i="18"/>
  <c r="AF149" i="18"/>
  <c r="AF157" i="18"/>
  <c r="AF165" i="18"/>
  <c r="AF173" i="18"/>
  <c r="AF181" i="18"/>
  <c r="AF189" i="18"/>
  <c r="AF197" i="18"/>
  <c r="AF205" i="18"/>
  <c r="AF213" i="18"/>
  <c r="AF221" i="18"/>
  <c r="AF229" i="18"/>
  <c r="AF237" i="18"/>
  <c r="AF245" i="18"/>
  <c r="AF253" i="18"/>
  <c r="AF261" i="18"/>
  <c r="AF269" i="18"/>
  <c r="AF277" i="18"/>
  <c r="AF285" i="18"/>
  <c r="AF293" i="18"/>
  <c r="AF301" i="18"/>
  <c r="AF309" i="18"/>
  <c r="AF317" i="18"/>
  <c r="AF325" i="18"/>
  <c r="AF333" i="18"/>
  <c r="AF341" i="18"/>
  <c r="AF349" i="18"/>
  <c r="AF357" i="18"/>
  <c r="AF365" i="18"/>
  <c r="AF373" i="18"/>
  <c r="AF381" i="18"/>
  <c r="AF389" i="18"/>
  <c r="AF397" i="18"/>
  <c r="AF405" i="18"/>
  <c r="AF413" i="18"/>
  <c r="AF421" i="18"/>
  <c r="AF429" i="18"/>
  <c r="AF437" i="18"/>
  <c r="AF445" i="18"/>
  <c r="AF453" i="18"/>
  <c r="AF461" i="18"/>
  <c r="AF469" i="18"/>
  <c r="AF477" i="18"/>
  <c r="AF6" i="18"/>
  <c r="AF14" i="18"/>
  <c r="AF22" i="18"/>
  <c r="AF30" i="18"/>
  <c r="AF38" i="18"/>
  <c r="AF46" i="18"/>
  <c r="AF54" i="18"/>
  <c r="AF62" i="18"/>
  <c r="AF70" i="18"/>
  <c r="AF78" i="18"/>
  <c r="AF86" i="18"/>
  <c r="AF94" i="18"/>
  <c r="AF102" i="18"/>
  <c r="AF110" i="18"/>
  <c r="AF118" i="18"/>
  <c r="AF126" i="18"/>
  <c r="AF134" i="18"/>
  <c r="AF142" i="18"/>
  <c r="AF150" i="18"/>
  <c r="AF158" i="18"/>
  <c r="AF166" i="18"/>
  <c r="AF174" i="18"/>
  <c r="AF182" i="18"/>
  <c r="AF190" i="18"/>
  <c r="AF198" i="18"/>
  <c r="AF206" i="18"/>
  <c r="AF214" i="18"/>
  <c r="AF222" i="18"/>
  <c r="AF230" i="18"/>
  <c r="AF238" i="18"/>
  <c r="AF246" i="18"/>
  <c r="AF254" i="18"/>
  <c r="AF262" i="18"/>
  <c r="AF270" i="18"/>
  <c r="AF278" i="18"/>
  <c r="AF286" i="18"/>
  <c r="AF294" i="18"/>
  <c r="AF302" i="18"/>
  <c r="AF310" i="18"/>
  <c r="AF318" i="18"/>
  <c r="AF326" i="18"/>
  <c r="AF334" i="18"/>
  <c r="AF342" i="18"/>
  <c r="AF350" i="18"/>
  <c r="AF358" i="18"/>
  <c r="AF366" i="18"/>
  <c r="AF374" i="18"/>
  <c r="AF382" i="18"/>
  <c r="AF390" i="18"/>
  <c r="AF398" i="18"/>
  <c r="AF406" i="18"/>
  <c r="AF414" i="18"/>
  <c r="AF422" i="18"/>
  <c r="AF430" i="18"/>
  <c r="AF438" i="18"/>
  <c r="AF446" i="18"/>
  <c r="AF454" i="18"/>
  <c r="AF462" i="18"/>
  <c r="AF470" i="18"/>
  <c r="AF478" i="18"/>
  <c r="AF486" i="18"/>
  <c r="AF494" i="18"/>
  <c r="AF502" i="18"/>
  <c r="AF510" i="18"/>
  <c r="AF518" i="18"/>
  <c r="AF526" i="18"/>
  <c r="AF534" i="18"/>
  <c r="AF542" i="18"/>
  <c r="AF550" i="18"/>
  <c r="AF558" i="18"/>
  <c r="AF566" i="18"/>
  <c r="AF574" i="18"/>
  <c r="AF582" i="18"/>
  <c r="AF590" i="18"/>
  <c r="AF598" i="18"/>
  <c r="AF606" i="18"/>
  <c r="AF614" i="18"/>
  <c r="AF622" i="18"/>
  <c r="AF630" i="18"/>
  <c r="AF638" i="18"/>
  <c r="AF646" i="18"/>
  <c r="AF654" i="18"/>
  <c r="AF662" i="18"/>
  <c r="AF670" i="18"/>
  <c r="AF678" i="18"/>
  <c r="AF7" i="18"/>
  <c r="AF15" i="18"/>
  <c r="AF23" i="18"/>
  <c r="AF31" i="18"/>
  <c r="AF39" i="18"/>
  <c r="AF47" i="18"/>
  <c r="AF55" i="18"/>
  <c r="AF63" i="18"/>
  <c r="AF71" i="18"/>
  <c r="AF79" i="18"/>
  <c r="AF87" i="18"/>
  <c r="AF95" i="18"/>
  <c r="AF103" i="18"/>
  <c r="AF111" i="18"/>
  <c r="AF119" i="18"/>
  <c r="AF127" i="18"/>
  <c r="AF135" i="18"/>
  <c r="AF143" i="18"/>
  <c r="AF151" i="18"/>
  <c r="AF159" i="18"/>
  <c r="AF167" i="18"/>
  <c r="AF175" i="18"/>
  <c r="AF183" i="18"/>
  <c r="AF191" i="18"/>
  <c r="AF199" i="18"/>
  <c r="AF207" i="18"/>
  <c r="AF215" i="18"/>
  <c r="AF223" i="18"/>
  <c r="AF231" i="18"/>
  <c r="AF239" i="18"/>
  <c r="AF247" i="18"/>
  <c r="AF255" i="18"/>
  <c r="AF263" i="18"/>
  <c r="AF271" i="18"/>
  <c r="AF279" i="18"/>
  <c r="AF287" i="18"/>
  <c r="AF295" i="18"/>
  <c r="AF303" i="18"/>
  <c r="AF311" i="18"/>
  <c r="AF319" i="18"/>
  <c r="AF327" i="18"/>
  <c r="AF335" i="18"/>
  <c r="AF343" i="18"/>
  <c r="AF351" i="18"/>
  <c r="AF359" i="18"/>
  <c r="AF367" i="18"/>
  <c r="AF375" i="18"/>
  <c r="AF383" i="18"/>
  <c r="AF391" i="18"/>
  <c r="AF399" i="18"/>
  <c r="AF407" i="18"/>
  <c r="AF415" i="18"/>
  <c r="AF423" i="18"/>
  <c r="AF431" i="18"/>
  <c r="AF439" i="18"/>
  <c r="AF447" i="18"/>
  <c r="AF455" i="18"/>
  <c r="AF463" i="18"/>
  <c r="AF471" i="18"/>
  <c r="AF479" i="18"/>
  <c r="AF487" i="18"/>
  <c r="AF8" i="18"/>
  <c r="AF16" i="18"/>
  <c r="AF24" i="18"/>
  <c r="AF32" i="18"/>
  <c r="AF40" i="18"/>
  <c r="AF48" i="18"/>
  <c r="AF56" i="18"/>
  <c r="AF64" i="18"/>
  <c r="AF72" i="18"/>
  <c r="AF80" i="18"/>
  <c r="AF88" i="18"/>
  <c r="AF96" i="18"/>
  <c r="AF104" i="18"/>
  <c r="AF112" i="18"/>
  <c r="AF120" i="18"/>
  <c r="AF128" i="18"/>
  <c r="AF136" i="18"/>
  <c r="AF144" i="18"/>
  <c r="AF152" i="18"/>
  <c r="AF160" i="18"/>
  <c r="AF168" i="18"/>
  <c r="AF176" i="18"/>
  <c r="AF184" i="18"/>
  <c r="AF9" i="18"/>
  <c r="AF17" i="18"/>
  <c r="AF25" i="18"/>
  <c r="AF33" i="18"/>
  <c r="AF41" i="18"/>
  <c r="AF49" i="18"/>
  <c r="AF57" i="18"/>
  <c r="AF65" i="18"/>
  <c r="AF73" i="18"/>
  <c r="AF81" i="18"/>
  <c r="AF89" i="18"/>
  <c r="AF97" i="18"/>
  <c r="AF105" i="18"/>
  <c r="AF113" i="18"/>
  <c r="AF121" i="18"/>
  <c r="AF129" i="18"/>
  <c r="AF137" i="18"/>
  <c r="AF145" i="18"/>
  <c r="AF153" i="18"/>
  <c r="AF161" i="18"/>
  <c r="AF169" i="18"/>
  <c r="AF177" i="18"/>
  <c r="AF185" i="18"/>
  <c r="AF193" i="18"/>
  <c r="AF201" i="18"/>
  <c r="AF209" i="18"/>
  <c r="AF217" i="18"/>
  <c r="AF225" i="18"/>
  <c r="AF233" i="18"/>
  <c r="AF241" i="18"/>
  <c r="AF249" i="18"/>
  <c r="AF257" i="18"/>
  <c r="AF265" i="18"/>
  <c r="AF273" i="18"/>
  <c r="AF281" i="18"/>
  <c r="AF289" i="18"/>
  <c r="AF297" i="18"/>
  <c r="AF305" i="18"/>
  <c r="AF313" i="18"/>
  <c r="AF321" i="18"/>
  <c r="AF329" i="18"/>
  <c r="AF337" i="18"/>
  <c r="AF345" i="18"/>
  <c r="AF353" i="18"/>
  <c r="AF361" i="18"/>
  <c r="AF369" i="18"/>
  <c r="AF377" i="18"/>
  <c r="AF385" i="18"/>
  <c r="AF393" i="18"/>
  <c r="AF401" i="18"/>
  <c r="AF409" i="18"/>
  <c r="AF417" i="18"/>
  <c r="AF425" i="18"/>
  <c r="AF433" i="18"/>
  <c r="AF441" i="18"/>
  <c r="AF449" i="18"/>
  <c r="AF457" i="18"/>
  <c r="AF465" i="18"/>
  <c r="AF473" i="18"/>
  <c r="AF481" i="18"/>
  <c r="AF489" i="18"/>
  <c r="AF497" i="18"/>
  <c r="AF505" i="18"/>
  <c r="AF513" i="18"/>
  <c r="AF521" i="18"/>
  <c r="AF529" i="18"/>
  <c r="AF10" i="18"/>
  <c r="AF18" i="18"/>
  <c r="AF26" i="18"/>
  <c r="AF34" i="18"/>
  <c r="AF42" i="18"/>
  <c r="AF50" i="18"/>
  <c r="AF58" i="18"/>
  <c r="AF66" i="18"/>
  <c r="AF74" i="18"/>
  <c r="AF82" i="18"/>
  <c r="AF90" i="18"/>
  <c r="AF98" i="18"/>
  <c r="AF106" i="18"/>
  <c r="AF114" i="18"/>
  <c r="AF122" i="18"/>
  <c r="AF130" i="18"/>
  <c r="AF138" i="18"/>
  <c r="AF146" i="18"/>
  <c r="AF154" i="18"/>
  <c r="AF162" i="18"/>
  <c r="AF170" i="18"/>
  <c r="AF178" i="18"/>
  <c r="AF186" i="18"/>
  <c r="AF194" i="18"/>
  <c r="AF202" i="18"/>
  <c r="AF210" i="18"/>
  <c r="AF218" i="18"/>
  <c r="AF226" i="18"/>
  <c r="AF234" i="18"/>
  <c r="AF242" i="18"/>
  <c r="AF250" i="18"/>
  <c r="AF258" i="18"/>
  <c r="AF266" i="18"/>
  <c r="AF274" i="18"/>
  <c r="AF282" i="18"/>
  <c r="AF290" i="18"/>
  <c r="AF298" i="18"/>
  <c r="AF306" i="18"/>
  <c r="AF314" i="18"/>
  <c r="AF322" i="18"/>
  <c r="AF330" i="18"/>
  <c r="AF338" i="18"/>
  <c r="AF346" i="18"/>
  <c r="AF354" i="18"/>
  <c r="AF362" i="18"/>
  <c r="AF370" i="18"/>
  <c r="AF378" i="18"/>
  <c r="AF386" i="18"/>
  <c r="AF394" i="18"/>
  <c r="AF402" i="18"/>
  <c r="AF410" i="18"/>
  <c r="AF418" i="18"/>
  <c r="AF426" i="18"/>
  <c r="AF434" i="18"/>
  <c r="AF442" i="18"/>
  <c r="AF450" i="18"/>
  <c r="AF458" i="18"/>
  <c r="AF466" i="18"/>
  <c r="AF474" i="18"/>
  <c r="AF482" i="18"/>
  <c r="AF490" i="18"/>
  <c r="AF498" i="18"/>
  <c r="AF506" i="18"/>
  <c r="AF514" i="18"/>
  <c r="AF522" i="18"/>
  <c r="AF530" i="18"/>
  <c r="AF538" i="18"/>
  <c r="AF546" i="18"/>
  <c r="AF554" i="18"/>
  <c r="AF562" i="18"/>
  <c r="AF570" i="18"/>
  <c r="AF578" i="18"/>
  <c r="AF586" i="18"/>
  <c r="AF594" i="18"/>
  <c r="AF602" i="18"/>
  <c r="AF610" i="18"/>
  <c r="AF618" i="18"/>
  <c r="AF626" i="18"/>
  <c r="AF634" i="18"/>
  <c r="AF642" i="18"/>
  <c r="AF650" i="18"/>
  <c r="AF658" i="18"/>
  <c r="AF666" i="18"/>
  <c r="AF674" i="18"/>
  <c r="AF682" i="18"/>
  <c r="AF11" i="18"/>
  <c r="AF75" i="18"/>
  <c r="AF139" i="18"/>
  <c r="AF195" i="18"/>
  <c r="AF227" i="18"/>
  <c r="AF259" i="18"/>
  <c r="AF291" i="18"/>
  <c r="AF323" i="18"/>
  <c r="AF355" i="18"/>
  <c r="AF387" i="18"/>
  <c r="AF419" i="18"/>
  <c r="AF451" i="18"/>
  <c r="AF483" i="18"/>
  <c r="AF501" i="18"/>
  <c r="AF517" i="18"/>
  <c r="AF533" i="18"/>
  <c r="AF545" i="18"/>
  <c r="AF559" i="18"/>
  <c r="AF571" i="18"/>
  <c r="AF581" i="18"/>
  <c r="AF592" i="18"/>
  <c r="AF603" i="18"/>
  <c r="AF613" i="18"/>
  <c r="AF624" i="18"/>
  <c r="AF635" i="18"/>
  <c r="AF645" i="18"/>
  <c r="AF656" i="18"/>
  <c r="AF667" i="18"/>
  <c r="AF677" i="18"/>
  <c r="AF687" i="18"/>
  <c r="AF695" i="18"/>
  <c r="AF703" i="18"/>
  <c r="AF711" i="18"/>
  <c r="AF719" i="18"/>
  <c r="AF727" i="18"/>
  <c r="AF735" i="18"/>
  <c r="AF743" i="18"/>
  <c r="AF751" i="18"/>
  <c r="AF759" i="18"/>
  <c r="AF767" i="18"/>
  <c r="AF775" i="18"/>
  <c r="AF783" i="18"/>
  <c r="AF791" i="18"/>
  <c r="AF799" i="18"/>
  <c r="AF807" i="18"/>
  <c r="AF815" i="18"/>
  <c r="AF823" i="18"/>
  <c r="AF831" i="18"/>
  <c r="AF839" i="18"/>
  <c r="AF847" i="18"/>
  <c r="AF855" i="18"/>
  <c r="AF863" i="18"/>
  <c r="AF871" i="18"/>
  <c r="AF879" i="18"/>
  <c r="AF887" i="18"/>
  <c r="AF895" i="18"/>
  <c r="AF903" i="18"/>
  <c r="AF911" i="18"/>
  <c r="AF919" i="18"/>
  <c r="AF927" i="18"/>
  <c r="AF935" i="18"/>
  <c r="AF943" i="18"/>
  <c r="AF951" i="18"/>
  <c r="AF959" i="18"/>
  <c r="AF967" i="18"/>
  <c r="AF975" i="18"/>
  <c r="AF983" i="18"/>
  <c r="AF991" i="18"/>
  <c r="AF19" i="18"/>
  <c r="AF83" i="18"/>
  <c r="AF147" i="18"/>
  <c r="AF200" i="18"/>
  <c r="AF232" i="18"/>
  <c r="AF264" i="18"/>
  <c r="AF296" i="18"/>
  <c r="AF328" i="18"/>
  <c r="AF360" i="18"/>
  <c r="AF392" i="18"/>
  <c r="AF424" i="18"/>
  <c r="AF456" i="18"/>
  <c r="AF485" i="18"/>
  <c r="AF503" i="18"/>
  <c r="AF519" i="18"/>
  <c r="AF535" i="18"/>
  <c r="AF547" i="18"/>
  <c r="AF560" i="18"/>
  <c r="AF572" i="18"/>
  <c r="AF583" i="18"/>
  <c r="AF593" i="18"/>
  <c r="AF604" i="18"/>
  <c r="AF615" i="18"/>
  <c r="AF625" i="18"/>
  <c r="AF636" i="18"/>
  <c r="AF647" i="18"/>
  <c r="AF657" i="18"/>
  <c r="AF668" i="18"/>
  <c r="AF679" i="18"/>
  <c r="AF688" i="18"/>
  <c r="AF696" i="18"/>
  <c r="AF704" i="18"/>
  <c r="AF712" i="18"/>
  <c r="AF720" i="18"/>
  <c r="AF728" i="18"/>
  <c r="AF736" i="18"/>
  <c r="AF744" i="18"/>
  <c r="AF752" i="18"/>
  <c r="AF760" i="18"/>
  <c r="AF768" i="18"/>
  <c r="AF776" i="18"/>
  <c r="AF784" i="18"/>
  <c r="AF792" i="18"/>
  <c r="AF800" i="18"/>
  <c r="AF808" i="18"/>
  <c r="AF816" i="18"/>
  <c r="AF824" i="18"/>
  <c r="AF832" i="18"/>
  <c r="AF840" i="18"/>
  <c r="AF848" i="18"/>
  <c r="AF856" i="18"/>
  <c r="AF864" i="18"/>
  <c r="AF872" i="18"/>
  <c r="AF880" i="18"/>
  <c r="AF888" i="18"/>
  <c r="AF896" i="18"/>
  <c r="AF904" i="18"/>
  <c r="AF912" i="18"/>
  <c r="AF920" i="18"/>
  <c r="AF928" i="18"/>
  <c r="AF936" i="18"/>
  <c r="AF944" i="18"/>
  <c r="AF952" i="18"/>
  <c r="AF960" i="18"/>
  <c r="AF968" i="18"/>
  <c r="AF976" i="18"/>
  <c r="AF984" i="18"/>
  <c r="AF992" i="18"/>
  <c r="AF1000" i="18"/>
  <c r="AF1008" i="18"/>
  <c r="AF1016" i="18"/>
  <c r="AF1024" i="18"/>
  <c r="AF1032" i="18"/>
  <c r="AF1040" i="18"/>
  <c r="AF1048" i="18"/>
  <c r="AF1056" i="18"/>
  <c r="AF1064" i="18"/>
  <c r="AF1072" i="18"/>
  <c r="AF1080" i="18"/>
  <c r="AF1088" i="18"/>
  <c r="AF1096" i="18"/>
  <c r="AF1104" i="18"/>
  <c r="AF1112" i="18"/>
  <c r="AF1120" i="18"/>
  <c r="AF1128" i="18"/>
  <c r="AF27" i="18"/>
  <c r="AF91" i="18"/>
  <c r="AF155" i="18"/>
  <c r="AF203" i="18"/>
  <c r="AF235" i="18"/>
  <c r="AF267" i="18"/>
  <c r="AF299" i="18"/>
  <c r="AF331" i="18"/>
  <c r="AF363" i="18"/>
  <c r="AF395" i="18"/>
  <c r="AF427" i="18"/>
  <c r="AF459" i="18"/>
  <c r="AF488" i="18"/>
  <c r="AF504" i="18"/>
  <c r="AF520" i="18"/>
  <c r="AF536" i="18"/>
  <c r="AF549" i="18"/>
  <c r="AF561" i="18"/>
  <c r="AF573" i="18"/>
  <c r="AF584" i="18"/>
  <c r="AF595" i="18"/>
  <c r="AF605" i="18"/>
  <c r="AF616" i="18"/>
  <c r="AF627" i="18"/>
  <c r="AF637" i="18"/>
  <c r="AF648" i="18"/>
  <c r="AF659" i="18"/>
  <c r="AF669" i="18"/>
  <c r="AF680" i="18"/>
  <c r="AF689" i="18"/>
  <c r="AF697" i="18"/>
  <c r="AF705" i="18"/>
  <c r="AF713" i="18"/>
  <c r="AF721" i="18"/>
  <c r="AF729" i="18"/>
  <c r="AF737" i="18"/>
  <c r="AF745" i="18"/>
  <c r="AF753" i="18"/>
  <c r="AF761" i="18"/>
  <c r="AF769" i="18"/>
  <c r="AF777" i="18"/>
  <c r="AF785" i="18"/>
  <c r="AF793" i="18"/>
  <c r="AF801" i="18"/>
  <c r="AF809" i="18"/>
  <c r="AF817" i="18"/>
  <c r="AF825" i="18"/>
  <c r="AF833" i="18"/>
  <c r="AF841" i="18"/>
  <c r="AF849" i="18"/>
  <c r="AF857" i="18"/>
  <c r="AF865" i="18"/>
  <c r="AF873" i="18"/>
  <c r="AF881" i="18"/>
  <c r="AF889" i="18"/>
  <c r="AF897" i="18"/>
  <c r="AF905" i="18"/>
  <c r="AF913" i="18"/>
  <c r="AF921" i="18"/>
  <c r="AF929" i="18"/>
  <c r="AF937" i="18"/>
  <c r="AF945" i="18"/>
  <c r="AF953" i="18"/>
  <c r="AF961" i="18"/>
  <c r="AF969" i="18"/>
  <c r="AF977" i="18"/>
  <c r="AF985" i="18"/>
  <c r="AF993" i="18"/>
  <c r="AF1001" i="18"/>
  <c r="AF1009" i="18"/>
  <c r="AF1017" i="18"/>
  <c r="AF1025" i="18"/>
  <c r="AF1033" i="18"/>
  <c r="AF1041" i="18"/>
  <c r="AF1049" i="18"/>
  <c r="AF1057" i="18"/>
  <c r="AF1065" i="18"/>
  <c r="AF1073" i="18"/>
  <c r="AF1081" i="18"/>
  <c r="AF1089" i="18"/>
  <c r="AF1097" i="18"/>
  <c r="AF1105" i="18"/>
  <c r="AF1113" i="18"/>
  <c r="AF1121" i="18"/>
  <c r="AF1129" i="18"/>
  <c r="AF1137" i="18"/>
  <c r="AF35" i="18"/>
  <c r="AF99" i="18"/>
  <c r="AF163" i="18"/>
  <c r="AF208" i="18"/>
  <c r="AF240" i="18"/>
  <c r="AF272" i="18"/>
  <c r="AF304" i="18"/>
  <c r="AF336" i="18"/>
  <c r="AF368" i="18"/>
  <c r="AF400" i="18"/>
  <c r="AF432" i="18"/>
  <c r="AF464" i="18"/>
  <c r="AF491" i="18"/>
  <c r="AF507" i="18"/>
  <c r="AF523" i="18"/>
  <c r="AF537" i="18"/>
  <c r="AF551" i="18"/>
  <c r="AF563" i="18"/>
  <c r="AF575" i="18"/>
  <c r="AF585" i="18"/>
  <c r="AF596" i="18"/>
  <c r="AF607" i="18"/>
  <c r="AF617" i="18"/>
  <c r="AF628" i="18"/>
  <c r="AF639" i="18"/>
  <c r="AF649" i="18"/>
  <c r="AF660" i="18"/>
  <c r="AF671" i="18"/>
  <c r="AF681" i="18"/>
  <c r="AF690" i="18"/>
  <c r="AF698" i="18"/>
  <c r="AF706" i="18"/>
  <c r="AF714" i="18"/>
  <c r="AF722" i="18"/>
  <c r="AF730" i="18"/>
  <c r="AF738" i="18"/>
  <c r="AF746" i="18"/>
  <c r="AF754" i="18"/>
  <c r="AF762" i="18"/>
  <c r="AF770" i="18"/>
  <c r="AF778" i="18"/>
  <c r="AF786" i="18"/>
  <c r="AF794" i="18"/>
  <c r="AF802" i="18"/>
  <c r="AF810" i="18"/>
  <c r="AF818" i="18"/>
  <c r="AF826" i="18"/>
  <c r="AF834" i="18"/>
  <c r="AF842" i="18"/>
  <c r="AF850" i="18"/>
  <c r="AF858" i="18"/>
  <c r="AF866" i="18"/>
  <c r="AF874" i="18"/>
  <c r="AF882" i="18"/>
  <c r="AF890" i="18"/>
  <c r="AF898" i="18"/>
  <c r="AF906" i="18"/>
  <c r="AF914" i="18"/>
  <c r="AF922" i="18"/>
  <c r="AF930" i="18"/>
  <c r="AF938" i="18"/>
  <c r="AF946" i="18"/>
  <c r="AF954" i="18"/>
  <c r="AF962" i="18"/>
  <c r="AF970" i="18"/>
  <c r="AF978" i="18"/>
  <c r="AF986" i="18"/>
  <c r="AF994" i="18"/>
  <c r="AF1002" i="18"/>
  <c r="AF1010" i="18"/>
  <c r="AF1018" i="18"/>
  <c r="AF1026" i="18"/>
  <c r="AF1034" i="18"/>
  <c r="AF1042" i="18"/>
  <c r="AF1050" i="18"/>
  <c r="AF1058" i="18"/>
  <c r="AF1066" i="18"/>
  <c r="AF1074" i="18"/>
  <c r="AF1082" i="18"/>
  <c r="AF1090" i="18"/>
  <c r="AF1098" i="18"/>
  <c r="AF43" i="18"/>
  <c r="AF107" i="18"/>
  <c r="AF171" i="18"/>
  <c r="AF211" i="18"/>
  <c r="AF243" i="18"/>
  <c r="AF275" i="18"/>
  <c r="AF307" i="18"/>
  <c r="AF339" i="18"/>
  <c r="AF371" i="18"/>
  <c r="AF403" i="18"/>
  <c r="AF435" i="18"/>
  <c r="AF467" i="18"/>
  <c r="AF493" i="18"/>
  <c r="AF509" i="18"/>
  <c r="AF525" i="18"/>
  <c r="AF539" i="18"/>
  <c r="AF552" i="18"/>
  <c r="AF565" i="18"/>
  <c r="AF576" i="18"/>
  <c r="AF587" i="18"/>
  <c r="AF597" i="18"/>
  <c r="AF608" i="18"/>
  <c r="AF619" i="18"/>
  <c r="AF629" i="18"/>
  <c r="AF640" i="18"/>
  <c r="AF651" i="18"/>
  <c r="AF661" i="18"/>
  <c r="AF672" i="18"/>
  <c r="AF683" i="18"/>
  <c r="AF691" i="18"/>
  <c r="AF699" i="18"/>
  <c r="AF707" i="18"/>
  <c r="AF715" i="18"/>
  <c r="AF723" i="18"/>
  <c r="AF731" i="18"/>
  <c r="AF739" i="18"/>
  <c r="AF747" i="18"/>
  <c r="AF755" i="18"/>
  <c r="AF763" i="18"/>
  <c r="AF771" i="18"/>
  <c r="AF779" i="18"/>
  <c r="AF787" i="18"/>
  <c r="AF795" i="18"/>
  <c r="AF803" i="18"/>
  <c r="AF811" i="18"/>
  <c r="AF819" i="18"/>
  <c r="AF827" i="18"/>
  <c r="AF835" i="18"/>
  <c r="AF843" i="18"/>
  <c r="AF851" i="18"/>
  <c r="AF51" i="18"/>
  <c r="AF115" i="18"/>
  <c r="AF179" i="18"/>
  <c r="AF216" i="18"/>
  <c r="AF248" i="18"/>
  <c r="AF280" i="18"/>
  <c r="AF312" i="18"/>
  <c r="AF344" i="18"/>
  <c r="AF376" i="18"/>
  <c r="AF408" i="18"/>
  <c r="AF440" i="18"/>
  <c r="AF472" i="18"/>
  <c r="AF495" i="18"/>
  <c r="AF511" i="18"/>
  <c r="AF527" i="18"/>
  <c r="AF541" i="18"/>
  <c r="AF553" i="18"/>
  <c r="AF567" i="18"/>
  <c r="AF577" i="18"/>
  <c r="AF588" i="18"/>
  <c r="AF599" i="18"/>
  <c r="AF609" i="18"/>
  <c r="AF620" i="18"/>
  <c r="AF631" i="18"/>
  <c r="AF641" i="18"/>
  <c r="AF652" i="18"/>
  <c r="AF663" i="18"/>
  <c r="AF673" i="18"/>
  <c r="AF684" i="18"/>
  <c r="AF692" i="18"/>
  <c r="AF700" i="18"/>
  <c r="AF708" i="18"/>
  <c r="AF716" i="18"/>
  <c r="AF724" i="18"/>
  <c r="AF732" i="18"/>
  <c r="AF740" i="18"/>
  <c r="AF748" i="18"/>
  <c r="AF756" i="18"/>
  <c r="AF764" i="18"/>
  <c r="AF59" i="18"/>
  <c r="AF123" i="18"/>
  <c r="AF187" i="18"/>
  <c r="AF219" i="18"/>
  <c r="AF251" i="18"/>
  <c r="AF283" i="18"/>
  <c r="AF315" i="18"/>
  <c r="AF347" i="18"/>
  <c r="AF379" i="18"/>
  <c r="AF411" i="18"/>
  <c r="AF443" i="18"/>
  <c r="AF475" i="18"/>
  <c r="AF496" i="18"/>
  <c r="AF512" i="18"/>
  <c r="AF528" i="18"/>
  <c r="AF543" i="18"/>
  <c r="AF555" i="18"/>
  <c r="AF568" i="18"/>
  <c r="AF579" i="18"/>
  <c r="AF589" i="18"/>
  <c r="AF600" i="18"/>
  <c r="AF611" i="18"/>
  <c r="AF621" i="18"/>
  <c r="AF632" i="18"/>
  <c r="AF643" i="18"/>
  <c r="AF653" i="18"/>
  <c r="AF664" i="18"/>
  <c r="AF675" i="18"/>
  <c r="AF685" i="18"/>
  <c r="AF693" i="18"/>
  <c r="AF701" i="18"/>
  <c r="AF709" i="18"/>
  <c r="AF717" i="18"/>
  <c r="AF725" i="18"/>
  <c r="AF733" i="18"/>
  <c r="AF741" i="18"/>
  <c r="AF749" i="18"/>
  <c r="AF757" i="18"/>
  <c r="AF765" i="18"/>
  <c r="AF773" i="18"/>
  <c r="AF781" i="18"/>
  <c r="AF789" i="18"/>
  <c r="AF797" i="18"/>
  <c r="AF805" i="18"/>
  <c r="AF813" i="18"/>
  <c r="AF821" i="18"/>
  <c r="AF829" i="18"/>
  <c r="AF837" i="18"/>
  <c r="AF845" i="18"/>
  <c r="AF853" i="18"/>
  <c r="AF861" i="18"/>
  <c r="AF869" i="18"/>
  <c r="AF877" i="18"/>
  <c r="AF885" i="18"/>
  <c r="AF893" i="18"/>
  <c r="AF901" i="18"/>
  <c r="AF909" i="18"/>
  <c r="AF917" i="18"/>
  <c r="AF925" i="18"/>
  <c r="AF933" i="18"/>
  <c r="AF941" i="18"/>
  <c r="AF949" i="18"/>
  <c r="AF957" i="18"/>
  <c r="AF965" i="18"/>
  <c r="AF973" i="18"/>
  <c r="AF981" i="18"/>
  <c r="AF67" i="18"/>
  <c r="AF384" i="18"/>
  <c r="AF557" i="18"/>
  <c r="AF644" i="18"/>
  <c r="AF718" i="18"/>
  <c r="AF774" i="18"/>
  <c r="AF806" i="18"/>
  <c r="AF838" i="18"/>
  <c r="AF867" i="18"/>
  <c r="AF886" i="18"/>
  <c r="AF908" i="18"/>
  <c r="AF931" i="18"/>
  <c r="AF950" i="18"/>
  <c r="AF972" i="18"/>
  <c r="AF990" i="18"/>
  <c r="AF1005" i="18"/>
  <c r="AF1019" i="18"/>
  <c r="AF1030" i="18"/>
  <c r="AF1044" i="18"/>
  <c r="AF1055" i="18"/>
  <c r="AF1069" i="18"/>
  <c r="AF1083" i="18"/>
  <c r="AF1094" i="18"/>
  <c r="AF1107" i="18"/>
  <c r="AF1117" i="18"/>
  <c r="AF1127" i="18"/>
  <c r="AF1138" i="18"/>
  <c r="AF1146" i="18"/>
  <c r="AF1154" i="18"/>
  <c r="AF798" i="18"/>
  <c r="AF772" i="18"/>
  <c r="AF1153" i="18"/>
  <c r="AF131" i="18"/>
  <c r="AF416" i="18"/>
  <c r="AF569" i="18"/>
  <c r="AF655" i="18"/>
  <c r="AF726" i="18"/>
  <c r="AF780" i="18"/>
  <c r="AF812" i="18"/>
  <c r="AF844" i="18"/>
  <c r="AF868" i="18"/>
  <c r="AF891" i="18"/>
  <c r="AF910" i="18"/>
  <c r="AF932" i="18"/>
  <c r="AF955" i="18"/>
  <c r="AF974" i="18"/>
  <c r="AF995" i="18"/>
  <c r="AF1006" i="18"/>
  <c r="AF1020" i="18"/>
  <c r="AF1031" i="18"/>
  <c r="AF1045" i="18"/>
  <c r="AF1059" i="18"/>
  <c r="AF1070" i="18"/>
  <c r="AF1084" i="18"/>
  <c r="AF1095" i="18"/>
  <c r="AF1108" i="18"/>
  <c r="AF1118" i="18"/>
  <c r="AF1130" i="18"/>
  <c r="AF1139" i="18"/>
  <c r="AF1147" i="18"/>
  <c r="AF1155" i="18"/>
  <c r="AF623" i="18"/>
  <c r="AF1152" i="18"/>
  <c r="AF710" i="18"/>
  <c r="AF804" i="18"/>
  <c r="AF884" i="18"/>
  <c r="AF948" i="18"/>
  <c r="AF989" i="18"/>
  <c r="AF1015" i="18"/>
  <c r="AF1054" i="18"/>
  <c r="AF1079" i="18"/>
  <c r="AF1116" i="18"/>
  <c r="AF1145" i="18"/>
  <c r="AF192" i="18"/>
  <c r="AF448" i="18"/>
  <c r="AF580" i="18"/>
  <c r="AF665" i="18"/>
  <c r="AF734" i="18"/>
  <c r="AF782" i="18"/>
  <c r="AF814" i="18"/>
  <c r="AF846" i="18"/>
  <c r="AF870" i="18"/>
  <c r="AF892" i="18"/>
  <c r="AF915" i="18"/>
  <c r="AF934" i="18"/>
  <c r="AF956" i="18"/>
  <c r="AF979" i="18"/>
  <c r="AF996" i="18"/>
  <c r="AF1007" i="18"/>
  <c r="AF1021" i="18"/>
  <c r="AF1035" i="18"/>
  <c r="AF1046" i="18"/>
  <c r="AF1060" i="18"/>
  <c r="AF1071" i="18"/>
  <c r="AF1085" i="18"/>
  <c r="AF1099" i="18"/>
  <c r="AF1109" i="18"/>
  <c r="AF1119" i="18"/>
  <c r="AF1131" i="18"/>
  <c r="AF1140" i="18"/>
  <c r="AF1148" i="18"/>
  <c r="AF1156" i="18"/>
  <c r="AF702" i="18"/>
  <c r="AF1144" i="18"/>
  <c r="AF633" i="18"/>
  <c r="AF836" i="18"/>
  <c r="AF862" i="18"/>
  <c r="AF926" i="18"/>
  <c r="AF971" i="18"/>
  <c r="AF1029" i="18"/>
  <c r="AF1043" i="18"/>
  <c r="AF1068" i="18"/>
  <c r="AF1106" i="18"/>
  <c r="AF1126" i="18"/>
  <c r="AF224" i="18"/>
  <c r="AF480" i="18"/>
  <c r="AF591" i="18"/>
  <c r="AF676" i="18"/>
  <c r="AF742" i="18"/>
  <c r="AF788" i="18"/>
  <c r="AF820" i="18"/>
  <c r="AF852" i="18"/>
  <c r="AF875" i="18"/>
  <c r="AF894" i="18"/>
  <c r="AF916" i="18"/>
  <c r="AF939" i="18"/>
  <c r="AF958" i="18"/>
  <c r="AF980" i="18"/>
  <c r="AF997" i="18"/>
  <c r="AF1011" i="18"/>
  <c r="AF1022" i="18"/>
  <c r="AF1036" i="18"/>
  <c r="AF1047" i="18"/>
  <c r="AF1061" i="18"/>
  <c r="AF1075" i="18"/>
  <c r="AF1086" i="18"/>
  <c r="AF1100" i="18"/>
  <c r="AF1110" i="18"/>
  <c r="AF1122" i="18"/>
  <c r="AF1132" i="18"/>
  <c r="AF1141" i="18"/>
  <c r="AF1149" i="18"/>
  <c r="AF1157" i="18"/>
  <c r="AF766" i="18"/>
  <c r="AF256" i="18"/>
  <c r="AF499" i="18"/>
  <c r="AF601" i="18"/>
  <c r="AF686" i="18"/>
  <c r="AF750" i="18"/>
  <c r="AF790" i="18"/>
  <c r="AF822" i="18"/>
  <c r="AF854" i="18"/>
  <c r="AF876" i="18"/>
  <c r="AF899" i="18"/>
  <c r="AF918" i="18"/>
  <c r="AF940" i="18"/>
  <c r="AF963" i="18"/>
  <c r="AF982" i="18"/>
  <c r="AF998" i="18"/>
  <c r="AF1012" i="18"/>
  <c r="AF1023" i="18"/>
  <c r="AF1037" i="18"/>
  <c r="AF1051" i="18"/>
  <c r="AF1062" i="18"/>
  <c r="AF1076" i="18"/>
  <c r="AF1087" i="18"/>
  <c r="AF1101" i="18"/>
  <c r="AF1111" i="18"/>
  <c r="AF1123" i="18"/>
  <c r="AF1133" i="18"/>
  <c r="AF1142" i="18"/>
  <c r="AF1150" i="18"/>
  <c r="AF531" i="18"/>
  <c r="AF947" i="18"/>
  <c r="AF988" i="18"/>
  <c r="AF1014" i="18"/>
  <c r="AF1028" i="18"/>
  <c r="AF1067" i="18"/>
  <c r="AF1092" i="18"/>
  <c r="AF1103" i="18"/>
  <c r="AF1135" i="18"/>
  <c r="AF544" i="18"/>
  <c r="AF1004" i="18"/>
  <c r="AF1093" i="18"/>
  <c r="AF1136" i="18"/>
  <c r="AF288" i="18"/>
  <c r="AF515" i="18"/>
  <c r="AF612" i="18"/>
  <c r="AF694" i="18"/>
  <c r="AF758" i="18"/>
  <c r="AF796" i="18"/>
  <c r="AF828" i="18"/>
  <c r="AF859" i="18"/>
  <c r="AF878" i="18"/>
  <c r="AF900" i="18"/>
  <c r="AF923" i="18"/>
  <c r="AF942" i="18"/>
  <c r="AF964" i="18"/>
  <c r="AF987" i="18"/>
  <c r="AF999" i="18"/>
  <c r="AF1013" i="18"/>
  <c r="AF1027" i="18"/>
  <c r="AF1038" i="18"/>
  <c r="AF1052" i="18"/>
  <c r="AF1063" i="18"/>
  <c r="AF1077" i="18"/>
  <c r="AF1091" i="18"/>
  <c r="AF1102" i="18"/>
  <c r="AF1114" i="18"/>
  <c r="AF1124" i="18"/>
  <c r="AF1134" i="18"/>
  <c r="AF1143" i="18"/>
  <c r="AF1151" i="18"/>
  <c r="AF320" i="18"/>
  <c r="AF830" i="18"/>
  <c r="AF860" i="18"/>
  <c r="AF883" i="18"/>
  <c r="AF902" i="18"/>
  <c r="AF924" i="18"/>
  <c r="AF966" i="18"/>
  <c r="AF1003" i="18"/>
  <c r="AF1039" i="18"/>
  <c r="AF1053" i="18"/>
  <c r="AF1078" i="18"/>
  <c r="AF1115" i="18"/>
  <c r="AF1125" i="18"/>
  <c r="AF352" i="18"/>
  <c r="AF907" i="18"/>
  <c r="AF1158" i="18"/>
  <c r="D37" i="25" l="1"/>
  <c r="D38" i="25" s="1"/>
  <c r="E32" i="25"/>
  <c r="F32" i="25" s="1"/>
  <c r="AH3" i="25"/>
  <c r="AL3" i="25" s="1"/>
  <c r="AO3" i="25" s="1"/>
  <c r="G43" i="25"/>
  <c r="C50" i="25"/>
  <c r="C44" i="25"/>
  <c r="C45" i="25" s="1"/>
  <c r="D36" i="25"/>
  <c r="AF3" i="18"/>
  <c r="AF4" i="18"/>
  <c r="AE1158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301" i="18"/>
  <c r="P302" i="18"/>
  <c r="P303" i="18"/>
  <c r="P304" i="18"/>
  <c r="P305" i="18"/>
  <c r="P306" i="18"/>
  <c r="P307" i="18"/>
  <c r="P308" i="18"/>
  <c r="P309" i="18"/>
  <c r="P310" i="18"/>
  <c r="P311" i="18"/>
  <c r="P312" i="18"/>
  <c r="P313" i="18"/>
  <c r="P314" i="18"/>
  <c r="P315" i="18"/>
  <c r="P316" i="18"/>
  <c r="P317" i="18"/>
  <c r="P318" i="18"/>
  <c r="P319" i="18"/>
  <c r="P320" i="18"/>
  <c r="P321" i="18"/>
  <c r="P322" i="18"/>
  <c r="P323" i="18"/>
  <c r="P324" i="18"/>
  <c r="P325" i="18"/>
  <c r="P326" i="18"/>
  <c r="P327" i="18"/>
  <c r="P328" i="18"/>
  <c r="P329" i="18"/>
  <c r="P330" i="18"/>
  <c r="P331" i="18"/>
  <c r="P332" i="18"/>
  <c r="P333" i="18"/>
  <c r="P334" i="18"/>
  <c r="P335" i="18"/>
  <c r="P336" i="18"/>
  <c r="P337" i="18"/>
  <c r="P338" i="18"/>
  <c r="P339" i="18"/>
  <c r="P340" i="18"/>
  <c r="P341" i="18"/>
  <c r="P342" i="18"/>
  <c r="P343" i="18"/>
  <c r="P344" i="18"/>
  <c r="P345" i="18"/>
  <c r="P346" i="18"/>
  <c r="P347" i="18"/>
  <c r="P348" i="18"/>
  <c r="P349" i="18"/>
  <c r="P350" i="18"/>
  <c r="P351" i="18"/>
  <c r="P352" i="18"/>
  <c r="P353" i="18"/>
  <c r="P354" i="18"/>
  <c r="P355" i="18"/>
  <c r="P356" i="18"/>
  <c r="P357" i="18"/>
  <c r="P358" i="18"/>
  <c r="P359" i="18"/>
  <c r="P360" i="18"/>
  <c r="P361" i="18"/>
  <c r="P362" i="18"/>
  <c r="P363" i="18"/>
  <c r="P364" i="18"/>
  <c r="P365" i="18"/>
  <c r="P366" i="18"/>
  <c r="P367" i="18"/>
  <c r="P368" i="18"/>
  <c r="P369" i="18"/>
  <c r="P370" i="18"/>
  <c r="P371" i="18"/>
  <c r="P372" i="18"/>
  <c r="P373" i="18"/>
  <c r="P374" i="18"/>
  <c r="P375" i="18"/>
  <c r="P376" i="18"/>
  <c r="P377" i="18"/>
  <c r="P378" i="18"/>
  <c r="P379" i="18"/>
  <c r="P380" i="18"/>
  <c r="P381" i="18"/>
  <c r="P382" i="18"/>
  <c r="P383" i="18"/>
  <c r="P384" i="18"/>
  <c r="P385" i="18"/>
  <c r="P386" i="18"/>
  <c r="P387" i="18"/>
  <c r="P388" i="18"/>
  <c r="P389" i="18"/>
  <c r="P390" i="18"/>
  <c r="P391" i="18"/>
  <c r="P392" i="18"/>
  <c r="P393" i="18"/>
  <c r="P394" i="18"/>
  <c r="P395" i="18"/>
  <c r="P396" i="18"/>
  <c r="P397" i="18"/>
  <c r="P398" i="18"/>
  <c r="P399" i="18"/>
  <c r="P400" i="18"/>
  <c r="P401" i="18"/>
  <c r="P402" i="18"/>
  <c r="P403" i="18"/>
  <c r="P404" i="18"/>
  <c r="P405" i="18"/>
  <c r="P406" i="18"/>
  <c r="P407" i="18"/>
  <c r="P408" i="18"/>
  <c r="P409" i="18"/>
  <c r="P410" i="18"/>
  <c r="P411" i="18"/>
  <c r="P412" i="18"/>
  <c r="P413" i="18"/>
  <c r="P414" i="18"/>
  <c r="P415" i="18"/>
  <c r="P416" i="18"/>
  <c r="P417" i="18"/>
  <c r="P418" i="18"/>
  <c r="P419" i="18"/>
  <c r="P420" i="18"/>
  <c r="P421" i="18"/>
  <c r="P422" i="18"/>
  <c r="P423" i="18"/>
  <c r="P424" i="18"/>
  <c r="P425" i="18"/>
  <c r="P426" i="18"/>
  <c r="P427" i="18"/>
  <c r="P428" i="18"/>
  <c r="P429" i="18"/>
  <c r="P430" i="18"/>
  <c r="P431" i="18"/>
  <c r="P432" i="18"/>
  <c r="P433" i="18"/>
  <c r="P434" i="18"/>
  <c r="P435" i="18"/>
  <c r="P436" i="18"/>
  <c r="P437" i="18"/>
  <c r="P438" i="18"/>
  <c r="P439" i="18"/>
  <c r="P440" i="18"/>
  <c r="P441" i="18"/>
  <c r="P442" i="18"/>
  <c r="P443" i="18"/>
  <c r="P444" i="18"/>
  <c r="P445" i="18"/>
  <c r="P446" i="18"/>
  <c r="P447" i="18"/>
  <c r="P448" i="18"/>
  <c r="P449" i="18"/>
  <c r="P450" i="18"/>
  <c r="P451" i="18"/>
  <c r="P452" i="18"/>
  <c r="P453" i="18"/>
  <c r="P454" i="18"/>
  <c r="P455" i="18"/>
  <c r="P456" i="18"/>
  <c r="P457" i="18"/>
  <c r="P458" i="18"/>
  <c r="P459" i="18"/>
  <c r="P460" i="18"/>
  <c r="P461" i="18"/>
  <c r="P462" i="18"/>
  <c r="P463" i="18"/>
  <c r="P464" i="18"/>
  <c r="P465" i="18"/>
  <c r="P466" i="18"/>
  <c r="P467" i="18"/>
  <c r="P468" i="18"/>
  <c r="P469" i="18"/>
  <c r="P470" i="18"/>
  <c r="P471" i="18"/>
  <c r="P472" i="18"/>
  <c r="P473" i="18"/>
  <c r="P474" i="18"/>
  <c r="P475" i="18"/>
  <c r="P476" i="18"/>
  <c r="P477" i="18"/>
  <c r="P478" i="18"/>
  <c r="P479" i="18"/>
  <c r="P480" i="18"/>
  <c r="P481" i="18"/>
  <c r="P482" i="18"/>
  <c r="P483" i="18"/>
  <c r="P484" i="18"/>
  <c r="P485" i="18"/>
  <c r="P486" i="18"/>
  <c r="P487" i="18"/>
  <c r="P488" i="18"/>
  <c r="P489" i="18"/>
  <c r="P490" i="18"/>
  <c r="P491" i="18"/>
  <c r="P492" i="18"/>
  <c r="P493" i="18"/>
  <c r="P494" i="18"/>
  <c r="P495" i="18"/>
  <c r="P496" i="18"/>
  <c r="P497" i="18"/>
  <c r="P498" i="18"/>
  <c r="P499" i="18"/>
  <c r="P500" i="18"/>
  <c r="P501" i="18"/>
  <c r="P502" i="18"/>
  <c r="P503" i="18"/>
  <c r="P504" i="18"/>
  <c r="P505" i="18"/>
  <c r="P506" i="18"/>
  <c r="P507" i="18"/>
  <c r="P508" i="18"/>
  <c r="P509" i="18"/>
  <c r="P510" i="18"/>
  <c r="P511" i="18"/>
  <c r="P512" i="18"/>
  <c r="P513" i="18"/>
  <c r="P514" i="18"/>
  <c r="P515" i="18"/>
  <c r="P516" i="18"/>
  <c r="P517" i="18"/>
  <c r="P518" i="18"/>
  <c r="P519" i="18"/>
  <c r="P520" i="18"/>
  <c r="P521" i="18"/>
  <c r="P522" i="18"/>
  <c r="P523" i="18"/>
  <c r="P524" i="18"/>
  <c r="P525" i="18"/>
  <c r="P526" i="18"/>
  <c r="P527" i="18"/>
  <c r="P528" i="18"/>
  <c r="P529" i="18"/>
  <c r="P530" i="18"/>
  <c r="P531" i="18"/>
  <c r="P532" i="18"/>
  <c r="P533" i="18"/>
  <c r="P534" i="18"/>
  <c r="P535" i="18"/>
  <c r="P536" i="18"/>
  <c r="P537" i="18"/>
  <c r="P538" i="18"/>
  <c r="P539" i="18"/>
  <c r="P540" i="18"/>
  <c r="P541" i="18"/>
  <c r="P542" i="18"/>
  <c r="P543" i="18"/>
  <c r="P544" i="18"/>
  <c r="P545" i="18"/>
  <c r="P546" i="18"/>
  <c r="P547" i="18"/>
  <c r="P548" i="18"/>
  <c r="P549" i="18"/>
  <c r="P550" i="18"/>
  <c r="P551" i="18"/>
  <c r="P552" i="18"/>
  <c r="P553" i="18"/>
  <c r="P554" i="18"/>
  <c r="P555" i="18"/>
  <c r="P556" i="18"/>
  <c r="P557" i="18"/>
  <c r="P558" i="18"/>
  <c r="P559" i="18"/>
  <c r="P560" i="18"/>
  <c r="P561" i="18"/>
  <c r="P562" i="18"/>
  <c r="P563" i="18"/>
  <c r="P564" i="18"/>
  <c r="P565" i="18"/>
  <c r="P566" i="18"/>
  <c r="P567" i="18"/>
  <c r="P568" i="18"/>
  <c r="P569" i="18"/>
  <c r="P570" i="18"/>
  <c r="P571" i="18"/>
  <c r="P572" i="18"/>
  <c r="P573" i="18"/>
  <c r="P574" i="18"/>
  <c r="P575" i="18"/>
  <c r="P576" i="18"/>
  <c r="P577" i="18"/>
  <c r="P578" i="18"/>
  <c r="P579" i="18"/>
  <c r="P580" i="18"/>
  <c r="P581" i="18"/>
  <c r="P582" i="18"/>
  <c r="P583" i="18"/>
  <c r="P584" i="18"/>
  <c r="P585" i="18"/>
  <c r="P586" i="18"/>
  <c r="P587" i="18"/>
  <c r="P588" i="18"/>
  <c r="P589" i="18"/>
  <c r="P590" i="18"/>
  <c r="P591" i="18"/>
  <c r="P592" i="18"/>
  <c r="P593" i="18"/>
  <c r="P594" i="18"/>
  <c r="P595" i="18"/>
  <c r="P596" i="18"/>
  <c r="P597" i="18"/>
  <c r="P598" i="18"/>
  <c r="P599" i="18"/>
  <c r="P600" i="18"/>
  <c r="P601" i="18"/>
  <c r="P602" i="18"/>
  <c r="P603" i="18"/>
  <c r="P604" i="18"/>
  <c r="P605" i="18"/>
  <c r="P606" i="18"/>
  <c r="P607" i="18"/>
  <c r="P608" i="18"/>
  <c r="P609" i="18"/>
  <c r="P610" i="18"/>
  <c r="P611" i="18"/>
  <c r="P612" i="18"/>
  <c r="P613" i="18"/>
  <c r="P614" i="18"/>
  <c r="P615" i="18"/>
  <c r="P616" i="18"/>
  <c r="P617" i="18"/>
  <c r="P618" i="18"/>
  <c r="P619" i="18"/>
  <c r="P620" i="18"/>
  <c r="P621" i="18"/>
  <c r="P622" i="18"/>
  <c r="P623" i="18"/>
  <c r="P624" i="18"/>
  <c r="P625" i="18"/>
  <c r="P626" i="18"/>
  <c r="P627" i="18"/>
  <c r="P628" i="18"/>
  <c r="P629" i="18"/>
  <c r="P630" i="18"/>
  <c r="P631" i="18"/>
  <c r="P632" i="18"/>
  <c r="P633" i="18"/>
  <c r="P634" i="18"/>
  <c r="P635" i="18"/>
  <c r="P636" i="18"/>
  <c r="P637" i="18"/>
  <c r="P638" i="18"/>
  <c r="P639" i="18"/>
  <c r="P640" i="18"/>
  <c r="P641" i="18"/>
  <c r="P642" i="18"/>
  <c r="P643" i="18"/>
  <c r="P644" i="18"/>
  <c r="P645" i="18"/>
  <c r="P646" i="18"/>
  <c r="P647" i="18"/>
  <c r="P648" i="18"/>
  <c r="P649" i="18"/>
  <c r="P650" i="18"/>
  <c r="P651" i="18"/>
  <c r="P652" i="18"/>
  <c r="P653" i="18"/>
  <c r="P654" i="18"/>
  <c r="P655" i="18"/>
  <c r="P656" i="18"/>
  <c r="P657" i="18"/>
  <c r="P658" i="18"/>
  <c r="P659" i="18"/>
  <c r="P660" i="18"/>
  <c r="P661" i="18"/>
  <c r="P662" i="18"/>
  <c r="P663" i="18"/>
  <c r="P664" i="18"/>
  <c r="P665" i="18"/>
  <c r="P666" i="18"/>
  <c r="P667" i="18"/>
  <c r="P668" i="18"/>
  <c r="P669" i="18"/>
  <c r="P670" i="18"/>
  <c r="P671" i="18"/>
  <c r="P672" i="18"/>
  <c r="P673" i="18"/>
  <c r="P674" i="18"/>
  <c r="P675" i="18"/>
  <c r="P676" i="18"/>
  <c r="P677" i="18"/>
  <c r="P678" i="18"/>
  <c r="P679" i="18"/>
  <c r="P680" i="18"/>
  <c r="P681" i="18"/>
  <c r="P682" i="18"/>
  <c r="P683" i="18"/>
  <c r="P684" i="18"/>
  <c r="P685" i="18"/>
  <c r="P686" i="18"/>
  <c r="P687" i="18"/>
  <c r="P688" i="18"/>
  <c r="P689" i="18"/>
  <c r="P690" i="18"/>
  <c r="P691" i="18"/>
  <c r="P692" i="18"/>
  <c r="P693" i="18"/>
  <c r="P694" i="18"/>
  <c r="P695" i="18"/>
  <c r="P696" i="18"/>
  <c r="P697" i="18"/>
  <c r="P698" i="18"/>
  <c r="P699" i="18"/>
  <c r="P700" i="18"/>
  <c r="P701" i="18"/>
  <c r="P702" i="18"/>
  <c r="P703" i="18"/>
  <c r="P704" i="18"/>
  <c r="P705" i="18"/>
  <c r="P706" i="18"/>
  <c r="P707" i="18"/>
  <c r="P708" i="18"/>
  <c r="P709" i="18"/>
  <c r="P710" i="18"/>
  <c r="P711" i="18"/>
  <c r="P712" i="18"/>
  <c r="P713" i="18"/>
  <c r="P714" i="18"/>
  <c r="P715" i="18"/>
  <c r="P716" i="18"/>
  <c r="P717" i="18"/>
  <c r="P718" i="18"/>
  <c r="P719" i="18"/>
  <c r="P720" i="18"/>
  <c r="P721" i="18"/>
  <c r="P722" i="18"/>
  <c r="P723" i="18"/>
  <c r="P724" i="18"/>
  <c r="P725" i="18"/>
  <c r="P726" i="18"/>
  <c r="P727" i="18"/>
  <c r="P728" i="18"/>
  <c r="P729" i="18"/>
  <c r="P730" i="18"/>
  <c r="P731" i="18"/>
  <c r="P732" i="18"/>
  <c r="P733" i="18"/>
  <c r="P734" i="18"/>
  <c r="P735" i="18"/>
  <c r="P736" i="18"/>
  <c r="P737" i="18"/>
  <c r="P738" i="18"/>
  <c r="P739" i="18"/>
  <c r="P740" i="18"/>
  <c r="P741" i="18"/>
  <c r="P742" i="18"/>
  <c r="P743" i="18"/>
  <c r="P744" i="18"/>
  <c r="P745" i="18"/>
  <c r="P746" i="18"/>
  <c r="P747" i="18"/>
  <c r="P748" i="18"/>
  <c r="P749" i="18"/>
  <c r="P750" i="18"/>
  <c r="P751" i="18"/>
  <c r="P752" i="18"/>
  <c r="P753" i="18"/>
  <c r="P754" i="18"/>
  <c r="P755" i="18"/>
  <c r="P756" i="18"/>
  <c r="P757" i="18"/>
  <c r="P758" i="18"/>
  <c r="P759" i="18"/>
  <c r="P760" i="18"/>
  <c r="P761" i="18"/>
  <c r="P762" i="18"/>
  <c r="P763" i="18"/>
  <c r="P764" i="18"/>
  <c r="P765" i="18"/>
  <c r="P766" i="18"/>
  <c r="P767" i="18"/>
  <c r="P768" i="18"/>
  <c r="P769" i="18"/>
  <c r="P770" i="18"/>
  <c r="P771" i="18"/>
  <c r="P772" i="18"/>
  <c r="P773" i="18"/>
  <c r="P774" i="18"/>
  <c r="P775" i="18"/>
  <c r="P776" i="18"/>
  <c r="P777" i="18"/>
  <c r="P778" i="18"/>
  <c r="P779" i="18"/>
  <c r="P780" i="18"/>
  <c r="P781" i="18"/>
  <c r="P782" i="18"/>
  <c r="P783" i="18"/>
  <c r="P784" i="18"/>
  <c r="P785" i="18"/>
  <c r="P786" i="18"/>
  <c r="P787" i="18"/>
  <c r="P788" i="18"/>
  <c r="P789" i="18"/>
  <c r="P790" i="18"/>
  <c r="P791" i="18"/>
  <c r="P792" i="18"/>
  <c r="P793" i="18"/>
  <c r="P794" i="18"/>
  <c r="P795" i="18"/>
  <c r="P796" i="18"/>
  <c r="P797" i="18"/>
  <c r="P798" i="18"/>
  <c r="P799" i="18"/>
  <c r="P800" i="18"/>
  <c r="P801" i="18"/>
  <c r="P802" i="18"/>
  <c r="P803" i="18"/>
  <c r="P804" i="18"/>
  <c r="P805" i="18"/>
  <c r="P806" i="18"/>
  <c r="P807" i="18"/>
  <c r="P808" i="18"/>
  <c r="P809" i="18"/>
  <c r="P810" i="18"/>
  <c r="P811" i="18"/>
  <c r="P812" i="18"/>
  <c r="P813" i="18"/>
  <c r="P814" i="18"/>
  <c r="P815" i="18"/>
  <c r="P816" i="18"/>
  <c r="P817" i="18"/>
  <c r="P818" i="18"/>
  <c r="P819" i="18"/>
  <c r="P820" i="18"/>
  <c r="P821" i="18"/>
  <c r="P822" i="18"/>
  <c r="P823" i="18"/>
  <c r="P824" i="18"/>
  <c r="P825" i="18"/>
  <c r="P826" i="18"/>
  <c r="P827" i="18"/>
  <c r="P828" i="18"/>
  <c r="P829" i="18"/>
  <c r="P830" i="18"/>
  <c r="P831" i="18"/>
  <c r="P832" i="18"/>
  <c r="P833" i="18"/>
  <c r="P834" i="18"/>
  <c r="P835" i="18"/>
  <c r="P836" i="18"/>
  <c r="P837" i="18"/>
  <c r="P838" i="18"/>
  <c r="P839" i="18"/>
  <c r="P840" i="18"/>
  <c r="P841" i="18"/>
  <c r="P842" i="18"/>
  <c r="P843" i="18"/>
  <c r="P844" i="18"/>
  <c r="P845" i="18"/>
  <c r="P846" i="18"/>
  <c r="P847" i="18"/>
  <c r="P848" i="18"/>
  <c r="P849" i="18"/>
  <c r="P850" i="18"/>
  <c r="P851" i="18"/>
  <c r="P852" i="18"/>
  <c r="P853" i="18"/>
  <c r="P854" i="18"/>
  <c r="P855" i="18"/>
  <c r="P856" i="18"/>
  <c r="P857" i="18"/>
  <c r="P858" i="18"/>
  <c r="P859" i="18"/>
  <c r="P860" i="18"/>
  <c r="P861" i="18"/>
  <c r="P862" i="18"/>
  <c r="P863" i="18"/>
  <c r="P864" i="18"/>
  <c r="P865" i="18"/>
  <c r="P866" i="18"/>
  <c r="P867" i="18"/>
  <c r="P868" i="18"/>
  <c r="P869" i="18"/>
  <c r="P870" i="18"/>
  <c r="P871" i="18"/>
  <c r="P872" i="18"/>
  <c r="P873" i="18"/>
  <c r="P874" i="18"/>
  <c r="P875" i="18"/>
  <c r="P876" i="18"/>
  <c r="P877" i="18"/>
  <c r="P878" i="18"/>
  <c r="P879" i="18"/>
  <c r="P880" i="18"/>
  <c r="P881" i="18"/>
  <c r="P882" i="18"/>
  <c r="P883" i="18"/>
  <c r="P884" i="18"/>
  <c r="P885" i="18"/>
  <c r="P886" i="18"/>
  <c r="P887" i="18"/>
  <c r="P888" i="18"/>
  <c r="P889" i="18"/>
  <c r="P890" i="18"/>
  <c r="P891" i="18"/>
  <c r="P892" i="18"/>
  <c r="P893" i="18"/>
  <c r="P894" i="18"/>
  <c r="P895" i="18"/>
  <c r="P896" i="18"/>
  <c r="P897" i="18"/>
  <c r="P898" i="18"/>
  <c r="P899" i="18"/>
  <c r="P900" i="18"/>
  <c r="P901" i="18"/>
  <c r="P902" i="18"/>
  <c r="P903" i="18"/>
  <c r="P904" i="18"/>
  <c r="P905" i="18"/>
  <c r="P906" i="18"/>
  <c r="P907" i="18"/>
  <c r="P908" i="18"/>
  <c r="P909" i="18"/>
  <c r="P910" i="18"/>
  <c r="P911" i="18"/>
  <c r="P912" i="18"/>
  <c r="P913" i="18"/>
  <c r="P914" i="18"/>
  <c r="P915" i="18"/>
  <c r="P916" i="18"/>
  <c r="P917" i="18"/>
  <c r="P918" i="18"/>
  <c r="P919" i="18"/>
  <c r="P920" i="18"/>
  <c r="P921" i="18"/>
  <c r="P922" i="18"/>
  <c r="P923" i="18"/>
  <c r="P924" i="18"/>
  <c r="P925" i="18"/>
  <c r="P926" i="18"/>
  <c r="P927" i="18"/>
  <c r="P928" i="18"/>
  <c r="P929" i="18"/>
  <c r="P930" i="18"/>
  <c r="P931" i="18"/>
  <c r="P932" i="18"/>
  <c r="P933" i="18"/>
  <c r="P934" i="18"/>
  <c r="P935" i="18"/>
  <c r="P936" i="18"/>
  <c r="P937" i="18"/>
  <c r="P938" i="18"/>
  <c r="P939" i="18"/>
  <c r="P940" i="18"/>
  <c r="P941" i="18"/>
  <c r="P942" i="18"/>
  <c r="P943" i="18"/>
  <c r="P944" i="18"/>
  <c r="P945" i="18"/>
  <c r="P946" i="18"/>
  <c r="P947" i="18"/>
  <c r="P948" i="18"/>
  <c r="P949" i="18"/>
  <c r="P950" i="18"/>
  <c r="P951" i="18"/>
  <c r="P952" i="18"/>
  <c r="P953" i="18"/>
  <c r="P954" i="18"/>
  <c r="P955" i="18"/>
  <c r="P956" i="18"/>
  <c r="P957" i="18"/>
  <c r="P958" i="18"/>
  <c r="P959" i="18"/>
  <c r="P960" i="18"/>
  <c r="P961" i="18"/>
  <c r="P962" i="18"/>
  <c r="P963" i="18"/>
  <c r="P964" i="18"/>
  <c r="P965" i="18"/>
  <c r="P966" i="18"/>
  <c r="P967" i="18"/>
  <c r="P968" i="18"/>
  <c r="P969" i="18"/>
  <c r="P970" i="18"/>
  <c r="P971" i="18"/>
  <c r="P972" i="18"/>
  <c r="P973" i="18"/>
  <c r="P974" i="18"/>
  <c r="P975" i="18"/>
  <c r="P976" i="18"/>
  <c r="P977" i="18"/>
  <c r="P978" i="18"/>
  <c r="P979" i="18"/>
  <c r="P980" i="18"/>
  <c r="P981" i="18"/>
  <c r="P982" i="18"/>
  <c r="P983" i="18"/>
  <c r="P984" i="18"/>
  <c r="P985" i="18"/>
  <c r="P986" i="18"/>
  <c r="P987" i="18"/>
  <c r="P988" i="18"/>
  <c r="P989" i="18"/>
  <c r="P990" i="18"/>
  <c r="P991" i="18"/>
  <c r="P992" i="18"/>
  <c r="P993" i="18"/>
  <c r="P994" i="18"/>
  <c r="P995" i="18"/>
  <c r="P996" i="18"/>
  <c r="P997" i="18"/>
  <c r="P998" i="18"/>
  <c r="P999" i="18"/>
  <c r="P1000" i="18"/>
  <c r="P1001" i="18"/>
  <c r="P1002" i="18"/>
  <c r="P1003" i="18"/>
  <c r="P1004" i="18"/>
  <c r="P1005" i="18"/>
  <c r="P1006" i="18"/>
  <c r="P1007" i="18"/>
  <c r="P1008" i="18"/>
  <c r="P1009" i="18"/>
  <c r="P1010" i="18"/>
  <c r="P1011" i="18"/>
  <c r="P1012" i="18"/>
  <c r="P1013" i="18"/>
  <c r="P1014" i="18"/>
  <c r="P1015" i="18"/>
  <c r="P1016" i="18"/>
  <c r="P1017" i="18"/>
  <c r="P1018" i="18"/>
  <c r="P1019" i="18"/>
  <c r="P1020" i="18"/>
  <c r="P1021" i="18"/>
  <c r="P1022" i="18"/>
  <c r="P1023" i="18"/>
  <c r="P1024" i="18"/>
  <c r="P1025" i="18"/>
  <c r="P1026" i="18"/>
  <c r="P1027" i="18"/>
  <c r="P1028" i="18"/>
  <c r="P1029" i="18"/>
  <c r="P1030" i="18"/>
  <c r="P1031" i="18"/>
  <c r="P1032" i="18"/>
  <c r="P1033" i="18"/>
  <c r="P1034" i="18"/>
  <c r="P1035" i="18"/>
  <c r="P1036" i="18"/>
  <c r="P1037" i="18"/>
  <c r="P1038" i="18"/>
  <c r="P1039" i="18"/>
  <c r="P1040" i="18"/>
  <c r="P1041" i="18"/>
  <c r="P1042" i="18"/>
  <c r="P1043" i="18"/>
  <c r="P1044" i="18"/>
  <c r="P1045" i="18"/>
  <c r="P1046" i="18"/>
  <c r="P1047" i="18"/>
  <c r="P1048" i="18"/>
  <c r="P1049" i="18"/>
  <c r="P1050" i="18"/>
  <c r="P1051" i="18"/>
  <c r="P1052" i="18"/>
  <c r="P1053" i="18"/>
  <c r="P1054" i="18"/>
  <c r="P1055" i="18"/>
  <c r="P1056" i="18"/>
  <c r="P1057" i="18"/>
  <c r="P1058" i="18"/>
  <c r="P1059" i="18"/>
  <c r="P1060" i="18"/>
  <c r="P1061" i="18"/>
  <c r="P1062" i="18"/>
  <c r="P1063" i="18"/>
  <c r="P1064" i="18"/>
  <c r="P1065" i="18"/>
  <c r="P1066" i="18"/>
  <c r="P1067" i="18"/>
  <c r="P1068" i="18"/>
  <c r="P1069" i="18"/>
  <c r="P1070" i="18"/>
  <c r="P1071" i="18"/>
  <c r="P1072" i="18"/>
  <c r="P1073" i="18"/>
  <c r="P1074" i="18"/>
  <c r="P1075" i="18"/>
  <c r="P1076" i="18"/>
  <c r="P1077" i="18"/>
  <c r="P1078" i="18"/>
  <c r="P1079" i="18"/>
  <c r="P1080" i="18"/>
  <c r="P1081" i="18"/>
  <c r="P1082" i="18"/>
  <c r="P1083" i="18"/>
  <c r="P1084" i="18"/>
  <c r="P1085" i="18"/>
  <c r="P1086" i="18"/>
  <c r="P1087" i="18"/>
  <c r="P1088" i="18"/>
  <c r="P1089" i="18"/>
  <c r="P1090" i="18"/>
  <c r="P1091" i="18"/>
  <c r="P1092" i="18"/>
  <c r="P1093" i="18"/>
  <c r="P1094" i="18"/>
  <c r="P1095" i="18"/>
  <c r="P1096" i="18"/>
  <c r="P1097" i="18"/>
  <c r="P1098" i="18"/>
  <c r="P1099" i="18"/>
  <c r="P1100" i="18"/>
  <c r="P1101" i="18"/>
  <c r="P1102" i="18"/>
  <c r="P1103" i="18"/>
  <c r="P1104" i="18"/>
  <c r="P1105" i="18"/>
  <c r="P1106" i="18"/>
  <c r="P1107" i="18"/>
  <c r="P1108" i="18"/>
  <c r="P1109" i="18"/>
  <c r="P1110" i="18"/>
  <c r="P1111" i="18"/>
  <c r="P1112" i="18"/>
  <c r="P1113" i="18"/>
  <c r="P1114" i="18"/>
  <c r="P1115" i="18"/>
  <c r="P1116" i="18"/>
  <c r="P1117" i="18"/>
  <c r="P1118" i="18"/>
  <c r="P1119" i="18"/>
  <c r="P1120" i="18"/>
  <c r="P1121" i="18"/>
  <c r="P1122" i="18"/>
  <c r="P1123" i="18"/>
  <c r="P1124" i="18"/>
  <c r="P1125" i="18"/>
  <c r="P1126" i="18"/>
  <c r="P1127" i="18"/>
  <c r="P1128" i="18"/>
  <c r="P1129" i="18"/>
  <c r="P1130" i="18"/>
  <c r="P1131" i="18"/>
  <c r="P1132" i="18"/>
  <c r="P1133" i="18"/>
  <c r="P1134" i="18"/>
  <c r="P1135" i="18"/>
  <c r="P1136" i="18"/>
  <c r="P1137" i="18"/>
  <c r="P1138" i="18"/>
  <c r="P1139" i="18"/>
  <c r="P1140" i="18"/>
  <c r="P1141" i="18"/>
  <c r="P1142" i="18"/>
  <c r="P1143" i="18"/>
  <c r="P1144" i="18"/>
  <c r="P1145" i="18"/>
  <c r="P1146" i="18"/>
  <c r="P1147" i="18"/>
  <c r="P1148" i="18"/>
  <c r="P1149" i="18"/>
  <c r="P1150" i="18"/>
  <c r="P1151" i="18"/>
  <c r="P1152" i="18"/>
  <c r="P1153" i="18"/>
  <c r="P1154" i="18"/>
  <c r="P1155" i="18"/>
  <c r="P1156" i="18"/>
  <c r="P1157" i="18"/>
  <c r="P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O240" i="18"/>
  <c r="O241" i="18"/>
  <c r="O242" i="18"/>
  <c r="O243" i="18"/>
  <c r="O244" i="18"/>
  <c r="O245" i="18"/>
  <c r="O246" i="18"/>
  <c r="O247" i="18"/>
  <c r="O248" i="18"/>
  <c r="O249" i="18"/>
  <c r="O250" i="18"/>
  <c r="O251" i="18"/>
  <c r="O252" i="18"/>
  <c r="O253" i="18"/>
  <c r="O254" i="18"/>
  <c r="O255" i="18"/>
  <c r="O256" i="18"/>
  <c r="O257" i="18"/>
  <c r="O258" i="18"/>
  <c r="O259" i="18"/>
  <c r="O260" i="18"/>
  <c r="O261" i="18"/>
  <c r="O262" i="18"/>
  <c r="O263" i="18"/>
  <c r="O264" i="18"/>
  <c r="O265" i="18"/>
  <c r="O266" i="18"/>
  <c r="O267" i="18"/>
  <c r="O268" i="18"/>
  <c r="O269" i="18"/>
  <c r="O270" i="18"/>
  <c r="O271" i="18"/>
  <c r="O272" i="18"/>
  <c r="O273" i="18"/>
  <c r="O274" i="18"/>
  <c r="O275" i="18"/>
  <c r="O276" i="18"/>
  <c r="O277" i="18"/>
  <c r="O278" i="18"/>
  <c r="O279" i="18"/>
  <c r="O280" i="18"/>
  <c r="O281" i="18"/>
  <c r="O282" i="18"/>
  <c r="O283" i="18"/>
  <c r="O284" i="18"/>
  <c r="O285" i="18"/>
  <c r="O286" i="18"/>
  <c r="O287" i="18"/>
  <c r="O288" i="18"/>
  <c r="O289" i="18"/>
  <c r="O290" i="18"/>
  <c r="O291" i="18"/>
  <c r="O292" i="18"/>
  <c r="O293" i="18"/>
  <c r="O294" i="18"/>
  <c r="O295" i="18"/>
  <c r="O296" i="18"/>
  <c r="O297" i="18"/>
  <c r="O298" i="18"/>
  <c r="O299" i="18"/>
  <c r="O300" i="18"/>
  <c r="O301" i="18"/>
  <c r="O302" i="18"/>
  <c r="O303" i="18"/>
  <c r="O304" i="18"/>
  <c r="O305" i="18"/>
  <c r="O306" i="18"/>
  <c r="O307" i="18"/>
  <c r="O308" i="18"/>
  <c r="O309" i="18"/>
  <c r="O310" i="18"/>
  <c r="O311" i="18"/>
  <c r="O312" i="18"/>
  <c r="O313" i="18"/>
  <c r="O314" i="18"/>
  <c r="O315" i="18"/>
  <c r="O316" i="18"/>
  <c r="O317" i="18"/>
  <c r="O318" i="18"/>
  <c r="O319" i="18"/>
  <c r="O320" i="18"/>
  <c r="O321" i="18"/>
  <c r="O322" i="18"/>
  <c r="O323" i="18"/>
  <c r="O324" i="18"/>
  <c r="O325" i="18"/>
  <c r="O326" i="18"/>
  <c r="O327" i="18"/>
  <c r="O328" i="18"/>
  <c r="O329" i="18"/>
  <c r="O330" i="18"/>
  <c r="O331" i="18"/>
  <c r="O332" i="18"/>
  <c r="O333" i="18"/>
  <c r="O334" i="18"/>
  <c r="O335" i="18"/>
  <c r="O336" i="18"/>
  <c r="O337" i="18"/>
  <c r="O338" i="18"/>
  <c r="O339" i="18"/>
  <c r="O340" i="18"/>
  <c r="O341" i="18"/>
  <c r="O342" i="18"/>
  <c r="O343" i="18"/>
  <c r="O344" i="18"/>
  <c r="O345" i="18"/>
  <c r="O346" i="18"/>
  <c r="O347" i="18"/>
  <c r="O348" i="18"/>
  <c r="O349" i="18"/>
  <c r="O350" i="18"/>
  <c r="O351" i="18"/>
  <c r="O352" i="18"/>
  <c r="O353" i="18"/>
  <c r="O354" i="18"/>
  <c r="O355" i="18"/>
  <c r="O356" i="18"/>
  <c r="O357" i="18"/>
  <c r="O358" i="18"/>
  <c r="O359" i="18"/>
  <c r="O360" i="18"/>
  <c r="O361" i="18"/>
  <c r="O362" i="18"/>
  <c r="O363" i="18"/>
  <c r="O364" i="18"/>
  <c r="O365" i="18"/>
  <c r="O366" i="18"/>
  <c r="O367" i="18"/>
  <c r="O368" i="18"/>
  <c r="O369" i="18"/>
  <c r="O370" i="18"/>
  <c r="O371" i="18"/>
  <c r="O372" i="18"/>
  <c r="O373" i="18"/>
  <c r="O374" i="18"/>
  <c r="O375" i="18"/>
  <c r="O376" i="18"/>
  <c r="O377" i="18"/>
  <c r="O378" i="18"/>
  <c r="O379" i="18"/>
  <c r="O380" i="18"/>
  <c r="O381" i="18"/>
  <c r="O382" i="18"/>
  <c r="O383" i="18"/>
  <c r="O384" i="18"/>
  <c r="O385" i="18"/>
  <c r="O386" i="18"/>
  <c r="O387" i="18"/>
  <c r="O388" i="18"/>
  <c r="O389" i="18"/>
  <c r="O390" i="18"/>
  <c r="O391" i="18"/>
  <c r="O392" i="18"/>
  <c r="O393" i="18"/>
  <c r="O394" i="18"/>
  <c r="O395" i="18"/>
  <c r="O396" i="18"/>
  <c r="O397" i="18"/>
  <c r="O398" i="18"/>
  <c r="O399" i="18"/>
  <c r="O400" i="18"/>
  <c r="O401" i="18"/>
  <c r="O402" i="18"/>
  <c r="O403" i="18"/>
  <c r="O404" i="18"/>
  <c r="O405" i="18"/>
  <c r="O406" i="18"/>
  <c r="O407" i="18"/>
  <c r="O408" i="18"/>
  <c r="O409" i="18"/>
  <c r="O410" i="18"/>
  <c r="O411" i="18"/>
  <c r="O412" i="18"/>
  <c r="O413" i="18"/>
  <c r="O414" i="18"/>
  <c r="O415" i="18"/>
  <c r="O416" i="18"/>
  <c r="O417" i="18"/>
  <c r="O418" i="18"/>
  <c r="O419" i="18"/>
  <c r="O420" i="18"/>
  <c r="O421" i="18"/>
  <c r="O422" i="18"/>
  <c r="O423" i="18"/>
  <c r="O424" i="18"/>
  <c r="O425" i="18"/>
  <c r="O426" i="18"/>
  <c r="O427" i="18"/>
  <c r="O428" i="18"/>
  <c r="O429" i="18"/>
  <c r="O430" i="18"/>
  <c r="O431" i="18"/>
  <c r="O432" i="18"/>
  <c r="O433" i="18"/>
  <c r="O434" i="18"/>
  <c r="O435" i="18"/>
  <c r="O436" i="18"/>
  <c r="O437" i="18"/>
  <c r="O438" i="18"/>
  <c r="O439" i="18"/>
  <c r="O440" i="18"/>
  <c r="O441" i="18"/>
  <c r="O442" i="18"/>
  <c r="O443" i="18"/>
  <c r="O444" i="18"/>
  <c r="O445" i="18"/>
  <c r="O446" i="18"/>
  <c r="O447" i="18"/>
  <c r="O448" i="18"/>
  <c r="O449" i="18"/>
  <c r="O450" i="18"/>
  <c r="O451" i="18"/>
  <c r="O452" i="18"/>
  <c r="O453" i="18"/>
  <c r="O454" i="18"/>
  <c r="O455" i="18"/>
  <c r="O456" i="18"/>
  <c r="O457" i="18"/>
  <c r="O458" i="18"/>
  <c r="O459" i="18"/>
  <c r="O460" i="18"/>
  <c r="O461" i="18"/>
  <c r="O462" i="18"/>
  <c r="O463" i="18"/>
  <c r="O464" i="18"/>
  <c r="O465" i="18"/>
  <c r="O466" i="18"/>
  <c r="O467" i="18"/>
  <c r="O468" i="18"/>
  <c r="O469" i="18"/>
  <c r="O470" i="18"/>
  <c r="O471" i="18"/>
  <c r="O472" i="18"/>
  <c r="O473" i="18"/>
  <c r="O474" i="18"/>
  <c r="O475" i="18"/>
  <c r="O476" i="18"/>
  <c r="O477" i="18"/>
  <c r="O478" i="18"/>
  <c r="O479" i="18"/>
  <c r="O480" i="18"/>
  <c r="O481" i="18"/>
  <c r="O482" i="18"/>
  <c r="O483" i="18"/>
  <c r="O484" i="18"/>
  <c r="O485" i="18"/>
  <c r="O486" i="18"/>
  <c r="O487" i="18"/>
  <c r="O488" i="18"/>
  <c r="O489" i="18"/>
  <c r="O490" i="18"/>
  <c r="O491" i="18"/>
  <c r="O492" i="18"/>
  <c r="O493" i="18"/>
  <c r="O494" i="18"/>
  <c r="O495" i="18"/>
  <c r="O496" i="18"/>
  <c r="O497" i="18"/>
  <c r="O498" i="18"/>
  <c r="O499" i="18"/>
  <c r="O500" i="18"/>
  <c r="O501" i="18"/>
  <c r="O502" i="18"/>
  <c r="O503" i="18"/>
  <c r="O504" i="18"/>
  <c r="O505" i="18"/>
  <c r="O506" i="18"/>
  <c r="O507" i="18"/>
  <c r="O508" i="18"/>
  <c r="O509" i="18"/>
  <c r="O510" i="18"/>
  <c r="O511" i="18"/>
  <c r="O512" i="18"/>
  <c r="O513" i="18"/>
  <c r="O514" i="18"/>
  <c r="O515" i="18"/>
  <c r="O516" i="18"/>
  <c r="O517" i="18"/>
  <c r="O518" i="18"/>
  <c r="O519" i="18"/>
  <c r="O520" i="18"/>
  <c r="O521" i="18"/>
  <c r="O522" i="18"/>
  <c r="O523" i="18"/>
  <c r="O524" i="18"/>
  <c r="O525" i="18"/>
  <c r="O526" i="18"/>
  <c r="O527" i="18"/>
  <c r="O528" i="18"/>
  <c r="O529" i="18"/>
  <c r="O530" i="18"/>
  <c r="O531" i="18"/>
  <c r="O532" i="18"/>
  <c r="O533" i="18"/>
  <c r="O534" i="18"/>
  <c r="O535" i="18"/>
  <c r="O536" i="18"/>
  <c r="O537" i="18"/>
  <c r="O538" i="18"/>
  <c r="O539" i="18"/>
  <c r="O540" i="18"/>
  <c r="O541" i="18"/>
  <c r="O542" i="18"/>
  <c r="O543" i="18"/>
  <c r="O544" i="18"/>
  <c r="O545" i="18"/>
  <c r="O546" i="18"/>
  <c r="O547" i="18"/>
  <c r="O548" i="18"/>
  <c r="O549" i="18"/>
  <c r="O550" i="18"/>
  <c r="O551" i="18"/>
  <c r="O552" i="18"/>
  <c r="O553" i="18"/>
  <c r="O554" i="18"/>
  <c r="O555" i="18"/>
  <c r="O556" i="18"/>
  <c r="O557" i="18"/>
  <c r="O558" i="18"/>
  <c r="O559" i="18"/>
  <c r="O560" i="18"/>
  <c r="O561" i="18"/>
  <c r="O562" i="18"/>
  <c r="O563" i="18"/>
  <c r="O564" i="18"/>
  <c r="O565" i="18"/>
  <c r="O566" i="18"/>
  <c r="O567" i="18"/>
  <c r="O568" i="18"/>
  <c r="O569" i="18"/>
  <c r="O570" i="18"/>
  <c r="O571" i="18"/>
  <c r="O572" i="18"/>
  <c r="O573" i="18"/>
  <c r="O574" i="18"/>
  <c r="O575" i="18"/>
  <c r="O576" i="18"/>
  <c r="O577" i="18"/>
  <c r="O578" i="18"/>
  <c r="O579" i="18"/>
  <c r="O580" i="18"/>
  <c r="O581" i="18"/>
  <c r="O582" i="18"/>
  <c r="O583" i="18"/>
  <c r="O584" i="18"/>
  <c r="O585" i="18"/>
  <c r="O586" i="18"/>
  <c r="O587" i="18"/>
  <c r="O588" i="18"/>
  <c r="O589" i="18"/>
  <c r="O590" i="18"/>
  <c r="O591" i="18"/>
  <c r="O592" i="18"/>
  <c r="O593" i="18"/>
  <c r="O594" i="18"/>
  <c r="O595" i="18"/>
  <c r="O596" i="18"/>
  <c r="O597" i="18"/>
  <c r="O598" i="18"/>
  <c r="O599" i="18"/>
  <c r="O600" i="18"/>
  <c r="O601" i="18"/>
  <c r="O602" i="18"/>
  <c r="O603" i="18"/>
  <c r="O604" i="18"/>
  <c r="O605" i="18"/>
  <c r="O606" i="18"/>
  <c r="O607" i="18"/>
  <c r="O608" i="18"/>
  <c r="O609" i="18"/>
  <c r="O610" i="18"/>
  <c r="O611" i="18"/>
  <c r="O612" i="18"/>
  <c r="O613" i="18"/>
  <c r="O614" i="18"/>
  <c r="O615" i="18"/>
  <c r="O616" i="18"/>
  <c r="O617" i="18"/>
  <c r="O618" i="18"/>
  <c r="O619" i="18"/>
  <c r="O620" i="18"/>
  <c r="O621" i="18"/>
  <c r="O622" i="18"/>
  <c r="O623" i="18"/>
  <c r="O624" i="18"/>
  <c r="O625" i="18"/>
  <c r="O626" i="18"/>
  <c r="O627" i="18"/>
  <c r="O628" i="18"/>
  <c r="O629" i="18"/>
  <c r="O630" i="18"/>
  <c r="O631" i="18"/>
  <c r="O632" i="18"/>
  <c r="O633" i="18"/>
  <c r="O634" i="18"/>
  <c r="O635" i="18"/>
  <c r="O636" i="18"/>
  <c r="O637" i="18"/>
  <c r="O638" i="18"/>
  <c r="O639" i="18"/>
  <c r="O640" i="18"/>
  <c r="O641" i="18"/>
  <c r="O642" i="18"/>
  <c r="O643" i="18"/>
  <c r="O644" i="18"/>
  <c r="O645" i="18"/>
  <c r="O646" i="18"/>
  <c r="O647" i="18"/>
  <c r="O648" i="18"/>
  <c r="O649" i="18"/>
  <c r="O650" i="18"/>
  <c r="O651" i="18"/>
  <c r="O652" i="18"/>
  <c r="O653" i="18"/>
  <c r="O654" i="18"/>
  <c r="O655" i="18"/>
  <c r="O656" i="18"/>
  <c r="O657" i="18"/>
  <c r="O658" i="18"/>
  <c r="O659" i="18"/>
  <c r="O660" i="18"/>
  <c r="O661" i="18"/>
  <c r="O662" i="18"/>
  <c r="O663" i="18"/>
  <c r="O664" i="18"/>
  <c r="O665" i="18"/>
  <c r="O666" i="18"/>
  <c r="O667" i="18"/>
  <c r="O668" i="18"/>
  <c r="O669" i="18"/>
  <c r="O670" i="18"/>
  <c r="O671" i="18"/>
  <c r="O672" i="18"/>
  <c r="O673" i="18"/>
  <c r="O674" i="18"/>
  <c r="O675" i="18"/>
  <c r="O676" i="18"/>
  <c r="O677" i="18"/>
  <c r="O678" i="18"/>
  <c r="O679" i="18"/>
  <c r="O680" i="18"/>
  <c r="O681" i="18"/>
  <c r="O682" i="18"/>
  <c r="O683" i="18"/>
  <c r="O684" i="18"/>
  <c r="O685" i="18"/>
  <c r="O686" i="18"/>
  <c r="O687" i="18"/>
  <c r="O688" i="18"/>
  <c r="O689" i="18"/>
  <c r="O690" i="18"/>
  <c r="O691" i="18"/>
  <c r="O692" i="18"/>
  <c r="O693" i="18"/>
  <c r="O694" i="18"/>
  <c r="O695" i="18"/>
  <c r="O696" i="18"/>
  <c r="O697" i="18"/>
  <c r="O698" i="18"/>
  <c r="O699" i="18"/>
  <c r="O700" i="18"/>
  <c r="O701" i="18"/>
  <c r="O702" i="18"/>
  <c r="O703" i="18"/>
  <c r="O704" i="18"/>
  <c r="O705" i="18"/>
  <c r="O706" i="18"/>
  <c r="O707" i="18"/>
  <c r="O708" i="18"/>
  <c r="O709" i="18"/>
  <c r="O710" i="18"/>
  <c r="O711" i="18"/>
  <c r="O712" i="18"/>
  <c r="O713" i="18"/>
  <c r="O714" i="18"/>
  <c r="O715" i="18"/>
  <c r="O716" i="18"/>
  <c r="O717" i="18"/>
  <c r="O718" i="18"/>
  <c r="O719" i="18"/>
  <c r="O720" i="18"/>
  <c r="O721" i="18"/>
  <c r="O722" i="18"/>
  <c r="O723" i="18"/>
  <c r="O724" i="18"/>
  <c r="O725" i="18"/>
  <c r="O726" i="18"/>
  <c r="O727" i="18"/>
  <c r="O728" i="18"/>
  <c r="O729" i="18"/>
  <c r="O730" i="18"/>
  <c r="O731" i="18"/>
  <c r="O732" i="18"/>
  <c r="O733" i="18"/>
  <c r="O734" i="18"/>
  <c r="O735" i="18"/>
  <c r="O736" i="18"/>
  <c r="O737" i="18"/>
  <c r="O738" i="18"/>
  <c r="O739" i="18"/>
  <c r="O740" i="18"/>
  <c r="O741" i="18"/>
  <c r="O742" i="18"/>
  <c r="O743" i="18"/>
  <c r="O744" i="18"/>
  <c r="O745" i="18"/>
  <c r="O746" i="18"/>
  <c r="O747" i="18"/>
  <c r="O748" i="18"/>
  <c r="O749" i="18"/>
  <c r="O750" i="18"/>
  <c r="O751" i="18"/>
  <c r="O752" i="18"/>
  <c r="O753" i="18"/>
  <c r="O754" i="18"/>
  <c r="O755" i="18"/>
  <c r="O756" i="18"/>
  <c r="O757" i="18"/>
  <c r="O758" i="18"/>
  <c r="O759" i="18"/>
  <c r="O760" i="18"/>
  <c r="O761" i="18"/>
  <c r="O762" i="18"/>
  <c r="O763" i="18"/>
  <c r="O764" i="18"/>
  <c r="O765" i="18"/>
  <c r="O766" i="18"/>
  <c r="O767" i="18"/>
  <c r="O768" i="18"/>
  <c r="O769" i="18"/>
  <c r="O770" i="18"/>
  <c r="O771" i="18"/>
  <c r="O772" i="18"/>
  <c r="O773" i="18"/>
  <c r="O774" i="18"/>
  <c r="O775" i="18"/>
  <c r="O776" i="18"/>
  <c r="O777" i="18"/>
  <c r="O778" i="18"/>
  <c r="O779" i="18"/>
  <c r="O780" i="18"/>
  <c r="O781" i="18"/>
  <c r="O782" i="18"/>
  <c r="O783" i="18"/>
  <c r="O784" i="18"/>
  <c r="O785" i="18"/>
  <c r="O786" i="18"/>
  <c r="O787" i="18"/>
  <c r="O788" i="18"/>
  <c r="O789" i="18"/>
  <c r="O790" i="18"/>
  <c r="O791" i="18"/>
  <c r="O792" i="18"/>
  <c r="O793" i="18"/>
  <c r="O794" i="18"/>
  <c r="O795" i="18"/>
  <c r="O796" i="18"/>
  <c r="O797" i="18"/>
  <c r="O798" i="18"/>
  <c r="O799" i="18"/>
  <c r="O800" i="18"/>
  <c r="O801" i="18"/>
  <c r="O802" i="18"/>
  <c r="O803" i="18"/>
  <c r="O804" i="18"/>
  <c r="O805" i="18"/>
  <c r="O806" i="18"/>
  <c r="O807" i="18"/>
  <c r="O808" i="18"/>
  <c r="O809" i="18"/>
  <c r="O810" i="18"/>
  <c r="O811" i="18"/>
  <c r="O812" i="18"/>
  <c r="O813" i="18"/>
  <c r="O814" i="18"/>
  <c r="O815" i="18"/>
  <c r="O816" i="18"/>
  <c r="O817" i="18"/>
  <c r="O818" i="18"/>
  <c r="O819" i="18"/>
  <c r="O820" i="18"/>
  <c r="O821" i="18"/>
  <c r="O822" i="18"/>
  <c r="O823" i="18"/>
  <c r="O824" i="18"/>
  <c r="O825" i="18"/>
  <c r="O826" i="18"/>
  <c r="O827" i="18"/>
  <c r="O828" i="18"/>
  <c r="O829" i="18"/>
  <c r="O830" i="18"/>
  <c r="O831" i="18"/>
  <c r="O832" i="18"/>
  <c r="O833" i="18"/>
  <c r="O834" i="18"/>
  <c r="O835" i="18"/>
  <c r="O836" i="18"/>
  <c r="O837" i="18"/>
  <c r="O838" i="18"/>
  <c r="O839" i="18"/>
  <c r="O840" i="18"/>
  <c r="O841" i="18"/>
  <c r="O842" i="18"/>
  <c r="O843" i="18"/>
  <c r="O844" i="18"/>
  <c r="O845" i="18"/>
  <c r="O846" i="18"/>
  <c r="O847" i="18"/>
  <c r="O848" i="18"/>
  <c r="O849" i="18"/>
  <c r="O850" i="18"/>
  <c r="O851" i="18"/>
  <c r="O852" i="18"/>
  <c r="O853" i="18"/>
  <c r="O854" i="18"/>
  <c r="O855" i="18"/>
  <c r="O856" i="18"/>
  <c r="O857" i="18"/>
  <c r="O858" i="18"/>
  <c r="O859" i="18"/>
  <c r="O860" i="18"/>
  <c r="O861" i="18"/>
  <c r="O862" i="18"/>
  <c r="O863" i="18"/>
  <c r="O864" i="18"/>
  <c r="O865" i="18"/>
  <c r="O866" i="18"/>
  <c r="O867" i="18"/>
  <c r="O868" i="18"/>
  <c r="O869" i="18"/>
  <c r="O870" i="18"/>
  <c r="O871" i="18"/>
  <c r="O872" i="18"/>
  <c r="O873" i="18"/>
  <c r="O874" i="18"/>
  <c r="O875" i="18"/>
  <c r="O876" i="18"/>
  <c r="O877" i="18"/>
  <c r="O878" i="18"/>
  <c r="O879" i="18"/>
  <c r="O880" i="18"/>
  <c r="O881" i="18"/>
  <c r="O882" i="18"/>
  <c r="O883" i="18"/>
  <c r="O884" i="18"/>
  <c r="O885" i="18"/>
  <c r="O886" i="18"/>
  <c r="O887" i="18"/>
  <c r="O888" i="18"/>
  <c r="O889" i="18"/>
  <c r="O890" i="18"/>
  <c r="O891" i="18"/>
  <c r="O892" i="18"/>
  <c r="O893" i="18"/>
  <c r="O894" i="18"/>
  <c r="O895" i="18"/>
  <c r="O896" i="18"/>
  <c r="O897" i="18"/>
  <c r="O898" i="18"/>
  <c r="O899" i="18"/>
  <c r="O900" i="18"/>
  <c r="O901" i="18"/>
  <c r="O902" i="18"/>
  <c r="O903" i="18"/>
  <c r="O904" i="18"/>
  <c r="O905" i="18"/>
  <c r="O906" i="18"/>
  <c r="O907" i="18"/>
  <c r="O908" i="18"/>
  <c r="O909" i="18"/>
  <c r="O910" i="18"/>
  <c r="O911" i="18"/>
  <c r="O912" i="18"/>
  <c r="O913" i="18"/>
  <c r="O914" i="18"/>
  <c r="O915" i="18"/>
  <c r="O916" i="18"/>
  <c r="O917" i="18"/>
  <c r="O918" i="18"/>
  <c r="O919" i="18"/>
  <c r="O920" i="18"/>
  <c r="O921" i="18"/>
  <c r="O922" i="18"/>
  <c r="O923" i="18"/>
  <c r="O924" i="18"/>
  <c r="O925" i="18"/>
  <c r="O926" i="18"/>
  <c r="O927" i="18"/>
  <c r="O928" i="18"/>
  <c r="O929" i="18"/>
  <c r="O930" i="18"/>
  <c r="O931" i="18"/>
  <c r="O932" i="18"/>
  <c r="O933" i="18"/>
  <c r="O934" i="18"/>
  <c r="O935" i="18"/>
  <c r="O936" i="18"/>
  <c r="O937" i="18"/>
  <c r="O938" i="18"/>
  <c r="O939" i="18"/>
  <c r="O940" i="18"/>
  <c r="O941" i="18"/>
  <c r="O942" i="18"/>
  <c r="O943" i="18"/>
  <c r="O944" i="18"/>
  <c r="O945" i="18"/>
  <c r="O946" i="18"/>
  <c r="O947" i="18"/>
  <c r="O948" i="18"/>
  <c r="O949" i="18"/>
  <c r="O950" i="18"/>
  <c r="O951" i="18"/>
  <c r="O952" i="18"/>
  <c r="O953" i="18"/>
  <c r="O954" i="18"/>
  <c r="O955" i="18"/>
  <c r="O956" i="18"/>
  <c r="O957" i="18"/>
  <c r="O958" i="18"/>
  <c r="O959" i="18"/>
  <c r="O960" i="18"/>
  <c r="O961" i="18"/>
  <c r="O962" i="18"/>
  <c r="O963" i="18"/>
  <c r="O964" i="18"/>
  <c r="O965" i="18"/>
  <c r="O966" i="18"/>
  <c r="O967" i="18"/>
  <c r="O968" i="18"/>
  <c r="O969" i="18"/>
  <c r="O970" i="18"/>
  <c r="O971" i="18"/>
  <c r="O972" i="18"/>
  <c r="O973" i="18"/>
  <c r="O974" i="18"/>
  <c r="O975" i="18"/>
  <c r="O976" i="18"/>
  <c r="O977" i="18"/>
  <c r="O978" i="18"/>
  <c r="O979" i="18"/>
  <c r="O980" i="18"/>
  <c r="O981" i="18"/>
  <c r="O982" i="18"/>
  <c r="O983" i="18"/>
  <c r="O984" i="18"/>
  <c r="O985" i="18"/>
  <c r="O986" i="18"/>
  <c r="O987" i="18"/>
  <c r="O988" i="18"/>
  <c r="O989" i="18"/>
  <c r="O990" i="18"/>
  <c r="O991" i="18"/>
  <c r="O992" i="18"/>
  <c r="O993" i="18"/>
  <c r="O994" i="18"/>
  <c r="O995" i="18"/>
  <c r="O996" i="18"/>
  <c r="O997" i="18"/>
  <c r="O998" i="18"/>
  <c r="O999" i="18"/>
  <c r="O1000" i="18"/>
  <c r="O1001" i="18"/>
  <c r="O1002" i="18"/>
  <c r="O1003" i="18"/>
  <c r="O1004" i="18"/>
  <c r="O1005" i="18"/>
  <c r="O1006" i="18"/>
  <c r="O1007" i="18"/>
  <c r="O1008" i="18"/>
  <c r="O1009" i="18"/>
  <c r="O1010" i="18"/>
  <c r="O1011" i="18"/>
  <c r="O1012" i="18"/>
  <c r="O1013" i="18"/>
  <c r="O1014" i="18"/>
  <c r="O1015" i="18"/>
  <c r="O1016" i="18"/>
  <c r="O1017" i="18"/>
  <c r="O1018" i="18"/>
  <c r="O1019" i="18"/>
  <c r="O1020" i="18"/>
  <c r="O1021" i="18"/>
  <c r="O1022" i="18"/>
  <c r="O1023" i="18"/>
  <c r="O1024" i="18"/>
  <c r="O1025" i="18"/>
  <c r="O1026" i="18"/>
  <c r="O1027" i="18"/>
  <c r="O1028" i="18"/>
  <c r="O1029" i="18"/>
  <c r="O1030" i="18"/>
  <c r="O1031" i="18"/>
  <c r="O1032" i="18"/>
  <c r="O1033" i="18"/>
  <c r="O1034" i="18"/>
  <c r="O1035" i="18"/>
  <c r="O1036" i="18"/>
  <c r="O1037" i="18"/>
  <c r="O1038" i="18"/>
  <c r="O1039" i="18"/>
  <c r="O1040" i="18"/>
  <c r="O1041" i="18"/>
  <c r="O1042" i="18"/>
  <c r="O1043" i="18"/>
  <c r="O1044" i="18"/>
  <c r="O1045" i="18"/>
  <c r="O1046" i="18"/>
  <c r="O1047" i="18"/>
  <c r="O1048" i="18"/>
  <c r="O1049" i="18"/>
  <c r="O1050" i="18"/>
  <c r="O1051" i="18"/>
  <c r="O1052" i="18"/>
  <c r="O1053" i="18"/>
  <c r="O1054" i="18"/>
  <c r="O1055" i="18"/>
  <c r="O1056" i="18"/>
  <c r="O1057" i="18"/>
  <c r="O1058" i="18"/>
  <c r="O1059" i="18"/>
  <c r="O1060" i="18"/>
  <c r="O1061" i="18"/>
  <c r="O1062" i="18"/>
  <c r="O1063" i="18"/>
  <c r="O1064" i="18"/>
  <c r="O1065" i="18"/>
  <c r="O1066" i="18"/>
  <c r="O1067" i="18"/>
  <c r="O1068" i="18"/>
  <c r="O1069" i="18"/>
  <c r="O1070" i="18"/>
  <c r="O1071" i="18"/>
  <c r="O1072" i="18"/>
  <c r="O1073" i="18"/>
  <c r="O1074" i="18"/>
  <c r="O1075" i="18"/>
  <c r="O1076" i="18"/>
  <c r="O1077" i="18"/>
  <c r="O1078" i="18"/>
  <c r="O1079" i="18"/>
  <c r="O1080" i="18"/>
  <c r="O1081" i="18"/>
  <c r="O1082" i="18"/>
  <c r="O1083" i="18"/>
  <c r="O1084" i="18"/>
  <c r="O1085" i="18"/>
  <c r="O1086" i="18"/>
  <c r="O1087" i="18"/>
  <c r="O1088" i="18"/>
  <c r="O1089" i="18"/>
  <c r="O1090" i="18"/>
  <c r="O1091" i="18"/>
  <c r="O1092" i="18"/>
  <c r="O1093" i="18"/>
  <c r="O1094" i="18"/>
  <c r="O1095" i="18"/>
  <c r="O1096" i="18"/>
  <c r="O1097" i="18"/>
  <c r="O1098" i="18"/>
  <c r="O1099" i="18"/>
  <c r="O1100" i="18"/>
  <c r="O1101" i="18"/>
  <c r="O1102" i="18"/>
  <c r="O1103" i="18"/>
  <c r="O1104" i="18"/>
  <c r="O1105" i="18"/>
  <c r="O1106" i="18"/>
  <c r="O1107" i="18"/>
  <c r="O1108" i="18"/>
  <c r="O1109" i="18"/>
  <c r="O1110" i="18"/>
  <c r="O1111" i="18"/>
  <c r="O1112" i="18"/>
  <c r="O1113" i="18"/>
  <c r="O1114" i="18"/>
  <c r="O1115" i="18"/>
  <c r="O1116" i="18"/>
  <c r="O1117" i="18"/>
  <c r="O1118" i="18"/>
  <c r="O1119" i="18"/>
  <c r="O1120" i="18"/>
  <c r="O1121" i="18"/>
  <c r="O1122" i="18"/>
  <c r="O1123" i="18"/>
  <c r="O1124" i="18"/>
  <c r="O1125" i="18"/>
  <c r="O1126" i="18"/>
  <c r="O1127" i="18"/>
  <c r="O1128" i="18"/>
  <c r="O1129" i="18"/>
  <c r="O1130" i="18"/>
  <c r="O1131" i="18"/>
  <c r="O1132" i="18"/>
  <c r="O1133" i="18"/>
  <c r="O1134" i="18"/>
  <c r="O1135" i="18"/>
  <c r="O1136" i="18"/>
  <c r="O1137" i="18"/>
  <c r="O1138" i="18"/>
  <c r="O1139" i="18"/>
  <c r="O1140" i="18"/>
  <c r="O1141" i="18"/>
  <c r="O1142" i="18"/>
  <c r="O1143" i="18"/>
  <c r="O1144" i="18"/>
  <c r="O1145" i="18"/>
  <c r="O1146" i="18"/>
  <c r="O1147" i="18"/>
  <c r="O1148" i="18"/>
  <c r="O1149" i="18"/>
  <c r="O1150" i="18"/>
  <c r="O1151" i="18"/>
  <c r="O1152" i="18"/>
  <c r="O1153" i="18"/>
  <c r="O1154" i="18"/>
  <c r="O1155" i="18"/>
  <c r="O1156" i="18"/>
  <c r="O1157" i="18"/>
  <c r="O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303" i="18"/>
  <c r="N304" i="18"/>
  <c r="N305" i="18"/>
  <c r="N306" i="18"/>
  <c r="N307" i="18"/>
  <c r="N308" i="18"/>
  <c r="N309" i="18"/>
  <c r="N310" i="18"/>
  <c r="N311" i="18"/>
  <c r="N312" i="18"/>
  <c r="N313" i="18"/>
  <c r="N314" i="18"/>
  <c r="N315" i="18"/>
  <c r="N316" i="18"/>
  <c r="N317" i="18"/>
  <c r="N318" i="18"/>
  <c r="N319" i="18"/>
  <c r="N320" i="18"/>
  <c r="N321" i="18"/>
  <c r="N322" i="18"/>
  <c r="N323" i="18"/>
  <c r="N324" i="18"/>
  <c r="N325" i="18"/>
  <c r="N326" i="18"/>
  <c r="N327" i="18"/>
  <c r="N328" i="18"/>
  <c r="N329" i="18"/>
  <c r="N330" i="18"/>
  <c r="N331" i="18"/>
  <c r="N332" i="18"/>
  <c r="N333" i="18"/>
  <c r="N334" i="18"/>
  <c r="N335" i="18"/>
  <c r="N336" i="18"/>
  <c r="N337" i="18"/>
  <c r="N338" i="18"/>
  <c r="N339" i="18"/>
  <c r="N340" i="18"/>
  <c r="N341" i="18"/>
  <c r="N342" i="18"/>
  <c r="N343" i="18"/>
  <c r="N344" i="18"/>
  <c r="N345" i="18"/>
  <c r="N346" i="18"/>
  <c r="N347" i="18"/>
  <c r="N348" i="18"/>
  <c r="N349" i="18"/>
  <c r="N350" i="18"/>
  <c r="N351" i="18"/>
  <c r="N352" i="18"/>
  <c r="N353" i="18"/>
  <c r="N354" i="18"/>
  <c r="N355" i="18"/>
  <c r="N356" i="18"/>
  <c r="N357" i="18"/>
  <c r="N358" i="18"/>
  <c r="N359" i="18"/>
  <c r="N360" i="18"/>
  <c r="N361" i="18"/>
  <c r="N362" i="18"/>
  <c r="N363" i="18"/>
  <c r="N364" i="18"/>
  <c r="N365" i="18"/>
  <c r="N366" i="18"/>
  <c r="N367" i="18"/>
  <c r="N368" i="18"/>
  <c r="N369" i="18"/>
  <c r="N370" i="18"/>
  <c r="N371" i="18"/>
  <c r="N372" i="18"/>
  <c r="N373" i="18"/>
  <c r="N374" i="18"/>
  <c r="N375" i="18"/>
  <c r="N376" i="18"/>
  <c r="N377" i="18"/>
  <c r="N378" i="18"/>
  <c r="N379" i="18"/>
  <c r="N380" i="18"/>
  <c r="N381" i="18"/>
  <c r="N382" i="18"/>
  <c r="N383" i="18"/>
  <c r="N384" i="18"/>
  <c r="N385" i="18"/>
  <c r="N386" i="18"/>
  <c r="N387" i="18"/>
  <c r="N388" i="18"/>
  <c r="N389" i="18"/>
  <c r="N390" i="18"/>
  <c r="N391" i="18"/>
  <c r="N392" i="18"/>
  <c r="N393" i="18"/>
  <c r="N394" i="18"/>
  <c r="N395" i="18"/>
  <c r="N396" i="18"/>
  <c r="N397" i="18"/>
  <c r="N398" i="18"/>
  <c r="N399" i="18"/>
  <c r="N400" i="18"/>
  <c r="N401" i="18"/>
  <c r="N402" i="18"/>
  <c r="N403" i="18"/>
  <c r="N404" i="18"/>
  <c r="N405" i="18"/>
  <c r="N406" i="18"/>
  <c r="N407" i="18"/>
  <c r="N408" i="18"/>
  <c r="N409" i="18"/>
  <c r="N410" i="18"/>
  <c r="N411" i="18"/>
  <c r="N412" i="18"/>
  <c r="N413" i="18"/>
  <c r="N414" i="18"/>
  <c r="N415" i="18"/>
  <c r="N416" i="18"/>
  <c r="N417" i="18"/>
  <c r="N418" i="18"/>
  <c r="N419" i="18"/>
  <c r="N420" i="18"/>
  <c r="N421" i="18"/>
  <c r="N422" i="18"/>
  <c r="N423" i="18"/>
  <c r="N424" i="18"/>
  <c r="N425" i="18"/>
  <c r="N426" i="18"/>
  <c r="N427" i="18"/>
  <c r="N428" i="18"/>
  <c r="N429" i="18"/>
  <c r="N430" i="18"/>
  <c r="N431" i="18"/>
  <c r="N432" i="18"/>
  <c r="N433" i="18"/>
  <c r="N434" i="18"/>
  <c r="N435" i="18"/>
  <c r="N436" i="18"/>
  <c r="N437" i="18"/>
  <c r="N438" i="18"/>
  <c r="N439" i="18"/>
  <c r="N440" i="18"/>
  <c r="N441" i="18"/>
  <c r="N442" i="18"/>
  <c r="N443" i="18"/>
  <c r="N444" i="18"/>
  <c r="N445" i="18"/>
  <c r="N446" i="18"/>
  <c r="N447" i="18"/>
  <c r="N448" i="18"/>
  <c r="N449" i="18"/>
  <c r="N450" i="18"/>
  <c r="N451" i="18"/>
  <c r="N452" i="18"/>
  <c r="N453" i="18"/>
  <c r="N454" i="18"/>
  <c r="N455" i="18"/>
  <c r="N456" i="18"/>
  <c r="N457" i="18"/>
  <c r="N458" i="18"/>
  <c r="N459" i="18"/>
  <c r="N460" i="18"/>
  <c r="N461" i="18"/>
  <c r="N462" i="18"/>
  <c r="N463" i="18"/>
  <c r="N464" i="18"/>
  <c r="N465" i="18"/>
  <c r="N466" i="18"/>
  <c r="N467" i="18"/>
  <c r="N468" i="18"/>
  <c r="N469" i="18"/>
  <c r="N470" i="18"/>
  <c r="N471" i="18"/>
  <c r="N472" i="18"/>
  <c r="N473" i="18"/>
  <c r="N474" i="18"/>
  <c r="N475" i="18"/>
  <c r="N476" i="18"/>
  <c r="N477" i="18"/>
  <c r="N478" i="18"/>
  <c r="N479" i="18"/>
  <c r="N480" i="18"/>
  <c r="N481" i="18"/>
  <c r="N482" i="18"/>
  <c r="N483" i="18"/>
  <c r="N484" i="18"/>
  <c r="N485" i="18"/>
  <c r="N486" i="18"/>
  <c r="N487" i="18"/>
  <c r="N488" i="18"/>
  <c r="N489" i="18"/>
  <c r="N490" i="18"/>
  <c r="N491" i="18"/>
  <c r="N492" i="18"/>
  <c r="N493" i="18"/>
  <c r="N494" i="18"/>
  <c r="N495" i="18"/>
  <c r="N496" i="18"/>
  <c r="N497" i="18"/>
  <c r="N498" i="18"/>
  <c r="N499" i="18"/>
  <c r="N500" i="18"/>
  <c r="N501" i="18"/>
  <c r="N502" i="18"/>
  <c r="N503" i="18"/>
  <c r="N504" i="18"/>
  <c r="N505" i="18"/>
  <c r="N506" i="18"/>
  <c r="N507" i="18"/>
  <c r="N508" i="18"/>
  <c r="N509" i="18"/>
  <c r="N510" i="18"/>
  <c r="N511" i="18"/>
  <c r="N512" i="18"/>
  <c r="N513" i="18"/>
  <c r="N514" i="18"/>
  <c r="N515" i="18"/>
  <c r="N516" i="18"/>
  <c r="N517" i="18"/>
  <c r="N518" i="18"/>
  <c r="N519" i="18"/>
  <c r="N520" i="18"/>
  <c r="N521" i="18"/>
  <c r="N522" i="18"/>
  <c r="N523" i="18"/>
  <c r="N524" i="18"/>
  <c r="N525" i="18"/>
  <c r="N526" i="18"/>
  <c r="N527" i="18"/>
  <c r="N528" i="18"/>
  <c r="N529" i="18"/>
  <c r="N530" i="18"/>
  <c r="N531" i="18"/>
  <c r="N532" i="18"/>
  <c r="N533" i="18"/>
  <c r="N534" i="18"/>
  <c r="N535" i="18"/>
  <c r="N536" i="18"/>
  <c r="N537" i="18"/>
  <c r="N538" i="18"/>
  <c r="N539" i="18"/>
  <c r="N540" i="18"/>
  <c r="N541" i="18"/>
  <c r="N542" i="18"/>
  <c r="N543" i="18"/>
  <c r="N544" i="18"/>
  <c r="N545" i="18"/>
  <c r="N546" i="18"/>
  <c r="N547" i="18"/>
  <c r="N548" i="18"/>
  <c r="N549" i="18"/>
  <c r="N550" i="18"/>
  <c r="N551" i="18"/>
  <c r="N552" i="18"/>
  <c r="N553" i="18"/>
  <c r="N554" i="18"/>
  <c r="N555" i="18"/>
  <c r="N556" i="18"/>
  <c r="N557" i="18"/>
  <c r="N558" i="18"/>
  <c r="N559" i="18"/>
  <c r="N560" i="18"/>
  <c r="N561" i="18"/>
  <c r="N562" i="18"/>
  <c r="N563" i="18"/>
  <c r="N564" i="18"/>
  <c r="N565" i="18"/>
  <c r="N566" i="18"/>
  <c r="N567" i="18"/>
  <c r="N568" i="18"/>
  <c r="N569" i="18"/>
  <c r="N570" i="18"/>
  <c r="N571" i="18"/>
  <c r="N572" i="18"/>
  <c r="N573" i="18"/>
  <c r="N574" i="18"/>
  <c r="N575" i="18"/>
  <c r="N576" i="18"/>
  <c r="N577" i="18"/>
  <c r="N578" i="18"/>
  <c r="N579" i="18"/>
  <c r="N580" i="18"/>
  <c r="N581" i="18"/>
  <c r="N582" i="18"/>
  <c r="N583" i="18"/>
  <c r="N584" i="18"/>
  <c r="N585" i="18"/>
  <c r="N586" i="18"/>
  <c r="N587" i="18"/>
  <c r="N588" i="18"/>
  <c r="N589" i="18"/>
  <c r="N590" i="18"/>
  <c r="N591" i="18"/>
  <c r="N592" i="18"/>
  <c r="N593" i="18"/>
  <c r="N594" i="18"/>
  <c r="N595" i="18"/>
  <c r="N596" i="18"/>
  <c r="N597" i="18"/>
  <c r="N598" i="18"/>
  <c r="N599" i="18"/>
  <c r="N600" i="18"/>
  <c r="N601" i="18"/>
  <c r="N602" i="18"/>
  <c r="N603" i="18"/>
  <c r="N604" i="18"/>
  <c r="N605" i="18"/>
  <c r="N606" i="18"/>
  <c r="N607" i="18"/>
  <c r="N608" i="18"/>
  <c r="N609" i="18"/>
  <c r="N610" i="18"/>
  <c r="N611" i="18"/>
  <c r="N612" i="18"/>
  <c r="N613" i="18"/>
  <c r="N614" i="18"/>
  <c r="N615" i="18"/>
  <c r="N616" i="18"/>
  <c r="N617" i="18"/>
  <c r="N618" i="18"/>
  <c r="N619" i="18"/>
  <c r="N620" i="18"/>
  <c r="N621" i="18"/>
  <c r="N622" i="18"/>
  <c r="N623" i="18"/>
  <c r="N624" i="18"/>
  <c r="N625" i="18"/>
  <c r="N626" i="18"/>
  <c r="N627" i="18"/>
  <c r="N628" i="18"/>
  <c r="N629" i="18"/>
  <c r="N630" i="18"/>
  <c r="N631" i="18"/>
  <c r="N632" i="18"/>
  <c r="N633" i="18"/>
  <c r="N634" i="18"/>
  <c r="N635" i="18"/>
  <c r="N636" i="18"/>
  <c r="N637" i="18"/>
  <c r="N638" i="18"/>
  <c r="N639" i="18"/>
  <c r="N640" i="18"/>
  <c r="N641" i="18"/>
  <c r="N642" i="18"/>
  <c r="N643" i="18"/>
  <c r="N644" i="18"/>
  <c r="N645" i="18"/>
  <c r="N646" i="18"/>
  <c r="N647" i="18"/>
  <c r="N648" i="18"/>
  <c r="N649" i="18"/>
  <c r="N650" i="18"/>
  <c r="N651" i="18"/>
  <c r="N652" i="18"/>
  <c r="N653" i="18"/>
  <c r="N654" i="18"/>
  <c r="N655" i="18"/>
  <c r="N656" i="18"/>
  <c r="N657" i="18"/>
  <c r="N658" i="18"/>
  <c r="N659" i="18"/>
  <c r="N660" i="18"/>
  <c r="N661" i="18"/>
  <c r="N662" i="18"/>
  <c r="N663" i="18"/>
  <c r="N664" i="18"/>
  <c r="N665" i="18"/>
  <c r="N666" i="18"/>
  <c r="N667" i="18"/>
  <c r="N668" i="18"/>
  <c r="N669" i="18"/>
  <c r="N670" i="18"/>
  <c r="N671" i="18"/>
  <c r="N672" i="18"/>
  <c r="N673" i="18"/>
  <c r="N674" i="18"/>
  <c r="N675" i="18"/>
  <c r="N676" i="18"/>
  <c r="N677" i="18"/>
  <c r="N678" i="18"/>
  <c r="N679" i="18"/>
  <c r="N680" i="18"/>
  <c r="N681" i="18"/>
  <c r="N682" i="18"/>
  <c r="N683" i="18"/>
  <c r="N684" i="18"/>
  <c r="N685" i="18"/>
  <c r="N686" i="18"/>
  <c r="N687" i="18"/>
  <c r="N688" i="18"/>
  <c r="N689" i="18"/>
  <c r="N690" i="18"/>
  <c r="N691" i="18"/>
  <c r="N692" i="18"/>
  <c r="N693" i="18"/>
  <c r="N694" i="18"/>
  <c r="N695" i="18"/>
  <c r="N696" i="18"/>
  <c r="N697" i="18"/>
  <c r="N698" i="18"/>
  <c r="N699" i="18"/>
  <c r="N700" i="18"/>
  <c r="N701" i="18"/>
  <c r="N702" i="18"/>
  <c r="N703" i="18"/>
  <c r="N704" i="18"/>
  <c r="N705" i="18"/>
  <c r="N706" i="18"/>
  <c r="N707" i="18"/>
  <c r="N708" i="18"/>
  <c r="N709" i="18"/>
  <c r="N710" i="18"/>
  <c r="N711" i="18"/>
  <c r="N712" i="18"/>
  <c r="N713" i="18"/>
  <c r="N714" i="18"/>
  <c r="N715" i="18"/>
  <c r="N716" i="18"/>
  <c r="N717" i="18"/>
  <c r="N718" i="18"/>
  <c r="N719" i="18"/>
  <c r="N720" i="18"/>
  <c r="N721" i="18"/>
  <c r="N722" i="18"/>
  <c r="N723" i="18"/>
  <c r="N724" i="18"/>
  <c r="N725" i="18"/>
  <c r="N726" i="18"/>
  <c r="N727" i="18"/>
  <c r="N728" i="18"/>
  <c r="N729" i="18"/>
  <c r="N730" i="18"/>
  <c r="N731" i="18"/>
  <c r="N732" i="18"/>
  <c r="N733" i="18"/>
  <c r="N734" i="18"/>
  <c r="N735" i="18"/>
  <c r="N736" i="18"/>
  <c r="N737" i="18"/>
  <c r="N738" i="18"/>
  <c r="N739" i="18"/>
  <c r="N740" i="18"/>
  <c r="N741" i="18"/>
  <c r="N742" i="18"/>
  <c r="N743" i="18"/>
  <c r="N744" i="18"/>
  <c r="N745" i="18"/>
  <c r="N746" i="18"/>
  <c r="N747" i="18"/>
  <c r="N748" i="18"/>
  <c r="N749" i="18"/>
  <c r="N750" i="18"/>
  <c r="N751" i="18"/>
  <c r="N752" i="18"/>
  <c r="N753" i="18"/>
  <c r="N754" i="18"/>
  <c r="N755" i="18"/>
  <c r="N756" i="18"/>
  <c r="N757" i="18"/>
  <c r="N758" i="18"/>
  <c r="N759" i="18"/>
  <c r="N760" i="18"/>
  <c r="N761" i="18"/>
  <c r="N762" i="18"/>
  <c r="N763" i="18"/>
  <c r="N764" i="18"/>
  <c r="N765" i="18"/>
  <c r="N766" i="18"/>
  <c r="N767" i="18"/>
  <c r="N768" i="18"/>
  <c r="N769" i="18"/>
  <c r="N770" i="18"/>
  <c r="N771" i="18"/>
  <c r="N772" i="18"/>
  <c r="N773" i="18"/>
  <c r="N774" i="18"/>
  <c r="N775" i="18"/>
  <c r="N776" i="18"/>
  <c r="N777" i="18"/>
  <c r="N778" i="18"/>
  <c r="N779" i="18"/>
  <c r="N780" i="18"/>
  <c r="N781" i="18"/>
  <c r="N782" i="18"/>
  <c r="N783" i="18"/>
  <c r="N784" i="18"/>
  <c r="N785" i="18"/>
  <c r="N786" i="18"/>
  <c r="N787" i="18"/>
  <c r="N788" i="18"/>
  <c r="N789" i="18"/>
  <c r="N790" i="18"/>
  <c r="N791" i="18"/>
  <c r="N792" i="18"/>
  <c r="N793" i="18"/>
  <c r="N794" i="18"/>
  <c r="N795" i="18"/>
  <c r="N796" i="18"/>
  <c r="N797" i="18"/>
  <c r="N798" i="18"/>
  <c r="N799" i="18"/>
  <c r="N800" i="18"/>
  <c r="N801" i="18"/>
  <c r="N802" i="18"/>
  <c r="N803" i="18"/>
  <c r="N804" i="18"/>
  <c r="N805" i="18"/>
  <c r="N806" i="18"/>
  <c r="N807" i="18"/>
  <c r="N808" i="18"/>
  <c r="N809" i="18"/>
  <c r="N810" i="18"/>
  <c r="N811" i="18"/>
  <c r="N812" i="18"/>
  <c r="N813" i="18"/>
  <c r="N814" i="18"/>
  <c r="N815" i="18"/>
  <c r="N816" i="18"/>
  <c r="N817" i="18"/>
  <c r="N818" i="18"/>
  <c r="N819" i="18"/>
  <c r="N820" i="18"/>
  <c r="N821" i="18"/>
  <c r="N822" i="18"/>
  <c r="N823" i="18"/>
  <c r="N824" i="18"/>
  <c r="N825" i="18"/>
  <c r="N826" i="18"/>
  <c r="N827" i="18"/>
  <c r="N828" i="18"/>
  <c r="N829" i="18"/>
  <c r="N830" i="18"/>
  <c r="N831" i="18"/>
  <c r="N832" i="18"/>
  <c r="N833" i="18"/>
  <c r="N834" i="18"/>
  <c r="N835" i="18"/>
  <c r="N836" i="18"/>
  <c r="N837" i="18"/>
  <c r="N838" i="18"/>
  <c r="N839" i="18"/>
  <c r="N840" i="18"/>
  <c r="N841" i="18"/>
  <c r="N842" i="18"/>
  <c r="N843" i="18"/>
  <c r="N844" i="18"/>
  <c r="N845" i="18"/>
  <c r="N846" i="18"/>
  <c r="N847" i="18"/>
  <c r="N848" i="18"/>
  <c r="N849" i="18"/>
  <c r="N850" i="18"/>
  <c r="N851" i="18"/>
  <c r="N852" i="18"/>
  <c r="N853" i="18"/>
  <c r="N854" i="18"/>
  <c r="N855" i="18"/>
  <c r="N856" i="18"/>
  <c r="N857" i="18"/>
  <c r="N858" i="18"/>
  <c r="N859" i="18"/>
  <c r="N860" i="18"/>
  <c r="N861" i="18"/>
  <c r="N862" i="18"/>
  <c r="N863" i="18"/>
  <c r="N864" i="18"/>
  <c r="N865" i="18"/>
  <c r="N866" i="18"/>
  <c r="N867" i="18"/>
  <c r="N868" i="18"/>
  <c r="N869" i="18"/>
  <c r="N870" i="18"/>
  <c r="N871" i="18"/>
  <c r="N872" i="18"/>
  <c r="N873" i="18"/>
  <c r="N874" i="18"/>
  <c r="N875" i="18"/>
  <c r="N876" i="18"/>
  <c r="N877" i="18"/>
  <c r="N878" i="18"/>
  <c r="N879" i="18"/>
  <c r="N880" i="18"/>
  <c r="N881" i="18"/>
  <c r="N882" i="18"/>
  <c r="N883" i="18"/>
  <c r="N884" i="18"/>
  <c r="N885" i="18"/>
  <c r="N886" i="18"/>
  <c r="N887" i="18"/>
  <c r="N888" i="18"/>
  <c r="N889" i="18"/>
  <c r="N890" i="18"/>
  <c r="N891" i="18"/>
  <c r="N892" i="18"/>
  <c r="N893" i="18"/>
  <c r="N894" i="18"/>
  <c r="N895" i="18"/>
  <c r="N896" i="18"/>
  <c r="N897" i="18"/>
  <c r="N898" i="18"/>
  <c r="N899" i="18"/>
  <c r="N900" i="18"/>
  <c r="N901" i="18"/>
  <c r="N902" i="18"/>
  <c r="N903" i="18"/>
  <c r="N904" i="18"/>
  <c r="N905" i="18"/>
  <c r="N906" i="18"/>
  <c r="N907" i="18"/>
  <c r="N908" i="18"/>
  <c r="N909" i="18"/>
  <c r="N910" i="18"/>
  <c r="N911" i="18"/>
  <c r="N912" i="18"/>
  <c r="N913" i="18"/>
  <c r="N914" i="18"/>
  <c r="N915" i="18"/>
  <c r="N916" i="18"/>
  <c r="N917" i="18"/>
  <c r="N918" i="18"/>
  <c r="N919" i="18"/>
  <c r="N920" i="18"/>
  <c r="N921" i="18"/>
  <c r="N922" i="18"/>
  <c r="N923" i="18"/>
  <c r="N924" i="18"/>
  <c r="N925" i="18"/>
  <c r="N926" i="18"/>
  <c r="N927" i="18"/>
  <c r="N928" i="18"/>
  <c r="N929" i="18"/>
  <c r="N930" i="18"/>
  <c r="N931" i="18"/>
  <c r="N932" i="18"/>
  <c r="N933" i="18"/>
  <c r="N934" i="18"/>
  <c r="N935" i="18"/>
  <c r="N936" i="18"/>
  <c r="N937" i="18"/>
  <c r="N938" i="18"/>
  <c r="N939" i="18"/>
  <c r="N940" i="18"/>
  <c r="N941" i="18"/>
  <c r="N942" i="18"/>
  <c r="N943" i="18"/>
  <c r="N944" i="18"/>
  <c r="N945" i="18"/>
  <c r="N946" i="18"/>
  <c r="N947" i="18"/>
  <c r="N948" i="18"/>
  <c r="N949" i="18"/>
  <c r="N950" i="18"/>
  <c r="N951" i="18"/>
  <c r="N952" i="18"/>
  <c r="N953" i="18"/>
  <c r="N954" i="18"/>
  <c r="N955" i="18"/>
  <c r="N956" i="18"/>
  <c r="N957" i="18"/>
  <c r="N958" i="18"/>
  <c r="N959" i="18"/>
  <c r="N960" i="18"/>
  <c r="N961" i="18"/>
  <c r="N962" i="18"/>
  <c r="N963" i="18"/>
  <c r="N964" i="18"/>
  <c r="N965" i="18"/>
  <c r="N966" i="18"/>
  <c r="N967" i="18"/>
  <c r="N968" i="18"/>
  <c r="N969" i="18"/>
  <c r="N970" i="18"/>
  <c r="N971" i="18"/>
  <c r="N972" i="18"/>
  <c r="N973" i="18"/>
  <c r="N974" i="18"/>
  <c r="N975" i="18"/>
  <c r="N976" i="18"/>
  <c r="N977" i="18"/>
  <c r="N978" i="18"/>
  <c r="N979" i="18"/>
  <c r="N980" i="18"/>
  <c r="N981" i="18"/>
  <c r="N982" i="18"/>
  <c r="N983" i="18"/>
  <c r="N984" i="18"/>
  <c r="N985" i="18"/>
  <c r="N986" i="18"/>
  <c r="N987" i="18"/>
  <c r="N988" i="18"/>
  <c r="N989" i="18"/>
  <c r="N990" i="18"/>
  <c r="N991" i="18"/>
  <c r="N992" i="18"/>
  <c r="N993" i="18"/>
  <c r="N994" i="18"/>
  <c r="N995" i="18"/>
  <c r="N996" i="18"/>
  <c r="N997" i="18"/>
  <c r="N998" i="18"/>
  <c r="N999" i="18"/>
  <c r="N1000" i="18"/>
  <c r="N1001" i="18"/>
  <c r="N1002" i="18"/>
  <c r="N1003" i="18"/>
  <c r="N1004" i="18"/>
  <c r="N1005" i="18"/>
  <c r="N1006" i="18"/>
  <c r="N1007" i="18"/>
  <c r="N1008" i="18"/>
  <c r="N1009" i="18"/>
  <c r="N1010" i="18"/>
  <c r="N1011" i="18"/>
  <c r="N1012" i="18"/>
  <c r="N1013" i="18"/>
  <c r="N1014" i="18"/>
  <c r="N1015" i="18"/>
  <c r="N1016" i="18"/>
  <c r="N1017" i="18"/>
  <c r="N1018" i="18"/>
  <c r="N1019" i="18"/>
  <c r="N1020" i="18"/>
  <c r="N1021" i="18"/>
  <c r="N1022" i="18"/>
  <c r="N1023" i="18"/>
  <c r="N1024" i="18"/>
  <c r="N1025" i="18"/>
  <c r="N1026" i="18"/>
  <c r="N1027" i="18"/>
  <c r="N1028" i="18"/>
  <c r="N1029" i="18"/>
  <c r="N1030" i="18"/>
  <c r="N1031" i="18"/>
  <c r="N1032" i="18"/>
  <c r="N1033" i="18"/>
  <c r="N1034" i="18"/>
  <c r="N1035" i="18"/>
  <c r="N1036" i="18"/>
  <c r="N1037" i="18"/>
  <c r="N1038" i="18"/>
  <c r="N1039" i="18"/>
  <c r="N1040" i="18"/>
  <c r="N1041" i="18"/>
  <c r="N1042" i="18"/>
  <c r="N1043" i="18"/>
  <c r="N1044" i="18"/>
  <c r="N1045" i="18"/>
  <c r="N1046" i="18"/>
  <c r="N1047" i="18"/>
  <c r="N1048" i="18"/>
  <c r="N1049" i="18"/>
  <c r="N1050" i="18"/>
  <c r="N1051" i="18"/>
  <c r="N1052" i="18"/>
  <c r="N1053" i="18"/>
  <c r="N1054" i="18"/>
  <c r="N1055" i="18"/>
  <c r="N1056" i="18"/>
  <c r="N1057" i="18"/>
  <c r="N1058" i="18"/>
  <c r="N1059" i="18"/>
  <c r="N1060" i="18"/>
  <c r="N1061" i="18"/>
  <c r="N1062" i="18"/>
  <c r="N1063" i="18"/>
  <c r="N1064" i="18"/>
  <c r="N1065" i="18"/>
  <c r="N1066" i="18"/>
  <c r="N1067" i="18"/>
  <c r="N1068" i="18"/>
  <c r="N1069" i="18"/>
  <c r="N1070" i="18"/>
  <c r="N1071" i="18"/>
  <c r="N1072" i="18"/>
  <c r="N1073" i="18"/>
  <c r="N1074" i="18"/>
  <c r="N1075" i="18"/>
  <c r="N1076" i="18"/>
  <c r="N1077" i="18"/>
  <c r="N1078" i="18"/>
  <c r="N1079" i="18"/>
  <c r="N1080" i="18"/>
  <c r="N1081" i="18"/>
  <c r="N1082" i="18"/>
  <c r="N1083" i="18"/>
  <c r="N1084" i="18"/>
  <c r="N1085" i="18"/>
  <c r="N1086" i="18"/>
  <c r="N1087" i="18"/>
  <c r="N1088" i="18"/>
  <c r="N1089" i="18"/>
  <c r="N1090" i="18"/>
  <c r="N1091" i="18"/>
  <c r="N1092" i="18"/>
  <c r="N1093" i="18"/>
  <c r="N1094" i="18"/>
  <c r="N1095" i="18"/>
  <c r="N1096" i="18"/>
  <c r="N1097" i="18"/>
  <c r="N1098" i="18"/>
  <c r="N1099" i="18"/>
  <c r="N1100" i="18"/>
  <c r="N1101" i="18"/>
  <c r="N1102" i="18"/>
  <c r="N1103" i="18"/>
  <c r="N1104" i="18"/>
  <c r="N1105" i="18"/>
  <c r="N1106" i="18"/>
  <c r="N1107" i="18"/>
  <c r="N1108" i="18"/>
  <c r="N1109" i="18"/>
  <c r="N1110" i="18"/>
  <c r="N1111" i="18"/>
  <c r="N1112" i="18"/>
  <c r="N1113" i="18"/>
  <c r="N1114" i="18"/>
  <c r="N1115" i="18"/>
  <c r="N1116" i="18"/>
  <c r="N1117" i="18"/>
  <c r="N1118" i="18"/>
  <c r="N1119" i="18"/>
  <c r="N1120" i="18"/>
  <c r="N1121" i="18"/>
  <c r="N1122" i="18"/>
  <c r="N1123" i="18"/>
  <c r="N1124" i="18"/>
  <c r="N1125" i="18"/>
  <c r="N1126" i="18"/>
  <c r="N1127" i="18"/>
  <c r="N1128" i="18"/>
  <c r="N1129" i="18"/>
  <c r="N1130" i="18"/>
  <c r="N1131" i="18"/>
  <c r="N1132" i="18"/>
  <c r="N1133" i="18"/>
  <c r="N1134" i="18"/>
  <c r="N1135" i="18"/>
  <c r="N1136" i="18"/>
  <c r="N1137" i="18"/>
  <c r="N1138" i="18"/>
  <c r="N1139" i="18"/>
  <c r="N1140" i="18"/>
  <c r="N1141" i="18"/>
  <c r="N1142" i="18"/>
  <c r="N1143" i="18"/>
  <c r="N1144" i="18"/>
  <c r="N1145" i="18"/>
  <c r="N1146" i="18"/>
  <c r="N1147" i="18"/>
  <c r="N1148" i="18"/>
  <c r="N1149" i="18"/>
  <c r="N1150" i="18"/>
  <c r="N1151" i="18"/>
  <c r="N1152" i="18"/>
  <c r="N1153" i="18"/>
  <c r="N1154" i="18"/>
  <c r="N1155" i="18"/>
  <c r="N1156" i="18"/>
  <c r="N1157" i="18"/>
  <c r="N3" i="18"/>
  <c r="B51" i="24"/>
  <c r="AV48" i="24"/>
  <c r="AU48" i="24"/>
  <c r="AT48" i="24"/>
  <c r="AS48" i="24"/>
  <c r="AR48" i="24"/>
  <c r="AQ48" i="24"/>
  <c r="AP48" i="24"/>
  <c r="AO48" i="24"/>
  <c r="AN48" i="24"/>
  <c r="AJ48" i="24"/>
  <c r="AI48" i="24"/>
  <c r="AH48" i="24"/>
  <c r="AG48" i="24"/>
  <c r="AF48" i="24"/>
  <c r="AE48" i="24"/>
  <c r="AD48" i="24"/>
  <c r="AC48" i="24"/>
  <c r="AB48" i="24"/>
  <c r="X48" i="24"/>
  <c r="W48" i="24"/>
  <c r="V48" i="24"/>
  <c r="U48" i="24"/>
  <c r="T48" i="24"/>
  <c r="S48" i="24"/>
  <c r="R48" i="24"/>
  <c r="Q48" i="24"/>
  <c r="P48" i="24"/>
  <c r="AW47" i="24"/>
  <c r="AK47" i="24"/>
  <c r="Y47" i="24"/>
  <c r="AW46" i="24"/>
  <c r="AK46" i="24"/>
  <c r="Y46" i="24"/>
  <c r="AW45" i="24"/>
  <c r="AK45" i="24"/>
  <c r="Y45" i="24"/>
  <c r="AW44" i="24"/>
  <c r="AK44" i="24"/>
  <c r="Y44" i="24"/>
  <c r="AW43" i="24"/>
  <c r="AK43" i="24"/>
  <c r="Y43" i="24"/>
  <c r="C43" i="24"/>
  <c r="AW42" i="24"/>
  <c r="AK42" i="24"/>
  <c r="Y42" i="24"/>
  <c r="C42" i="24"/>
  <c r="AW41" i="24"/>
  <c r="AK41" i="24"/>
  <c r="Y41" i="24"/>
  <c r="C41" i="24"/>
  <c r="AW40" i="24"/>
  <c r="AK40" i="24"/>
  <c r="Y40" i="24"/>
  <c r="AW39" i="24"/>
  <c r="AK39" i="24"/>
  <c r="Y39" i="24"/>
  <c r="G39" i="24"/>
  <c r="G40" i="24" s="1"/>
  <c r="F39" i="24"/>
  <c r="F40" i="24" s="1"/>
  <c r="E39" i="24"/>
  <c r="E40" i="24" s="1"/>
  <c r="D39" i="24"/>
  <c r="D40" i="24" s="1"/>
  <c r="C39" i="24"/>
  <c r="C40" i="24" s="1"/>
  <c r="AW38" i="24"/>
  <c r="AK38" i="24"/>
  <c r="Y38" i="24"/>
  <c r="AW37" i="24"/>
  <c r="AK37" i="24"/>
  <c r="Y37" i="24"/>
  <c r="AU34" i="24"/>
  <c r="AP34" i="24"/>
  <c r="AI34" i="24"/>
  <c r="AD34" i="24"/>
  <c r="W34" i="24"/>
  <c r="R34" i="24"/>
  <c r="G33" i="24"/>
  <c r="F33" i="24"/>
  <c r="E33" i="24"/>
  <c r="D33" i="24"/>
  <c r="C33" i="24"/>
  <c r="D31" i="24"/>
  <c r="E31" i="24" s="1"/>
  <c r="F31" i="24" s="1"/>
  <c r="G31" i="24" s="1"/>
  <c r="AN30" i="24"/>
  <c r="AB30" i="24"/>
  <c r="X30" i="24"/>
  <c r="W30" i="24"/>
  <c r="V30" i="24"/>
  <c r="U30" i="24"/>
  <c r="T30" i="24"/>
  <c r="S30" i="24"/>
  <c r="R30" i="24"/>
  <c r="Y27" i="24" s="1"/>
  <c r="Q30" i="24"/>
  <c r="P30" i="24"/>
  <c r="Y29" i="24"/>
  <c r="Y28" i="24"/>
  <c r="L26" i="24"/>
  <c r="L27" i="24" s="1"/>
  <c r="K26" i="24"/>
  <c r="K27" i="24" s="1"/>
  <c r="J26" i="24"/>
  <c r="J27" i="24" s="1"/>
  <c r="Y25" i="24"/>
  <c r="Y24" i="24"/>
  <c r="M23" i="24"/>
  <c r="B23" i="24"/>
  <c r="AO22" i="24"/>
  <c r="AO30" i="24" s="1"/>
  <c r="AC22" i="24"/>
  <c r="AC30" i="24" s="1"/>
  <c r="M22" i="24"/>
  <c r="M21" i="24"/>
  <c r="AP20" i="24"/>
  <c r="AI20" i="24"/>
  <c r="AU20" i="24" s="1"/>
  <c r="AD20" i="24"/>
  <c r="W20" i="24"/>
  <c r="R20" i="24"/>
  <c r="M20" i="24"/>
  <c r="M19" i="24"/>
  <c r="B19" i="24"/>
  <c r="M18" i="24"/>
  <c r="M17" i="24"/>
  <c r="M16" i="24"/>
  <c r="AV15" i="24"/>
  <c r="AW8" i="24" s="1"/>
  <c r="AU15" i="24"/>
  <c r="AT15" i="24"/>
  <c r="AS15" i="24"/>
  <c r="AR15" i="24"/>
  <c r="AQ15" i="24"/>
  <c r="AP15" i="24"/>
  <c r="AO15" i="24"/>
  <c r="AW11" i="24" s="1"/>
  <c r="AN15" i="24"/>
  <c r="AJ15" i="24"/>
  <c r="AK14" i="24" s="1"/>
  <c r="AI15" i="24"/>
  <c r="AH15" i="24"/>
  <c r="AG15" i="24"/>
  <c r="AF15" i="24"/>
  <c r="AE15" i="24"/>
  <c r="AD15" i="24"/>
  <c r="AC15" i="24"/>
  <c r="AB15" i="24"/>
  <c r="X15" i="24"/>
  <c r="W15" i="24"/>
  <c r="V15" i="24"/>
  <c r="U15" i="24"/>
  <c r="T15" i="24"/>
  <c r="S15" i="24"/>
  <c r="R15" i="24"/>
  <c r="Q15" i="24"/>
  <c r="Y7" i="24" s="1"/>
  <c r="P15" i="24"/>
  <c r="M15" i="24"/>
  <c r="Y14" i="24"/>
  <c r="M14" i="24"/>
  <c r="AW13" i="24"/>
  <c r="AK13" i="24"/>
  <c r="Y13" i="24"/>
  <c r="M13" i="24"/>
  <c r="Y12" i="24"/>
  <c r="M12" i="24"/>
  <c r="AK11" i="24"/>
  <c r="Y11" i="24"/>
  <c r="M11" i="24"/>
  <c r="Y10" i="24"/>
  <c r="M10" i="24"/>
  <c r="AW9" i="24"/>
  <c r="AK9" i="24"/>
  <c r="Y9" i="24"/>
  <c r="M9" i="24"/>
  <c r="Y8" i="24"/>
  <c r="M8" i="24"/>
  <c r="AW7" i="24"/>
  <c r="AK7" i="24"/>
  <c r="M7" i="24"/>
  <c r="B7" i="24"/>
  <c r="AK6" i="24"/>
  <c r="Y6" i="24"/>
  <c r="M6" i="24"/>
  <c r="G6" i="24"/>
  <c r="M5" i="24"/>
  <c r="M4" i="24"/>
  <c r="G4" i="24"/>
  <c r="AU3" i="24"/>
  <c r="AP3" i="24"/>
  <c r="AI3" i="24"/>
  <c r="AD3" i="24"/>
  <c r="W3" i="24"/>
  <c r="R3" i="24"/>
  <c r="M3" i="24"/>
  <c r="B3" i="24"/>
  <c r="C32" i="24" s="1"/>
  <c r="E34" i="25" l="1"/>
  <c r="E36" i="25" s="1"/>
  <c r="E37" i="25"/>
  <c r="E38" i="25" s="1"/>
  <c r="C46" i="25"/>
  <c r="C47" i="25" s="1"/>
  <c r="F34" i="25"/>
  <c r="G32" i="25"/>
  <c r="F37" i="25"/>
  <c r="F38" i="25" s="1"/>
  <c r="D50" i="25"/>
  <c r="D44" i="25"/>
  <c r="D45" i="25" s="1"/>
  <c r="AH3" i="18"/>
  <c r="AL3" i="18" s="1"/>
  <c r="AO3" i="18" s="1"/>
  <c r="B56" i="18"/>
  <c r="B11" i="18" s="1"/>
  <c r="B57" i="18"/>
  <c r="B5" i="18" s="1"/>
  <c r="B55" i="18"/>
  <c r="B4" i="18" s="1"/>
  <c r="D41" i="24"/>
  <c r="E41" i="24" s="1"/>
  <c r="F41" i="24" s="1"/>
  <c r="G41" i="24" s="1"/>
  <c r="D43" i="24"/>
  <c r="E43" i="24" s="1"/>
  <c r="D42" i="24"/>
  <c r="E42" i="24" s="1"/>
  <c r="F42" i="24" s="1"/>
  <c r="G42" i="24" s="1"/>
  <c r="C34" i="24"/>
  <c r="D32" i="24"/>
  <c r="D37" i="24" s="1"/>
  <c r="D38" i="24" s="1"/>
  <c r="Y26" i="24"/>
  <c r="AW6" i="24"/>
  <c r="AK8" i="24"/>
  <c r="AK10" i="24"/>
  <c r="AK12" i="24"/>
  <c r="AP22" i="24"/>
  <c r="C37" i="24"/>
  <c r="C38" i="24" s="1"/>
  <c r="AD22" i="24"/>
  <c r="AW10" i="24"/>
  <c r="AW12" i="24"/>
  <c r="AW14" i="24"/>
  <c r="Y23" i="24"/>
  <c r="B51" i="22"/>
  <c r="AV48" i="22"/>
  <c r="AU48" i="22"/>
  <c r="AT48" i="22"/>
  <c r="AS48" i="22"/>
  <c r="AR48" i="22"/>
  <c r="AQ48" i="22"/>
  <c r="AP48" i="22"/>
  <c r="AO48" i="22"/>
  <c r="AN48" i="22"/>
  <c r="AJ48" i="22"/>
  <c r="AI48" i="22"/>
  <c r="AH48" i="22"/>
  <c r="AG48" i="22"/>
  <c r="AF48" i="22"/>
  <c r="AE48" i="22"/>
  <c r="AD48" i="22"/>
  <c r="AC48" i="22"/>
  <c r="AB48" i="22"/>
  <c r="X48" i="22"/>
  <c r="Y45" i="22" s="1"/>
  <c r="W48" i="22"/>
  <c r="Y47" i="22" s="1"/>
  <c r="V48" i="22"/>
  <c r="U48" i="22"/>
  <c r="T48" i="22"/>
  <c r="S48" i="22"/>
  <c r="R48" i="22"/>
  <c r="Q48" i="22"/>
  <c r="P48" i="22"/>
  <c r="AW47" i="22"/>
  <c r="AK47" i="22"/>
  <c r="AW46" i="22"/>
  <c r="AK46" i="22"/>
  <c r="AW45" i="22"/>
  <c r="AK45" i="22"/>
  <c r="AW44" i="22"/>
  <c r="AK44" i="22"/>
  <c r="AW43" i="22"/>
  <c r="AK43" i="22"/>
  <c r="C43" i="22"/>
  <c r="AW42" i="22"/>
  <c r="AK42" i="22"/>
  <c r="C42" i="22"/>
  <c r="AW41" i="22"/>
  <c r="AK41" i="22"/>
  <c r="C41" i="22"/>
  <c r="AW40" i="22"/>
  <c r="AK40" i="22"/>
  <c r="AW39" i="22"/>
  <c r="AK39" i="22"/>
  <c r="G39" i="22"/>
  <c r="G40" i="22" s="1"/>
  <c r="F39" i="22"/>
  <c r="F40" i="22" s="1"/>
  <c r="E39" i="22"/>
  <c r="E40" i="22" s="1"/>
  <c r="D39" i="22"/>
  <c r="D40" i="22" s="1"/>
  <c r="C39" i="22"/>
  <c r="C40" i="22" s="1"/>
  <c r="AW38" i="22"/>
  <c r="AK38" i="22"/>
  <c r="Y38" i="22"/>
  <c r="AW37" i="22"/>
  <c r="AK37" i="22"/>
  <c r="Y37" i="22"/>
  <c r="AU34" i="22"/>
  <c r="AP34" i="22"/>
  <c r="AI34" i="22"/>
  <c r="AD34" i="22"/>
  <c r="W34" i="22"/>
  <c r="R34" i="22"/>
  <c r="G33" i="22"/>
  <c r="F33" i="22"/>
  <c r="E33" i="22"/>
  <c r="D33" i="22"/>
  <c r="C33" i="22"/>
  <c r="D31" i="22"/>
  <c r="E31" i="22" s="1"/>
  <c r="F31" i="22" s="1"/>
  <c r="G31" i="22" s="1"/>
  <c r="AN30" i="22"/>
  <c r="AB30" i="22"/>
  <c r="X30" i="22"/>
  <c r="Y27" i="22" s="1"/>
  <c r="W30" i="22"/>
  <c r="V30" i="22"/>
  <c r="U30" i="22"/>
  <c r="T30" i="22"/>
  <c r="S30" i="22"/>
  <c r="R30" i="22"/>
  <c r="Q30" i="22"/>
  <c r="P30" i="22"/>
  <c r="L26" i="22"/>
  <c r="L27" i="22" s="1"/>
  <c r="K26" i="22"/>
  <c r="K27" i="22" s="1"/>
  <c r="J26" i="22"/>
  <c r="J27" i="22" s="1"/>
  <c r="Y24" i="22"/>
  <c r="M23" i="22"/>
  <c r="B23" i="22"/>
  <c r="AO22" i="22"/>
  <c r="AP22" i="22" s="1"/>
  <c r="AC22" i="22"/>
  <c r="AD22" i="22" s="1"/>
  <c r="M22" i="22"/>
  <c r="M21" i="22"/>
  <c r="AP20" i="22"/>
  <c r="AI20" i="22"/>
  <c r="AU20" i="22" s="1"/>
  <c r="AD20" i="22"/>
  <c r="W20" i="22"/>
  <c r="R20" i="22"/>
  <c r="M20" i="22"/>
  <c r="M19" i="22"/>
  <c r="B19" i="22"/>
  <c r="M18" i="22"/>
  <c r="M17" i="22"/>
  <c r="M16" i="22"/>
  <c r="AV15" i="22"/>
  <c r="AW14" i="22" s="1"/>
  <c r="AU15" i="22"/>
  <c r="AT15" i="22"/>
  <c r="AS15" i="22"/>
  <c r="AR15" i="22"/>
  <c r="AQ15" i="22"/>
  <c r="AP15" i="22"/>
  <c r="AO15" i="22"/>
  <c r="AN15" i="22"/>
  <c r="AJ15" i="22"/>
  <c r="AK14" i="22" s="1"/>
  <c r="AI15" i="22"/>
  <c r="AH15" i="22"/>
  <c r="AG15" i="22"/>
  <c r="AF15" i="22"/>
  <c r="AE15" i="22"/>
  <c r="AD15" i="22"/>
  <c r="AC15" i="22"/>
  <c r="AB15" i="22"/>
  <c r="X15" i="22"/>
  <c r="W15" i="22"/>
  <c r="V15" i="22"/>
  <c r="U15" i="22"/>
  <c r="T15" i="22"/>
  <c r="S15" i="22"/>
  <c r="R15" i="22"/>
  <c r="Y8" i="22" s="1"/>
  <c r="Q15" i="22"/>
  <c r="Y7" i="22" s="1"/>
  <c r="P15" i="22"/>
  <c r="M15" i="22"/>
  <c r="Y14" i="22"/>
  <c r="M14" i="22"/>
  <c r="AW13" i="22"/>
  <c r="AK13" i="22"/>
  <c r="Y13" i="22"/>
  <c r="M13" i="22"/>
  <c r="Y12" i="22"/>
  <c r="M12" i="22"/>
  <c r="AW11" i="22"/>
  <c r="AK11" i="22"/>
  <c r="Y11" i="22"/>
  <c r="M11" i="22"/>
  <c r="Y10" i="22"/>
  <c r="M10" i="22"/>
  <c r="AW9" i="22"/>
  <c r="AK9" i="22"/>
  <c r="Y9" i="22"/>
  <c r="M9" i="22"/>
  <c r="M8" i="22"/>
  <c r="AW7" i="22"/>
  <c r="AK7" i="22"/>
  <c r="M7" i="22"/>
  <c r="B7" i="22"/>
  <c r="Y6" i="22"/>
  <c r="M6" i="22"/>
  <c r="G6" i="22"/>
  <c r="M5" i="22"/>
  <c r="M4" i="22"/>
  <c r="G4" i="22"/>
  <c r="AU3" i="22"/>
  <c r="AP3" i="22"/>
  <c r="AI3" i="22"/>
  <c r="AD3" i="22"/>
  <c r="W3" i="22"/>
  <c r="R3" i="22"/>
  <c r="M3" i="22"/>
  <c r="B3" i="22"/>
  <c r="C32" i="22" s="1"/>
  <c r="D32" i="22" s="1"/>
  <c r="E32" i="22" s="1"/>
  <c r="F32" i="22" s="1"/>
  <c r="G32" i="22" s="1"/>
  <c r="B51" i="21"/>
  <c r="AV48" i="21"/>
  <c r="AU48" i="21"/>
  <c r="AT48" i="21"/>
  <c r="AS48" i="21"/>
  <c r="AR48" i="21"/>
  <c r="AQ48" i="21"/>
  <c r="AP48" i="21"/>
  <c r="AO48" i="21"/>
  <c r="AN48" i="21"/>
  <c r="AJ48" i="21"/>
  <c r="AI48" i="21"/>
  <c r="AH48" i="21"/>
  <c r="AG48" i="21"/>
  <c r="AF48" i="21"/>
  <c r="AE48" i="21"/>
  <c r="AD48" i="21"/>
  <c r="AC48" i="21"/>
  <c r="AB48" i="21"/>
  <c r="X48" i="21"/>
  <c r="W48" i="21"/>
  <c r="V48" i="21"/>
  <c r="U48" i="21"/>
  <c r="T48" i="21"/>
  <c r="S48" i="21"/>
  <c r="R48" i="21"/>
  <c r="Q48" i="21"/>
  <c r="P48" i="21"/>
  <c r="AW47" i="21"/>
  <c r="AK47" i="21"/>
  <c r="Y47" i="21"/>
  <c r="AW46" i="21"/>
  <c r="AK46" i="21"/>
  <c r="Y46" i="21"/>
  <c r="AW45" i="21"/>
  <c r="AK45" i="21"/>
  <c r="Y45" i="21"/>
  <c r="AW44" i="21"/>
  <c r="AK44" i="21"/>
  <c r="Y44" i="21"/>
  <c r="AW43" i="21"/>
  <c r="AK43" i="21"/>
  <c r="Y43" i="21"/>
  <c r="C43" i="21"/>
  <c r="AW42" i="21"/>
  <c r="AK42" i="21"/>
  <c r="Y42" i="21"/>
  <c r="C42" i="21"/>
  <c r="AW41" i="21"/>
  <c r="AK41" i="21"/>
  <c r="Y41" i="21"/>
  <c r="C41" i="21"/>
  <c r="AW40" i="21"/>
  <c r="AK40" i="21"/>
  <c r="Y40" i="21"/>
  <c r="AW39" i="21"/>
  <c r="AK39" i="21"/>
  <c r="Y39" i="21"/>
  <c r="G39" i="21"/>
  <c r="G40" i="21" s="1"/>
  <c r="F39" i="21"/>
  <c r="F40" i="21" s="1"/>
  <c r="E39" i="21"/>
  <c r="E40" i="21" s="1"/>
  <c r="D39" i="21"/>
  <c r="D40" i="21" s="1"/>
  <c r="C39" i="21"/>
  <c r="C40" i="21" s="1"/>
  <c r="AW38" i="21"/>
  <c r="AK38" i="21"/>
  <c r="Y38" i="21"/>
  <c r="AW37" i="21"/>
  <c r="AK37" i="21"/>
  <c r="Y37" i="21"/>
  <c r="AU34" i="21"/>
  <c r="AP34" i="21"/>
  <c r="AI34" i="21"/>
  <c r="AD34" i="21"/>
  <c r="W34" i="21"/>
  <c r="R34" i="21"/>
  <c r="G33" i="21"/>
  <c r="F33" i="21"/>
  <c r="E33" i="21"/>
  <c r="D33" i="21"/>
  <c r="C33" i="21"/>
  <c r="D31" i="21"/>
  <c r="E31" i="21" s="1"/>
  <c r="F31" i="21" s="1"/>
  <c r="G31" i="21" s="1"/>
  <c r="AN30" i="21"/>
  <c r="AB30" i="21"/>
  <c r="X30" i="21"/>
  <c r="Y29" i="21" s="1"/>
  <c r="W30" i="21"/>
  <c r="V30" i="21"/>
  <c r="U30" i="21"/>
  <c r="T30" i="21"/>
  <c r="S30" i="21"/>
  <c r="R30" i="21"/>
  <c r="Y27" i="21" s="1"/>
  <c r="Q30" i="21"/>
  <c r="Y24" i="21" s="1"/>
  <c r="P30" i="21"/>
  <c r="Y28" i="21"/>
  <c r="Y26" i="21"/>
  <c r="L26" i="21"/>
  <c r="L27" i="21" s="1"/>
  <c r="K26" i="21"/>
  <c r="K27" i="21" s="1"/>
  <c r="J26" i="21"/>
  <c r="M23" i="21"/>
  <c r="B23" i="21"/>
  <c r="AO22" i="21"/>
  <c r="AP22" i="21" s="1"/>
  <c r="AC22" i="21"/>
  <c r="AC30" i="21" s="1"/>
  <c r="M22" i="21"/>
  <c r="M21" i="21"/>
  <c r="AP20" i="21"/>
  <c r="AI20" i="21"/>
  <c r="AU20" i="21" s="1"/>
  <c r="AD20" i="21"/>
  <c r="W20" i="21"/>
  <c r="R20" i="21"/>
  <c r="M20" i="21"/>
  <c r="M19" i="21"/>
  <c r="B19" i="21"/>
  <c r="M18" i="21"/>
  <c r="M17" i="21"/>
  <c r="M16" i="21"/>
  <c r="AV15" i="21"/>
  <c r="AW14" i="21" s="1"/>
  <c r="AU15" i="21"/>
  <c r="AT15" i="21"/>
  <c r="AS15" i="21"/>
  <c r="AR15" i="21"/>
  <c r="AQ15" i="21"/>
  <c r="AP15" i="21"/>
  <c r="AO15" i="21"/>
  <c r="AN15" i="21"/>
  <c r="AJ15" i="21"/>
  <c r="AI15" i="21"/>
  <c r="AH15" i="21"/>
  <c r="AG15" i="21"/>
  <c r="AF15" i="21"/>
  <c r="AE15" i="21"/>
  <c r="AD15" i="21"/>
  <c r="AC15" i="21"/>
  <c r="AB15" i="21"/>
  <c r="X15" i="21"/>
  <c r="W15" i="21"/>
  <c r="V15" i="21"/>
  <c r="U15" i="21"/>
  <c r="T15" i="21"/>
  <c r="S15" i="21"/>
  <c r="R15" i="21"/>
  <c r="Y8" i="21" s="1"/>
  <c r="Q15" i="21"/>
  <c r="P15" i="21"/>
  <c r="M15" i="21"/>
  <c r="AK14" i="21"/>
  <c r="Y14" i="21"/>
  <c r="M14" i="21"/>
  <c r="AW13" i="21"/>
  <c r="AK13" i="21"/>
  <c r="Y13" i="21"/>
  <c r="M13" i="21"/>
  <c r="AK12" i="21"/>
  <c r="Y12" i="21"/>
  <c r="M12" i="21"/>
  <c r="AW11" i="21"/>
  <c r="AK11" i="21"/>
  <c r="Y11" i="21"/>
  <c r="M11" i="21"/>
  <c r="AK10" i="21"/>
  <c r="Y10" i="21"/>
  <c r="M10" i="21"/>
  <c r="AW9" i="21"/>
  <c r="AK9" i="21"/>
  <c r="Y9" i="21"/>
  <c r="M9" i="21"/>
  <c r="AK8" i="21"/>
  <c r="M8" i="21"/>
  <c r="AW7" i="21"/>
  <c r="AK7" i="21"/>
  <c r="Y7" i="21"/>
  <c r="M7" i="21"/>
  <c r="B7" i="21"/>
  <c r="AK6" i="21"/>
  <c r="Y6" i="21"/>
  <c r="M6" i="21"/>
  <c r="G6" i="21"/>
  <c r="M5" i="21"/>
  <c r="M4" i="21"/>
  <c r="G4" i="21"/>
  <c r="AU3" i="21"/>
  <c r="AP3" i="21"/>
  <c r="AI3" i="21"/>
  <c r="AD3" i="21"/>
  <c r="W3" i="21"/>
  <c r="R3" i="21"/>
  <c r="M3" i="21"/>
  <c r="B3" i="21"/>
  <c r="C32" i="21" s="1"/>
  <c r="D32" i="21" s="1"/>
  <c r="E32" i="21" s="1"/>
  <c r="F32" i="21" s="1"/>
  <c r="G32" i="21" s="1"/>
  <c r="B51" i="20"/>
  <c r="AV48" i="20"/>
  <c r="AU48" i="20"/>
  <c r="AT48" i="20"/>
  <c r="AS48" i="20"/>
  <c r="AR48" i="20"/>
  <c r="AQ48" i="20"/>
  <c r="AP48" i="20"/>
  <c r="AO48" i="20"/>
  <c r="AN48" i="20"/>
  <c r="AJ48" i="20"/>
  <c r="AK44" i="20" s="1"/>
  <c r="AI48" i="20"/>
  <c r="AH48" i="20"/>
  <c r="AG48" i="20"/>
  <c r="AF48" i="20"/>
  <c r="AE48" i="20"/>
  <c r="AD48" i="20"/>
  <c r="AC48" i="20"/>
  <c r="AB48" i="20"/>
  <c r="X48" i="20"/>
  <c r="Y47" i="20" s="1"/>
  <c r="W48" i="20"/>
  <c r="V48" i="20"/>
  <c r="U48" i="20"/>
  <c r="T48" i="20"/>
  <c r="S48" i="20"/>
  <c r="R48" i="20"/>
  <c r="Q48" i="20"/>
  <c r="P48" i="20"/>
  <c r="AW47" i="20"/>
  <c r="AK47" i="20"/>
  <c r="AW46" i="20"/>
  <c r="AW45" i="20"/>
  <c r="AK45" i="20"/>
  <c r="Y45" i="20"/>
  <c r="AW44" i="20"/>
  <c r="AW43" i="20"/>
  <c r="C43" i="20"/>
  <c r="AW42" i="20"/>
  <c r="AK42" i="20"/>
  <c r="C42" i="20"/>
  <c r="AW41" i="20"/>
  <c r="C41" i="20"/>
  <c r="AW40" i="20"/>
  <c r="AK40" i="20"/>
  <c r="AW39" i="20"/>
  <c r="G39" i="20"/>
  <c r="G40" i="20" s="1"/>
  <c r="F39" i="20"/>
  <c r="F40" i="20" s="1"/>
  <c r="E39" i="20"/>
  <c r="E40" i="20" s="1"/>
  <c r="D39" i="20"/>
  <c r="D40" i="20" s="1"/>
  <c r="C39" i="20"/>
  <c r="C40" i="20" s="1"/>
  <c r="AW38" i="20"/>
  <c r="AK38" i="20"/>
  <c r="AW37" i="20"/>
  <c r="AU34" i="20"/>
  <c r="AP34" i="20"/>
  <c r="AI34" i="20"/>
  <c r="AD34" i="20"/>
  <c r="W34" i="20"/>
  <c r="R34" i="20"/>
  <c r="G33" i="20"/>
  <c r="F33" i="20"/>
  <c r="E33" i="20"/>
  <c r="D33" i="20"/>
  <c r="C33" i="20"/>
  <c r="D31" i="20"/>
  <c r="E31" i="20" s="1"/>
  <c r="F31" i="20" s="1"/>
  <c r="G31" i="20" s="1"/>
  <c r="AN30" i="20"/>
  <c r="AB30" i="20"/>
  <c r="X30" i="20"/>
  <c r="W30" i="20"/>
  <c r="V30" i="20"/>
  <c r="U30" i="20"/>
  <c r="T30" i="20"/>
  <c r="S30" i="20"/>
  <c r="R30" i="20"/>
  <c r="Y26" i="20" s="1"/>
  <c r="Q30" i="20"/>
  <c r="Y24" i="20" s="1"/>
  <c r="P30" i="20"/>
  <c r="Y28" i="20"/>
  <c r="L26" i="20"/>
  <c r="K26" i="20"/>
  <c r="J26" i="20"/>
  <c r="J27" i="20" s="1"/>
  <c r="Y25" i="20"/>
  <c r="M23" i="20"/>
  <c r="B23" i="20"/>
  <c r="AO22" i="20"/>
  <c r="AP22" i="20" s="1"/>
  <c r="AC22" i="20"/>
  <c r="AC30" i="20" s="1"/>
  <c r="M22" i="20"/>
  <c r="M21" i="20"/>
  <c r="AP20" i="20"/>
  <c r="AI20" i="20"/>
  <c r="AU20" i="20" s="1"/>
  <c r="AD20" i="20"/>
  <c r="W20" i="20"/>
  <c r="R20" i="20"/>
  <c r="M20" i="20"/>
  <c r="M19" i="20"/>
  <c r="B19" i="20"/>
  <c r="M18" i="20"/>
  <c r="M17" i="20"/>
  <c r="M16" i="20"/>
  <c r="AV15" i="20"/>
  <c r="AW14" i="20" s="1"/>
  <c r="AU15" i="20"/>
  <c r="AT15" i="20"/>
  <c r="AS15" i="20"/>
  <c r="AR15" i="20"/>
  <c r="AQ15" i="20"/>
  <c r="AP15" i="20"/>
  <c r="AO15" i="20"/>
  <c r="AW11" i="20" s="1"/>
  <c r="AN15" i="20"/>
  <c r="AW7" i="20" s="1"/>
  <c r="AJ15" i="20"/>
  <c r="AK14" i="20" s="1"/>
  <c r="AI15" i="20"/>
  <c r="AH15" i="20"/>
  <c r="AG15" i="20"/>
  <c r="AF15" i="20"/>
  <c r="AE15" i="20"/>
  <c r="AD15" i="20"/>
  <c r="AC15" i="20"/>
  <c r="AB15" i="20"/>
  <c r="X15" i="20"/>
  <c r="W15" i="20"/>
  <c r="Y10" i="20" s="1"/>
  <c r="V15" i="20"/>
  <c r="U15" i="20"/>
  <c r="T15" i="20"/>
  <c r="S15" i="20"/>
  <c r="R15" i="20"/>
  <c r="Y8" i="20" s="1"/>
  <c r="Q15" i="20"/>
  <c r="P15" i="20"/>
  <c r="M15" i="20"/>
  <c r="Y14" i="20"/>
  <c r="M14" i="20"/>
  <c r="AW13" i="20"/>
  <c r="AK13" i="20"/>
  <c r="Y13" i="20"/>
  <c r="M13" i="20"/>
  <c r="AK12" i="20"/>
  <c r="Y12" i="20"/>
  <c r="M12" i="20"/>
  <c r="AK11" i="20"/>
  <c r="Y11" i="20"/>
  <c r="M11" i="20"/>
  <c r="AK10" i="20"/>
  <c r="M10" i="20"/>
  <c r="AW9" i="20"/>
  <c r="AK9" i="20"/>
  <c r="Y9" i="20"/>
  <c r="M9" i="20"/>
  <c r="AK8" i="20"/>
  <c r="M8" i="20"/>
  <c r="AK7" i="20"/>
  <c r="Y7" i="20"/>
  <c r="M7" i="20"/>
  <c r="B7" i="20"/>
  <c r="AK6" i="20"/>
  <c r="Y6" i="20"/>
  <c r="M6" i="20"/>
  <c r="G6" i="20"/>
  <c r="M5" i="20"/>
  <c r="M4" i="20"/>
  <c r="G4" i="20"/>
  <c r="AU3" i="20"/>
  <c r="AP3" i="20"/>
  <c r="AI3" i="20"/>
  <c r="AD3" i="20"/>
  <c r="W3" i="20"/>
  <c r="R3" i="20"/>
  <c r="M3" i="20"/>
  <c r="B3" i="20"/>
  <c r="C32" i="20" s="1"/>
  <c r="D32" i="20" s="1"/>
  <c r="E32" i="20" s="1"/>
  <c r="F32" i="20" s="1"/>
  <c r="G32" i="20" s="1"/>
  <c r="C51" i="25" l="1"/>
  <c r="C48" i="25"/>
  <c r="E50" i="25"/>
  <c r="E44" i="25"/>
  <c r="E45" i="25" s="1"/>
  <c r="G34" i="25"/>
  <c r="G37" i="25"/>
  <c r="G38" i="25" s="1"/>
  <c r="F36" i="25"/>
  <c r="D46" i="25"/>
  <c r="D47" i="25" s="1"/>
  <c r="AQ22" i="24"/>
  <c r="AP30" i="24"/>
  <c r="F43" i="24"/>
  <c r="D34" i="24"/>
  <c r="E32" i="24"/>
  <c r="C36" i="24"/>
  <c r="AD30" i="24"/>
  <c r="AE22" i="24"/>
  <c r="D41" i="21"/>
  <c r="E41" i="21" s="1"/>
  <c r="F41" i="21" s="1"/>
  <c r="G41" i="21" s="1"/>
  <c r="D43" i="21"/>
  <c r="E43" i="21" s="1"/>
  <c r="D42" i="21"/>
  <c r="E42" i="21" s="1"/>
  <c r="F42" i="21" s="1"/>
  <c r="G42" i="21" s="1"/>
  <c r="D42" i="22"/>
  <c r="E42" i="22" s="1"/>
  <c r="F42" i="22" s="1"/>
  <c r="G42" i="22" s="1"/>
  <c r="D43" i="22"/>
  <c r="E43" i="22" s="1"/>
  <c r="D41" i="22"/>
  <c r="E41" i="22" s="1"/>
  <c r="F41" i="22" s="1"/>
  <c r="G41" i="22" s="1"/>
  <c r="J27" i="21"/>
  <c r="C34" i="22"/>
  <c r="D37" i="22"/>
  <c r="D38" i="22" s="1"/>
  <c r="AQ22" i="21"/>
  <c r="AP30" i="21"/>
  <c r="AE22" i="22"/>
  <c r="AD30" i="22"/>
  <c r="D37" i="21"/>
  <c r="D38" i="21" s="1"/>
  <c r="C34" i="21"/>
  <c r="AQ22" i="22"/>
  <c r="AP30" i="22"/>
  <c r="Y26" i="22"/>
  <c r="Y40" i="22"/>
  <c r="Y42" i="22"/>
  <c r="Y44" i="22"/>
  <c r="Y46" i="22"/>
  <c r="K27" i="20"/>
  <c r="AD22" i="21"/>
  <c r="Y25" i="21"/>
  <c r="AO30" i="21"/>
  <c r="Y28" i="22"/>
  <c r="AC30" i="22"/>
  <c r="Y39" i="22"/>
  <c r="Y41" i="22"/>
  <c r="Y43" i="22"/>
  <c r="L27" i="20"/>
  <c r="Y41" i="20"/>
  <c r="Y43" i="20"/>
  <c r="Y39" i="20"/>
  <c r="AW6" i="21"/>
  <c r="C37" i="21"/>
  <c r="C38" i="21" s="1"/>
  <c r="AK6" i="22"/>
  <c r="Y25" i="22"/>
  <c r="AO30" i="22"/>
  <c r="AK37" i="20"/>
  <c r="AK41" i="20"/>
  <c r="AK43" i="20"/>
  <c r="Y46" i="20"/>
  <c r="AW8" i="21"/>
  <c r="AW10" i="21"/>
  <c r="AW12" i="21"/>
  <c r="Y23" i="21"/>
  <c r="AW6" i="22"/>
  <c r="AK8" i="22"/>
  <c r="AK10" i="22"/>
  <c r="AK12" i="22"/>
  <c r="C37" i="22"/>
  <c r="C38" i="22" s="1"/>
  <c r="AK39" i="20"/>
  <c r="AK46" i="20"/>
  <c r="AW8" i="22"/>
  <c r="AW10" i="22"/>
  <c r="AW12" i="22"/>
  <c r="Y23" i="22"/>
  <c r="Y29" i="22"/>
  <c r="Y44" i="20"/>
  <c r="Y40" i="20"/>
  <c r="Y42" i="20"/>
  <c r="D41" i="20"/>
  <c r="E41" i="20" s="1"/>
  <c r="F41" i="20" s="1"/>
  <c r="G41" i="20" s="1"/>
  <c r="D43" i="20"/>
  <c r="E43" i="20" s="1"/>
  <c r="D42" i="20"/>
  <c r="E42" i="20" s="1"/>
  <c r="F42" i="20" s="1"/>
  <c r="G42" i="20" s="1"/>
  <c r="C34" i="20"/>
  <c r="D37" i="20"/>
  <c r="D38" i="20" s="1"/>
  <c r="AQ22" i="20"/>
  <c r="AP30" i="20"/>
  <c r="AO30" i="20"/>
  <c r="AW6" i="20"/>
  <c r="C37" i="20"/>
  <c r="C38" i="20" s="1"/>
  <c r="AD22" i="20"/>
  <c r="AW8" i="20"/>
  <c r="AW10" i="20"/>
  <c r="AW12" i="20"/>
  <c r="Y23" i="20"/>
  <c r="Y29" i="20"/>
  <c r="Y27" i="20"/>
  <c r="Y37" i="20"/>
  <c r="Y38" i="20"/>
  <c r="F50" i="25" l="1"/>
  <c r="F44" i="25"/>
  <c r="F45" i="25" s="1"/>
  <c r="D48" i="25"/>
  <c r="D51" i="25"/>
  <c r="G36" i="25"/>
  <c r="E46" i="25"/>
  <c r="E47" i="25" s="1"/>
  <c r="D36" i="24"/>
  <c r="C50" i="24"/>
  <c r="C44" i="24"/>
  <c r="C45" i="24" s="1"/>
  <c r="E34" i="24"/>
  <c r="F32" i="24"/>
  <c r="E37" i="24"/>
  <c r="E38" i="24" s="1"/>
  <c r="G43" i="24"/>
  <c r="AF22" i="24"/>
  <c r="AE30" i="24"/>
  <c r="AR22" i="24"/>
  <c r="AQ30" i="24"/>
  <c r="AE22" i="21"/>
  <c r="AD30" i="21"/>
  <c r="F43" i="22"/>
  <c r="F43" i="21"/>
  <c r="C36" i="21"/>
  <c r="D34" i="21"/>
  <c r="AR22" i="21"/>
  <c r="AQ30" i="21"/>
  <c r="AR22" i="22"/>
  <c r="AQ30" i="22"/>
  <c r="AF22" i="22"/>
  <c r="AE30" i="22"/>
  <c r="D34" i="22"/>
  <c r="C36" i="22"/>
  <c r="C50" i="22" s="1"/>
  <c r="C36" i="20"/>
  <c r="D34" i="20"/>
  <c r="F43" i="20"/>
  <c r="AE22" i="20"/>
  <c r="AD30" i="20"/>
  <c r="AR22" i="20"/>
  <c r="AQ30" i="20"/>
  <c r="F46" i="25" l="1"/>
  <c r="F47" i="25" s="1"/>
  <c r="E48" i="25"/>
  <c r="E51" i="25"/>
  <c r="G50" i="25"/>
  <c r="G44" i="25"/>
  <c r="G45" i="25" s="1"/>
  <c r="D50" i="24"/>
  <c r="D44" i="24"/>
  <c r="D45" i="24" s="1"/>
  <c r="E36" i="24"/>
  <c r="C46" i="24"/>
  <c r="C47" i="24" s="1"/>
  <c r="AG22" i="24"/>
  <c r="AF30" i="24"/>
  <c r="G32" i="24"/>
  <c r="F34" i="24"/>
  <c r="F37" i="24"/>
  <c r="F38" i="24" s="1"/>
  <c r="AS22" i="24"/>
  <c r="AR30" i="24"/>
  <c r="E34" i="21"/>
  <c r="E37" i="21"/>
  <c r="E38" i="21" s="1"/>
  <c r="C50" i="21"/>
  <c r="C44" i="21"/>
  <c r="C45" i="21" s="1"/>
  <c r="E34" i="22"/>
  <c r="E37" i="22"/>
  <c r="E38" i="22" s="1"/>
  <c r="AG22" i="22"/>
  <c r="AF30" i="22"/>
  <c r="C44" i="22"/>
  <c r="C45" i="22" s="1"/>
  <c r="AF22" i="21"/>
  <c r="AE30" i="21"/>
  <c r="G43" i="21"/>
  <c r="AS22" i="21"/>
  <c r="AR30" i="21"/>
  <c r="G43" i="22"/>
  <c r="AS22" i="22"/>
  <c r="AR30" i="22"/>
  <c r="D36" i="22"/>
  <c r="D36" i="21"/>
  <c r="C50" i="20"/>
  <c r="C44" i="20"/>
  <c r="C45" i="20" s="1"/>
  <c r="AS22" i="20"/>
  <c r="AR30" i="20"/>
  <c r="D36" i="20"/>
  <c r="AF22" i="20"/>
  <c r="AE30" i="20"/>
  <c r="G43" i="20"/>
  <c r="E34" i="20"/>
  <c r="E37" i="20"/>
  <c r="E38" i="20" s="1"/>
  <c r="F51" i="25" l="1"/>
  <c r="F48" i="25"/>
  <c r="G46" i="25"/>
  <c r="G47" i="25" s="1"/>
  <c r="C48" i="24"/>
  <c r="C51" i="24"/>
  <c r="AH22" i="24"/>
  <c r="AG30" i="24"/>
  <c r="AS30" i="24"/>
  <c r="AT22" i="24"/>
  <c r="F36" i="24"/>
  <c r="D46" i="24"/>
  <c r="D47" i="24" s="1"/>
  <c r="E50" i="24"/>
  <c r="E44" i="24"/>
  <c r="E45" i="24" s="1"/>
  <c r="G34" i="24"/>
  <c r="G37" i="24"/>
  <c r="G38" i="24" s="1"/>
  <c r="D50" i="22"/>
  <c r="D44" i="22"/>
  <c r="D45" i="22" s="1"/>
  <c r="AS30" i="22"/>
  <c r="AT22" i="22"/>
  <c r="AG22" i="21"/>
  <c r="AF30" i="21"/>
  <c r="C46" i="21"/>
  <c r="C47" i="21" s="1"/>
  <c r="C46" i="22"/>
  <c r="C47" i="22" s="1"/>
  <c r="C51" i="22" s="1"/>
  <c r="D50" i="21"/>
  <c r="D44" i="21"/>
  <c r="D45" i="21" s="1"/>
  <c r="E36" i="21"/>
  <c r="F34" i="22"/>
  <c r="F37" i="22"/>
  <c r="F38" i="22" s="1"/>
  <c r="E36" i="22"/>
  <c r="AT22" i="21"/>
  <c r="AS30" i="21"/>
  <c r="AH22" i="22"/>
  <c r="AG30" i="22"/>
  <c r="F34" i="21"/>
  <c r="F37" i="21"/>
  <c r="F38" i="21" s="1"/>
  <c r="AG22" i="20"/>
  <c r="AF30" i="20"/>
  <c r="C46" i="20"/>
  <c r="C47" i="20" s="1"/>
  <c r="D50" i="20"/>
  <c r="D44" i="20"/>
  <c r="D45" i="20" s="1"/>
  <c r="E36" i="20"/>
  <c r="F34" i="20"/>
  <c r="F37" i="20"/>
  <c r="F38" i="20" s="1"/>
  <c r="AT22" i="20"/>
  <c r="AS30" i="20"/>
  <c r="G51" i="25" l="1"/>
  <c r="B52" i="25" s="1"/>
  <c r="S2" i="25" s="1"/>
  <c r="AK3" i="25" s="1"/>
  <c r="G48" i="25"/>
  <c r="D48" i="24"/>
  <c r="D51" i="24"/>
  <c r="F50" i="24"/>
  <c r="F44" i="24"/>
  <c r="F45" i="24" s="1"/>
  <c r="AU22" i="24"/>
  <c r="AT30" i="24"/>
  <c r="G36" i="24"/>
  <c r="E46" i="24"/>
  <c r="E47" i="24" s="1"/>
  <c r="AH30" i="24"/>
  <c r="AI22" i="24"/>
  <c r="C48" i="21"/>
  <c r="C51" i="21"/>
  <c r="AH22" i="21"/>
  <c r="AG30" i="21"/>
  <c r="E50" i="21"/>
  <c r="E44" i="21"/>
  <c r="E45" i="21" s="1"/>
  <c r="D46" i="21"/>
  <c r="D47" i="21" s="1"/>
  <c r="E50" i="22"/>
  <c r="E44" i="22"/>
  <c r="E45" i="22" s="1"/>
  <c r="AU22" i="22"/>
  <c r="AT30" i="22"/>
  <c r="AH30" i="22"/>
  <c r="AI22" i="22"/>
  <c r="AT30" i="21"/>
  <c r="AU22" i="21"/>
  <c r="G34" i="21"/>
  <c r="G37" i="21"/>
  <c r="G38" i="21" s="1"/>
  <c r="C48" i="22"/>
  <c r="D46" i="22"/>
  <c r="D47" i="22" s="1"/>
  <c r="F36" i="21"/>
  <c r="G34" i="22"/>
  <c r="G37" i="22"/>
  <c r="G38" i="22" s="1"/>
  <c r="F36" i="22"/>
  <c r="C51" i="20"/>
  <c r="C48" i="20"/>
  <c r="G34" i="20"/>
  <c r="G37" i="20"/>
  <c r="G38" i="20" s="1"/>
  <c r="E50" i="20"/>
  <c r="E44" i="20"/>
  <c r="E45" i="20" s="1"/>
  <c r="AU22" i="20"/>
  <c r="AT30" i="20"/>
  <c r="AH22" i="20"/>
  <c r="AG30" i="20"/>
  <c r="D46" i="20"/>
  <c r="D47" i="20" s="1"/>
  <c r="F36" i="20"/>
  <c r="E48" i="24" l="1"/>
  <c r="E51" i="24"/>
  <c r="AJ22" i="24"/>
  <c r="AJ30" i="24" s="1"/>
  <c r="AI30" i="24"/>
  <c r="AU30" i="24"/>
  <c r="AV22" i="24"/>
  <c r="AV30" i="24" s="1"/>
  <c r="F46" i="24"/>
  <c r="F47" i="24" s="1"/>
  <c r="G50" i="24"/>
  <c r="G44" i="24"/>
  <c r="G45" i="24" s="1"/>
  <c r="D48" i="21"/>
  <c r="D51" i="21"/>
  <c r="E46" i="21"/>
  <c r="E47" i="21" s="1"/>
  <c r="AV22" i="21"/>
  <c r="AV30" i="21" s="1"/>
  <c r="AU30" i="21"/>
  <c r="F50" i="22"/>
  <c r="F44" i="22"/>
  <c r="F45" i="22" s="1"/>
  <c r="AV22" i="22"/>
  <c r="AV30" i="22" s="1"/>
  <c r="AU30" i="22"/>
  <c r="AI22" i="21"/>
  <c r="AH30" i="21"/>
  <c r="E46" i="22"/>
  <c r="E47" i="22" s="1"/>
  <c r="D48" i="22"/>
  <c r="D51" i="22"/>
  <c r="AJ22" i="22"/>
  <c r="AJ30" i="22" s="1"/>
  <c r="AI30" i="22"/>
  <c r="G36" i="22"/>
  <c r="F50" i="21"/>
  <c r="F44" i="21"/>
  <c r="F45" i="21" s="1"/>
  <c r="G36" i="21"/>
  <c r="D48" i="20"/>
  <c r="D51" i="20"/>
  <c r="AU30" i="20"/>
  <c r="AV22" i="20"/>
  <c r="AV30" i="20" s="1"/>
  <c r="F50" i="20"/>
  <c r="F44" i="20"/>
  <c r="F45" i="20" s="1"/>
  <c r="AI22" i="20"/>
  <c r="AH30" i="20"/>
  <c r="E46" i="20"/>
  <c r="E47" i="20" s="1"/>
  <c r="G36" i="20"/>
  <c r="F48" i="24" l="1"/>
  <c r="F51" i="24"/>
  <c r="AW29" i="24"/>
  <c r="AW23" i="24"/>
  <c r="AW25" i="24"/>
  <c r="AW26" i="24"/>
  <c r="AW24" i="24"/>
  <c r="AW28" i="24"/>
  <c r="AW27" i="24"/>
  <c r="G46" i="24"/>
  <c r="G47" i="24" s="1"/>
  <c r="AK28" i="24"/>
  <c r="AK29" i="24"/>
  <c r="AK23" i="24"/>
  <c r="AK25" i="24"/>
  <c r="AK24" i="24"/>
  <c r="AK27" i="24"/>
  <c r="AK26" i="24"/>
  <c r="AI30" i="21"/>
  <c r="AJ22" i="21"/>
  <c r="AJ30" i="21" s="1"/>
  <c r="AW29" i="21"/>
  <c r="AW23" i="21"/>
  <c r="AW25" i="21"/>
  <c r="AW24" i="21"/>
  <c r="AW28" i="21"/>
  <c r="AW27" i="21"/>
  <c r="AW26" i="21"/>
  <c r="AK24" i="22"/>
  <c r="AK27" i="22"/>
  <c r="AK29" i="22"/>
  <c r="AK23" i="22"/>
  <c r="AK25" i="22"/>
  <c r="AK28" i="22"/>
  <c r="AK26" i="22"/>
  <c r="E48" i="21"/>
  <c r="E51" i="21"/>
  <c r="G50" i="21"/>
  <c r="G44" i="21"/>
  <c r="G45" i="21" s="1"/>
  <c r="AW29" i="22"/>
  <c r="AW23" i="22"/>
  <c r="AW25" i="22"/>
  <c r="AW28" i="22"/>
  <c r="AW26" i="22"/>
  <c r="AW27" i="22"/>
  <c r="AW24" i="22"/>
  <c r="F46" i="21"/>
  <c r="F47" i="21" s="1"/>
  <c r="E48" i="22"/>
  <c r="E51" i="22"/>
  <c r="G50" i="22"/>
  <c r="G44" i="22"/>
  <c r="G45" i="22" s="1"/>
  <c r="F46" i="22"/>
  <c r="F47" i="22" s="1"/>
  <c r="AJ22" i="20"/>
  <c r="AJ30" i="20" s="1"/>
  <c r="AI30" i="20"/>
  <c r="F46" i="20"/>
  <c r="F47" i="20" s="1"/>
  <c r="E48" i="20"/>
  <c r="E51" i="20"/>
  <c r="G50" i="20"/>
  <c r="G44" i="20"/>
  <c r="G45" i="20" s="1"/>
  <c r="AW27" i="20"/>
  <c r="AW29" i="20"/>
  <c r="AW23" i="20"/>
  <c r="AW26" i="20"/>
  <c r="AW25" i="20"/>
  <c r="AW28" i="20"/>
  <c r="AW24" i="20"/>
  <c r="G51" i="24" l="1"/>
  <c r="B52" i="24" s="1"/>
  <c r="L2" i="24" s="1"/>
  <c r="G48" i="24"/>
  <c r="J2" i="24"/>
  <c r="F48" i="21"/>
  <c r="F51" i="21"/>
  <c r="F48" i="22"/>
  <c r="F51" i="22"/>
  <c r="G46" i="21"/>
  <c r="G47" i="21" s="1"/>
  <c r="G46" i="22"/>
  <c r="G47" i="22" s="1"/>
  <c r="AK27" i="21"/>
  <c r="AK29" i="21"/>
  <c r="AK23" i="21"/>
  <c r="AK24" i="21"/>
  <c r="AK25" i="21"/>
  <c r="AK26" i="21"/>
  <c r="AK28" i="21"/>
  <c r="F48" i="20"/>
  <c r="F51" i="20"/>
  <c r="G46" i="20"/>
  <c r="G47" i="20" s="1"/>
  <c r="AK24" i="20"/>
  <c r="AK27" i="20"/>
  <c r="AK26" i="20"/>
  <c r="AK29" i="20"/>
  <c r="AK23" i="20"/>
  <c r="AK25" i="20"/>
  <c r="AK28" i="20"/>
  <c r="O5" i="24" l="1"/>
  <c r="O36" i="24"/>
  <c r="O22" i="24"/>
  <c r="K2" i="24"/>
  <c r="AM5" i="24"/>
  <c r="AM36" i="24"/>
  <c r="AM22" i="24"/>
  <c r="G48" i="21"/>
  <c r="G51" i="21"/>
  <c r="B52" i="21" s="1"/>
  <c r="L2" i="21" s="1"/>
  <c r="J2" i="21"/>
  <c r="G48" i="22"/>
  <c r="G51" i="22"/>
  <c r="B52" i="22" s="1"/>
  <c r="J2" i="22"/>
  <c r="G48" i="20"/>
  <c r="G51" i="20"/>
  <c r="B52" i="20" s="1"/>
  <c r="L2" i="20" s="1"/>
  <c r="J2" i="20"/>
  <c r="B51" i="18"/>
  <c r="C43" i="18"/>
  <c r="C42" i="18"/>
  <c r="C41" i="18"/>
  <c r="G39" i="18"/>
  <c r="G40" i="18" s="1"/>
  <c r="F39" i="18"/>
  <c r="F40" i="18" s="1"/>
  <c r="E39" i="18"/>
  <c r="E40" i="18" s="1"/>
  <c r="D39" i="18"/>
  <c r="D40" i="18" s="1"/>
  <c r="C39" i="18"/>
  <c r="C40" i="18" s="1"/>
  <c r="G33" i="18"/>
  <c r="F33" i="18"/>
  <c r="E33" i="18"/>
  <c r="D33" i="18"/>
  <c r="C33" i="18"/>
  <c r="D31" i="18"/>
  <c r="E31" i="18" s="1"/>
  <c r="F31" i="18" s="1"/>
  <c r="G31" i="18" s="1"/>
  <c r="B23" i="18"/>
  <c r="B19" i="18"/>
  <c r="B7" i="18"/>
  <c r="G6" i="18"/>
  <c r="G4" i="18"/>
  <c r="H62" i="11"/>
  <c r="I62" i="11" s="1"/>
  <c r="J62" i="11" s="1"/>
  <c r="K62" i="11" s="1"/>
  <c r="L62" i="11" s="1"/>
  <c r="H61" i="11"/>
  <c r="I61" i="11" s="1"/>
  <c r="H60" i="11"/>
  <c r="K59" i="11"/>
  <c r="L58" i="11"/>
  <c r="L59" i="11" s="1"/>
  <c r="K58" i="11"/>
  <c r="J58" i="11"/>
  <c r="J59" i="11" s="1"/>
  <c r="I58" i="11"/>
  <c r="I59" i="11" s="1"/>
  <c r="H58" i="11"/>
  <c r="H59" i="11" s="1"/>
  <c r="L52" i="11"/>
  <c r="M52" i="11" s="1"/>
  <c r="K52" i="11"/>
  <c r="J52" i="11"/>
  <c r="I52" i="11"/>
  <c r="H52" i="11"/>
  <c r="I50" i="11"/>
  <c r="J50" i="11" s="1"/>
  <c r="K50" i="11" s="1"/>
  <c r="L50" i="11" s="1"/>
  <c r="H38" i="11"/>
  <c r="I38" i="11" s="1"/>
  <c r="J38" i="11" s="1"/>
  <c r="K38" i="11" s="1"/>
  <c r="L38" i="11" s="1"/>
  <c r="H37" i="11"/>
  <c r="I37" i="11" s="1"/>
  <c r="J37" i="11" s="1"/>
  <c r="K37" i="11" s="1"/>
  <c r="L37" i="11" s="1"/>
  <c r="B33" i="11"/>
  <c r="H36" i="11"/>
  <c r="I36" i="11" s="1"/>
  <c r="J36" i="11" s="1"/>
  <c r="K36" i="11" s="1"/>
  <c r="L36" i="11" s="1"/>
  <c r="K35" i="11"/>
  <c r="I35" i="11"/>
  <c r="H35" i="11"/>
  <c r="B31" i="11"/>
  <c r="M34" i="11"/>
  <c r="L34" i="11"/>
  <c r="L35" i="11" s="1"/>
  <c r="K34" i="11"/>
  <c r="J34" i="11"/>
  <c r="J35" i="11" s="1"/>
  <c r="I34" i="11"/>
  <c r="H34" i="11"/>
  <c r="Q27" i="11"/>
  <c r="S27" i="11" s="1"/>
  <c r="Q26" i="11"/>
  <c r="S26" i="11" s="1"/>
  <c r="Q25" i="11"/>
  <c r="S25" i="11" s="1"/>
  <c r="W24" i="11"/>
  <c r="V24" i="11"/>
  <c r="U24" i="11"/>
  <c r="L28" i="11"/>
  <c r="M28" i="11" s="1"/>
  <c r="K28" i="11"/>
  <c r="J28" i="11"/>
  <c r="I28" i="11"/>
  <c r="H28" i="11"/>
  <c r="I26" i="11"/>
  <c r="J26" i="11" s="1"/>
  <c r="K26" i="11" s="1"/>
  <c r="L26" i="11" s="1"/>
  <c r="S20" i="11"/>
  <c r="Q20" i="11"/>
  <c r="Q19" i="11"/>
  <c r="S19" i="11" s="1"/>
  <c r="D19" i="11"/>
  <c r="C19" i="11"/>
  <c r="B19" i="11"/>
  <c r="Q18" i="11"/>
  <c r="S18" i="11" s="1"/>
  <c r="W17" i="11"/>
  <c r="V17" i="11"/>
  <c r="U17" i="11"/>
  <c r="H14" i="11"/>
  <c r="I14" i="11" s="1"/>
  <c r="J14" i="11" s="1"/>
  <c r="K14" i="11" s="1"/>
  <c r="L14" i="11" s="1"/>
  <c r="Q13" i="11"/>
  <c r="S13" i="11" s="1"/>
  <c r="H13" i="11"/>
  <c r="I13" i="11" s="1"/>
  <c r="J13" i="11" s="1"/>
  <c r="K13" i="11" s="1"/>
  <c r="L13" i="11" s="1"/>
  <c r="Q12" i="11"/>
  <c r="S12" i="11" s="1"/>
  <c r="H12" i="11"/>
  <c r="I12" i="11" s="1"/>
  <c r="J12" i="11" s="1"/>
  <c r="K12" i="11" s="1"/>
  <c r="L12" i="11" s="1"/>
  <c r="Q11" i="11"/>
  <c r="S11" i="11" s="1"/>
  <c r="K11" i="11"/>
  <c r="W10" i="11"/>
  <c r="V10" i="11"/>
  <c r="U10" i="11"/>
  <c r="L10" i="11"/>
  <c r="L11" i="11" s="1"/>
  <c r="K10" i="11"/>
  <c r="J10" i="11"/>
  <c r="J11" i="11" s="1"/>
  <c r="I10" i="11"/>
  <c r="I11" i="11" s="1"/>
  <c r="H10" i="11"/>
  <c r="D7" i="11"/>
  <c r="C7" i="11"/>
  <c r="B7" i="11"/>
  <c r="Q6" i="11"/>
  <c r="S6" i="11" s="1"/>
  <c r="AB5" i="11"/>
  <c r="AC5" i="11" s="1"/>
  <c r="AA5" i="11"/>
  <c r="Q5" i="11"/>
  <c r="S5" i="11" s="1"/>
  <c r="AB4" i="11"/>
  <c r="AA4" i="11"/>
  <c r="Q4" i="11"/>
  <c r="S4" i="11" s="1"/>
  <c r="L4" i="11"/>
  <c r="M4" i="11" s="1"/>
  <c r="K4" i="11"/>
  <c r="J4" i="11"/>
  <c r="I4" i="11"/>
  <c r="H4" i="11"/>
  <c r="AB3" i="11"/>
  <c r="AA3" i="11"/>
  <c r="W3" i="11"/>
  <c r="U3" i="11"/>
  <c r="D3" i="11"/>
  <c r="H51" i="11" s="1"/>
  <c r="I51" i="11" s="1"/>
  <c r="J51" i="11" s="1"/>
  <c r="K51" i="11" s="1"/>
  <c r="L51" i="11" s="1"/>
  <c r="C3" i="11"/>
  <c r="H27" i="11" s="1"/>
  <c r="I27" i="11" s="1"/>
  <c r="J27" i="11" s="1"/>
  <c r="K27" i="11" s="1"/>
  <c r="L27" i="11" s="1"/>
  <c r="B3" i="11"/>
  <c r="H3" i="11" s="1"/>
  <c r="I3" i="11" s="1"/>
  <c r="J3" i="11" s="1"/>
  <c r="K3" i="11" s="1"/>
  <c r="L3" i="11" s="1"/>
  <c r="AA2" i="11"/>
  <c r="AC2" i="11" s="1"/>
  <c r="I2" i="11"/>
  <c r="J2" i="11" s="1"/>
  <c r="K2" i="11" s="1"/>
  <c r="L2" i="11" s="1"/>
  <c r="L2" i="22" l="1"/>
  <c r="AM22" i="22" s="1"/>
  <c r="AC3" i="11"/>
  <c r="M35" i="11"/>
  <c r="M59" i="11"/>
  <c r="M37" i="11"/>
  <c r="AA36" i="24"/>
  <c r="AA5" i="24"/>
  <c r="AA22" i="24"/>
  <c r="O5" i="22"/>
  <c r="O36" i="22"/>
  <c r="K2" i="22"/>
  <c r="O22" i="22"/>
  <c r="O22" i="21"/>
  <c r="K2" i="21"/>
  <c r="O5" i="21"/>
  <c r="O36" i="21"/>
  <c r="AM5" i="21"/>
  <c r="AM22" i="21"/>
  <c r="AM36" i="21"/>
  <c r="O36" i="20"/>
  <c r="O22" i="20"/>
  <c r="K2" i="20"/>
  <c r="O5" i="20"/>
  <c r="AM5" i="20"/>
  <c r="AM36" i="20"/>
  <c r="AM22" i="20"/>
  <c r="X24" i="11"/>
  <c r="X3" i="11"/>
  <c r="X10" i="11"/>
  <c r="X17" i="11"/>
  <c r="D43" i="18"/>
  <c r="E43" i="18" s="1"/>
  <c r="D41" i="18"/>
  <c r="E41" i="18" s="1"/>
  <c r="F41" i="18" s="1"/>
  <c r="G41" i="18" s="1"/>
  <c r="D42" i="18"/>
  <c r="E42" i="18" s="1"/>
  <c r="F42" i="18" s="1"/>
  <c r="G42" i="18" s="1"/>
  <c r="H29" i="11"/>
  <c r="H31" i="11" s="1"/>
  <c r="H8" i="11"/>
  <c r="H9" i="11" s="1"/>
  <c r="J61" i="11"/>
  <c r="K61" i="11" s="1"/>
  <c r="L61" i="11" s="1"/>
  <c r="I60" i="11"/>
  <c r="J60" i="11" s="1"/>
  <c r="K60" i="11" s="1"/>
  <c r="L60" i="11" s="1"/>
  <c r="M36" i="11"/>
  <c r="H53" i="11"/>
  <c r="I56" i="11"/>
  <c r="I57" i="11" s="1"/>
  <c r="H56" i="11"/>
  <c r="H57" i="11" s="1"/>
  <c r="H11" i="11"/>
  <c r="M11" i="11" s="1"/>
  <c r="M10" i="11"/>
  <c r="H5" i="11"/>
  <c r="I8" i="11"/>
  <c r="I9" i="11" s="1"/>
  <c r="AC4" i="11"/>
  <c r="M58" i="11"/>
  <c r="M12" i="11"/>
  <c r="M13" i="11"/>
  <c r="H32" i="11"/>
  <c r="H33" i="11" s="1"/>
  <c r="AM5" i="22" l="1"/>
  <c r="AM36" i="22"/>
  <c r="H45" i="11"/>
  <c r="AA5" i="22"/>
  <c r="AA22" i="22"/>
  <c r="AA36" i="22"/>
  <c r="AA5" i="21"/>
  <c r="AA36" i="21"/>
  <c r="AA22" i="21"/>
  <c r="AA22" i="20"/>
  <c r="AA5" i="20"/>
  <c r="AA36" i="20"/>
  <c r="H39" i="11"/>
  <c r="H40" i="11" s="1"/>
  <c r="H41" i="11" s="1"/>
  <c r="H42" i="11" s="1"/>
  <c r="F43" i="18"/>
  <c r="H7" i="11"/>
  <c r="I5" i="11"/>
  <c r="I53" i="11"/>
  <c r="M61" i="11"/>
  <c r="I29" i="11"/>
  <c r="I32" i="11"/>
  <c r="I33" i="11" s="1"/>
  <c r="H55" i="11"/>
  <c r="H63" i="11" s="1"/>
  <c r="H64" i="11" s="1"/>
  <c r="M60" i="11"/>
  <c r="H69" i="11" l="1"/>
  <c r="H43" i="11"/>
  <c r="H46" i="11"/>
  <c r="H15" i="11"/>
  <c r="H16" i="11" s="1"/>
  <c r="H17" i="11" s="1"/>
  <c r="H18" i="11" s="1"/>
  <c r="H21" i="11"/>
  <c r="G43" i="18"/>
  <c r="H65" i="11"/>
  <c r="H66" i="11" s="1"/>
  <c r="I7" i="11"/>
  <c r="I31" i="11"/>
  <c r="J29" i="11"/>
  <c r="J32" i="11"/>
  <c r="J33" i="11" s="1"/>
  <c r="I55" i="11"/>
  <c r="J53" i="11"/>
  <c r="J56" i="11"/>
  <c r="J57" i="11" s="1"/>
  <c r="J5" i="11"/>
  <c r="J8" i="11"/>
  <c r="J9" i="11" s="1"/>
  <c r="I63" i="11" l="1"/>
  <c r="I64" i="11" s="1"/>
  <c r="I65" i="11" s="1"/>
  <c r="I66" i="11" s="1"/>
  <c r="I69" i="11"/>
  <c r="H67" i="11"/>
  <c r="H70" i="11"/>
  <c r="I39" i="11"/>
  <c r="I40" i="11" s="1"/>
  <c r="I41" i="11" s="1"/>
  <c r="I42" i="11" s="1"/>
  <c r="I45" i="11"/>
  <c r="H19" i="11"/>
  <c r="H22" i="11"/>
  <c r="I15" i="11"/>
  <c r="I16" i="11" s="1"/>
  <c r="I17" i="11" s="1"/>
  <c r="I18" i="11" s="1"/>
  <c r="I21" i="11"/>
  <c r="K53" i="11"/>
  <c r="K56" i="11"/>
  <c r="K57" i="11" s="1"/>
  <c r="J55" i="11"/>
  <c r="J63" i="11" s="1"/>
  <c r="J64" i="11" s="1"/>
  <c r="K29" i="11"/>
  <c r="K32" i="11"/>
  <c r="K33" i="11" s="1"/>
  <c r="J31" i="11"/>
  <c r="J7" i="11"/>
  <c r="M38" i="11"/>
  <c r="M14" i="11"/>
  <c r="M3" i="11"/>
  <c r="M8" i="11" s="1"/>
  <c r="M9" i="11" s="1"/>
  <c r="K5" i="11"/>
  <c r="K8" i="11"/>
  <c r="K9" i="11" s="1"/>
  <c r="M62" i="11"/>
  <c r="J69" i="11" l="1"/>
  <c r="I67" i="11"/>
  <c r="I70" i="11"/>
  <c r="I43" i="11"/>
  <c r="I46" i="11"/>
  <c r="J39" i="11"/>
  <c r="J40" i="11" s="1"/>
  <c r="J41" i="11" s="1"/>
  <c r="J42" i="11" s="1"/>
  <c r="J45" i="11"/>
  <c r="I19" i="11"/>
  <c r="I22" i="11"/>
  <c r="J15" i="11"/>
  <c r="J16" i="11" s="1"/>
  <c r="J17" i="11" s="1"/>
  <c r="J18" i="11" s="1"/>
  <c r="J21" i="11"/>
  <c r="J65" i="11"/>
  <c r="J66" i="11" s="1"/>
  <c r="K55" i="11"/>
  <c r="K63" i="11" s="1"/>
  <c r="K64" i="11" s="1"/>
  <c r="L29" i="11"/>
  <c r="M29" i="11" s="1"/>
  <c r="L32" i="11"/>
  <c r="L33" i="11" s="1"/>
  <c r="M27" i="11"/>
  <c r="M32" i="11" s="1"/>
  <c r="M33" i="11" s="1"/>
  <c r="K7" i="11"/>
  <c r="L56" i="11"/>
  <c r="L57" i="11" s="1"/>
  <c r="L53" i="11"/>
  <c r="M53" i="11" s="1"/>
  <c r="M51" i="11"/>
  <c r="M56" i="11" s="1"/>
  <c r="M57" i="11" s="1"/>
  <c r="K31" i="11"/>
  <c r="L5" i="11"/>
  <c r="L8" i="11"/>
  <c r="L9" i="11" s="1"/>
  <c r="K69" i="11" l="1"/>
  <c r="J67" i="11"/>
  <c r="J70" i="11"/>
  <c r="K39" i="11"/>
  <c r="K40" i="11" s="1"/>
  <c r="K41" i="11" s="1"/>
  <c r="K42" i="11" s="1"/>
  <c r="K45" i="11"/>
  <c r="J43" i="11"/>
  <c r="J46" i="11"/>
  <c r="J19" i="11"/>
  <c r="J22" i="11"/>
  <c r="K15" i="11"/>
  <c r="K16" i="11" s="1"/>
  <c r="K17" i="11" s="1"/>
  <c r="K18" i="11" s="1"/>
  <c r="K21" i="11"/>
  <c r="M55" i="11"/>
  <c r="M63" i="11" s="1"/>
  <c r="M64" i="11" s="1"/>
  <c r="L55" i="11"/>
  <c r="L63" i="11" s="1"/>
  <c r="L64" i="11" s="1"/>
  <c r="L31" i="11"/>
  <c r="M31" i="11"/>
  <c r="M39" i="11" s="1"/>
  <c r="M40" i="11" s="1"/>
  <c r="K65" i="11"/>
  <c r="K66" i="11" s="1"/>
  <c r="L7" i="11"/>
  <c r="M5" i="11"/>
  <c r="L69" i="11" l="1"/>
  <c r="K67" i="11"/>
  <c r="K70" i="11"/>
  <c r="L39" i="11"/>
  <c r="L40" i="11" s="1"/>
  <c r="L41" i="11" s="1"/>
  <c r="L42" i="11" s="1"/>
  <c r="L45" i="11"/>
  <c r="K43" i="11"/>
  <c r="K46" i="11"/>
  <c r="L15" i="11"/>
  <c r="L16" i="11" s="1"/>
  <c r="L17" i="11" s="1"/>
  <c r="L18" i="11" s="1"/>
  <c r="L21" i="11"/>
  <c r="K19" i="11"/>
  <c r="K22" i="11"/>
  <c r="L65" i="11"/>
  <c r="L66" i="11" s="1"/>
  <c r="M65" i="11"/>
  <c r="M66" i="11" s="1"/>
  <c r="M67" i="11" s="1"/>
  <c r="M41" i="11"/>
  <c r="M42" i="11" s="1"/>
  <c r="M43" i="11" s="1"/>
  <c r="M7" i="11"/>
  <c r="M15" i="11" s="1"/>
  <c r="M16" i="11" s="1"/>
  <c r="L67" i="11" l="1"/>
  <c r="L70" i="11"/>
  <c r="G71" i="11" s="1"/>
  <c r="L43" i="11"/>
  <c r="L46" i="11"/>
  <c r="G47" i="11" s="1"/>
  <c r="L19" i="11"/>
  <c r="L22" i="11"/>
  <c r="G23" i="11" s="1"/>
  <c r="M17" i="11"/>
  <c r="M18" i="11" s="1"/>
  <c r="M19" i="11" s="1"/>
  <c r="T24" i="11" l="1"/>
  <c r="T17" i="11"/>
  <c r="T10" i="11"/>
  <c r="T3" i="11"/>
  <c r="R24" i="11"/>
  <c r="R17" i="11"/>
  <c r="R10" i="11"/>
  <c r="R3" i="11"/>
  <c r="P3" i="11"/>
  <c r="P17" i="11"/>
  <c r="P10" i="11"/>
  <c r="P24" i="11"/>
  <c r="C32" i="18"/>
  <c r="C34" i="18" l="1"/>
  <c r="C36" i="18" s="1"/>
  <c r="D32" i="18"/>
  <c r="E32" i="18" s="1"/>
  <c r="F32" i="18" s="1"/>
  <c r="G32" i="18" s="1"/>
  <c r="C37" i="18"/>
  <c r="C38" i="18" s="1"/>
  <c r="E34" i="18" l="1"/>
  <c r="E36" i="18" s="1"/>
  <c r="F37" i="18"/>
  <c r="F38" i="18" s="1"/>
  <c r="E37" i="18"/>
  <c r="E38" i="18" s="1"/>
  <c r="D34" i="18"/>
  <c r="D36" i="18" s="1"/>
  <c r="D37" i="18"/>
  <c r="D38" i="18" s="1"/>
  <c r="C44" i="18"/>
  <c r="C45" i="18" s="1"/>
  <c r="C50" i="18"/>
  <c r="G37" i="18" l="1"/>
  <c r="G38" i="18" s="1"/>
  <c r="F34" i="18"/>
  <c r="F36" i="18" s="1"/>
  <c r="C46" i="18"/>
  <c r="C47" i="18" s="1"/>
  <c r="D44" i="18"/>
  <c r="D45" i="18" s="1"/>
  <c r="D50" i="18"/>
  <c r="E44" i="18"/>
  <c r="E45" i="18" s="1"/>
  <c r="E50" i="18"/>
  <c r="G34" i="18" l="1"/>
  <c r="G36" i="18" s="1"/>
  <c r="C48" i="18"/>
  <c r="C51" i="18"/>
  <c r="E46" i="18"/>
  <c r="E47" i="18" s="1"/>
  <c r="F50" i="18"/>
  <c r="F44" i="18"/>
  <c r="F45" i="18" s="1"/>
  <c r="D46" i="18"/>
  <c r="D47" i="18" s="1"/>
  <c r="E48" i="18" l="1"/>
  <c r="E51" i="18"/>
  <c r="F46" i="18"/>
  <c r="F47" i="18" s="1"/>
  <c r="G50" i="18"/>
  <c r="G44" i="18"/>
  <c r="G45" i="18" s="1"/>
  <c r="D51" i="18"/>
  <c r="D48" i="18"/>
  <c r="F48" i="18" l="1"/>
  <c r="F51" i="18"/>
  <c r="G46" i="18"/>
  <c r="G47" i="18" s="1"/>
  <c r="G51" i="18" l="1"/>
  <c r="B52" i="18" s="1"/>
  <c r="S2" i="18" s="1"/>
  <c r="AK3" i="18" s="1"/>
  <c r="G48" i="18"/>
</calcChain>
</file>

<file path=xl/sharedStrings.xml><?xml version="1.0" encoding="utf-8"?>
<sst xmlns="http://schemas.openxmlformats.org/spreadsheetml/2006/main" count="635" uniqueCount="90">
  <si>
    <t>Return on Sales</t>
  </si>
  <si>
    <t>Net Income after Tax</t>
  </si>
  <si>
    <t xml:space="preserve">  Tax</t>
  </si>
  <si>
    <t>Net Income pre Tax</t>
  </si>
  <si>
    <t>Total Costs</t>
  </si>
  <si>
    <t xml:space="preserve">  Administration</t>
  </si>
  <si>
    <t xml:space="preserve">  Marketing</t>
  </si>
  <si>
    <t xml:space="preserve">  Selling</t>
  </si>
  <si>
    <t xml:space="preserve">  Development Allocation </t>
  </si>
  <si>
    <t>Best Price</t>
  </si>
  <si>
    <t xml:space="preserve">  Development Costs</t>
  </si>
  <si>
    <t xml:space="preserve">  Manufacturing Allocation</t>
  </si>
  <si>
    <t>Volume Adjustment =</t>
  </si>
  <si>
    <t>Growth   =</t>
  </si>
  <si>
    <t xml:space="preserve">  Manufacturing Cost</t>
  </si>
  <si>
    <t>Effect of Price &amp; Cost</t>
  </si>
  <si>
    <t xml:space="preserve">  Revenue Allocation</t>
  </si>
  <si>
    <t>Costs:</t>
  </si>
  <si>
    <t>Sales</t>
  </si>
  <si>
    <t>Price</t>
  </si>
  <si>
    <t>Volume</t>
  </si>
  <si>
    <t>Total</t>
  </si>
  <si>
    <t>Model</t>
  </si>
  <si>
    <t xml:space="preserve"> Target Return on Sales</t>
  </si>
  <si>
    <t xml:space="preserve"> Tax Rate</t>
  </si>
  <si>
    <t xml:space="preserve"> Operating Expense Growth</t>
  </si>
  <si>
    <t xml:space="preserve">   Administrative</t>
  </si>
  <si>
    <t xml:space="preserve">   Marketing</t>
  </si>
  <si>
    <t xml:space="preserve">   Selling</t>
  </si>
  <si>
    <t>Cost Adjustment   =</t>
  </si>
  <si>
    <t xml:space="preserve"> Operating Expenses</t>
  </si>
  <si>
    <t>Effect of Price &amp; Growth</t>
  </si>
  <si>
    <t xml:space="preserve"> Development Allocations</t>
  </si>
  <si>
    <t xml:space="preserve"> Manufacturing Allocation</t>
  </si>
  <si>
    <t xml:space="preserve"> Revenue Allocation</t>
  </si>
  <si>
    <t xml:space="preserve"> Annual Development Costs</t>
  </si>
  <si>
    <t xml:space="preserve">      Cost Adjustment</t>
  </si>
  <si>
    <t xml:space="preserve">   Overhead</t>
  </si>
  <si>
    <t xml:space="preserve">   Labor</t>
  </si>
  <si>
    <t xml:space="preserve">   Material</t>
  </si>
  <si>
    <t xml:space="preserve"> Manufacturing Costs</t>
  </si>
  <si>
    <t xml:space="preserve"> Sales Growth</t>
  </si>
  <si>
    <t xml:space="preserve">      Volume Adjustment</t>
  </si>
  <si>
    <t xml:space="preserve"> Sales Volume</t>
  </si>
  <si>
    <t xml:space="preserve"> Selling Price</t>
  </si>
  <si>
    <t>Effect of Price &amp; Volume</t>
  </si>
  <si>
    <t>Assumptions:</t>
  </si>
  <si>
    <t xml:space="preserve">Price </t>
  </si>
  <si>
    <t xml:space="preserve">Volume </t>
  </si>
  <si>
    <t xml:space="preserve">Base </t>
  </si>
  <si>
    <t>Lower</t>
  </si>
  <si>
    <t>Base</t>
  </si>
  <si>
    <t>Upper</t>
  </si>
  <si>
    <t>Selling Price</t>
  </si>
  <si>
    <t>Max</t>
  </si>
  <si>
    <t>Min</t>
  </si>
  <si>
    <t>Difference</t>
  </si>
  <si>
    <t>Volume Adjustment</t>
  </si>
  <si>
    <t xml:space="preserve">Sales Growth </t>
  </si>
  <si>
    <t xml:space="preserve">Cost Adjustment </t>
  </si>
  <si>
    <t>Cost Adjustment</t>
  </si>
  <si>
    <t>Sales Growth</t>
  </si>
  <si>
    <t xml:space="preserve">Investment </t>
  </si>
  <si>
    <t>Non Cash Expenses</t>
  </si>
  <si>
    <t xml:space="preserve">Cash Flow </t>
  </si>
  <si>
    <t>NPV</t>
  </si>
  <si>
    <t>Discount Rate</t>
  </si>
  <si>
    <t>Target ROS</t>
  </si>
  <si>
    <t>Cun NI</t>
  </si>
  <si>
    <t>ROS</t>
  </si>
  <si>
    <t>NPV at 12.5%</t>
  </si>
  <si>
    <t xml:space="preserve">Best </t>
  </si>
  <si>
    <t>Cost</t>
  </si>
  <si>
    <t xml:space="preserve">Driver </t>
  </si>
  <si>
    <t xml:space="preserve">Cost </t>
  </si>
  <si>
    <t>Grow</t>
  </si>
  <si>
    <t xml:space="preserve">Growth </t>
  </si>
  <si>
    <t>Growth</t>
  </si>
  <si>
    <t>Max NPV</t>
  </si>
  <si>
    <t>Avg best price at that NPV is better than $2 million</t>
  </si>
  <si>
    <t>Driver</t>
  </si>
  <si>
    <t>Prices</t>
  </si>
  <si>
    <t xml:space="preserve">For product sold at </t>
  </si>
  <si>
    <t>Max NPV at set price</t>
  </si>
  <si>
    <t>Min NPV at set price</t>
  </si>
  <si>
    <t>Average NPV at set price</t>
  </si>
  <si>
    <t>Probability of meeting goal of exceeding 2 million</t>
  </si>
  <si>
    <t xml:space="preserve">Overview at set price </t>
  </si>
  <si>
    <t>Probability of  of losing  2 million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</si>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</sst>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0.0%"/>
    <numFmt numFmtId="166" formatCode="_(* #,##0.00000_);_(* \(#,##0.00000\);_(* &quot;-&quot;??_);_(@_)"/>
    <numFmt numFmtId="167" formatCode="0.0%;0.0%;_(* &quot;-&quot;??_);&quot;35%&quot;"/>
    <numFmt numFmtId="168" formatCode="_(* #,##0_);_(* \(#,##0\);_(* &quot;-&quot;??_);_(@_)"/>
  </numFmts>
  <fonts count="13" x14ac:knownFonts="1"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2"/>
      <name val="Calibri"/>
      <family val="2"/>
    </font>
    <font>
      <sz val="10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double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219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9" fontId="4" fillId="2" borderId="2" xfId="2" applyFont="1" applyFill="1" applyBorder="1" applyAlignment="1">
      <alignment vertical="center"/>
    </xf>
    <xf numFmtId="9" fontId="4" fillId="2" borderId="3" xfId="2" applyFont="1" applyFill="1" applyBorder="1" applyAlignment="1">
      <alignment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9" fontId="4" fillId="2" borderId="0" xfId="2" applyFont="1" applyFill="1" applyBorder="1" applyAlignment="1">
      <alignment vertical="center"/>
    </xf>
    <xf numFmtId="9" fontId="4" fillId="2" borderId="7" xfId="2" applyFont="1" applyFill="1" applyBorder="1" applyAlignment="1">
      <alignment vertical="center"/>
    </xf>
    <xf numFmtId="0" fontId="4" fillId="3" borderId="8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9" fontId="4" fillId="0" borderId="0" xfId="2" applyFont="1" applyBorder="1" applyAlignment="1">
      <alignment vertical="center"/>
    </xf>
    <xf numFmtId="9" fontId="4" fillId="0" borderId="7" xfId="2" applyFont="1" applyBorder="1" applyAlignment="1">
      <alignment vertical="center"/>
    </xf>
    <xf numFmtId="37" fontId="4" fillId="0" borderId="6" xfId="1" applyNumberFormat="1" applyFont="1" applyBorder="1" applyAlignment="1">
      <alignment vertical="center"/>
    </xf>
    <xf numFmtId="37" fontId="4" fillId="0" borderId="0" xfId="1" applyNumberFormat="1" applyFont="1" applyAlignment="1">
      <alignment vertical="center"/>
    </xf>
    <xf numFmtId="37" fontId="4" fillId="0" borderId="7" xfId="1" applyNumberFormat="1" applyFont="1" applyBorder="1" applyAlignment="1">
      <alignment vertical="center"/>
    </xf>
    <xf numFmtId="3" fontId="2" fillId="2" borderId="10" xfId="1" applyNumberFormat="1" applyFont="1" applyFill="1" applyBorder="1" applyAlignment="1">
      <alignment vertical="center"/>
    </xf>
    <xf numFmtId="3" fontId="2" fillId="2" borderId="11" xfId="1" applyNumberFormat="1" applyFont="1" applyFill="1" applyBorder="1" applyAlignment="1">
      <alignment vertical="center"/>
    </xf>
    <xf numFmtId="9" fontId="4" fillId="0" borderId="13" xfId="2" applyFont="1" applyBorder="1" applyAlignment="1">
      <alignment vertical="center"/>
    </xf>
    <xf numFmtId="9" fontId="4" fillId="0" borderId="14" xfId="2" applyFont="1" applyBorder="1" applyAlignment="1">
      <alignment vertical="center"/>
    </xf>
    <xf numFmtId="0" fontId="4" fillId="3" borderId="15" xfId="1" applyFont="1" applyFill="1" applyBorder="1" applyAlignment="1">
      <alignment horizontal="center" vertical="center"/>
    </xf>
    <xf numFmtId="37" fontId="4" fillId="0" borderId="12" xfId="1" applyNumberFormat="1" applyFont="1" applyBorder="1" applyAlignment="1">
      <alignment vertical="center"/>
    </xf>
    <xf numFmtId="37" fontId="4" fillId="0" borderId="13" xfId="1" applyNumberFormat="1" applyFont="1" applyBorder="1" applyAlignment="1">
      <alignment vertical="center"/>
    </xf>
    <xf numFmtId="37" fontId="4" fillId="0" borderId="14" xfId="1" applyNumberFormat="1" applyFont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4" fillId="4" borderId="17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19" xfId="1" applyFont="1" applyFill="1" applyBorder="1" applyAlignment="1">
      <alignment vertical="center"/>
    </xf>
    <xf numFmtId="9" fontId="4" fillId="0" borderId="20" xfId="2" applyFont="1" applyBorder="1" applyAlignment="1">
      <alignment vertical="center"/>
    </xf>
    <xf numFmtId="0" fontId="4" fillId="0" borderId="21" xfId="1" applyFont="1" applyBorder="1" applyAlignment="1">
      <alignment horizontal="center" vertical="center"/>
    </xf>
    <xf numFmtId="0" fontId="4" fillId="0" borderId="18" xfId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5" fillId="0" borderId="21" xfId="1" applyFont="1" applyBorder="1" applyAlignment="1">
      <alignment horizontal="center" vertical="center"/>
    </xf>
    <xf numFmtId="0" fontId="5" fillId="0" borderId="18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37" fontId="4" fillId="0" borderId="18" xfId="1" applyNumberFormat="1" applyFont="1" applyBorder="1" applyAlignment="1">
      <alignment vertical="center"/>
    </xf>
    <xf numFmtId="9" fontId="4" fillId="0" borderId="18" xfId="2" applyFont="1" applyBorder="1" applyAlignment="1">
      <alignment vertical="center"/>
    </xf>
    <xf numFmtId="37" fontId="5" fillId="0" borderId="18" xfId="1" applyNumberFormat="1" applyFont="1" applyBorder="1" applyAlignment="1">
      <alignment vertical="center"/>
    </xf>
    <xf numFmtId="9" fontId="5" fillId="0" borderId="18" xfId="2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9" fontId="4" fillId="0" borderId="2" xfId="2" applyFont="1" applyBorder="1" applyAlignment="1">
      <alignment vertical="center"/>
    </xf>
    <xf numFmtId="9" fontId="4" fillId="0" borderId="3" xfId="2" applyFont="1" applyBorder="1" applyAlignment="1">
      <alignment vertical="center"/>
    </xf>
    <xf numFmtId="9" fontId="4" fillId="3" borderId="4" xfId="2" applyFont="1" applyFill="1" applyBorder="1" applyAlignment="1">
      <alignment horizontal="center" vertical="center"/>
    </xf>
    <xf numFmtId="37" fontId="4" fillId="0" borderId="1" xfId="1" applyNumberFormat="1" applyFont="1" applyBorder="1" applyAlignment="1">
      <alignment vertical="center"/>
    </xf>
    <xf numFmtId="37" fontId="4" fillId="0" borderId="2" xfId="1" applyNumberFormat="1" applyFont="1" applyBorder="1" applyAlignment="1">
      <alignment vertical="center"/>
    </xf>
    <xf numFmtId="37" fontId="4" fillId="0" borderId="3" xfId="1" applyNumberFormat="1" applyFont="1" applyBorder="1" applyAlignment="1">
      <alignment vertical="center"/>
    </xf>
    <xf numFmtId="9" fontId="4" fillId="3" borderId="8" xfId="2" applyFont="1" applyFill="1" applyBorder="1" applyAlignment="1">
      <alignment horizontal="center" vertical="center"/>
    </xf>
    <xf numFmtId="9" fontId="4" fillId="3" borderId="15" xfId="2" applyFont="1" applyFill="1" applyBorder="1" applyAlignment="1">
      <alignment horizontal="center" vertical="center"/>
    </xf>
    <xf numFmtId="5" fontId="4" fillId="0" borderId="18" xfId="1" applyNumberFormat="1" applyFont="1" applyBorder="1" applyAlignment="1">
      <alignment vertical="center"/>
    </xf>
    <xf numFmtId="1" fontId="4" fillId="0" borderId="18" xfId="2" applyNumberFormat="1" applyFont="1" applyBorder="1" applyAlignment="1">
      <alignment vertical="center"/>
    </xf>
    <xf numFmtId="5" fontId="5" fillId="0" borderId="18" xfId="1" applyNumberFormat="1" applyFont="1" applyBorder="1" applyAlignment="1">
      <alignment vertical="center"/>
    </xf>
    <xf numFmtId="1" fontId="5" fillId="0" borderId="18" xfId="2" applyNumberFormat="1" applyFont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31" xfId="1" applyFont="1" applyBorder="1" applyAlignment="1">
      <alignment vertical="center"/>
    </xf>
    <xf numFmtId="43" fontId="2" fillId="2" borderId="0" xfId="3" applyFont="1" applyFill="1" applyAlignment="1">
      <alignment vertical="center"/>
    </xf>
    <xf numFmtId="166" fontId="2" fillId="2" borderId="0" xfId="3" applyNumberFormat="1" applyFont="1" applyFill="1" applyAlignment="1">
      <alignment vertical="center"/>
    </xf>
    <xf numFmtId="3" fontId="4" fillId="0" borderId="20" xfId="1" applyNumberFormat="1" applyFont="1" applyBorder="1" applyAlignment="1">
      <alignment vertical="center"/>
    </xf>
    <xf numFmtId="0" fontId="6" fillId="0" borderId="28" xfId="1" quotePrefix="1" applyFont="1" applyBorder="1" applyAlignment="1">
      <alignment horizontal="left" vertical="center"/>
    </xf>
    <xf numFmtId="0" fontId="2" fillId="0" borderId="27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43" fontId="2" fillId="0" borderId="0" xfId="3" applyFont="1" applyFill="1" applyAlignment="1">
      <alignment vertical="center"/>
    </xf>
    <xf numFmtId="0" fontId="7" fillId="0" borderId="9" xfId="1" quotePrefix="1" applyFont="1" applyBorder="1" applyAlignment="1">
      <alignment horizontal="left" vertical="center"/>
    </xf>
    <xf numFmtId="166" fontId="2" fillId="0" borderId="0" xfId="3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7" fontId="2" fillId="0" borderId="0" xfId="2" quotePrefix="1" applyNumberFormat="1" applyFont="1" applyFill="1" applyBorder="1" applyAlignment="1" applyProtection="1">
      <alignment horizontal="right" vertical="center"/>
    </xf>
    <xf numFmtId="3" fontId="2" fillId="0" borderId="11" xfId="1" applyNumberFormat="1" applyFont="1" applyBorder="1" applyAlignment="1">
      <alignment vertical="center"/>
    </xf>
    <xf numFmtId="3" fontId="2" fillId="0" borderId="10" xfId="1" applyNumberFormat="1" applyFont="1" applyBorder="1" applyAlignment="1">
      <alignment vertical="center"/>
    </xf>
    <xf numFmtId="3" fontId="2" fillId="6" borderId="0" xfId="1" applyNumberFormat="1" applyFont="1" applyFill="1" applyAlignment="1">
      <alignment vertical="center"/>
    </xf>
    <xf numFmtId="0" fontId="2" fillId="6" borderId="0" xfId="1" applyFont="1" applyFill="1" applyAlignment="1">
      <alignment vertical="center"/>
    </xf>
    <xf numFmtId="165" fontId="2" fillId="6" borderId="0" xfId="1" applyNumberFormat="1" applyFont="1" applyFill="1" applyAlignment="1">
      <alignment vertical="center"/>
    </xf>
    <xf numFmtId="10" fontId="2" fillId="0" borderId="32" xfId="1" applyNumberFormat="1" applyFont="1" applyBorder="1" applyAlignment="1">
      <alignment vertical="center"/>
    </xf>
    <xf numFmtId="0" fontId="6" fillId="0" borderId="33" xfId="1" applyFont="1" applyBorder="1" applyAlignment="1">
      <alignment vertical="center"/>
    </xf>
    <xf numFmtId="164" fontId="2" fillId="0" borderId="34" xfId="1" applyNumberFormat="1" applyFont="1" applyBorder="1" applyAlignment="1">
      <alignment vertical="center"/>
    </xf>
    <xf numFmtId="0" fontId="2" fillId="0" borderId="35" xfId="1" applyFont="1" applyBorder="1" applyAlignment="1">
      <alignment horizontal="right" vertical="center"/>
    </xf>
    <xf numFmtId="0" fontId="2" fillId="0" borderId="36" xfId="1" applyFont="1" applyBorder="1" applyAlignment="1">
      <alignment vertical="center"/>
    </xf>
    <xf numFmtId="3" fontId="2" fillId="0" borderId="37" xfId="1" applyNumberFormat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3" fontId="2" fillId="0" borderId="39" xfId="1" applyNumberFormat="1" applyFont="1" applyBorder="1" applyAlignment="1">
      <alignment vertical="center"/>
    </xf>
    <xf numFmtId="3" fontId="2" fillId="0" borderId="0" xfId="1" applyNumberFormat="1" applyFont="1" applyAlignment="1">
      <alignment vertical="center"/>
    </xf>
    <xf numFmtId="3" fontId="2" fillId="0" borderId="40" xfId="1" applyNumberFormat="1" applyFont="1" applyBorder="1" applyAlignment="1">
      <alignment vertical="center"/>
    </xf>
    <xf numFmtId="3" fontId="2" fillId="0" borderId="41" xfId="1" applyNumberFormat="1" applyFont="1" applyBorder="1" applyAlignment="1">
      <alignment vertical="center"/>
    </xf>
    <xf numFmtId="3" fontId="2" fillId="0" borderId="42" xfId="1" applyNumberFormat="1" applyFont="1" applyBorder="1" applyAlignment="1">
      <alignment vertical="center"/>
    </xf>
    <xf numFmtId="0" fontId="2" fillId="0" borderId="43" xfId="1" applyFont="1" applyBorder="1" applyAlignment="1">
      <alignment vertical="center"/>
    </xf>
    <xf numFmtId="10" fontId="2" fillId="0" borderId="44" xfId="1" applyNumberFormat="1" applyFont="1" applyBorder="1" applyAlignment="1">
      <alignment vertical="center"/>
    </xf>
    <xf numFmtId="9" fontId="2" fillId="0" borderId="0" xfId="4" applyFont="1" applyFill="1" applyAlignment="1">
      <alignment vertical="center"/>
    </xf>
    <xf numFmtId="3" fontId="2" fillId="0" borderId="0" xfId="3" applyNumberFormat="1" applyFont="1" applyFill="1" applyAlignment="1">
      <alignment vertical="center"/>
    </xf>
    <xf numFmtId="10" fontId="0" fillId="0" borderId="0" xfId="4" applyNumberFormat="1" applyFont="1"/>
    <xf numFmtId="37" fontId="2" fillId="2" borderId="0" xfId="1" applyNumberFormat="1" applyFont="1" applyFill="1" applyAlignment="1">
      <alignment vertical="center"/>
    </xf>
    <xf numFmtId="0" fontId="4" fillId="0" borderId="45" xfId="1" applyFont="1" applyBorder="1" applyAlignment="1">
      <alignment horizontal="center" vertical="center"/>
    </xf>
    <xf numFmtId="0" fontId="6" fillId="2" borderId="33" xfId="1" applyFont="1" applyFill="1" applyBorder="1" applyAlignment="1">
      <alignment vertical="center"/>
    </xf>
    <xf numFmtId="164" fontId="2" fillId="2" borderId="34" xfId="1" applyNumberFormat="1" applyFont="1" applyFill="1" applyBorder="1" applyAlignment="1">
      <alignment vertical="center"/>
    </xf>
    <xf numFmtId="0" fontId="2" fillId="2" borderId="35" xfId="1" applyFont="1" applyFill="1" applyBorder="1" applyAlignment="1">
      <alignment vertical="center"/>
    </xf>
    <xf numFmtId="0" fontId="2" fillId="2" borderId="36" xfId="1" applyFont="1" applyFill="1" applyBorder="1" applyAlignment="1">
      <alignment vertical="center"/>
    </xf>
    <xf numFmtId="0" fontId="2" fillId="2" borderId="40" xfId="1" applyFont="1" applyFill="1" applyBorder="1" applyAlignment="1">
      <alignment vertical="center"/>
    </xf>
    <xf numFmtId="0" fontId="2" fillId="2" borderId="38" xfId="1" applyFont="1" applyFill="1" applyBorder="1" applyAlignment="1">
      <alignment vertical="center"/>
    </xf>
    <xf numFmtId="3" fontId="2" fillId="2" borderId="0" xfId="1" applyNumberFormat="1" applyFont="1" applyFill="1" applyAlignment="1">
      <alignment vertical="center"/>
    </xf>
    <xf numFmtId="0" fontId="2" fillId="2" borderId="43" xfId="1" applyFont="1" applyFill="1" applyBorder="1" applyAlignment="1">
      <alignment vertical="center"/>
    </xf>
    <xf numFmtId="10" fontId="2" fillId="2" borderId="32" xfId="1" applyNumberFormat="1" applyFont="1" applyFill="1" applyBorder="1" applyAlignment="1">
      <alignment vertical="center"/>
    </xf>
    <xf numFmtId="0" fontId="2" fillId="2" borderId="44" xfId="1" applyFont="1" applyFill="1" applyBorder="1" applyAlignment="1">
      <alignment vertical="center"/>
    </xf>
    <xf numFmtId="0" fontId="6" fillId="2" borderId="34" xfId="1" applyFont="1" applyFill="1" applyBorder="1" applyAlignment="1">
      <alignment vertical="center"/>
    </xf>
    <xf numFmtId="0" fontId="2" fillId="2" borderId="32" xfId="1" applyFont="1" applyFill="1" applyBorder="1" applyAlignment="1">
      <alignment vertical="center"/>
    </xf>
    <xf numFmtId="164" fontId="2" fillId="2" borderId="35" xfId="1" applyNumberFormat="1" applyFont="1" applyFill="1" applyBorder="1" applyAlignment="1">
      <alignment vertical="center"/>
    </xf>
    <xf numFmtId="3" fontId="2" fillId="2" borderId="41" xfId="1" applyNumberFormat="1" applyFont="1" applyFill="1" applyBorder="1" applyAlignment="1">
      <alignment vertical="center"/>
    </xf>
    <xf numFmtId="3" fontId="2" fillId="2" borderId="40" xfId="1" applyNumberFormat="1" applyFont="1" applyFill="1" applyBorder="1" applyAlignment="1">
      <alignment vertical="center"/>
    </xf>
    <xf numFmtId="3" fontId="2" fillId="2" borderId="42" xfId="1" applyNumberFormat="1" applyFont="1" applyFill="1" applyBorder="1" applyAlignment="1">
      <alignment vertical="center"/>
    </xf>
    <xf numFmtId="10" fontId="2" fillId="2" borderId="44" xfId="1" applyNumberFormat="1" applyFont="1" applyFill="1" applyBorder="1" applyAlignment="1">
      <alignment vertical="center"/>
    </xf>
    <xf numFmtId="0" fontId="0" fillId="7" borderId="0" xfId="0" applyFill="1"/>
    <xf numFmtId="0" fontId="6" fillId="2" borderId="33" xfId="1" quotePrefix="1" applyFont="1" applyFill="1" applyBorder="1" applyAlignment="1">
      <alignment horizontal="left" vertical="center"/>
    </xf>
    <xf numFmtId="0" fontId="2" fillId="2" borderId="46" xfId="1" applyFont="1" applyFill="1" applyBorder="1" applyAlignment="1">
      <alignment vertical="center"/>
    </xf>
    <xf numFmtId="0" fontId="7" fillId="2" borderId="38" xfId="1" quotePrefix="1" applyFont="1" applyFill="1" applyBorder="1" applyAlignment="1">
      <alignment horizontal="left" vertical="center"/>
    </xf>
    <xf numFmtId="3" fontId="0" fillId="7" borderId="0" xfId="0" applyNumberFormat="1" applyFill="1"/>
    <xf numFmtId="0" fontId="9" fillId="7" borderId="0" xfId="0" applyFont="1" applyFill="1"/>
    <xf numFmtId="3" fontId="9" fillId="7" borderId="0" xfId="0" applyNumberFormat="1" applyFont="1" applyFill="1"/>
    <xf numFmtId="0" fontId="10" fillId="2" borderId="0" xfId="1" applyFont="1" applyFill="1" applyAlignment="1">
      <alignment vertical="center"/>
    </xf>
    <xf numFmtId="43" fontId="4" fillId="0" borderId="20" xfId="2" applyNumberFormat="1" applyFont="1" applyBorder="1" applyAlignment="1">
      <alignment vertical="center"/>
    </xf>
    <xf numFmtId="43" fontId="4" fillId="0" borderId="14" xfId="3" applyFont="1" applyBorder="1" applyAlignment="1">
      <alignment vertical="center"/>
    </xf>
    <xf numFmtId="43" fontId="4" fillId="0" borderId="13" xfId="3" applyFont="1" applyBorder="1" applyAlignment="1">
      <alignment vertical="center"/>
    </xf>
    <xf numFmtId="43" fontId="4" fillId="0" borderId="7" xfId="3" applyFont="1" applyBorder="1" applyAlignment="1">
      <alignment vertical="center"/>
    </xf>
    <xf numFmtId="43" fontId="4" fillId="0" borderId="0" xfId="3" applyFont="1" applyBorder="1" applyAlignment="1">
      <alignment vertical="center"/>
    </xf>
    <xf numFmtId="43" fontId="4" fillId="0" borderId="3" xfId="3" applyFont="1" applyBorder="1" applyAlignment="1">
      <alignment vertical="center"/>
    </xf>
    <xf numFmtId="43" fontId="4" fillId="0" borderId="2" xfId="3" applyFont="1" applyBorder="1" applyAlignment="1">
      <alignment vertical="center"/>
    </xf>
    <xf numFmtId="43" fontId="4" fillId="0" borderId="20" xfId="3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68" fontId="4" fillId="0" borderId="0" xfId="3" applyNumberFormat="1" applyFont="1" applyAlignment="1">
      <alignment vertical="center"/>
    </xf>
    <xf numFmtId="168" fontId="4" fillId="4" borderId="19" xfId="3" applyNumberFormat="1" applyFont="1" applyFill="1" applyBorder="1" applyAlignment="1">
      <alignment vertical="center"/>
    </xf>
    <xf numFmtId="168" fontId="4" fillId="4" borderId="18" xfId="3" applyNumberFormat="1" applyFont="1" applyFill="1" applyBorder="1" applyAlignment="1">
      <alignment vertical="center"/>
    </xf>
    <xf numFmtId="168" fontId="4" fillId="4" borderId="17" xfId="3" applyNumberFormat="1" applyFont="1" applyFill="1" applyBorder="1" applyAlignment="1">
      <alignment vertical="center"/>
    </xf>
    <xf numFmtId="168" fontId="4" fillId="0" borderId="20" xfId="3" applyNumberFormat="1" applyFont="1" applyBorder="1" applyAlignment="1">
      <alignment vertical="center"/>
    </xf>
    <xf numFmtId="43" fontId="4" fillId="0" borderId="20" xfId="1" applyNumberFormat="1" applyFont="1" applyBorder="1" applyAlignment="1">
      <alignment vertical="center"/>
    </xf>
    <xf numFmtId="168" fontId="4" fillId="0" borderId="14" xfId="3" applyNumberFormat="1" applyFont="1" applyBorder="1" applyAlignment="1">
      <alignment vertical="center"/>
    </xf>
    <xf numFmtId="168" fontId="4" fillId="0" borderId="7" xfId="3" applyNumberFormat="1" applyFont="1" applyBorder="1" applyAlignment="1">
      <alignment vertical="center"/>
    </xf>
    <xf numFmtId="168" fontId="4" fillId="2" borderId="3" xfId="3" applyNumberFormat="1" applyFont="1" applyFill="1" applyBorder="1" applyAlignment="1">
      <alignment vertical="center"/>
    </xf>
    <xf numFmtId="168" fontId="4" fillId="2" borderId="2" xfId="3" applyNumberFormat="1" applyFont="1" applyFill="1" applyBorder="1" applyAlignment="1">
      <alignment vertical="center"/>
    </xf>
    <xf numFmtId="168" fontId="4" fillId="0" borderId="0" xfId="3" applyNumberFormat="1" applyFont="1" applyBorder="1" applyAlignment="1">
      <alignment vertical="center"/>
    </xf>
    <xf numFmtId="168" fontId="4" fillId="2" borderId="7" xfId="3" applyNumberFormat="1" applyFont="1" applyFill="1" applyBorder="1" applyAlignment="1">
      <alignment vertical="center"/>
    </xf>
    <xf numFmtId="168" fontId="4" fillId="2" borderId="0" xfId="3" applyNumberFormat="1" applyFont="1" applyFill="1" applyBorder="1" applyAlignment="1">
      <alignment vertical="center"/>
    </xf>
    <xf numFmtId="3" fontId="2" fillId="5" borderId="40" xfId="1" applyNumberFormat="1" applyFont="1" applyFill="1" applyBorder="1" applyAlignment="1">
      <alignment vertical="center"/>
    </xf>
    <xf numFmtId="0" fontId="2" fillId="5" borderId="40" xfId="1" applyFont="1" applyFill="1" applyBorder="1" applyAlignment="1">
      <alignment vertical="center"/>
    </xf>
    <xf numFmtId="165" fontId="2" fillId="5" borderId="40" xfId="1" applyNumberFormat="1" applyFont="1" applyFill="1" applyBorder="1" applyAlignment="1">
      <alignment vertical="center"/>
    </xf>
    <xf numFmtId="168" fontId="2" fillId="2" borderId="40" xfId="3" applyNumberFormat="1" applyFont="1" applyFill="1" applyBorder="1" applyAlignment="1">
      <alignment vertical="center"/>
    </xf>
    <xf numFmtId="165" fontId="2" fillId="2" borderId="40" xfId="1" applyNumberFormat="1" applyFont="1" applyFill="1" applyBorder="1" applyAlignment="1">
      <alignment vertical="center"/>
    </xf>
    <xf numFmtId="167" fontId="2" fillId="2" borderId="40" xfId="2" quotePrefix="1" applyNumberFormat="1" applyFont="1" applyFill="1" applyBorder="1" applyAlignment="1" applyProtection="1">
      <alignment horizontal="right" vertical="center"/>
    </xf>
    <xf numFmtId="9" fontId="2" fillId="2" borderId="44" xfId="1" applyNumberFormat="1" applyFont="1" applyFill="1" applyBorder="1" applyAlignment="1">
      <alignment vertical="center"/>
    </xf>
    <xf numFmtId="43" fontId="0" fillId="7" borderId="49" xfId="3" applyFont="1" applyFill="1" applyBorder="1"/>
    <xf numFmtId="165" fontId="0" fillId="7" borderId="49" xfId="4" applyNumberFormat="1" applyFont="1" applyFill="1" applyBorder="1"/>
    <xf numFmtId="0" fontId="0" fillId="7" borderId="50" xfId="0" applyFill="1" applyBorder="1"/>
    <xf numFmtId="0" fontId="0" fillId="7" borderId="51" xfId="0" applyFill="1" applyBorder="1"/>
    <xf numFmtId="0" fontId="0" fillId="7" borderId="52" xfId="0" applyFill="1" applyBorder="1"/>
    <xf numFmtId="0" fontId="2" fillId="2" borderId="53" xfId="1" applyFont="1" applyFill="1" applyBorder="1" applyAlignment="1">
      <alignment vertical="center"/>
    </xf>
    <xf numFmtId="43" fontId="0" fillId="7" borderId="54" xfId="3" applyFont="1" applyFill="1" applyBorder="1"/>
    <xf numFmtId="3" fontId="0" fillId="7" borderId="53" xfId="0" applyNumberFormat="1" applyFill="1" applyBorder="1"/>
    <xf numFmtId="3" fontId="0" fillId="7" borderId="55" xfId="0" applyNumberFormat="1" applyFill="1" applyBorder="1"/>
    <xf numFmtId="43" fontId="0" fillId="7" borderId="56" xfId="3" applyFont="1" applyFill="1" applyBorder="1"/>
    <xf numFmtId="165" fontId="0" fillId="7" borderId="56" xfId="4" applyNumberFormat="1" applyFont="1" applyFill="1" applyBorder="1"/>
    <xf numFmtId="43" fontId="0" fillId="7" borderId="57" xfId="3" applyFont="1" applyFill="1" applyBorder="1"/>
    <xf numFmtId="168" fontId="0" fillId="7" borderId="49" xfId="0" applyNumberFormat="1" applyFill="1" applyBorder="1"/>
    <xf numFmtId="0" fontId="0" fillId="7" borderId="53" xfId="0" applyFill="1" applyBorder="1"/>
    <xf numFmtId="168" fontId="0" fillId="7" borderId="54" xfId="0" applyNumberFormat="1" applyFill="1" applyBorder="1"/>
    <xf numFmtId="0" fontId="0" fillId="7" borderId="55" xfId="0" applyFill="1" applyBorder="1"/>
    <xf numFmtId="0" fontId="0" fillId="7" borderId="56" xfId="0" applyFill="1" applyBorder="1"/>
    <xf numFmtId="0" fontId="0" fillId="7" borderId="57" xfId="0" applyFill="1" applyBorder="1"/>
    <xf numFmtId="0" fontId="2" fillId="2" borderId="47" xfId="1" applyFont="1" applyFill="1" applyBorder="1" applyAlignment="1">
      <alignment vertical="center"/>
    </xf>
    <xf numFmtId="3" fontId="2" fillId="2" borderId="46" xfId="1" applyNumberFormat="1" applyFont="1" applyFill="1" applyBorder="1" applyAlignment="1">
      <alignment vertical="center"/>
    </xf>
    <xf numFmtId="0" fontId="2" fillId="2" borderId="48" xfId="1" applyFont="1" applyFill="1" applyBorder="1" applyAlignment="1">
      <alignment vertical="center"/>
    </xf>
    <xf numFmtId="8" fontId="2" fillId="2" borderId="32" xfId="1" applyNumberFormat="1" applyFont="1" applyFill="1" applyBorder="1" applyAlignment="1">
      <alignment vertical="center"/>
    </xf>
    <xf numFmtId="3" fontId="2" fillId="2" borderId="32" xfId="1" applyNumberFormat="1" applyFont="1" applyFill="1" applyBorder="1" applyAlignment="1">
      <alignment vertical="center"/>
    </xf>
    <xf numFmtId="168" fontId="0" fillId="7" borderId="56" xfId="3" applyNumberFormat="1" applyFont="1" applyFill="1" applyBorder="1"/>
    <xf numFmtId="168" fontId="0" fillId="7" borderId="57" xfId="3" applyNumberFormat="1" applyFont="1" applyFill="1" applyBorder="1"/>
    <xf numFmtId="0" fontId="6" fillId="0" borderId="33" xfId="1" quotePrefix="1" applyFont="1" applyBorder="1" applyAlignment="1">
      <alignment horizontal="left" vertical="center"/>
    </xf>
    <xf numFmtId="0" fontId="2" fillId="0" borderId="35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7" fillId="0" borderId="38" xfId="1" quotePrefix="1" applyFont="1" applyBorder="1" applyAlignment="1">
      <alignment horizontal="left" vertical="center"/>
    </xf>
    <xf numFmtId="165" fontId="2" fillId="0" borderId="40" xfId="1" applyNumberFormat="1" applyFont="1" applyBorder="1" applyAlignment="1">
      <alignment vertical="center"/>
    </xf>
    <xf numFmtId="168" fontId="2" fillId="0" borderId="40" xfId="3" applyNumberFormat="1" applyFont="1" applyFill="1" applyBorder="1" applyAlignment="1">
      <alignment vertical="center"/>
    </xf>
    <xf numFmtId="167" fontId="2" fillId="0" borderId="40" xfId="2" quotePrefix="1" applyNumberFormat="1" applyFont="1" applyFill="1" applyBorder="1" applyAlignment="1" applyProtection="1">
      <alignment horizontal="right" vertical="center"/>
    </xf>
    <xf numFmtId="9" fontId="2" fillId="0" borderId="44" xfId="1" applyNumberFormat="1" applyFont="1" applyBorder="1" applyAlignment="1">
      <alignment vertical="center"/>
    </xf>
    <xf numFmtId="0" fontId="6" fillId="0" borderId="34" xfId="1" applyFont="1" applyBorder="1" applyAlignment="1">
      <alignment vertical="center"/>
    </xf>
    <xf numFmtId="164" fontId="2" fillId="0" borderId="35" xfId="1" applyNumberFormat="1" applyFont="1" applyBorder="1" applyAlignment="1">
      <alignment vertical="center"/>
    </xf>
    <xf numFmtId="0" fontId="2" fillId="0" borderId="32" xfId="1" applyFont="1" applyBorder="1" applyAlignment="1">
      <alignment vertical="center"/>
    </xf>
    <xf numFmtId="0" fontId="2" fillId="0" borderId="47" xfId="1" applyFont="1" applyBorder="1" applyAlignment="1">
      <alignment vertical="center"/>
    </xf>
    <xf numFmtId="3" fontId="2" fillId="0" borderId="46" xfId="1" applyNumberFormat="1" applyFont="1" applyBorder="1" applyAlignment="1">
      <alignment vertical="center"/>
    </xf>
    <xf numFmtId="0" fontId="2" fillId="0" borderId="46" xfId="1" applyFont="1" applyBorder="1" applyAlignment="1">
      <alignment vertical="center"/>
    </xf>
    <xf numFmtId="0" fontId="2" fillId="0" borderId="48" xfId="1" applyFont="1" applyBorder="1" applyAlignment="1">
      <alignment vertical="center"/>
    </xf>
    <xf numFmtId="8" fontId="2" fillId="0" borderId="32" xfId="1" applyNumberFormat="1" applyFont="1" applyBorder="1" applyAlignment="1">
      <alignment vertical="center"/>
    </xf>
    <xf numFmtId="3" fontId="2" fillId="0" borderId="32" xfId="1" applyNumberFormat="1" applyFont="1" applyBorder="1" applyAlignment="1">
      <alignment vertical="center"/>
    </xf>
    <xf numFmtId="0" fontId="2" fillId="0" borderId="44" xfId="1" applyFont="1" applyBorder="1" applyAlignment="1">
      <alignment vertical="center"/>
    </xf>
    <xf numFmtId="8" fontId="2" fillId="0" borderId="0" xfId="1" applyNumberFormat="1" applyFont="1" applyAlignment="1">
      <alignment vertical="center"/>
    </xf>
    <xf numFmtId="43" fontId="0" fillId="0" borderId="0" xfId="3" applyFont="1" applyFill="1"/>
    <xf numFmtId="44" fontId="0" fillId="0" borderId="0" xfId="5" applyFont="1" applyFill="1"/>
    <xf numFmtId="0" fontId="11" fillId="0" borderId="34" xfId="1" applyFont="1" applyBorder="1" applyAlignment="1">
      <alignment vertical="center"/>
    </xf>
    <xf numFmtId="10" fontId="2" fillId="0" borderId="0" xfId="1" applyNumberFormat="1" applyFont="1" applyAlignment="1">
      <alignment vertical="center"/>
    </xf>
    <xf numFmtId="10" fontId="2" fillId="0" borderId="40" xfId="1" applyNumberFormat="1" applyFont="1" applyBorder="1" applyAlignment="1">
      <alignment vertical="center"/>
    </xf>
    <xf numFmtId="44" fontId="2" fillId="0" borderId="32" xfId="5" applyFont="1" applyFill="1" applyBorder="1" applyAlignment="1">
      <alignment vertical="center"/>
    </xf>
    <xf numFmtId="44" fontId="0" fillId="0" borderId="0" xfId="4" applyNumberFormat="1" applyFont="1"/>
    <xf numFmtId="44" fontId="0" fillId="0" borderId="0" xfId="5" applyFont="1"/>
    <xf numFmtId="44" fontId="0" fillId="0" borderId="0" xfId="0" applyNumberFormat="1"/>
    <xf numFmtId="8" fontId="0" fillId="0" borderId="0" xfId="0" applyNumberFormat="1"/>
    <xf numFmtId="0" fontId="0" fillId="0" borderId="53" xfId="0" applyBorder="1"/>
    <xf numFmtId="44" fontId="0" fillId="0" borderId="54" xfId="0" applyNumberFormat="1" applyBorder="1"/>
    <xf numFmtId="10" fontId="0" fillId="0" borderId="54" xfId="4" applyNumberFormat="1" applyFont="1" applyBorder="1"/>
    <xf numFmtId="0" fontId="0" fillId="0" borderId="55" xfId="0" applyBorder="1"/>
    <xf numFmtId="10" fontId="0" fillId="0" borderId="57" xfId="4" applyNumberFormat="1" applyFont="1" applyBorder="1"/>
    <xf numFmtId="0" fontId="0" fillId="0" borderId="58" xfId="0" applyBorder="1"/>
    <xf numFmtId="44" fontId="0" fillId="0" borderId="59" xfId="0" applyNumberFormat="1" applyBorder="1"/>
    <xf numFmtId="0" fontId="5" fillId="0" borderId="25" xfId="1" quotePrefix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8" xfId="1" quotePrefix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8" xfId="1" applyFont="1" applyBorder="1" applyAlignment="1">
      <alignment vertical="center"/>
    </xf>
    <xf numFmtId="0" fontId="4" fillId="0" borderId="18" xfId="1" quotePrefix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vertical="center"/>
    </xf>
    <xf numFmtId="0" fontId="12" fillId="0" borderId="60" xfId="0" applyFont="1" applyBorder="1" applyAlignment="1">
      <alignment horizontal="center"/>
    </xf>
    <xf numFmtId="0" fontId="12" fillId="0" borderId="61" xfId="0" applyFont="1" applyBorder="1" applyAlignment="1">
      <alignment horizontal="center"/>
    </xf>
  </cellXfs>
  <cellStyles count="6">
    <cellStyle name="Comma" xfId="3" builtinId="3"/>
    <cellStyle name="Currency" xfId="5" builtinId="4"/>
    <cellStyle name="Normal" xfId="0" builtinId="0"/>
    <cellStyle name="Normal 2" xfId="1" xr:uid="{DF908AF8-2260-4C1B-B82A-19907CEED7A8}"/>
    <cellStyle name="Percent" xfId="4" builtinId="5"/>
    <cellStyle name="Percent 2" xfId="2" xr:uid="{CD191671-660A-4180-98A6-3E6729D4B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</a:t>
            </a:r>
            <a:r>
              <a:rPr lang="en-US" baseline="0"/>
              <a:t> on Sales Sensitivity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'Sensitivity Analysis'!$AA$1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'Sensitivity Analysis'!$Z$2:$Z$5</c:f>
              <c:strCache>
                <c:ptCount val="4"/>
                <c:pt idx="0">
                  <c:v>Cost Adjustment</c:v>
                </c:pt>
                <c:pt idx="1">
                  <c:v>Selling Price</c:v>
                </c:pt>
                <c:pt idx="2">
                  <c:v>Volume Adjustment</c:v>
                </c:pt>
                <c:pt idx="3">
                  <c:v>Sales Growth</c:v>
                </c:pt>
              </c:strCache>
            </c:strRef>
          </c:cat>
          <c:val>
            <c:numRef>
              <c:f>'Sensitivity Analysis'!$AA$2:$AA$5</c:f>
              <c:numCache>
                <c:formatCode>General</c:formatCode>
                <c:ptCount val="4"/>
                <c:pt idx="0">
                  <c:v>1.4729000000000001E-2</c:v>
                </c:pt>
                <c:pt idx="1">
                  <c:v>7.3388999999999996E-2</c:v>
                </c:pt>
                <c:pt idx="2">
                  <c:v>8.5980000000000001E-2</c:v>
                </c:pt>
                <c:pt idx="3">
                  <c:v>0.12306300000000001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2-4D6E-9878-6A4334371BF4}"/>
            </c:ext>
          </c:extLst>
        </c:ser>
        <c:ser>
          <c:idx val="1"/>
          <c:order val="1"/>
          <c:tx>
            <c:strRef>
              <c:f>'Sensitivity Analysis'!$AB$1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'Sensitivity Analysis'!$Z$2:$Z$5</c:f>
              <c:strCache>
                <c:ptCount val="4"/>
                <c:pt idx="0">
                  <c:v>Cost Adjustment</c:v>
                </c:pt>
                <c:pt idx="1">
                  <c:v>Selling Price</c:v>
                </c:pt>
                <c:pt idx="2">
                  <c:v>Volume Adjustment</c:v>
                </c:pt>
                <c:pt idx="3">
                  <c:v>Sales Growth</c:v>
                </c:pt>
              </c:strCache>
            </c:strRef>
          </c:cat>
          <c:val>
            <c:numRef>
              <c:f>'Sensitivity Analysis'!$AB$2:$AB$5</c:f>
              <c:numCache>
                <c:formatCode>General</c:formatCode>
                <c:ptCount val="4"/>
                <c:pt idx="0">
                  <c:v>0.26456499999999999</c:v>
                </c:pt>
                <c:pt idx="1">
                  <c:v>0.22462199999999999</c:v>
                </c:pt>
                <c:pt idx="2">
                  <c:v>0.20573</c:v>
                </c:pt>
                <c:pt idx="3">
                  <c:v>0.20381099999999999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2-4D6E-9878-6A4334371BF4}"/>
            </c:ext>
          </c:extLst>
        </c:ser>
        <c:ser>
          <c:idx val="2"/>
          <c:order val="2"/>
          <c:tx>
            <c:strRef>
              <c:f>'Sensitivity Analysis'!$AC$1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'Sensitivity Analysis'!$Z$2:$Z$5</c:f>
              <c:strCache>
                <c:ptCount val="4"/>
                <c:pt idx="0">
                  <c:v>Cost Adjustment</c:v>
                </c:pt>
                <c:pt idx="1">
                  <c:v>Selling Price</c:v>
                </c:pt>
                <c:pt idx="2">
                  <c:v>Volume Adjustment</c:v>
                </c:pt>
                <c:pt idx="3">
                  <c:v>Sales Growth</c:v>
                </c:pt>
              </c:strCache>
            </c:strRef>
          </c:cat>
          <c:val>
            <c:numRef>
              <c:f>'Sensitivity Analysis'!$AC$2:$AC$5</c:f>
              <c:numCache>
                <c:formatCode>General</c:formatCode>
                <c:ptCount val="4"/>
                <c:pt idx="0">
                  <c:v>0.249836</c:v>
                </c:pt>
                <c:pt idx="1">
                  <c:v>0.15123300000000001</c:v>
                </c:pt>
                <c:pt idx="2">
                  <c:v>0.11975</c:v>
                </c:pt>
                <c:pt idx="3">
                  <c:v>8.0747999999999986E-2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2-4D6E-9878-6A4334371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4393343"/>
        <c:axId val="1624393759"/>
      </c:barChart>
      <c:catAx>
        <c:axId val="16243933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393759"/>
        <c:crosses val="autoZero"/>
        <c:auto val="1"/>
        <c:lblAlgn val="ctr"/>
        <c:lblOffset val="100"/>
        <c:noMultiLvlLbl val="0"/>
      </c:catAx>
      <c:valAx>
        <c:axId val="162439375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3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10584</xdr:colOff>
      <xdr:row>7</xdr:row>
      <xdr:rowOff>9522</xdr:rowOff>
    </xdr:from>
    <xdr:to>
      <xdr:col>34</xdr:col>
      <xdr:colOff>251354</xdr:colOff>
      <xdr:row>26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B045B-5C4B-4938-9037-93F466927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7C7-2405-4E7F-92DF-A0C4A8223650}">
  <sheetPr transitionEvaluation="1" transitionEntry="1" codeName="Sheet1"/>
  <dimension ref="A1:AW52"/>
  <sheetViews>
    <sheetView zoomScale="74" zoomScaleNormal="80" workbookViewId="0">
      <selection activeCell="G32" sqref="G32"/>
    </sheetView>
  </sheetViews>
  <sheetFormatPr defaultColWidth="8.75" defaultRowHeight="15.75" x14ac:dyDescent="0.25"/>
  <cols>
    <col min="1" max="2" width="23.125" style="1" customWidth="1"/>
    <col min="3" max="3" width="11.25" style="1" customWidth="1"/>
    <col min="4" max="4" width="13.75" style="1" customWidth="1"/>
    <col min="5" max="5" width="11.25" style="1" customWidth="1"/>
    <col min="6" max="6" width="14.375" style="1" bestFit="1" customWidth="1"/>
    <col min="7" max="7" width="11.25" style="1" customWidth="1"/>
    <col min="8" max="8" width="8.75" style="2"/>
    <col min="9" max="9" width="11.625" style="1" bestFit="1" customWidth="1"/>
    <col min="10" max="10" width="14.375" style="1" bestFit="1" customWidth="1"/>
    <col min="11" max="11" width="11.625" style="1" bestFit="1" customWidth="1"/>
    <col min="12" max="12" width="15.375" style="1" bestFit="1" customWidth="1"/>
    <col min="13" max="13" width="11.625" style="117" bestFit="1" customWidth="1"/>
    <col min="14" max="14" width="11.625" style="1" bestFit="1" customWidth="1"/>
    <col min="15" max="15" width="14.375" style="1" bestFit="1" customWidth="1"/>
    <col min="16" max="17" width="12" style="1" bestFit="1" customWidth="1"/>
    <col min="18" max="18" width="12.25" style="1" bestFit="1" customWidth="1"/>
    <col min="19" max="23" width="12" style="1" bestFit="1" customWidth="1"/>
    <col min="24" max="24" width="12.625" style="1" bestFit="1" customWidth="1"/>
    <col min="25" max="27" width="8.75" style="1"/>
    <col min="28" max="29" width="9.125" style="1" bestFit="1" customWidth="1"/>
    <col min="30" max="30" width="8.75" style="1"/>
    <col min="31" max="31" width="9.875" style="1" bestFit="1" customWidth="1"/>
    <col min="32" max="35" width="8.75" style="1"/>
    <col min="36" max="36" width="9.375" style="1" bestFit="1" customWidth="1"/>
    <col min="37" max="38" width="8.75" style="1"/>
    <col min="39" max="39" width="14.625" style="1" bestFit="1" customWidth="1"/>
    <col min="40" max="40" width="15.375" style="1" bestFit="1" customWidth="1"/>
    <col min="41" max="42" width="15" style="1" bestFit="1" customWidth="1"/>
    <col min="43" max="44" width="15.375" style="1" bestFit="1" customWidth="1"/>
    <col min="45" max="45" width="15" style="1" bestFit="1" customWidth="1"/>
    <col min="46" max="48" width="15.375" style="1" bestFit="1" customWidth="1"/>
    <col min="49" max="16384" width="8.75" style="1"/>
  </cols>
  <sheetData>
    <row r="1" spans="1:49" ht="16.5" thickBot="1" x14ac:dyDescent="0.3">
      <c r="A1" s="111" t="s">
        <v>46</v>
      </c>
      <c r="B1" s="95"/>
      <c r="C1" s="110"/>
      <c r="D1" s="110"/>
      <c r="E1" s="110"/>
      <c r="I1" s="149"/>
      <c r="J1" s="150" t="s">
        <v>68</v>
      </c>
      <c r="K1" s="150" t="s">
        <v>69</v>
      </c>
      <c r="L1" s="151" t="s">
        <v>70</v>
      </c>
      <c r="M1" s="115"/>
      <c r="N1" s="110"/>
      <c r="O1" s="110"/>
      <c r="P1" s="110"/>
      <c r="Q1" s="110"/>
      <c r="R1" s="110"/>
      <c r="S1" s="110" t="s">
        <v>68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 t="s">
        <v>69</v>
      </c>
      <c r="AM1" s="110"/>
      <c r="AN1" s="110"/>
      <c r="AO1" s="110"/>
      <c r="AP1" s="110"/>
      <c r="AQ1" s="110"/>
      <c r="AR1" s="110" t="s">
        <v>65</v>
      </c>
    </row>
    <row r="2" spans="1:49" x14ac:dyDescent="0.25">
      <c r="A2" s="98" t="s">
        <v>44</v>
      </c>
      <c r="B2" s="140">
        <v>150000</v>
      </c>
      <c r="C2" s="110"/>
      <c r="D2" s="110"/>
      <c r="E2" s="110"/>
      <c r="F2" s="1" t="s">
        <v>47</v>
      </c>
      <c r="G2" s="1" t="s">
        <v>48</v>
      </c>
      <c r="I2" s="152"/>
      <c r="J2" s="147">
        <f>SUM(C47:G47)</f>
        <v>11119628</v>
      </c>
      <c r="K2" s="148">
        <f>J2/SUM(C34:G34)</f>
        <v>0.13332887290167866</v>
      </c>
      <c r="L2" s="153">
        <f>B52</f>
        <v>22939393.895645987</v>
      </c>
      <c r="M2" s="115"/>
      <c r="N2" s="110"/>
      <c r="O2" s="208" t="s">
        <v>45</v>
      </c>
      <c r="P2" s="209"/>
      <c r="Q2" s="209"/>
      <c r="R2" s="209"/>
      <c r="S2" s="209"/>
      <c r="T2" s="209"/>
      <c r="U2" s="209"/>
      <c r="V2" s="209"/>
      <c r="W2" s="209"/>
      <c r="X2" s="209"/>
      <c r="Y2" s="210"/>
      <c r="AA2" s="208" t="s">
        <v>45</v>
      </c>
      <c r="AB2" s="209"/>
      <c r="AC2" s="209"/>
      <c r="AD2" s="209"/>
      <c r="AE2" s="209"/>
      <c r="AF2" s="209"/>
      <c r="AG2" s="209"/>
      <c r="AH2" s="209"/>
      <c r="AI2" s="209"/>
      <c r="AJ2" s="209"/>
      <c r="AK2" s="210"/>
      <c r="AM2" s="208" t="s">
        <v>45</v>
      </c>
      <c r="AN2" s="209"/>
      <c r="AO2" s="209"/>
      <c r="AP2" s="209"/>
      <c r="AQ2" s="209"/>
      <c r="AR2" s="209"/>
      <c r="AS2" s="209"/>
      <c r="AT2" s="209"/>
      <c r="AU2" s="209"/>
      <c r="AV2" s="209"/>
      <c r="AW2" s="210"/>
    </row>
    <row r="3" spans="1:49" x14ac:dyDescent="0.25">
      <c r="A3" s="98" t="s">
        <v>43</v>
      </c>
      <c r="B3" s="97">
        <f>VLOOKUP(B2,$F$2:$G$7,2,TRUE)</f>
        <v>150</v>
      </c>
      <c r="C3" s="110"/>
      <c r="D3" s="110"/>
      <c r="E3" s="110"/>
      <c r="F3" s="57">
        <v>150000</v>
      </c>
      <c r="G3" s="1">
        <v>150</v>
      </c>
      <c r="I3" s="154">
        <v>150000</v>
      </c>
      <c r="J3" s="147">
        <f t="dataTable" ref="J3:L23" dt2D="0" dtr="0" r1="B2" ca="1"/>
        <v>11119628</v>
      </c>
      <c r="K3" s="148">
        <v>0.13332887290167866</v>
      </c>
      <c r="L3" s="153">
        <v>22939393.895645987</v>
      </c>
      <c r="M3" s="116">
        <f>I3</f>
        <v>150000</v>
      </c>
      <c r="N3" s="110"/>
      <c r="O3" s="34"/>
      <c r="P3" s="211" t="s">
        <v>13</v>
      </c>
      <c r="Q3" s="212"/>
      <c r="R3" s="38">
        <f>B5</f>
        <v>0.2</v>
      </c>
      <c r="S3" s="33"/>
      <c r="T3" s="211" t="s">
        <v>29</v>
      </c>
      <c r="U3" s="212"/>
      <c r="V3" s="213"/>
      <c r="W3" s="51">
        <f>B11</f>
        <v>-5000</v>
      </c>
      <c r="X3" s="33"/>
      <c r="Y3" s="32"/>
      <c r="AA3" s="31"/>
      <c r="AB3" s="214" t="s">
        <v>13</v>
      </c>
      <c r="AC3" s="215"/>
      <c r="AD3" s="36">
        <f>B5</f>
        <v>0.2</v>
      </c>
      <c r="AE3" s="30"/>
      <c r="AF3" s="214" t="s">
        <v>29</v>
      </c>
      <c r="AG3" s="215"/>
      <c r="AH3" s="216"/>
      <c r="AI3" s="49">
        <f>B11</f>
        <v>-5000</v>
      </c>
      <c r="AJ3" s="30"/>
      <c r="AK3" s="29"/>
      <c r="AM3" s="31"/>
      <c r="AN3" s="214" t="s">
        <v>13</v>
      </c>
      <c r="AO3" s="215"/>
      <c r="AP3" s="36">
        <f>B5</f>
        <v>0.2</v>
      </c>
      <c r="AQ3" s="30"/>
      <c r="AR3" s="214" t="s">
        <v>29</v>
      </c>
      <c r="AS3" s="215"/>
      <c r="AT3" s="216"/>
      <c r="AU3" s="49">
        <f>B11</f>
        <v>-5000</v>
      </c>
      <c r="AV3" s="30"/>
      <c r="AW3" s="29"/>
    </row>
    <row r="4" spans="1:49" x14ac:dyDescent="0.25">
      <c r="A4" s="113" t="s">
        <v>42</v>
      </c>
      <c r="B4" s="141">
        <v>-75</v>
      </c>
      <c r="C4" s="110"/>
      <c r="D4" s="110"/>
      <c r="E4" s="110"/>
      <c r="F4" s="58">
        <v>150000.00000999999</v>
      </c>
      <c r="G4" s="1">
        <f>150-(30*((B2-150000)/25000))</f>
        <v>150</v>
      </c>
      <c r="I4" s="154">
        <v>152500</v>
      </c>
      <c r="J4" s="147">
        <v>10954284.25</v>
      </c>
      <c r="K4" s="148">
        <v>0.13527565373097467</v>
      </c>
      <c r="L4" s="153">
        <v>22208086.37138648</v>
      </c>
      <c r="M4" s="116">
        <f t="shared" ref="M4:M23" si="0">I4</f>
        <v>152500</v>
      </c>
      <c r="N4" s="110"/>
      <c r="O4" s="56"/>
      <c r="P4" s="55"/>
      <c r="Q4" s="55"/>
      <c r="R4" s="55"/>
      <c r="S4" s="55"/>
      <c r="T4" s="55"/>
      <c r="U4" s="55"/>
      <c r="V4" s="55"/>
      <c r="W4" s="55"/>
      <c r="X4" s="55"/>
      <c r="Y4" s="32"/>
      <c r="AA4" s="31"/>
      <c r="AB4" s="30"/>
      <c r="AC4" s="30"/>
      <c r="AD4" s="30"/>
      <c r="AE4" s="30"/>
      <c r="AF4" s="30"/>
      <c r="AG4" s="30"/>
      <c r="AH4" s="30"/>
      <c r="AI4" s="30"/>
      <c r="AJ4" s="30"/>
      <c r="AK4" s="29"/>
      <c r="AM4" s="31"/>
      <c r="AN4" s="30"/>
      <c r="AO4" s="30"/>
      <c r="AP4" s="30"/>
      <c r="AQ4" s="30"/>
      <c r="AR4" s="30"/>
      <c r="AS4" s="30"/>
      <c r="AT4" s="30"/>
      <c r="AU4" s="30"/>
      <c r="AV4" s="30"/>
      <c r="AW4" s="29"/>
    </row>
    <row r="5" spans="1:49" x14ac:dyDescent="0.25">
      <c r="A5" s="98" t="s">
        <v>41</v>
      </c>
      <c r="B5" s="142">
        <v>0.2</v>
      </c>
      <c r="C5" s="110"/>
      <c r="D5" s="110"/>
      <c r="E5" s="110"/>
      <c r="F5" s="57">
        <v>175000</v>
      </c>
      <c r="G5" s="1">
        <v>120</v>
      </c>
      <c r="I5" s="154">
        <v>155000</v>
      </c>
      <c r="J5" s="147">
        <v>10728003</v>
      </c>
      <c r="K5" s="148">
        <v>0.1367844319775596</v>
      </c>
      <c r="L5" s="153">
        <v>21414205.314975698</v>
      </c>
      <c r="M5" s="116">
        <f t="shared" si="0"/>
        <v>155000</v>
      </c>
      <c r="N5" s="110"/>
      <c r="O5" s="125">
        <f>J2</f>
        <v>11119628</v>
      </c>
      <c r="P5" s="128">
        <v>150000</v>
      </c>
      <c r="Q5" s="129">
        <v>160000</v>
      </c>
      <c r="R5" s="129">
        <v>165000</v>
      </c>
      <c r="S5" s="129">
        <v>170000</v>
      </c>
      <c r="T5" s="129">
        <v>175000</v>
      </c>
      <c r="U5" s="129">
        <v>180000</v>
      </c>
      <c r="V5" s="129">
        <v>185000</v>
      </c>
      <c r="W5" s="129">
        <v>190000</v>
      </c>
      <c r="X5" s="130">
        <v>200000</v>
      </c>
      <c r="Y5" s="54" t="s">
        <v>9</v>
      </c>
      <c r="AA5" s="28">
        <f>K2</f>
        <v>0.13332887290167866</v>
      </c>
      <c r="AB5" s="128">
        <v>150000</v>
      </c>
      <c r="AC5" s="129">
        <v>160000</v>
      </c>
      <c r="AD5" s="129">
        <v>165000</v>
      </c>
      <c r="AE5" s="129">
        <v>170000</v>
      </c>
      <c r="AF5" s="129">
        <v>175000</v>
      </c>
      <c r="AG5" s="129">
        <v>180000</v>
      </c>
      <c r="AH5" s="129">
        <v>185000</v>
      </c>
      <c r="AI5" s="129">
        <v>190000</v>
      </c>
      <c r="AJ5" s="130">
        <v>200000</v>
      </c>
      <c r="AK5" s="24" t="s">
        <v>9</v>
      </c>
      <c r="AM5" s="118">
        <f>L2</f>
        <v>22939393.895645987</v>
      </c>
      <c r="AN5" s="128">
        <v>150000</v>
      </c>
      <c r="AO5" s="129">
        <v>160000</v>
      </c>
      <c r="AP5" s="129">
        <v>165000</v>
      </c>
      <c r="AQ5" s="129">
        <v>170000</v>
      </c>
      <c r="AR5" s="129">
        <v>175000</v>
      </c>
      <c r="AS5" s="129">
        <v>180000</v>
      </c>
      <c r="AT5" s="129">
        <v>185000</v>
      </c>
      <c r="AU5" s="129">
        <v>190000</v>
      </c>
      <c r="AV5" s="130">
        <v>200000</v>
      </c>
      <c r="AW5" s="24" t="s">
        <v>9</v>
      </c>
    </row>
    <row r="6" spans="1:49" x14ac:dyDescent="0.25">
      <c r="A6" s="98"/>
      <c r="B6" s="97"/>
      <c r="C6" s="110"/>
      <c r="D6" s="110"/>
      <c r="E6" s="110"/>
      <c r="F6" s="58">
        <v>175000.00000999999</v>
      </c>
      <c r="G6" s="1">
        <f>120-(20*((B2-175000)/25000))</f>
        <v>140</v>
      </c>
      <c r="I6" s="154">
        <v>157500</v>
      </c>
      <c r="J6" s="147">
        <v>10585409.25</v>
      </c>
      <c r="K6" s="148">
        <v>0.1385751497299951</v>
      </c>
      <c r="L6" s="153">
        <v>20792942.008230455</v>
      </c>
      <c r="M6" s="116">
        <f t="shared" si="0"/>
        <v>157500</v>
      </c>
      <c r="N6" s="110"/>
      <c r="O6" s="20">
        <v>-75</v>
      </c>
      <c r="P6" s="131">
        <f t="dataTable" ref="P6:X14" dt2D="1" dtr="1" r1="B2" r2="B4" ca="1"/>
        <v>11119628</v>
      </c>
      <c r="Q6" s="131">
        <v>10429003</v>
      </c>
      <c r="R6" s="131">
        <v>9731065.5</v>
      </c>
      <c r="S6" s="131">
        <v>8935628</v>
      </c>
      <c r="T6" s="131">
        <v>7796503</v>
      </c>
      <c r="U6" s="131">
        <v>7140003</v>
      </c>
      <c r="V6" s="131">
        <v>6381940.5</v>
      </c>
      <c r="W6" s="131">
        <v>5477628</v>
      </c>
      <c r="X6" s="131">
        <v>3571503</v>
      </c>
      <c r="Y6" s="92">
        <f>HLOOKUP(MAX(P6:X6),P6:$X$15,COUNT(X6:X$15),FALSE)</f>
        <v>150000</v>
      </c>
      <c r="Z6" s="91"/>
      <c r="AA6" s="20">
        <v>-75</v>
      </c>
      <c r="AB6" s="19">
        <f t="dataTable" ref="AB6:AJ14" dt2D="1" dtr="1" r1="B2" r2="B4" ca="1"/>
        <v>0.13332887290167866</v>
      </c>
      <c r="AC6" s="18">
        <v>0.14017477150537636</v>
      </c>
      <c r="AD6" s="18">
        <v>0.14075454545454547</v>
      </c>
      <c r="AE6" s="18">
        <v>0.13979392991239048</v>
      </c>
      <c r="AF6" s="18">
        <v>0.13500438095238096</v>
      </c>
      <c r="AG6" s="18">
        <v>0.13266449275362319</v>
      </c>
      <c r="AH6" s="18">
        <v>0.12824154526273485</v>
      </c>
      <c r="AI6" s="18">
        <v>0.12062602950891874</v>
      </c>
      <c r="AJ6" s="18">
        <v>9.6527108108108106E-2</v>
      </c>
      <c r="AK6" s="92">
        <f>HLOOKUP(MAX(AB6:AJ6),$AB6:AJ$15,COUNT(AJ6:AJ$15),FALSE)</f>
        <v>165000</v>
      </c>
      <c r="AM6" s="20">
        <v>-75</v>
      </c>
      <c r="AN6" s="119">
        <f t="dataTable" ref="AN6:AV14" dt2D="1" dtr="1" r1="B2" r2="B4" ca="1"/>
        <v>22939393.895645987</v>
      </c>
      <c r="AO6" s="120">
        <v>20153927.401717216</v>
      </c>
      <c r="AP6" s="120">
        <v>18399258.016968958</v>
      </c>
      <c r="AQ6" s="120">
        <v>16596979.460177142</v>
      </c>
      <c r="AR6" s="120">
        <v>14388067.327880237</v>
      </c>
      <c r="AS6" s="120">
        <v>13013847.739064166</v>
      </c>
      <c r="AT6" s="120">
        <v>11544235.036054803</v>
      </c>
      <c r="AU6" s="120">
        <v>9923216.0772240032</v>
      </c>
      <c r="AV6" s="120">
        <v>6704257.2294873763</v>
      </c>
      <c r="AW6" s="92">
        <f>HLOOKUP(MAX(AN6:AV6),AN6:AV$15,COUNT(AV6:AV$15),FALSE)</f>
        <v>150000</v>
      </c>
    </row>
    <row r="7" spans="1:49" x14ac:dyDescent="0.25">
      <c r="A7" s="98" t="s">
        <v>40</v>
      </c>
      <c r="B7" s="143">
        <f>SUM(B8:B11)</f>
        <v>50000</v>
      </c>
      <c r="C7" s="110"/>
      <c r="D7" s="110"/>
      <c r="E7" s="110"/>
      <c r="F7" s="57">
        <v>200000</v>
      </c>
      <c r="G7" s="1">
        <v>100</v>
      </c>
      <c r="I7" s="154">
        <v>160000</v>
      </c>
      <c r="J7" s="147">
        <v>10429003</v>
      </c>
      <c r="K7" s="148">
        <v>0.14017477150537636</v>
      </c>
      <c r="L7" s="153">
        <v>20153927.401717216</v>
      </c>
      <c r="M7" s="116">
        <f t="shared" si="0"/>
        <v>160000</v>
      </c>
      <c r="N7" s="110"/>
      <c r="O7" s="9">
        <v>-60</v>
      </c>
      <c r="P7" s="131">
        <v>14662128</v>
      </c>
      <c r="Q7" s="131">
        <v>14502878</v>
      </c>
      <c r="R7" s="131">
        <v>14190065.5</v>
      </c>
      <c r="S7" s="131">
        <v>13540878</v>
      </c>
      <c r="T7" s="131">
        <v>12890878</v>
      </c>
      <c r="U7" s="131">
        <v>12559378</v>
      </c>
      <c r="V7" s="131">
        <v>11932940.5</v>
      </c>
      <c r="W7" s="131">
        <v>11301628</v>
      </c>
      <c r="X7" s="131">
        <v>9770878</v>
      </c>
      <c r="Y7" s="92">
        <f>HLOOKUP(MAX(P7:X7),P7:$X$15,COUNT(X7:X$15),FALSE)</f>
        <v>150000</v>
      </c>
      <c r="AA7" s="9">
        <v>-60</v>
      </c>
      <c r="AB7" s="12">
        <v>0.14698875187969926</v>
      </c>
      <c r="AC7" s="11">
        <v>0.15791461236933799</v>
      </c>
      <c r="AD7" s="11">
        <v>0.16195931632711294</v>
      </c>
      <c r="AE7" s="11">
        <v>0.16423138872043663</v>
      </c>
      <c r="AF7" s="11">
        <v>0.16590576576576577</v>
      </c>
      <c r="AG7" s="11">
        <v>0.1685370101986044</v>
      </c>
      <c r="AH7" s="11">
        <v>0.16929758813932042</v>
      </c>
      <c r="AI7" s="11">
        <v>0.16946510721247562</v>
      </c>
      <c r="AJ7" s="11">
        <v>0.16617139455782312</v>
      </c>
      <c r="AK7" s="92">
        <f>HLOOKUP(MAX(AB7:AJ7),$AB7:AJ$15,COUNT(AJ7:AJ$15),FALSE)</f>
        <v>190000</v>
      </c>
      <c r="AM7" s="9">
        <v>-60</v>
      </c>
      <c r="AN7" s="121">
        <v>29090575.118020628</v>
      </c>
      <c r="AO7" s="122">
        <v>26854986.94548595</v>
      </c>
      <c r="AP7" s="122">
        <v>25551299.804298121</v>
      </c>
      <c r="AQ7" s="122">
        <v>23847917.325339973</v>
      </c>
      <c r="AR7" s="122">
        <v>22222891.838032823</v>
      </c>
      <c r="AS7" s="122">
        <v>21192957.478433169</v>
      </c>
      <c r="AT7" s="122">
        <v>19823786.417111211</v>
      </c>
      <c r="AU7" s="122">
        <v>18484644.856712222</v>
      </c>
      <c r="AV7" s="122">
        <v>15604830.058832496</v>
      </c>
      <c r="AW7" s="92">
        <f>HLOOKUP(MAX(AN7:AV7),AN7:AV$15,COUNT(AV7:AV$15),FALSE)</f>
        <v>150000</v>
      </c>
    </row>
    <row r="8" spans="1:49" x14ac:dyDescent="0.25">
      <c r="A8" s="98" t="s">
        <v>39</v>
      </c>
      <c r="B8" s="143">
        <v>42000</v>
      </c>
      <c r="C8" s="110"/>
      <c r="D8" s="110"/>
      <c r="E8" s="110"/>
      <c r="I8" s="154">
        <v>162500</v>
      </c>
      <c r="J8" s="147">
        <v>10185253</v>
      </c>
      <c r="K8" s="148">
        <v>0.14116774774774773</v>
      </c>
      <c r="L8" s="153">
        <v>19427938.070822541</v>
      </c>
      <c r="M8" s="116">
        <f t="shared" si="0"/>
        <v>162500</v>
      </c>
      <c r="N8" s="110"/>
      <c r="O8" s="9">
        <v>-45</v>
      </c>
      <c r="P8" s="131">
        <v>18399628</v>
      </c>
      <c r="Q8" s="131">
        <v>18688878</v>
      </c>
      <c r="R8" s="131">
        <v>18529628</v>
      </c>
      <c r="S8" s="131">
        <v>18357378</v>
      </c>
      <c r="T8" s="131">
        <v>17895878</v>
      </c>
      <c r="U8" s="131">
        <v>17837378</v>
      </c>
      <c r="V8" s="131">
        <v>17632628</v>
      </c>
      <c r="W8" s="131">
        <v>17229628</v>
      </c>
      <c r="X8" s="131">
        <v>16140878</v>
      </c>
      <c r="Y8" s="92">
        <f>HLOOKUP(MAX(P8:X8),P8:$X$15,COUNT(X8:X$15),FALSE)</f>
        <v>160000</v>
      </c>
      <c r="AA8" s="9">
        <v>-45</v>
      </c>
      <c r="AB8" s="12">
        <v>0.15726177777777778</v>
      </c>
      <c r="AC8" s="11">
        <v>0.17027038994169097</v>
      </c>
      <c r="AD8" s="11">
        <v>0.17546996212121213</v>
      </c>
      <c r="AE8" s="11">
        <v>0.1802747520377099</v>
      </c>
      <c r="AF8" s="11">
        <v>0.18392474820143884</v>
      </c>
      <c r="AG8" s="11">
        <v>0.18839647232784115</v>
      </c>
      <c r="AH8" s="11">
        <v>0.19216028770706189</v>
      </c>
      <c r="AI8" s="11">
        <v>0.19501559705715904</v>
      </c>
      <c r="AJ8" s="11">
        <v>0.19877928571428571</v>
      </c>
      <c r="AK8" s="92">
        <f>HLOOKUP(MAX(AB8:AJ8),$AB8:AJ$15,COUNT(AJ8:AJ$15),FALSE)</f>
        <v>200000</v>
      </c>
      <c r="AM8" s="9">
        <v>-45</v>
      </c>
      <c r="AN8" s="121">
        <v>35540052.331859976</v>
      </c>
      <c r="AO8" s="122">
        <v>33725151.334383309</v>
      </c>
      <c r="AP8" s="122">
        <v>32527298.508763909</v>
      </c>
      <c r="AQ8" s="122">
        <v>31396516.048434347</v>
      </c>
      <c r="AR8" s="122">
        <v>29938688.422225609</v>
      </c>
      <c r="AS8" s="122">
        <v>29190631.461057767</v>
      </c>
      <c r="AT8" s="122">
        <v>28291168.244068485</v>
      </c>
      <c r="AU8" s="122">
        <v>27178146.728039425</v>
      </c>
      <c r="AV8" s="122">
        <v>24730013.635184336</v>
      </c>
      <c r="AW8" s="92">
        <f>HLOOKUP(MAX(AN8:AV8),AN8:AV$15,COUNT(AV8:AV$15),FALSE)</f>
        <v>150000</v>
      </c>
    </row>
    <row r="9" spans="1:49" x14ac:dyDescent="0.25">
      <c r="A9" s="98" t="s">
        <v>38</v>
      </c>
      <c r="B9" s="143">
        <v>6000</v>
      </c>
      <c r="C9" s="110"/>
      <c r="D9" s="110"/>
      <c r="E9" s="110"/>
      <c r="I9" s="154">
        <v>165000</v>
      </c>
      <c r="J9" s="147">
        <v>9731065.5</v>
      </c>
      <c r="K9" s="148">
        <v>0.14075454545454547</v>
      </c>
      <c r="L9" s="153">
        <v>18399258.016968958</v>
      </c>
      <c r="M9" s="116">
        <f t="shared" si="0"/>
        <v>165000</v>
      </c>
      <c r="N9" s="110"/>
      <c r="O9" s="9">
        <v>-30</v>
      </c>
      <c r="P9" s="131">
        <v>21942128</v>
      </c>
      <c r="Q9" s="131">
        <v>22762753</v>
      </c>
      <c r="R9" s="131">
        <v>23108065.5</v>
      </c>
      <c r="S9" s="131">
        <v>23131628</v>
      </c>
      <c r="T9" s="131">
        <v>22766815.5</v>
      </c>
      <c r="U9" s="131">
        <v>22974003</v>
      </c>
      <c r="V9" s="131">
        <v>23034940.5</v>
      </c>
      <c r="W9" s="131">
        <v>22897628</v>
      </c>
      <c r="X9" s="131">
        <v>22510878</v>
      </c>
      <c r="Y9" s="92">
        <f>HLOOKUP(MAX(P9:X9),P9:$X$15,COUNT(X9:X$15),FALSE)</f>
        <v>170000</v>
      </c>
      <c r="AA9" s="9">
        <v>-30</v>
      </c>
      <c r="AB9" s="12">
        <v>0.16454539182602174</v>
      </c>
      <c r="AC9" s="11">
        <v>0.17895246069182391</v>
      </c>
      <c r="AD9" s="11">
        <v>0.18549520770620109</v>
      </c>
      <c r="AE9" s="11">
        <v>0.19110730337078652</v>
      </c>
      <c r="AF9" s="11">
        <v>0.19563321589688507</v>
      </c>
      <c r="AG9" s="11">
        <v>0.20099740157480314</v>
      </c>
      <c r="AH9" s="11">
        <v>0.20580692874692874</v>
      </c>
      <c r="AI9" s="11">
        <v>0.20995441041628463</v>
      </c>
      <c r="AJ9" s="11">
        <v>0.21728646718146719</v>
      </c>
      <c r="AK9" s="92">
        <f>HLOOKUP(MAX(AB9:AJ9),$AB9:AJ$15,COUNT(AJ9:AJ$15),FALSE)</f>
        <v>200000</v>
      </c>
      <c r="AM9" s="9">
        <v>-30</v>
      </c>
      <c r="AN9" s="121">
        <v>41691233.554234616</v>
      </c>
      <c r="AO9" s="122">
        <v>40426210.878152043</v>
      </c>
      <c r="AP9" s="122">
        <v>39841591.985368088</v>
      </c>
      <c r="AQ9" s="122">
        <v>38884402.075293392</v>
      </c>
      <c r="AR9" s="122">
        <v>37464565.448085487</v>
      </c>
      <c r="AS9" s="122">
        <v>36991447.647614688</v>
      </c>
      <c r="AT9" s="122">
        <v>36366923.591322459</v>
      </c>
      <c r="AU9" s="122">
        <v>35528841.235990442</v>
      </c>
      <c r="AV9" s="122">
        <v>33837600.977899708</v>
      </c>
      <c r="AW9" s="92">
        <f>HLOOKUP(MAX(AN9:AV9),AN9:AV$15,COUNT(AV9:AV$15),FALSE)</f>
        <v>150000</v>
      </c>
    </row>
    <row r="10" spans="1:49" x14ac:dyDescent="0.25">
      <c r="A10" s="98" t="s">
        <v>37</v>
      </c>
      <c r="B10" s="143">
        <v>7000</v>
      </c>
      <c r="C10" s="110"/>
      <c r="D10" s="110"/>
      <c r="E10" s="110"/>
      <c r="I10" s="154">
        <v>167500</v>
      </c>
      <c r="J10" s="147">
        <v>9215940.5</v>
      </c>
      <c r="K10" s="148">
        <v>0.1396460413667702</v>
      </c>
      <c r="L10" s="153">
        <v>17308004.430964112</v>
      </c>
      <c r="M10" s="116">
        <f t="shared" si="0"/>
        <v>167500</v>
      </c>
      <c r="N10" s="110"/>
      <c r="O10" s="9">
        <v>-15</v>
      </c>
      <c r="P10" s="131">
        <v>25582128</v>
      </c>
      <c r="Q10" s="131">
        <v>27060878</v>
      </c>
      <c r="R10" s="131">
        <v>27567065.5</v>
      </c>
      <c r="S10" s="131">
        <v>27736878</v>
      </c>
      <c r="T10" s="131">
        <v>27905878</v>
      </c>
      <c r="U10" s="131">
        <v>28346253</v>
      </c>
      <c r="V10" s="131">
        <v>28585940.5</v>
      </c>
      <c r="W10" s="131">
        <v>28721628</v>
      </c>
      <c r="X10" s="131">
        <v>28880878</v>
      </c>
      <c r="Y10" s="92">
        <f>HLOOKUP(MAX(P10:X10),P10:$X$15,COUNT(X10:X$15),FALSE)</f>
        <v>200000</v>
      </c>
      <c r="AA10" s="9">
        <v>-15</v>
      </c>
      <c r="AB10" s="12">
        <v>0.17037714285714287</v>
      </c>
      <c r="AC10" s="11">
        <v>0.18585767857142857</v>
      </c>
      <c r="AD10" s="11">
        <v>0.1927025654468561</v>
      </c>
      <c r="AE10" s="11">
        <v>0.19873094504549688</v>
      </c>
      <c r="AF10" s="11">
        <v>0.20443866666666666</v>
      </c>
      <c r="AG10" s="11">
        <v>0.21025258121940366</v>
      </c>
      <c r="AH10" s="11">
        <v>0.21550710920125146</v>
      </c>
      <c r="AI10" s="11">
        <v>0.22035927574037134</v>
      </c>
      <c r="AJ10" s="11">
        <v>0.22921331746031745</v>
      </c>
      <c r="AK10" s="92">
        <f>HLOOKUP(MAX(AB10:AJ10),$AB10:AJ$15,COUNT(AJ10:AJ$15),FALSE)</f>
        <v>200000</v>
      </c>
      <c r="AM10" s="9">
        <v>-15</v>
      </c>
      <c r="AN10" s="121">
        <v>47997643.146268353</v>
      </c>
      <c r="AO10" s="122">
        <v>47452232.267167956</v>
      </c>
      <c r="AP10" s="122">
        <v>46993633.772697248</v>
      </c>
      <c r="AQ10" s="122">
        <v>46135339.940456234</v>
      </c>
      <c r="AR10" s="122">
        <v>45355403.099866204</v>
      </c>
      <c r="AS10" s="122">
        <v>45112497.944825485</v>
      </c>
      <c r="AT10" s="122">
        <v>44646474.97237888</v>
      </c>
      <c r="AU10" s="122">
        <v>44090270.015478678</v>
      </c>
      <c r="AV10" s="122">
        <v>42962784.554251552</v>
      </c>
      <c r="AW10" s="92">
        <f>HLOOKUP(MAX(AN10:AV10),AN10:AV$15,COUNT(AV10:AV$15),FALSE)</f>
        <v>150000</v>
      </c>
    </row>
    <row r="11" spans="1:49" x14ac:dyDescent="0.25">
      <c r="A11" s="113" t="s">
        <v>36</v>
      </c>
      <c r="B11" s="141">
        <v>-5000</v>
      </c>
      <c r="C11" s="110"/>
      <c r="D11" s="110"/>
      <c r="E11" s="110"/>
      <c r="I11" s="154">
        <v>170000</v>
      </c>
      <c r="J11" s="147">
        <v>8935628</v>
      </c>
      <c r="K11" s="148">
        <v>0.13979392991239048</v>
      </c>
      <c r="L11" s="153">
        <v>16596979.460177142</v>
      </c>
      <c r="M11" s="116">
        <f t="shared" si="0"/>
        <v>170000</v>
      </c>
      <c r="N11" s="110"/>
      <c r="O11" s="9">
        <v>0</v>
      </c>
      <c r="P11" s="131">
        <v>29287128</v>
      </c>
      <c r="Q11" s="131">
        <v>31246878</v>
      </c>
      <c r="R11" s="131">
        <v>31906628</v>
      </c>
      <c r="S11" s="131">
        <v>32553378</v>
      </c>
      <c r="T11" s="131">
        <v>32776815.5</v>
      </c>
      <c r="U11" s="131">
        <v>33482878</v>
      </c>
      <c r="V11" s="131">
        <v>34087378</v>
      </c>
      <c r="W11" s="131">
        <v>34389628</v>
      </c>
      <c r="X11" s="131">
        <v>35250878</v>
      </c>
      <c r="Y11" s="92">
        <f>HLOOKUP(MAX(P11:X11),P11:$X$15,COUNT(X11:X$15),FALSE)</f>
        <v>200000</v>
      </c>
      <c r="AA11" s="9">
        <v>0</v>
      </c>
      <c r="AB11" s="12">
        <v>0.17510988340807174</v>
      </c>
      <c r="AC11" s="11">
        <v>0.19108902886497064</v>
      </c>
      <c r="AD11" s="11">
        <v>0.19812858917039244</v>
      </c>
      <c r="AE11" s="11">
        <v>0.20480262975778546</v>
      </c>
      <c r="AF11" s="11">
        <v>0.21068176442230435</v>
      </c>
      <c r="AG11" s="11">
        <v>0.21680185185185186</v>
      </c>
      <c r="AH11" s="11">
        <v>0.22253151847499675</v>
      </c>
      <c r="AI11" s="11">
        <v>0.22767049321416749</v>
      </c>
      <c r="AJ11" s="11">
        <v>0.23753960916442049</v>
      </c>
      <c r="AK11" s="92">
        <f>HLOOKUP(MAX(AB11:AJ11),$AB11:AJ$15,COUNT(AJ11:AJ$15),FALSE)</f>
        <v>200000</v>
      </c>
      <c r="AM11" s="9">
        <v>0</v>
      </c>
      <c r="AN11" s="121">
        <v>54401338.721129909</v>
      </c>
      <c r="AO11" s="122">
        <v>54322396.656065308</v>
      </c>
      <c r="AP11" s="122">
        <v>53969632.477163039</v>
      </c>
      <c r="AQ11" s="122">
        <v>53683938.663550608</v>
      </c>
      <c r="AR11" s="122">
        <v>52881280.125726089</v>
      </c>
      <c r="AS11" s="122">
        <v>52913314.131382406</v>
      </c>
      <c r="AT11" s="122">
        <v>52849955.022845425</v>
      </c>
      <c r="AU11" s="122">
        <v>52440964.523429692</v>
      </c>
      <c r="AV11" s="122">
        <v>52087968.130603395</v>
      </c>
      <c r="AW11" s="92">
        <f>HLOOKUP(MAX(AN11:AV11),AN11:AV$15,COUNT(AV11:AV$15),FALSE)</f>
        <v>150000</v>
      </c>
    </row>
    <row r="12" spans="1:49" x14ac:dyDescent="0.25">
      <c r="A12" s="98"/>
      <c r="B12" s="97"/>
      <c r="C12" s="110"/>
      <c r="D12" s="110"/>
      <c r="E12" s="110"/>
      <c r="I12" s="154">
        <v>172500</v>
      </c>
      <c r="J12" s="147">
        <v>8307159.25</v>
      </c>
      <c r="K12" s="148">
        <v>0.13720069779924851</v>
      </c>
      <c r="L12" s="153">
        <v>15388973.837727986</v>
      </c>
      <c r="M12" s="116">
        <f t="shared" si="0"/>
        <v>172500</v>
      </c>
      <c r="N12" s="110"/>
      <c r="O12" s="9">
        <v>15</v>
      </c>
      <c r="P12" s="131">
        <v>32829628</v>
      </c>
      <c r="Q12" s="131">
        <v>35320753</v>
      </c>
      <c r="R12" s="131">
        <v>36445253</v>
      </c>
      <c r="S12" s="131">
        <v>37158628</v>
      </c>
      <c r="T12" s="131">
        <v>37781815.5</v>
      </c>
      <c r="U12" s="131">
        <v>38808003</v>
      </c>
      <c r="V12" s="131">
        <v>39638378</v>
      </c>
      <c r="W12" s="131">
        <v>40369628</v>
      </c>
      <c r="X12" s="131">
        <v>41564003</v>
      </c>
      <c r="Y12" s="92">
        <f>HLOOKUP(MAX(P12:X12),P12:$X$15,COUNT(X12:X$15),FALSE)</f>
        <v>200000</v>
      </c>
      <c r="AA12" s="9">
        <v>15</v>
      </c>
      <c r="AB12" s="12">
        <v>0.1788106100217865</v>
      </c>
      <c r="AC12" s="11">
        <v>0.19518541666666667</v>
      </c>
      <c r="AD12" s="11">
        <v>0.20264249652488184</v>
      </c>
      <c r="AE12" s="11">
        <v>0.20936797385620914</v>
      </c>
      <c r="AF12" s="11">
        <v>0.21568040816326531</v>
      </c>
      <c r="AG12" s="11">
        <v>0.22203915207689667</v>
      </c>
      <c r="AH12" s="11">
        <v>0.22793776883266245</v>
      </c>
      <c r="AI12" s="11">
        <v>0.23348541353383459</v>
      </c>
      <c r="AJ12" s="11">
        <v>0.24363424970691677</v>
      </c>
      <c r="AK12" s="92">
        <f>HLOOKUP(MAX(AB12:AJ12),$AB12:AJ$15,COUNT(AJ12:AJ$15),FALSE)</f>
        <v>200000</v>
      </c>
      <c r="AM12" s="9">
        <v>15</v>
      </c>
      <c r="AN12" s="121">
        <v>60552519.943504542</v>
      </c>
      <c r="AO12" s="122">
        <v>61023456.199834041</v>
      </c>
      <c r="AP12" s="122">
        <v>61232005.413199216</v>
      </c>
      <c r="AQ12" s="122">
        <v>60934876.528713435</v>
      </c>
      <c r="AR12" s="122">
        <v>60597076.709918886</v>
      </c>
      <c r="AS12" s="122">
        <v>60969047.556165218</v>
      </c>
      <c r="AT12" s="122">
        <v>61129506.403901845</v>
      </c>
      <c r="AU12" s="122">
        <v>61196618.43797525</v>
      </c>
      <c r="AV12" s="122">
        <v>61129310.829040289</v>
      </c>
      <c r="AW12" s="92">
        <f>HLOOKUP(MAX(AN12:AV12),AN12:AV$15,COUNT(AV12:AV$15),FALSE)</f>
        <v>165000</v>
      </c>
    </row>
    <row r="13" spans="1:49" x14ac:dyDescent="0.25">
      <c r="A13" s="98" t="s">
        <v>35</v>
      </c>
      <c r="B13" s="143">
        <v>1200000</v>
      </c>
      <c r="C13" s="110"/>
      <c r="D13" s="110"/>
      <c r="E13" s="110"/>
      <c r="I13" s="154">
        <v>175000</v>
      </c>
      <c r="J13" s="147">
        <v>7796503</v>
      </c>
      <c r="K13" s="148">
        <v>0.13500438095238096</v>
      </c>
      <c r="L13" s="153">
        <v>14388067.327880237</v>
      </c>
      <c r="M13" s="116">
        <f t="shared" si="0"/>
        <v>175000</v>
      </c>
      <c r="N13" s="110"/>
      <c r="O13" s="9">
        <v>30</v>
      </c>
      <c r="P13" s="131">
        <v>36502128</v>
      </c>
      <c r="Q13" s="131">
        <v>39581503</v>
      </c>
      <c r="R13" s="131">
        <v>40784815.5</v>
      </c>
      <c r="S13" s="131">
        <v>41890628</v>
      </c>
      <c r="T13" s="131">
        <v>42876190.5</v>
      </c>
      <c r="U13" s="131">
        <v>44180253</v>
      </c>
      <c r="V13" s="131">
        <v>45189378</v>
      </c>
      <c r="W13" s="131">
        <v>46193628</v>
      </c>
      <c r="X13" s="131">
        <v>47934003</v>
      </c>
      <c r="Y13" s="92">
        <f>HLOOKUP(MAX(P13:X13),P13:$X$15,COUNT(X13:X$15),FALSE)</f>
        <v>200000</v>
      </c>
      <c r="AA13" s="9">
        <v>30</v>
      </c>
      <c r="AB13" s="12">
        <v>0.18201011219147345</v>
      </c>
      <c r="AC13" s="11">
        <v>0.19870232429718876</v>
      </c>
      <c r="AD13" s="11">
        <v>0.20615571309424521</v>
      </c>
      <c r="AE13" s="11">
        <v>0.21316216161204968</v>
      </c>
      <c r="AF13" s="11">
        <v>0.21973704292120436</v>
      </c>
      <c r="AG13" s="11">
        <v>0.2262173732718894</v>
      </c>
      <c r="AH13" s="11">
        <v>0.23219287842976055</v>
      </c>
      <c r="AI13" s="11">
        <v>0.23789076114944896</v>
      </c>
      <c r="AJ13" s="11">
        <v>0.24836270984455958</v>
      </c>
      <c r="AK13" s="92">
        <f>HLOOKUP(MAX(AB13:AJ13),$AB13:AJ$15,COUNT(AJ13:AJ$15),FALSE)</f>
        <v>200000</v>
      </c>
      <c r="AM13" s="9">
        <v>30</v>
      </c>
      <c r="AN13" s="121">
        <v>66904711.174516067</v>
      </c>
      <c r="AO13" s="122">
        <v>67999603.348811999</v>
      </c>
      <c r="AP13" s="122">
        <v>68208004.117664993</v>
      </c>
      <c r="AQ13" s="122">
        <v>68368795.71447441</v>
      </c>
      <c r="AR13" s="122">
        <v>68431901.220071465</v>
      </c>
      <c r="AS13" s="122">
        <v>69090097.853376016</v>
      </c>
      <c r="AT13" s="122">
        <v>69409057.784958258</v>
      </c>
      <c r="AU13" s="122">
        <v>69758047.217463464</v>
      </c>
      <c r="AV13" s="122">
        <v>70254494.405392125</v>
      </c>
      <c r="AW13" s="92">
        <f>HLOOKUP(MAX(AN13:AV13),AN13:AV$15,COUNT(AV13:AV$15),FALSE)</f>
        <v>200000</v>
      </c>
    </row>
    <row r="14" spans="1:49" ht="16.5" thickBot="1" x14ac:dyDescent="0.3">
      <c r="A14" s="98"/>
      <c r="B14" s="97"/>
      <c r="C14" s="110"/>
      <c r="D14" s="110"/>
      <c r="E14" s="110"/>
      <c r="I14" s="154">
        <v>177500</v>
      </c>
      <c r="J14" s="147">
        <v>7510096.75</v>
      </c>
      <c r="K14" s="148">
        <v>0.13431874357254639</v>
      </c>
      <c r="L14" s="153">
        <v>13740391.01244729</v>
      </c>
      <c r="M14" s="116">
        <f t="shared" si="0"/>
        <v>177500</v>
      </c>
      <c r="N14" s="110"/>
      <c r="O14" s="5">
        <v>50</v>
      </c>
      <c r="P14" s="131">
        <v>41377128</v>
      </c>
      <c r="Q14" s="131">
        <v>45187753</v>
      </c>
      <c r="R14" s="131">
        <v>46756690.5</v>
      </c>
      <c r="S14" s="131">
        <v>48228128</v>
      </c>
      <c r="T14" s="131">
        <v>49355878</v>
      </c>
      <c r="U14" s="131">
        <v>51013378</v>
      </c>
      <c r="V14" s="131">
        <v>52475065.5</v>
      </c>
      <c r="W14" s="131">
        <v>53837628</v>
      </c>
      <c r="X14" s="131">
        <v>56465253</v>
      </c>
      <c r="Y14" s="92">
        <f>HLOOKUP(MAX(P14:X14),P14:$X$15,COUNT(X14:X$15),FALSE)</f>
        <v>200000</v>
      </c>
      <c r="AA14" s="5">
        <v>50</v>
      </c>
      <c r="AB14" s="42">
        <v>0.18550606590450572</v>
      </c>
      <c r="AC14" s="41">
        <v>0.20245409050179211</v>
      </c>
      <c r="AD14" s="41">
        <v>0.21006218073994204</v>
      </c>
      <c r="AE14" s="41">
        <v>0.21722425006756149</v>
      </c>
      <c r="AF14" s="41">
        <v>0.2238361814058957</v>
      </c>
      <c r="AG14" s="41">
        <v>0.23041272809394761</v>
      </c>
      <c r="AH14" s="41">
        <v>0.23657131167865114</v>
      </c>
      <c r="AI14" s="41">
        <v>0.24239173382558191</v>
      </c>
      <c r="AJ14" s="41">
        <v>0.25320741255605383</v>
      </c>
      <c r="AK14" s="92">
        <f>HLOOKUP(MAX(AB14:AJ14),$AB14:AJ$15,COUNT(AJ14:AJ$15),FALSE)</f>
        <v>200000</v>
      </c>
      <c r="AM14" s="5">
        <v>50</v>
      </c>
      <c r="AN14" s="123">
        <v>75341632.37555249</v>
      </c>
      <c r="AO14" s="124">
        <v>77190734.172365323</v>
      </c>
      <c r="AP14" s="124">
        <v>77776239.752476752</v>
      </c>
      <c r="AQ14" s="124">
        <v>78314136.160544634</v>
      </c>
      <c r="AR14" s="124">
        <v>78445398.993107423</v>
      </c>
      <c r="AS14" s="124">
        <v>79469413.811309263</v>
      </c>
      <c r="AT14" s="124">
        <v>80281916.631001368</v>
      </c>
      <c r="AU14" s="124">
        <v>81001072.637030274</v>
      </c>
      <c r="AV14" s="124">
        <v>82462463.719013035</v>
      </c>
      <c r="AW14" s="92">
        <f>HLOOKUP(MAX(AN14:AV14),AN14:AV$15,COUNT(AV14:AV$15),FALSE)</f>
        <v>200000</v>
      </c>
    </row>
    <row r="15" spans="1:49" x14ac:dyDescent="0.25">
      <c r="A15" s="98" t="s">
        <v>34</v>
      </c>
      <c r="B15" s="144">
        <v>0.25</v>
      </c>
      <c r="C15" s="110"/>
      <c r="D15" s="110"/>
      <c r="E15" s="110"/>
      <c r="I15" s="154">
        <v>180000</v>
      </c>
      <c r="J15" s="147">
        <v>7140003</v>
      </c>
      <c r="K15" s="148">
        <v>0.13266449275362319</v>
      </c>
      <c r="L15" s="153">
        <v>13013847.739064166</v>
      </c>
      <c r="M15" s="116">
        <f t="shared" si="0"/>
        <v>180000</v>
      </c>
      <c r="N15" s="110"/>
      <c r="O15" s="40"/>
      <c r="P15" s="40">
        <f>P5</f>
        <v>150000</v>
      </c>
      <c r="Q15" s="40">
        <f t="shared" ref="Q15:X15" si="1">Q5</f>
        <v>160000</v>
      </c>
      <c r="R15" s="40">
        <f t="shared" si="1"/>
        <v>165000</v>
      </c>
      <c r="S15" s="40">
        <f t="shared" si="1"/>
        <v>170000</v>
      </c>
      <c r="T15" s="40">
        <f t="shared" si="1"/>
        <v>175000</v>
      </c>
      <c r="U15" s="40">
        <f t="shared" si="1"/>
        <v>180000</v>
      </c>
      <c r="V15" s="40">
        <f t="shared" si="1"/>
        <v>185000</v>
      </c>
      <c r="W15" s="40">
        <f t="shared" si="1"/>
        <v>190000</v>
      </c>
      <c r="X15" s="40">
        <f t="shared" si="1"/>
        <v>200000</v>
      </c>
      <c r="Y15" s="39"/>
      <c r="AB15" s="1">
        <f>AB5</f>
        <v>150000</v>
      </c>
      <c r="AC15" s="1">
        <f t="shared" ref="AC15:AJ15" si="2">AC5</f>
        <v>160000</v>
      </c>
      <c r="AD15" s="1">
        <f t="shared" si="2"/>
        <v>165000</v>
      </c>
      <c r="AE15" s="1">
        <f t="shared" si="2"/>
        <v>170000</v>
      </c>
      <c r="AF15" s="1">
        <f t="shared" si="2"/>
        <v>175000</v>
      </c>
      <c r="AG15" s="1">
        <f t="shared" si="2"/>
        <v>180000</v>
      </c>
      <c r="AH15" s="1">
        <f t="shared" si="2"/>
        <v>185000</v>
      </c>
      <c r="AI15" s="1">
        <f t="shared" si="2"/>
        <v>190000</v>
      </c>
      <c r="AJ15" s="1">
        <f t="shared" si="2"/>
        <v>200000</v>
      </c>
      <c r="AK15" s="10"/>
      <c r="AN15" s="1">
        <f>AN5</f>
        <v>150000</v>
      </c>
      <c r="AO15" s="1">
        <f t="shared" ref="AO15:AV15" si="3">AO5</f>
        <v>160000</v>
      </c>
      <c r="AP15" s="1">
        <f t="shared" si="3"/>
        <v>165000</v>
      </c>
      <c r="AQ15" s="1">
        <f t="shared" si="3"/>
        <v>170000</v>
      </c>
      <c r="AR15" s="1">
        <f t="shared" si="3"/>
        <v>175000</v>
      </c>
      <c r="AS15" s="1">
        <f t="shared" si="3"/>
        <v>180000</v>
      </c>
      <c r="AT15" s="1">
        <f t="shared" si="3"/>
        <v>185000</v>
      </c>
      <c r="AU15" s="1">
        <f t="shared" si="3"/>
        <v>190000</v>
      </c>
      <c r="AV15" s="1">
        <f t="shared" si="3"/>
        <v>200000</v>
      </c>
      <c r="AW15" s="10"/>
    </row>
    <row r="16" spans="1:49" x14ac:dyDescent="0.25">
      <c r="A16" s="98" t="s">
        <v>33</v>
      </c>
      <c r="B16" s="144">
        <v>0.25</v>
      </c>
      <c r="C16" s="110"/>
      <c r="D16" s="110"/>
      <c r="E16" s="110"/>
      <c r="I16" s="154">
        <v>182500</v>
      </c>
      <c r="J16" s="147">
        <v>6827596.75</v>
      </c>
      <c r="K16" s="148">
        <v>0.13126838260033646</v>
      </c>
      <c r="L16" s="153">
        <v>12348221.991803417</v>
      </c>
      <c r="M16" s="116">
        <f t="shared" si="0"/>
        <v>182500</v>
      </c>
      <c r="N16" s="110"/>
    </row>
    <row r="17" spans="1:49" x14ac:dyDescent="0.25">
      <c r="A17" s="98" t="s">
        <v>32</v>
      </c>
      <c r="B17" s="144">
        <v>0.1</v>
      </c>
      <c r="C17" s="110"/>
      <c r="D17" s="110"/>
      <c r="E17" s="110"/>
      <c r="I17" s="154">
        <v>185000</v>
      </c>
      <c r="J17" s="147">
        <v>6381940.5</v>
      </c>
      <c r="K17" s="148">
        <v>0.12824154526273485</v>
      </c>
      <c r="L17" s="153">
        <v>11544235.036054803</v>
      </c>
      <c r="M17" s="116">
        <f t="shared" si="0"/>
        <v>185000</v>
      </c>
      <c r="N17" s="110"/>
    </row>
    <row r="18" spans="1:49" ht="16.5" thickBot="1" x14ac:dyDescent="0.3">
      <c r="A18" s="98"/>
      <c r="B18" s="97"/>
      <c r="C18" s="110"/>
      <c r="D18" s="110"/>
      <c r="E18" s="110"/>
      <c r="I18" s="154">
        <v>187500</v>
      </c>
      <c r="J18" s="147">
        <v>6201971.75</v>
      </c>
      <c r="K18" s="148">
        <v>0.12771112998713</v>
      </c>
      <c r="L18" s="153">
        <v>11098948.905044964</v>
      </c>
      <c r="M18" s="116">
        <f t="shared" si="0"/>
        <v>187500</v>
      </c>
      <c r="N18" s="110"/>
    </row>
    <row r="19" spans="1:49" x14ac:dyDescent="0.25">
      <c r="A19" s="98" t="s">
        <v>30</v>
      </c>
      <c r="B19" s="143">
        <f>SUM(B20:B22)</f>
        <v>550000</v>
      </c>
      <c r="C19" s="110"/>
      <c r="D19" s="110"/>
      <c r="E19" s="110"/>
      <c r="I19" s="154">
        <v>190000</v>
      </c>
      <c r="J19" s="147">
        <v>5477628</v>
      </c>
      <c r="K19" s="148">
        <v>0.12062602950891874</v>
      </c>
      <c r="L19" s="153">
        <v>9923216.0772240032</v>
      </c>
      <c r="M19" s="116">
        <f t="shared" si="0"/>
        <v>190000</v>
      </c>
      <c r="N19" s="110"/>
      <c r="O19" s="208" t="s">
        <v>31</v>
      </c>
      <c r="P19" s="209"/>
      <c r="Q19" s="209"/>
      <c r="R19" s="209"/>
      <c r="S19" s="209"/>
      <c r="T19" s="209"/>
      <c r="U19" s="209"/>
      <c r="V19" s="209"/>
      <c r="W19" s="209"/>
      <c r="X19" s="209"/>
      <c r="Y19" s="210"/>
      <c r="AA19" s="208" t="s">
        <v>31</v>
      </c>
      <c r="AB19" s="209"/>
      <c r="AC19" s="209"/>
      <c r="AD19" s="209"/>
      <c r="AE19" s="209"/>
      <c r="AF19" s="209"/>
      <c r="AG19" s="209"/>
      <c r="AH19" s="209"/>
      <c r="AI19" s="209"/>
      <c r="AJ19" s="209"/>
      <c r="AK19" s="210"/>
      <c r="AM19" s="208" t="s">
        <v>31</v>
      </c>
      <c r="AN19" s="209"/>
      <c r="AO19" s="209"/>
      <c r="AP19" s="209"/>
      <c r="AQ19" s="209"/>
      <c r="AR19" s="209"/>
      <c r="AS19" s="209"/>
      <c r="AT19" s="209"/>
      <c r="AU19" s="209"/>
      <c r="AV19" s="209"/>
      <c r="AW19" s="210"/>
    </row>
    <row r="20" spans="1:49" x14ac:dyDescent="0.25">
      <c r="A20" s="98" t="s">
        <v>28</v>
      </c>
      <c r="B20" s="143">
        <v>100000</v>
      </c>
      <c r="C20" s="110"/>
      <c r="D20" s="110"/>
      <c r="E20" s="110"/>
      <c r="I20" s="154">
        <v>192500</v>
      </c>
      <c r="J20" s="147">
        <v>5077065.5</v>
      </c>
      <c r="K20" s="148">
        <v>0.1167007355476382</v>
      </c>
      <c r="L20" s="153">
        <v>9216396.7111043371</v>
      </c>
      <c r="M20" s="116">
        <f t="shared" si="0"/>
        <v>192500</v>
      </c>
      <c r="N20" s="110"/>
      <c r="O20" s="34"/>
      <c r="P20" s="211" t="s">
        <v>12</v>
      </c>
      <c r="Q20" s="212"/>
      <c r="R20" s="52">
        <f>B4</f>
        <v>-75</v>
      </c>
      <c r="S20" s="33"/>
      <c r="T20" s="211" t="s">
        <v>29</v>
      </c>
      <c r="U20" s="212"/>
      <c r="V20" s="213"/>
      <c r="W20" s="51">
        <f>F12</f>
        <v>0</v>
      </c>
      <c r="X20" s="33"/>
      <c r="Y20" s="32"/>
      <c r="AA20" s="31"/>
      <c r="AB20" s="211" t="s">
        <v>12</v>
      </c>
      <c r="AC20" s="212"/>
      <c r="AD20" s="50">
        <f>B4</f>
        <v>-75</v>
      </c>
      <c r="AE20" s="30"/>
      <c r="AF20" s="214" t="s">
        <v>29</v>
      </c>
      <c r="AG20" s="215"/>
      <c r="AH20" s="216"/>
      <c r="AI20" s="49">
        <f>F12</f>
        <v>0</v>
      </c>
      <c r="AJ20" s="30"/>
      <c r="AK20" s="29"/>
      <c r="AM20" s="31"/>
      <c r="AN20" s="211" t="s">
        <v>12</v>
      </c>
      <c r="AO20" s="212"/>
      <c r="AP20" s="50">
        <f>B4</f>
        <v>-75</v>
      </c>
      <c r="AQ20" s="30"/>
      <c r="AR20" s="214" t="s">
        <v>29</v>
      </c>
      <c r="AS20" s="215"/>
      <c r="AT20" s="216"/>
      <c r="AU20" s="49">
        <f>AI20</f>
        <v>0</v>
      </c>
      <c r="AV20" s="30"/>
      <c r="AW20" s="29"/>
    </row>
    <row r="21" spans="1:49" x14ac:dyDescent="0.25">
      <c r="A21" s="98" t="s">
        <v>27</v>
      </c>
      <c r="B21" s="143">
        <v>150000</v>
      </c>
      <c r="C21" s="110"/>
      <c r="D21" s="110"/>
      <c r="E21" s="110"/>
      <c r="I21" s="154">
        <v>195000</v>
      </c>
      <c r="J21" s="147">
        <v>4372628</v>
      </c>
      <c r="K21" s="148">
        <v>0.10780641025641026</v>
      </c>
      <c r="L21" s="153">
        <v>8086592.5188233498</v>
      </c>
      <c r="M21" s="116">
        <f t="shared" si="0"/>
        <v>195000</v>
      </c>
      <c r="N21" s="110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2"/>
      <c r="AA21" s="31"/>
      <c r="AB21" s="30"/>
      <c r="AC21" s="30"/>
      <c r="AD21" s="30"/>
      <c r="AE21" s="30"/>
      <c r="AF21" s="30"/>
      <c r="AG21" s="30"/>
      <c r="AH21" s="30"/>
      <c r="AI21" s="30"/>
      <c r="AJ21" s="30"/>
      <c r="AK21" s="29"/>
      <c r="AM21" s="31"/>
      <c r="AN21" s="30"/>
      <c r="AO21" s="30"/>
      <c r="AP21" s="30"/>
      <c r="AQ21" s="30"/>
      <c r="AR21" s="30"/>
      <c r="AS21" s="30"/>
      <c r="AT21" s="30"/>
      <c r="AU21" s="30"/>
      <c r="AV21" s="30"/>
      <c r="AW21" s="29"/>
    </row>
    <row r="22" spans="1:49" x14ac:dyDescent="0.25">
      <c r="A22" s="98" t="s">
        <v>26</v>
      </c>
      <c r="B22" s="143">
        <v>300000</v>
      </c>
      <c r="C22" s="110"/>
      <c r="D22" s="110"/>
      <c r="E22" s="110"/>
      <c r="I22" s="154">
        <v>197500</v>
      </c>
      <c r="J22" s="147">
        <v>3958253</v>
      </c>
      <c r="K22" s="148">
        <v>0.10225401704985791</v>
      </c>
      <c r="L22" s="153">
        <v>7373466.0518213697</v>
      </c>
      <c r="M22" s="116">
        <f t="shared" si="0"/>
        <v>197500</v>
      </c>
      <c r="N22" s="110"/>
      <c r="O22" s="132">
        <f>J2</f>
        <v>11119628</v>
      </c>
      <c r="P22" s="128">
        <v>150000</v>
      </c>
      <c r="Q22" s="129">
        <v>160000</v>
      </c>
      <c r="R22" s="129">
        <v>165000</v>
      </c>
      <c r="S22" s="129">
        <v>170000</v>
      </c>
      <c r="T22" s="129">
        <v>175000</v>
      </c>
      <c r="U22" s="129">
        <v>180000</v>
      </c>
      <c r="V22" s="129">
        <v>185000</v>
      </c>
      <c r="W22" s="129">
        <v>190000</v>
      </c>
      <c r="X22" s="130">
        <v>200000</v>
      </c>
      <c r="Y22" s="24" t="s">
        <v>9</v>
      </c>
      <c r="AA22" s="28">
        <f>K2</f>
        <v>0.13332887290167866</v>
      </c>
      <c r="AB22" s="27">
        <v>150000</v>
      </c>
      <c r="AC22" s="26">
        <f>AB22+10000</f>
        <v>160000</v>
      </c>
      <c r="AD22" s="26">
        <f t="shared" ref="AD22:AI22" si="4">AC22+5000</f>
        <v>165000</v>
      </c>
      <c r="AE22" s="26">
        <f t="shared" si="4"/>
        <v>170000</v>
      </c>
      <c r="AF22" s="26">
        <f t="shared" si="4"/>
        <v>175000</v>
      </c>
      <c r="AG22" s="26">
        <f t="shared" si="4"/>
        <v>180000</v>
      </c>
      <c r="AH22" s="26">
        <f t="shared" si="4"/>
        <v>185000</v>
      </c>
      <c r="AI22" s="26">
        <f t="shared" si="4"/>
        <v>190000</v>
      </c>
      <c r="AJ22" s="25">
        <f>AI22+10000</f>
        <v>200000</v>
      </c>
      <c r="AK22" s="24" t="s">
        <v>9</v>
      </c>
      <c r="AM22" s="118">
        <f>L2</f>
        <v>22939393.895645987</v>
      </c>
      <c r="AN22" s="27">
        <v>150000</v>
      </c>
      <c r="AO22" s="26">
        <f>AN22+10000</f>
        <v>160000</v>
      </c>
      <c r="AP22" s="26">
        <f t="shared" ref="AP22:AU22" si="5">AO22+5000</f>
        <v>165000</v>
      </c>
      <c r="AQ22" s="26">
        <f t="shared" si="5"/>
        <v>170000</v>
      </c>
      <c r="AR22" s="26">
        <f t="shared" si="5"/>
        <v>175000</v>
      </c>
      <c r="AS22" s="26">
        <f t="shared" si="5"/>
        <v>180000</v>
      </c>
      <c r="AT22" s="26">
        <f t="shared" si="5"/>
        <v>185000</v>
      </c>
      <c r="AU22" s="26">
        <f t="shared" si="5"/>
        <v>190000</v>
      </c>
      <c r="AV22" s="25">
        <f>AU22+10000</f>
        <v>200000</v>
      </c>
      <c r="AW22" s="24" t="s">
        <v>9</v>
      </c>
    </row>
    <row r="23" spans="1:49" ht="16.5" thickBot="1" x14ac:dyDescent="0.3">
      <c r="A23" s="98" t="s">
        <v>25</v>
      </c>
      <c r="B23" s="144">
        <f>B5</f>
        <v>0.2</v>
      </c>
      <c r="C23" s="110"/>
      <c r="D23" s="110"/>
      <c r="E23" s="110"/>
      <c r="I23" s="155">
        <v>200000</v>
      </c>
      <c r="J23" s="156">
        <v>3571503</v>
      </c>
      <c r="K23" s="157">
        <v>9.6527108108108106E-2</v>
      </c>
      <c r="L23" s="158">
        <v>6704257.2294873763</v>
      </c>
      <c r="M23" s="116">
        <f t="shared" si="0"/>
        <v>200000</v>
      </c>
      <c r="N23" s="110"/>
      <c r="O23" s="48">
        <v>0.2</v>
      </c>
      <c r="P23" s="23">
        <f t="dataTable" ref="P23:X29" dt2D="1" dtr="1" r1="B2" r2="B5" ca="1"/>
        <v>11119628</v>
      </c>
      <c r="Q23" s="22">
        <v>10429003</v>
      </c>
      <c r="R23" s="22">
        <v>9731065.5</v>
      </c>
      <c r="S23" s="22">
        <v>8935628</v>
      </c>
      <c r="T23" s="22">
        <v>7796503</v>
      </c>
      <c r="U23" s="22">
        <v>7140003</v>
      </c>
      <c r="V23" s="22">
        <v>6381940.5</v>
      </c>
      <c r="W23" s="22">
        <v>5477628</v>
      </c>
      <c r="X23" s="21">
        <v>3571503</v>
      </c>
      <c r="Y23" s="53">
        <f>HLOOKUP(MAX(P23:X23),P23:X$30,COUNT(X23:X$30),FALSE)</f>
        <v>150000</v>
      </c>
      <c r="AA23" s="48">
        <v>0.2</v>
      </c>
      <c r="AB23" s="19">
        <f t="dataTable" ref="AB23:AJ29" dt2D="1" dtr="1" r1="B2" r2="B5" ca="1"/>
        <v>0.13332887290167866</v>
      </c>
      <c r="AC23" s="18">
        <v>0.14017477150537636</v>
      </c>
      <c r="AD23" s="18">
        <v>0.14075454545454547</v>
      </c>
      <c r="AE23" s="18">
        <v>0.13979392991239048</v>
      </c>
      <c r="AF23" s="18">
        <v>0.13500438095238096</v>
      </c>
      <c r="AG23" s="18">
        <v>0.13266449275362319</v>
      </c>
      <c r="AH23" s="18">
        <v>0.12824154526273485</v>
      </c>
      <c r="AI23" s="18">
        <v>0.12062602950891874</v>
      </c>
      <c r="AJ23" s="18">
        <v>9.6527108108108106E-2</v>
      </c>
      <c r="AK23" s="53">
        <f>HLOOKUP(MAX(AB23:AJ23),AB23:AJ$30,COUNT(AJ23:AJ$30),FALSE)</f>
        <v>165000</v>
      </c>
      <c r="AM23" s="48">
        <v>0.2</v>
      </c>
      <c r="AN23" s="118">
        <f t="dataTable" ref="AN23:AV29" dt2D="1" dtr="1" r1="B2" r2="B5"/>
        <v>22939393.895645987</v>
      </c>
      <c r="AO23" s="118">
        <v>20153927.401717216</v>
      </c>
      <c r="AP23" s="118">
        <v>18399258.016968958</v>
      </c>
      <c r="AQ23" s="118">
        <v>16596979.460177142</v>
      </c>
      <c r="AR23" s="118">
        <v>14388067.327880237</v>
      </c>
      <c r="AS23" s="118">
        <v>13013847.739064166</v>
      </c>
      <c r="AT23" s="118">
        <v>11544235.036054803</v>
      </c>
      <c r="AU23" s="118">
        <v>9923216.0772240032</v>
      </c>
      <c r="AV23" s="118">
        <v>6704257.2294873763</v>
      </c>
      <c r="AW23" s="53">
        <f>HLOOKUP(MAX(AN23:AV23),AN23:AV$30,COUNT(AV23:AV$30),FALSE)</f>
        <v>150000</v>
      </c>
    </row>
    <row r="24" spans="1:49" ht="16.5" thickBot="1" x14ac:dyDescent="0.3">
      <c r="A24" s="98"/>
      <c r="B24" s="97"/>
      <c r="C24" s="110"/>
      <c r="D24" s="110"/>
      <c r="E24" s="110"/>
      <c r="I24" s="110"/>
      <c r="J24" s="110"/>
      <c r="K24" s="110"/>
      <c r="L24" s="110"/>
      <c r="M24" s="115"/>
      <c r="N24" s="110"/>
      <c r="O24" s="47">
        <v>0.25</v>
      </c>
      <c r="P24" s="15">
        <v>12600986.328125</v>
      </c>
      <c r="Q24" s="14">
        <v>11837236.328125</v>
      </c>
      <c r="R24" s="14">
        <v>11209173.828125</v>
      </c>
      <c r="S24" s="14">
        <v>10098486.328125</v>
      </c>
      <c r="T24" s="14">
        <v>9131611.328125</v>
      </c>
      <c r="U24" s="14">
        <v>8327236.328125</v>
      </c>
      <c r="V24" s="14">
        <v>7595173.828125</v>
      </c>
      <c r="W24" s="14">
        <v>6607986.328125</v>
      </c>
      <c r="X24" s="13">
        <v>4094111.328125</v>
      </c>
      <c r="Y24" s="53">
        <f>HLOOKUP(MAX(P24:X24),P24:X$30,COUNT(X24:X$30),FALSE)</f>
        <v>150000</v>
      </c>
      <c r="AA24" s="47">
        <v>0.25</v>
      </c>
      <c r="AB24" s="12">
        <v>0.1377156975751366</v>
      </c>
      <c r="AC24" s="11">
        <v>0.14506417068780636</v>
      </c>
      <c r="AD24" s="11">
        <v>0.14672653744518621</v>
      </c>
      <c r="AE24" s="11">
        <v>0.14488502622847921</v>
      </c>
      <c r="AF24" s="11">
        <v>0.14257004415495705</v>
      </c>
      <c r="AG24" s="11">
        <v>0.14018916377314813</v>
      </c>
      <c r="AH24" s="11">
        <v>0.13730767112220918</v>
      </c>
      <c r="AI24" s="11">
        <v>0.13074765192174514</v>
      </c>
      <c r="AJ24" s="11">
        <v>0.10286711879711055</v>
      </c>
      <c r="AK24" s="53">
        <f>HLOOKUP(MAX(AB24:AJ24),AB24:AJ$30,COUNT(AJ24:AJ$30),FALSE)</f>
        <v>165000</v>
      </c>
      <c r="AM24" s="47">
        <v>0.25</v>
      </c>
      <c r="AN24" s="118">
        <v>25490568.443157379</v>
      </c>
      <c r="AO24" s="118">
        <v>22467369.218784399</v>
      </c>
      <c r="AP24" s="118">
        <v>20762594.7348812</v>
      </c>
      <c r="AQ24" s="118">
        <v>18448636.793171778</v>
      </c>
      <c r="AR24" s="118">
        <v>16450215.473589733</v>
      </c>
      <c r="AS24" s="118">
        <v>14837238.107334588</v>
      </c>
      <c r="AT24" s="118">
        <v>13377709.368490577</v>
      </c>
      <c r="AU24" s="118">
        <v>11630608.680926012</v>
      </c>
      <c r="AV24" s="118">
        <v>7559979.5254788399</v>
      </c>
      <c r="AW24" s="53">
        <f>HLOOKUP(MAX(AN24:AV24),AN24:AV$30,COUNT(AV24:AV$30),FALSE)</f>
        <v>150000</v>
      </c>
    </row>
    <row r="25" spans="1:49" x14ac:dyDescent="0.25">
      <c r="A25" s="98" t="s">
        <v>24</v>
      </c>
      <c r="B25" s="145">
        <v>0.35</v>
      </c>
      <c r="C25" s="110"/>
      <c r="D25" s="110"/>
      <c r="E25" s="110"/>
      <c r="I25" s="149"/>
      <c r="J25" s="150" t="s">
        <v>68</v>
      </c>
      <c r="K25" s="150" t="s">
        <v>69</v>
      </c>
      <c r="L25" s="151" t="s">
        <v>70</v>
      </c>
      <c r="M25" s="115"/>
      <c r="N25" s="110"/>
      <c r="O25" s="47">
        <v>0.3</v>
      </c>
      <c r="P25" s="15">
        <v>14317091.75</v>
      </c>
      <c r="Q25" s="14">
        <v>13444466.75</v>
      </c>
      <c r="R25" s="14">
        <v>12861091.75</v>
      </c>
      <c r="S25" s="14">
        <v>11700841.75</v>
      </c>
      <c r="T25" s="14">
        <v>10396779.25</v>
      </c>
      <c r="U25" s="14">
        <v>9630591.75</v>
      </c>
      <c r="V25" s="14">
        <v>8882279.25</v>
      </c>
      <c r="W25" s="14">
        <v>7557091.75</v>
      </c>
      <c r="X25" s="13">
        <v>4932716.75</v>
      </c>
      <c r="Y25" s="53">
        <f>HLOOKUP(MAX(P25:X25),P25:X$30,COUNT(X25:X$30),FALSE)</f>
        <v>150000</v>
      </c>
      <c r="AA25" s="47">
        <v>0.3</v>
      </c>
      <c r="AB25" s="12">
        <v>0.14203464037698413</v>
      </c>
      <c r="AC25" s="11">
        <v>0.14978238357843138</v>
      </c>
      <c r="AD25" s="11">
        <v>0.15223830196496213</v>
      </c>
      <c r="AE25" s="11">
        <v>0.15127138655462186</v>
      </c>
      <c r="AF25" s="11">
        <v>0.14815503028143925</v>
      </c>
      <c r="AG25" s="11">
        <v>0.14698705357142858</v>
      </c>
      <c r="AH25" s="11">
        <v>0.14505232710051441</v>
      </c>
      <c r="AI25" s="11">
        <v>0.1371523003629764</v>
      </c>
      <c r="AJ25" s="11">
        <v>0.11261910388127853</v>
      </c>
      <c r="AK25" s="53">
        <f>HLOOKUP(MAX(AB25:AJ25),AB25:AJ$30,COUNT(AJ25:AJ$30),FALSE)</f>
        <v>165000</v>
      </c>
      <c r="AM25" s="47">
        <v>0.3</v>
      </c>
      <c r="AN25" s="118">
        <v>28448424.532574639</v>
      </c>
      <c r="AO25" s="118">
        <v>25091030.859523445</v>
      </c>
      <c r="AP25" s="118">
        <v>23391073.59521753</v>
      </c>
      <c r="AQ25" s="118">
        <v>20950967.47148978</v>
      </c>
      <c r="AR25" s="118">
        <v>18419728.322647292</v>
      </c>
      <c r="AS25" s="118">
        <v>16827322.210774105</v>
      </c>
      <c r="AT25" s="118">
        <v>15316653.164727602</v>
      </c>
      <c r="AU25" s="118">
        <v>13069674.0710935</v>
      </c>
      <c r="AV25" s="118">
        <v>8832585.0602719765</v>
      </c>
      <c r="AW25" s="53">
        <f>HLOOKUP(MAX(AN25:AV25),AN25:AV$30,COUNT(AV25:AV$30),FALSE)</f>
        <v>150000</v>
      </c>
    </row>
    <row r="26" spans="1:49" x14ac:dyDescent="0.25">
      <c r="A26" s="98" t="s">
        <v>66</v>
      </c>
      <c r="B26" s="144">
        <v>0.125</v>
      </c>
      <c r="C26" s="110"/>
      <c r="D26" s="110"/>
      <c r="E26" s="110"/>
      <c r="I26" s="160" t="s">
        <v>71</v>
      </c>
      <c r="J26" s="159">
        <f>MAX(J3:J23)</f>
        <v>11119628</v>
      </c>
      <c r="K26" s="148">
        <f t="shared" ref="K26:L26" si="6">MAX(K3:K23)</f>
        <v>0.14116774774774773</v>
      </c>
      <c r="L26" s="161">
        <f t="shared" si="6"/>
        <v>22939393.895645987</v>
      </c>
      <c r="M26" s="115"/>
      <c r="N26" s="110"/>
      <c r="O26" s="47">
        <v>0.35</v>
      </c>
      <c r="P26" s="15">
        <v>16266308.703125</v>
      </c>
      <c r="Q26" s="14">
        <v>15361183.703125</v>
      </c>
      <c r="R26" s="14">
        <v>14287058.703125</v>
      </c>
      <c r="S26" s="14">
        <v>13107308.703125</v>
      </c>
      <c r="T26" s="14">
        <v>11903183.703125</v>
      </c>
      <c r="U26" s="14">
        <v>11095558.703125</v>
      </c>
      <c r="V26" s="14">
        <v>10043371.203125</v>
      </c>
      <c r="W26" s="14">
        <v>8843308.703125</v>
      </c>
      <c r="X26" s="13">
        <v>5801308.703125</v>
      </c>
      <c r="Y26" s="53">
        <f>HLOOKUP(MAX(P26:X26),P26:X$30,COUNT(X26:X$30),FALSE)</f>
        <v>150000</v>
      </c>
      <c r="AA26" s="47">
        <v>0.35</v>
      </c>
      <c r="AB26" s="12">
        <v>0.14614832617362983</v>
      </c>
      <c r="AC26" s="11">
        <v>0.15460128525689412</v>
      </c>
      <c r="AD26" s="11">
        <v>0.15573423482804666</v>
      </c>
      <c r="AE26" s="11">
        <v>0.15544720947728891</v>
      </c>
      <c r="AF26" s="11">
        <v>0.15388731355042018</v>
      </c>
      <c r="AG26" s="11">
        <v>0.15333829053517137</v>
      </c>
      <c r="AH26" s="11">
        <v>0.15038363709103841</v>
      </c>
      <c r="AI26" s="11">
        <v>0.14499604366494506</v>
      </c>
      <c r="AJ26" s="11">
        <v>0.12086059798177083</v>
      </c>
      <c r="AK26" s="53">
        <f>HLOOKUP(MAX(AB26:AJ26),AB26:AJ$30,COUNT(AJ26:AJ$30),FALSE)</f>
        <v>165000</v>
      </c>
      <c r="AM26" s="47">
        <v>0.35</v>
      </c>
      <c r="AN26" s="118">
        <v>31768310.902199864</v>
      </c>
      <c r="AO26" s="118">
        <v>28194746.929905668</v>
      </c>
      <c r="AP26" s="118">
        <v>25688203.271249302</v>
      </c>
      <c r="AQ26" s="118">
        <v>23177809.081677929</v>
      </c>
      <c r="AR26" s="118">
        <v>20738533.556266829</v>
      </c>
      <c r="AS26" s="118">
        <v>19056655.311080627</v>
      </c>
      <c r="AT26" s="118">
        <v>17078277.14210232</v>
      </c>
      <c r="AU26" s="118">
        <v>15003033.590137005</v>
      </c>
      <c r="AV26" s="118">
        <v>10155766.997984724</v>
      </c>
      <c r="AW26" s="53">
        <f>HLOOKUP(MAX(AN26:AV26),AN26:AV$30,COUNT(AV26:AV$30),FALSE)</f>
        <v>150000</v>
      </c>
    </row>
    <row r="27" spans="1:49" ht="16.5" thickBot="1" x14ac:dyDescent="0.3">
      <c r="A27" s="100" t="s">
        <v>67</v>
      </c>
      <c r="B27" s="146">
        <v>0.2</v>
      </c>
      <c r="C27" s="110"/>
      <c r="D27" s="110"/>
      <c r="E27" s="110"/>
      <c r="I27" s="162" t="s">
        <v>9</v>
      </c>
      <c r="J27" s="170">
        <f>VLOOKUP(J26,J3:$M$23,COUNT(J3:$M$3),FALSE)</f>
        <v>150000</v>
      </c>
      <c r="K27" s="170">
        <f>VLOOKUP(K26,K3:$M$23,COUNT(K3:$M$3),FALSE)</f>
        <v>162500</v>
      </c>
      <c r="L27" s="171">
        <f>VLOOKUP(L26,L3:$M$23,COUNT(L3:$M$3),FALSE)</f>
        <v>150000</v>
      </c>
      <c r="M27" s="115"/>
      <c r="N27" s="110"/>
      <c r="O27" s="47">
        <v>0.4</v>
      </c>
      <c r="P27" s="15">
        <v>18414448</v>
      </c>
      <c r="Q27" s="14">
        <v>17436198</v>
      </c>
      <c r="R27" s="14">
        <v>16281635.5</v>
      </c>
      <c r="S27" s="14">
        <v>15118948</v>
      </c>
      <c r="T27" s="14">
        <v>13738510.5</v>
      </c>
      <c r="U27" s="14">
        <v>12579073</v>
      </c>
      <c r="V27" s="14">
        <v>11423698</v>
      </c>
      <c r="W27" s="14">
        <v>10308948</v>
      </c>
      <c r="X27" s="13">
        <v>7266948</v>
      </c>
      <c r="Y27" s="53">
        <f>HLOOKUP(MAX(P27:X27),P27:X$30,COUNT(X27:X$30),FALSE)</f>
        <v>150000</v>
      </c>
      <c r="AA27" s="47">
        <v>0.4</v>
      </c>
      <c r="AB27" s="12">
        <v>0.14989375661375662</v>
      </c>
      <c r="AC27" s="11">
        <v>0.15885748906705541</v>
      </c>
      <c r="AD27" s="11">
        <v>0.16044972160630697</v>
      </c>
      <c r="AE27" s="11">
        <v>0.16111410912190963</v>
      </c>
      <c r="AF27" s="11">
        <v>0.15988956066336921</v>
      </c>
      <c r="AG27" s="11">
        <v>0.15846652809271858</v>
      </c>
      <c r="AH27" s="11">
        <v>0.15593363363363363</v>
      </c>
      <c r="AI27" s="11">
        <v>0.15240904790065049</v>
      </c>
      <c r="AJ27" s="11">
        <v>0.13358360294117647</v>
      </c>
      <c r="AK27" s="53">
        <f>HLOOKUP(MAX(AB27:AJ27),AB27:AJ$30,COUNT(AJ27:AJ$30),FALSE)</f>
        <v>170000</v>
      </c>
      <c r="AM27" s="47">
        <v>0.4</v>
      </c>
      <c r="AN27" s="118">
        <v>35415650.683059834</v>
      </c>
      <c r="AO27" s="118">
        <v>31522540.435638204</v>
      </c>
      <c r="AP27" s="118">
        <v>28823065.279412016</v>
      </c>
      <c r="AQ27" s="118">
        <v>26276055.05908652</v>
      </c>
      <c r="AR27" s="118">
        <v>23541441.424647328</v>
      </c>
      <c r="AS27" s="118">
        <v>21312001.595014311</v>
      </c>
      <c r="AT27" s="118">
        <v>19172758.923673563</v>
      </c>
      <c r="AU27" s="118">
        <v>17176146.068248406</v>
      </c>
      <c r="AV27" s="118">
        <v>12279126.355806194</v>
      </c>
      <c r="AW27" s="53">
        <f>HLOOKUP(MAX(AN27:AV27),AN27:AV$30,COUNT(AV27:AV$30),FALSE)</f>
        <v>150000</v>
      </c>
    </row>
    <row r="28" spans="1:49" x14ac:dyDescent="0.25">
      <c r="C28" s="110"/>
      <c r="D28" s="110"/>
      <c r="E28" s="110"/>
      <c r="I28" s="110"/>
      <c r="J28" s="110"/>
      <c r="K28" s="110"/>
      <c r="L28" s="110"/>
      <c r="M28" s="115"/>
      <c r="N28" s="110"/>
      <c r="O28" s="47">
        <v>0.45</v>
      </c>
      <c r="P28" s="15">
        <v>20402266.828125</v>
      </c>
      <c r="Q28" s="14">
        <v>19368766.828125</v>
      </c>
      <c r="R28" s="14">
        <v>18285704.328125</v>
      </c>
      <c r="S28" s="14">
        <v>16804516.828125</v>
      </c>
      <c r="T28" s="14">
        <v>15409454.328125</v>
      </c>
      <c r="U28" s="14">
        <v>14315016.828125</v>
      </c>
      <c r="V28" s="14">
        <v>12971954.328125</v>
      </c>
      <c r="W28" s="14">
        <v>11588266.828125</v>
      </c>
      <c r="X28" s="13">
        <v>8247266.828125</v>
      </c>
      <c r="Y28" s="53">
        <f>HLOOKUP(MAX(P28:X28),P28:X$30,COUNT(X28:X$30),FALSE)</f>
        <v>150000</v>
      </c>
      <c r="AA28" s="47">
        <v>0.45</v>
      </c>
      <c r="AB28" s="12">
        <v>0.15248330962724216</v>
      </c>
      <c r="AC28" s="11">
        <v>0.16183795812270221</v>
      </c>
      <c r="AD28" s="11">
        <v>0.16418140810886644</v>
      </c>
      <c r="AE28" s="11">
        <v>0.16447603825119897</v>
      </c>
      <c r="AF28" s="11">
        <v>0.16397397529263102</v>
      </c>
      <c r="AG28" s="11">
        <v>0.1636375952003315</v>
      </c>
      <c r="AH28" s="11">
        <v>0.16119234952625039</v>
      </c>
      <c r="AI28" s="11">
        <v>0.1571929846462968</v>
      </c>
      <c r="AJ28" s="11">
        <v>0.13931193966427366</v>
      </c>
      <c r="AK28" s="53">
        <f>HLOOKUP(MAX(AB28:AJ28),AB28:AJ$30,COUNT(AJ28:AJ$30),FALSE)</f>
        <v>170000</v>
      </c>
      <c r="AM28" s="47">
        <v>0.45</v>
      </c>
      <c r="AN28" s="118">
        <v>38812806.206100017</v>
      </c>
      <c r="AO28" s="118">
        <v>34657384.861115351</v>
      </c>
      <c r="AP28" s="118">
        <v>31992237.873020709</v>
      </c>
      <c r="AQ28" s="118">
        <v>28913888.934003964</v>
      </c>
      <c r="AR28" s="118">
        <v>26113079.834781285</v>
      </c>
      <c r="AS28" s="118">
        <v>23928031.476638045</v>
      </c>
      <c r="AT28" s="118">
        <v>21497566.938711915</v>
      </c>
      <c r="AU28" s="118">
        <v>19094572.535758436</v>
      </c>
      <c r="AV28" s="118">
        <v>13775088.632559398</v>
      </c>
      <c r="AW28" s="53">
        <f>HLOOKUP(MAX(AN28:AV28),AN28:AV$30,COUNT(AV28:AV$30),FALSE)</f>
        <v>150000</v>
      </c>
    </row>
    <row r="29" spans="1:49" ht="16.5" thickBot="1" x14ac:dyDescent="0.3">
      <c r="I29" s="110"/>
      <c r="J29" s="110"/>
      <c r="K29" s="110"/>
      <c r="L29" s="110"/>
      <c r="M29" s="115"/>
      <c r="N29" s="110"/>
      <c r="O29" s="43">
        <v>0.5</v>
      </c>
      <c r="P29" s="46">
        <v>23007968.75</v>
      </c>
      <c r="Q29" s="45">
        <v>21829843.75</v>
      </c>
      <c r="R29" s="45">
        <v>20615968.75</v>
      </c>
      <c r="S29" s="45">
        <v>19218468.75</v>
      </c>
      <c r="T29" s="45">
        <v>17227031.25</v>
      </c>
      <c r="U29" s="45">
        <v>16113093.75</v>
      </c>
      <c r="V29" s="45">
        <v>14835031.25</v>
      </c>
      <c r="W29" s="45">
        <v>13199468.75</v>
      </c>
      <c r="X29" s="44">
        <v>9309218.75</v>
      </c>
      <c r="Y29" s="53">
        <f>HLOOKUP(MAX(P29:X29),P29:X$30,COUNT(X29:X$30),FALSE)</f>
        <v>150000</v>
      </c>
      <c r="AA29" s="43">
        <v>0.5</v>
      </c>
      <c r="AB29" s="42">
        <v>0.15572229272419627</v>
      </c>
      <c r="AC29" s="41">
        <v>0.16537760416666666</v>
      </c>
      <c r="AD29" s="41">
        <v>0.16793718434343435</v>
      </c>
      <c r="AE29" s="41">
        <v>0.16923625176118351</v>
      </c>
      <c r="AF29" s="41">
        <v>0.16770047456802142</v>
      </c>
      <c r="AG29" s="41">
        <v>0.16794969512195121</v>
      </c>
      <c r="AH29" s="41">
        <v>0.16671384222059898</v>
      </c>
      <c r="AI29" s="41">
        <v>0.16269528842598299</v>
      </c>
      <c r="AJ29" s="41">
        <v>0.14455308618012422</v>
      </c>
      <c r="AK29" s="53">
        <f>HLOOKUP(MAX(AB29:AJ29),AB29:AJ$30,COUNT(AJ29:AJ$30),FALSE)</f>
        <v>170000</v>
      </c>
      <c r="AM29" s="43">
        <v>0.5</v>
      </c>
      <c r="AN29" s="118">
        <v>43191468.373723514</v>
      </c>
      <c r="AO29" s="118">
        <v>38579384.528103776</v>
      </c>
      <c r="AP29" s="118">
        <v>35636841.411370218</v>
      </c>
      <c r="AQ29" s="118">
        <v>32604107.26684618</v>
      </c>
      <c r="AR29" s="118">
        <v>28897147.005029719</v>
      </c>
      <c r="AS29" s="118">
        <v>26641554.7934766</v>
      </c>
      <c r="AT29" s="118">
        <v>24255481.72704025</v>
      </c>
      <c r="AU29" s="118">
        <v>21487826.787921898</v>
      </c>
      <c r="AV29" s="118">
        <v>15384914.748767972</v>
      </c>
      <c r="AW29" s="53">
        <f>HLOOKUP(MAX(AN29:AV29),AN29:AV$30,COUNT(AV29:AV$30),FALSE)</f>
        <v>150000</v>
      </c>
    </row>
    <row r="30" spans="1:49" ht="16.5" thickBot="1" x14ac:dyDescent="0.3">
      <c r="I30" s="110"/>
      <c r="J30" s="110"/>
      <c r="K30" s="110"/>
      <c r="L30" s="110"/>
      <c r="M30" s="115"/>
      <c r="N30" s="110"/>
      <c r="O30" s="40"/>
      <c r="P30" s="40">
        <f>P22</f>
        <v>150000</v>
      </c>
      <c r="Q30" s="40">
        <f t="shared" ref="Q30:X30" si="7">Q22</f>
        <v>160000</v>
      </c>
      <c r="R30" s="40">
        <f t="shared" si="7"/>
        <v>165000</v>
      </c>
      <c r="S30" s="40">
        <f t="shared" si="7"/>
        <v>170000</v>
      </c>
      <c r="T30" s="40">
        <f t="shared" si="7"/>
        <v>175000</v>
      </c>
      <c r="U30" s="40">
        <f t="shared" si="7"/>
        <v>180000</v>
      </c>
      <c r="V30" s="40">
        <f t="shared" si="7"/>
        <v>185000</v>
      </c>
      <c r="W30" s="40">
        <f t="shared" si="7"/>
        <v>190000</v>
      </c>
      <c r="X30" s="40">
        <f t="shared" si="7"/>
        <v>200000</v>
      </c>
      <c r="Y30" s="39"/>
      <c r="AB30" s="1">
        <f>AB22</f>
        <v>150000</v>
      </c>
      <c r="AC30" s="1">
        <f t="shared" ref="AC30:AJ30" si="8">AC22</f>
        <v>160000</v>
      </c>
      <c r="AD30" s="1">
        <f t="shared" si="8"/>
        <v>165000</v>
      </c>
      <c r="AE30" s="1">
        <f t="shared" si="8"/>
        <v>170000</v>
      </c>
      <c r="AF30" s="1">
        <f t="shared" si="8"/>
        <v>175000</v>
      </c>
      <c r="AG30" s="1">
        <f t="shared" si="8"/>
        <v>180000</v>
      </c>
      <c r="AH30" s="1">
        <f t="shared" si="8"/>
        <v>185000</v>
      </c>
      <c r="AI30" s="1">
        <f t="shared" si="8"/>
        <v>190000</v>
      </c>
      <c r="AJ30" s="1">
        <f t="shared" si="8"/>
        <v>200000</v>
      </c>
      <c r="AN30" s="1">
        <f>AN22</f>
        <v>150000</v>
      </c>
      <c r="AO30" s="1">
        <f t="shared" ref="AO30:AV30" si="9">AO22</f>
        <v>160000</v>
      </c>
      <c r="AP30" s="1">
        <f t="shared" si="9"/>
        <v>165000</v>
      </c>
      <c r="AQ30" s="1">
        <f t="shared" si="9"/>
        <v>170000</v>
      </c>
      <c r="AR30" s="1">
        <f t="shared" si="9"/>
        <v>175000</v>
      </c>
      <c r="AS30" s="1">
        <f t="shared" si="9"/>
        <v>180000</v>
      </c>
      <c r="AT30" s="1">
        <f t="shared" si="9"/>
        <v>185000</v>
      </c>
      <c r="AU30" s="1">
        <f t="shared" si="9"/>
        <v>190000</v>
      </c>
      <c r="AV30" s="1">
        <f t="shared" si="9"/>
        <v>200000</v>
      </c>
    </row>
    <row r="31" spans="1:49" x14ac:dyDescent="0.25">
      <c r="A31" s="93" t="s">
        <v>22</v>
      </c>
      <c r="B31" s="103">
        <v>2002</v>
      </c>
      <c r="C31" s="94">
        <v>2003</v>
      </c>
      <c r="D31" s="94">
        <f>C31+1</f>
        <v>2004</v>
      </c>
      <c r="E31" s="94">
        <f>D31+1</f>
        <v>2005</v>
      </c>
      <c r="F31" s="94">
        <f>E31+1</f>
        <v>2006</v>
      </c>
      <c r="G31" s="105">
        <f>F31+1</f>
        <v>2007</v>
      </c>
      <c r="I31" s="110"/>
      <c r="J31" s="110"/>
      <c r="K31" s="110"/>
      <c r="L31" s="110"/>
      <c r="M31" s="115"/>
      <c r="N31" s="110"/>
    </row>
    <row r="32" spans="1:49" ht="16.5" thickBot="1" x14ac:dyDescent="0.3">
      <c r="A32" s="96" t="s">
        <v>20</v>
      </c>
      <c r="C32" s="1">
        <f>$B$3+$B$4</f>
        <v>75</v>
      </c>
      <c r="D32" s="1">
        <f>ROUNDDOWN(C32*(1+$B5),0)</f>
        <v>90</v>
      </c>
      <c r="E32" s="1">
        <f t="shared" ref="E32:G32" si="10">ROUNDDOWN(D32*(1+$B5),0)</f>
        <v>108</v>
      </c>
      <c r="F32" s="1">
        <f t="shared" si="10"/>
        <v>129</v>
      </c>
      <c r="G32" s="1">
        <f t="shared" si="10"/>
        <v>154</v>
      </c>
      <c r="I32" s="110"/>
      <c r="J32" s="110"/>
      <c r="K32" s="110"/>
      <c r="L32" s="110"/>
      <c r="M32" s="115"/>
      <c r="N32" s="110"/>
    </row>
    <row r="33" spans="1:49" x14ac:dyDescent="0.25">
      <c r="A33" s="98" t="s">
        <v>19</v>
      </c>
      <c r="C33" s="17">
        <f>$B$2</f>
        <v>150000</v>
      </c>
      <c r="D33" s="17">
        <f>$B$2</f>
        <v>150000</v>
      </c>
      <c r="E33" s="17">
        <f>$B$2</f>
        <v>150000</v>
      </c>
      <c r="F33" s="17">
        <f>$B$2</f>
        <v>150000</v>
      </c>
      <c r="G33" s="106">
        <f>$B$2</f>
        <v>150000</v>
      </c>
      <c r="I33" s="110"/>
      <c r="J33" s="110"/>
      <c r="K33" s="110"/>
      <c r="L33" s="110"/>
      <c r="M33" s="115"/>
      <c r="N33" s="110"/>
      <c r="O33" s="208" t="s">
        <v>15</v>
      </c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AA33" s="208" t="s">
        <v>15</v>
      </c>
      <c r="AB33" s="209"/>
      <c r="AC33" s="209"/>
      <c r="AD33" s="209"/>
      <c r="AE33" s="209"/>
      <c r="AF33" s="209"/>
      <c r="AG33" s="209"/>
      <c r="AH33" s="209"/>
      <c r="AI33" s="209"/>
      <c r="AJ33" s="209"/>
      <c r="AK33" s="210"/>
      <c r="AM33" s="208" t="s">
        <v>15</v>
      </c>
      <c r="AN33" s="209"/>
      <c r="AO33" s="209"/>
      <c r="AP33" s="209"/>
      <c r="AQ33" s="209"/>
      <c r="AR33" s="209"/>
      <c r="AS33" s="209"/>
      <c r="AT33" s="209"/>
      <c r="AU33" s="209"/>
      <c r="AV33" s="209"/>
      <c r="AW33" s="210"/>
    </row>
    <row r="34" spans="1:49" x14ac:dyDescent="0.25">
      <c r="A34" s="98" t="s">
        <v>18</v>
      </c>
      <c r="C34" s="99">
        <f>C32*C33</f>
        <v>11250000</v>
      </c>
      <c r="D34" s="99">
        <f>D32*D33</f>
        <v>13500000</v>
      </c>
      <c r="E34" s="99">
        <f>E32*E33</f>
        <v>16200000</v>
      </c>
      <c r="F34" s="99">
        <f>F32*F33</f>
        <v>19350000</v>
      </c>
      <c r="G34" s="107">
        <f>G32*G33</f>
        <v>23100000</v>
      </c>
      <c r="I34" s="110"/>
      <c r="J34" s="110"/>
      <c r="K34" s="110"/>
      <c r="L34" s="110"/>
      <c r="M34" s="115"/>
      <c r="N34" s="110"/>
      <c r="O34" s="34"/>
      <c r="P34" s="211" t="s">
        <v>13</v>
      </c>
      <c r="Q34" s="212"/>
      <c r="R34" s="38">
        <f>B5</f>
        <v>0.2</v>
      </c>
      <c r="S34" s="33"/>
      <c r="T34" s="211" t="s">
        <v>12</v>
      </c>
      <c r="U34" s="212"/>
      <c r="V34" s="213"/>
      <c r="W34" s="37">
        <f>B4</f>
        <v>-75</v>
      </c>
      <c r="X34" s="33"/>
      <c r="Y34" s="32"/>
      <c r="AA34" s="31"/>
      <c r="AB34" s="214" t="s">
        <v>13</v>
      </c>
      <c r="AC34" s="215"/>
      <c r="AD34" s="36">
        <f>B5</f>
        <v>0.2</v>
      </c>
      <c r="AE34" s="30"/>
      <c r="AF34" s="211" t="s">
        <v>12</v>
      </c>
      <c r="AG34" s="212"/>
      <c r="AH34" s="213"/>
      <c r="AI34" s="35">
        <f>B4</f>
        <v>-75</v>
      </c>
      <c r="AJ34" s="30"/>
      <c r="AK34" s="29"/>
      <c r="AM34" s="31"/>
      <c r="AN34" s="214" t="s">
        <v>13</v>
      </c>
      <c r="AO34" s="215"/>
      <c r="AP34" s="36">
        <f>B5</f>
        <v>0.2</v>
      </c>
      <c r="AQ34" s="30"/>
      <c r="AR34" s="211" t="s">
        <v>12</v>
      </c>
      <c r="AS34" s="212"/>
      <c r="AT34" s="213"/>
      <c r="AU34" s="35">
        <f>B4</f>
        <v>-75</v>
      </c>
      <c r="AV34" s="30"/>
      <c r="AW34" s="29"/>
    </row>
    <row r="35" spans="1:49" x14ac:dyDescent="0.25">
      <c r="A35" s="98" t="s">
        <v>17</v>
      </c>
      <c r="C35" s="99"/>
      <c r="D35" s="99"/>
      <c r="E35" s="99"/>
      <c r="F35" s="99"/>
      <c r="G35" s="107"/>
      <c r="I35" s="110"/>
      <c r="J35" s="110"/>
      <c r="K35" s="110"/>
      <c r="L35" s="110"/>
      <c r="M35" s="115"/>
      <c r="N35" s="110"/>
      <c r="O35" s="34"/>
      <c r="P35" s="33"/>
      <c r="Q35" s="33"/>
      <c r="R35" s="33"/>
      <c r="S35" s="33"/>
      <c r="T35" s="33"/>
      <c r="U35" s="33"/>
      <c r="V35" s="33"/>
      <c r="W35" s="33"/>
      <c r="X35" s="33"/>
      <c r="Y35" s="32"/>
      <c r="AA35" s="31"/>
      <c r="AB35" s="30"/>
      <c r="AC35" s="30"/>
      <c r="AD35" s="30"/>
      <c r="AE35" s="30"/>
      <c r="AF35" s="30"/>
      <c r="AG35" s="30"/>
      <c r="AH35" s="30"/>
      <c r="AI35" s="30"/>
      <c r="AJ35" s="30"/>
      <c r="AK35" s="29"/>
      <c r="AM35" s="31"/>
      <c r="AN35" s="30"/>
      <c r="AO35" s="30"/>
      <c r="AP35" s="30"/>
      <c r="AQ35" s="30"/>
      <c r="AR35" s="30"/>
      <c r="AS35" s="30"/>
      <c r="AT35" s="30"/>
      <c r="AU35" s="30"/>
      <c r="AV35" s="30"/>
      <c r="AW35" s="29"/>
    </row>
    <row r="36" spans="1:49" x14ac:dyDescent="0.25">
      <c r="A36" s="98" t="s">
        <v>16</v>
      </c>
      <c r="C36" s="99">
        <f>$B$15*C34</f>
        <v>2812500</v>
      </c>
      <c r="D36" s="99">
        <f>$B$15*D34</f>
        <v>3375000</v>
      </c>
      <c r="E36" s="99">
        <f>$B$15*E34</f>
        <v>4050000</v>
      </c>
      <c r="F36" s="99">
        <f>$B$15*F34</f>
        <v>4837500</v>
      </c>
      <c r="G36" s="107">
        <f>$B$15*G34</f>
        <v>5775000</v>
      </c>
      <c r="I36" s="110"/>
      <c r="J36" s="110"/>
      <c r="K36" s="110"/>
      <c r="L36" s="110"/>
      <c r="M36" s="115"/>
      <c r="N36" s="110"/>
      <c r="O36" s="59">
        <f>J2</f>
        <v>11119628</v>
      </c>
      <c r="P36" s="128">
        <v>150000</v>
      </c>
      <c r="Q36" s="129">
        <v>160000</v>
      </c>
      <c r="R36" s="129">
        <v>165000</v>
      </c>
      <c r="S36" s="129">
        <v>170000</v>
      </c>
      <c r="T36" s="129">
        <v>175000</v>
      </c>
      <c r="U36" s="129">
        <v>180000</v>
      </c>
      <c r="V36" s="129">
        <v>185000</v>
      </c>
      <c r="W36" s="129">
        <v>190000</v>
      </c>
      <c r="X36" s="130">
        <v>200000</v>
      </c>
      <c r="Y36" s="24" t="s">
        <v>9</v>
      </c>
      <c r="AA36" s="28">
        <f>K2</f>
        <v>0.13332887290167866</v>
      </c>
      <c r="AB36" s="128">
        <v>150000</v>
      </c>
      <c r="AC36" s="129">
        <v>160000</v>
      </c>
      <c r="AD36" s="129">
        <v>165000</v>
      </c>
      <c r="AE36" s="129">
        <v>170000</v>
      </c>
      <c r="AF36" s="129">
        <v>175000</v>
      </c>
      <c r="AG36" s="129">
        <v>180000</v>
      </c>
      <c r="AH36" s="129">
        <v>185000</v>
      </c>
      <c r="AI36" s="129">
        <v>190000</v>
      </c>
      <c r="AJ36" s="130">
        <v>200000</v>
      </c>
      <c r="AK36" s="24" t="s">
        <v>9</v>
      </c>
      <c r="AM36" s="118">
        <f>L2</f>
        <v>22939393.895645987</v>
      </c>
      <c r="AN36" s="128">
        <v>150000</v>
      </c>
      <c r="AO36" s="129">
        <v>160000</v>
      </c>
      <c r="AP36" s="129">
        <v>165000</v>
      </c>
      <c r="AQ36" s="129">
        <v>170000</v>
      </c>
      <c r="AR36" s="129">
        <v>175000</v>
      </c>
      <c r="AS36" s="129">
        <v>180000</v>
      </c>
      <c r="AT36" s="129">
        <v>185000</v>
      </c>
      <c r="AU36" s="129">
        <v>190000</v>
      </c>
      <c r="AV36" s="130">
        <v>200000</v>
      </c>
      <c r="AW36" s="24" t="s">
        <v>9</v>
      </c>
    </row>
    <row r="37" spans="1:49" x14ac:dyDescent="0.25">
      <c r="A37" s="98" t="s">
        <v>14</v>
      </c>
      <c r="C37" s="99">
        <f>$B$7*C32</f>
        <v>3750000</v>
      </c>
      <c r="D37" s="99">
        <f>$B$7*(D32)</f>
        <v>4500000</v>
      </c>
      <c r="E37" s="99">
        <f>$B$7*(E32)</f>
        <v>5400000</v>
      </c>
      <c r="F37" s="99">
        <f>$B$7*(F32)</f>
        <v>6450000</v>
      </c>
      <c r="G37" s="107">
        <f>$B$7*(G32)</f>
        <v>7700000</v>
      </c>
      <c r="I37" s="110"/>
      <c r="J37" s="110"/>
      <c r="K37" s="110"/>
      <c r="L37" s="110"/>
      <c r="M37" s="115"/>
      <c r="N37" s="110"/>
      <c r="O37" s="20">
        <v>-5000</v>
      </c>
      <c r="P37" s="133">
        <f t="dataTable" ref="P37:X47" dt2D="1" dtr="1" r1="B2" r2="B11" ca="1"/>
        <v>11119628</v>
      </c>
      <c r="Q37" s="126">
        <v>10429003</v>
      </c>
      <c r="R37" s="126">
        <v>9731065.5</v>
      </c>
      <c r="S37" s="126">
        <v>8935628</v>
      </c>
      <c r="T37" s="126">
        <v>7796503</v>
      </c>
      <c r="U37" s="126">
        <v>7140003</v>
      </c>
      <c r="V37" s="126">
        <v>6381940.5</v>
      </c>
      <c r="W37" s="126">
        <v>5477628</v>
      </c>
      <c r="X37" s="126">
        <v>3571503</v>
      </c>
      <c r="Y37" s="92">
        <f>HLOOKUP(MAX(P37:X37),P37:X$48,COUNT(X37:X$48),FALSE)</f>
        <v>150000</v>
      </c>
      <c r="AA37" s="20">
        <v>-5000</v>
      </c>
      <c r="AB37" s="19">
        <f t="dataTable" ref="AB37:AJ47" dt2D="1" dtr="1" r1="B2" r2="B11" ca="1"/>
        <v>0.13332887290167866</v>
      </c>
      <c r="AC37" s="18">
        <v>0.14017477150537636</v>
      </c>
      <c r="AD37" s="18">
        <v>0.14075454545454547</v>
      </c>
      <c r="AE37" s="18">
        <v>0.13979392991239048</v>
      </c>
      <c r="AF37" s="18">
        <v>0.13500438095238096</v>
      </c>
      <c r="AG37" s="18">
        <v>0.13266449275362319</v>
      </c>
      <c r="AH37" s="18">
        <v>0.12824154526273485</v>
      </c>
      <c r="AI37" s="18">
        <v>0.12062602950891874</v>
      </c>
      <c r="AJ37" s="18">
        <v>9.6527108108108106E-2</v>
      </c>
      <c r="AK37" s="92">
        <f>HLOOKUP(MAX(AB37:AJ37),AB37:AJ$48,COUNT(AJ37:AJ$48),FALSE)</f>
        <v>165000</v>
      </c>
      <c r="AM37" s="20">
        <v>-5000</v>
      </c>
      <c r="AN37" s="133">
        <f t="dataTable" ref="AN37:AV47" dt2D="1" dtr="1" r1="B2" r2="B11" ca="1"/>
        <v>22939393.895645987</v>
      </c>
      <c r="AO37" s="126">
        <v>20153927.401717216</v>
      </c>
      <c r="AP37" s="126">
        <v>18399258.016968958</v>
      </c>
      <c r="AQ37" s="126">
        <v>16596979.460177142</v>
      </c>
      <c r="AR37" s="126">
        <v>14388067.327880237</v>
      </c>
      <c r="AS37" s="126">
        <v>13013847.739064166</v>
      </c>
      <c r="AT37" s="126">
        <v>11544235.036054803</v>
      </c>
      <c r="AU37" s="126">
        <v>9923216.0772240032</v>
      </c>
      <c r="AV37" s="126">
        <v>6704257.2294873763</v>
      </c>
      <c r="AW37" s="92">
        <f>HLOOKUP(MAX(AN37:AV37),AN37:AV$48,COUNT(AV37:AV$48),FALSE)</f>
        <v>150000</v>
      </c>
    </row>
    <row r="38" spans="1:49" x14ac:dyDescent="0.25">
      <c r="A38" s="98" t="s">
        <v>11</v>
      </c>
      <c r="C38" s="99">
        <f>$B$16*C37</f>
        <v>937500</v>
      </c>
      <c r="D38" s="99">
        <f>($B$16)*D37</f>
        <v>1125000</v>
      </c>
      <c r="E38" s="99">
        <f>($B$16)*E37</f>
        <v>1350000</v>
      </c>
      <c r="F38" s="99">
        <f>($B$16)*F37</f>
        <v>1612500</v>
      </c>
      <c r="G38" s="107">
        <f>($B$16)*G37</f>
        <v>1925000</v>
      </c>
      <c r="I38" s="110"/>
      <c r="J38" s="110"/>
      <c r="K38" s="110"/>
      <c r="L38" s="110"/>
      <c r="M38" s="115"/>
      <c r="N38" s="110"/>
      <c r="O38" s="9">
        <v>-3000</v>
      </c>
      <c r="P38" s="134">
        <v>10216128</v>
      </c>
      <c r="Q38" s="127">
        <v>9673378</v>
      </c>
      <c r="R38" s="127">
        <v>9050190.5</v>
      </c>
      <c r="S38" s="127">
        <v>8324628</v>
      </c>
      <c r="T38" s="127">
        <v>7260253</v>
      </c>
      <c r="U38" s="127">
        <v>6654128</v>
      </c>
      <c r="V38" s="127">
        <v>5944815.5</v>
      </c>
      <c r="W38" s="127">
        <v>5089253</v>
      </c>
      <c r="X38" s="127">
        <v>3270878</v>
      </c>
      <c r="Y38" s="92">
        <f>HLOOKUP(MAX(P38:X38),P38:X$48,COUNT(X38:X$48),FALSE)</f>
        <v>150000</v>
      </c>
      <c r="AA38" s="9">
        <v>-3000</v>
      </c>
      <c r="AB38" s="12">
        <v>0.12249553956834533</v>
      </c>
      <c r="AC38" s="11">
        <v>0.13001852150537635</v>
      </c>
      <c r="AD38" s="11">
        <v>0.13090606060606061</v>
      </c>
      <c r="AE38" s="11">
        <v>0.13023510638297872</v>
      </c>
      <c r="AF38" s="11">
        <v>0.12571866666666667</v>
      </c>
      <c r="AG38" s="11">
        <v>0.12363671497584541</v>
      </c>
      <c r="AH38" s="11">
        <v>0.11945776147895107</v>
      </c>
      <c r="AI38" s="11">
        <v>0.11207339792997137</v>
      </c>
      <c r="AJ38" s="11">
        <v>8.8402108108108113E-2</v>
      </c>
      <c r="AK38" s="92">
        <f>HLOOKUP(MAX(AB38:AJ38),AB38:AJ$48,COUNT(AJ38:AJ$48),FALSE)</f>
        <v>165000</v>
      </c>
      <c r="AM38" s="9">
        <v>-3000</v>
      </c>
      <c r="AN38" s="134">
        <v>22512318.297414012</v>
      </c>
      <c r="AO38" s="137">
        <v>19796763.707158461</v>
      </c>
      <c r="AP38" s="137">
        <v>18077269.143321648</v>
      </c>
      <c r="AQ38" s="137">
        <v>16308048.656945929</v>
      </c>
      <c r="AR38" s="137">
        <v>14134311.345560465</v>
      </c>
      <c r="AS38" s="137">
        <v>12783811.921353452</v>
      </c>
      <c r="AT38" s="137">
        <v>11337295.087876171</v>
      </c>
      <c r="AU38" s="137">
        <v>9739371.9985774532</v>
      </c>
      <c r="AV38" s="137">
        <v>6562106.7951023728</v>
      </c>
      <c r="AW38" s="92">
        <f>HLOOKUP(MAX(AN38:AV38),AN38:AV$48,COUNT(AV38:AV$48),FALSE)</f>
        <v>150000</v>
      </c>
    </row>
    <row r="39" spans="1:49" x14ac:dyDescent="0.25">
      <c r="A39" s="98" t="s">
        <v>10</v>
      </c>
      <c r="C39" s="99">
        <f>$B$13</f>
        <v>1200000</v>
      </c>
      <c r="D39" s="99">
        <f>$B$13</f>
        <v>1200000</v>
      </c>
      <c r="E39" s="99">
        <f>$B$13</f>
        <v>1200000</v>
      </c>
      <c r="F39" s="99">
        <f>$B$13</f>
        <v>1200000</v>
      </c>
      <c r="G39" s="107">
        <f>$B$13</f>
        <v>1200000</v>
      </c>
      <c r="I39" s="110"/>
      <c r="J39" s="110"/>
      <c r="K39" s="110"/>
      <c r="L39" s="110"/>
      <c r="M39" s="115"/>
      <c r="N39" s="110"/>
      <c r="O39" s="9">
        <v>-1000</v>
      </c>
      <c r="P39" s="134">
        <v>9312628</v>
      </c>
      <c r="Q39" s="127">
        <v>8917753</v>
      </c>
      <c r="R39" s="127">
        <v>8369315.5</v>
      </c>
      <c r="S39" s="127">
        <v>7713628</v>
      </c>
      <c r="T39" s="127">
        <v>6724003</v>
      </c>
      <c r="U39" s="127">
        <v>6168253</v>
      </c>
      <c r="V39" s="127">
        <v>5507690.5</v>
      </c>
      <c r="W39" s="127">
        <v>4700878</v>
      </c>
      <c r="X39" s="127">
        <v>2970253</v>
      </c>
      <c r="Y39" s="92">
        <f>HLOOKUP(MAX(P39:X39),P39:X$48,COUNT(X39:X$48),FALSE)</f>
        <v>150000</v>
      </c>
      <c r="AA39" s="9">
        <v>-1000</v>
      </c>
      <c r="AB39" s="12">
        <v>0.111662206235012</v>
      </c>
      <c r="AC39" s="11">
        <v>0.11986227150537634</v>
      </c>
      <c r="AD39" s="11">
        <v>0.12105757575757575</v>
      </c>
      <c r="AE39" s="11">
        <v>0.12067628285356696</v>
      </c>
      <c r="AF39" s="11">
        <v>0.11643295238095239</v>
      </c>
      <c r="AG39" s="11">
        <v>0.11460893719806764</v>
      </c>
      <c r="AH39" s="11">
        <v>0.11067397769516729</v>
      </c>
      <c r="AI39" s="11">
        <v>0.103520766351024</v>
      </c>
      <c r="AJ39" s="11">
        <v>8.0277108108108106E-2</v>
      </c>
      <c r="AK39" s="92">
        <f>HLOOKUP(MAX(AB39:AJ39),AB39:AJ$48,COUNT(AJ39:AJ$48),FALSE)</f>
        <v>165000</v>
      </c>
      <c r="AM39" s="9">
        <v>-1000</v>
      </c>
      <c r="AN39" s="134">
        <v>22085242.699182034</v>
      </c>
      <c r="AO39" s="137">
        <v>19439600.012599703</v>
      </c>
      <c r="AP39" s="137">
        <v>17755280.269674342</v>
      </c>
      <c r="AQ39" s="137">
        <v>16019117.853714712</v>
      </c>
      <c r="AR39" s="137">
        <v>13880555.3632407</v>
      </c>
      <c r="AS39" s="137">
        <v>12553776.103642739</v>
      </c>
      <c r="AT39" s="137">
        <v>11130355.139697541</v>
      </c>
      <c r="AU39" s="137">
        <v>9555527.9199309051</v>
      </c>
      <c r="AV39" s="137">
        <v>6419956.3607173711</v>
      </c>
      <c r="AW39" s="92">
        <f>HLOOKUP(MAX(AN39:AV39),AN39:AV$48,COUNT(AV39:AV$48),FALSE)</f>
        <v>150000</v>
      </c>
    </row>
    <row r="40" spans="1:49" x14ac:dyDescent="0.25">
      <c r="A40" s="98" t="s">
        <v>8</v>
      </c>
      <c r="C40" s="99">
        <f>$B$17*C39</f>
        <v>120000</v>
      </c>
      <c r="D40" s="99">
        <f>($B$17)*D39</f>
        <v>120000</v>
      </c>
      <c r="E40" s="99">
        <f>($B$17)*E39</f>
        <v>120000</v>
      </c>
      <c r="F40" s="99">
        <f>($B$17)*F39</f>
        <v>120000</v>
      </c>
      <c r="G40" s="107">
        <f>($B$17)*G39</f>
        <v>120000</v>
      </c>
      <c r="I40" s="110"/>
      <c r="J40" s="110"/>
      <c r="K40" s="110"/>
      <c r="L40" s="110"/>
      <c r="M40" s="115"/>
      <c r="N40" s="110"/>
      <c r="O40" s="9">
        <v>1000</v>
      </c>
      <c r="P40" s="134">
        <v>8409128</v>
      </c>
      <c r="Q40" s="127">
        <v>8162128</v>
      </c>
      <c r="R40" s="127">
        <v>7688440.5</v>
      </c>
      <c r="S40" s="127">
        <v>7102628</v>
      </c>
      <c r="T40" s="127">
        <v>6187753</v>
      </c>
      <c r="U40" s="127">
        <v>5682378</v>
      </c>
      <c r="V40" s="127">
        <v>5070565.5</v>
      </c>
      <c r="W40" s="127">
        <v>4312503</v>
      </c>
      <c r="X40" s="127">
        <v>2669628</v>
      </c>
      <c r="Y40" s="92">
        <f>HLOOKUP(MAX(P40:X40),P40:X$48,COUNT(X40:X$48),FALSE)</f>
        <v>150000</v>
      </c>
      <c r="AA40" s="9">
        <v>1000</v>
      </c>
      <c r="AB40" s="12">
        <v>0.10082887290167866</v>
      </c>
      <c r="AC40" s="11">
        <v>0.10970602150537634</v>
      </c>
      <c r="AD40" s="11">
        <v>0.11120909090909091</v>
      </c>
      <c r="AE40" s="11">
        <v>0.11111745932415519</v>
      </c>
      <c r="AF40" s="11">
        <v>0.1071472380952381</v>
      </c>
      <c r="AG40" s="11">
        <v>0.10558115942028985</v>
      </c>
      <c r="AH40" s="11">
        <v>0.1018901939113835</v>
      </c>
      <c r="AI40" s="11">
        <v>9.4968134772076634E-2</v>
      </c>
      <c r="AJ40" s="11">
        <v>7.2152108108108112E-2</v>
      </c>
      <c r="AK40" s="92">
        <f>HLOOKUP(MAX(AB40:AJ40),AB40:AJ$48,COUNT(AJ40:AJ$48),FALSE)</f>
        <v>165000</v>
      </c>
      <c r="AM40" s="9">
        <v>1000</v>
      </c>
      <c r="AN40" s="134">
        <v>21658167.100950059</v>
      </c>
      <c r="AO40" s="137">
        <v>19082436.318040948</v>
      </c>
      <c r="AP40" s="137">
        <v>17433291.396027025</v>
      </c>
      <c r="AQ40" s="137">
        <v>15730187.050483499</v>
      </c>
      <c r="AR40" s="137">
        <v>13626799.38092093</v>
      </c>
      <c r="AS40" s="137">
        <v>12323740.285932025</v>
      </c>
      <c r="AT40" s="137">
        <v>10923415.191518908</v>
      </c>
      <c r="AU40" s="137">
        <v>9371683.841284357</v>
      </c>
      <c r="AV40" s="137">
        <v>6277805.9263323676</v>
      </c>
      <c r="AW40" s="92">
        <f>HLOOKUP(MAX(AN40:AV40),AN40:AV$48,COUNT(AV40:AV$48),FALSE)</f>
        <v>150000</v>
      </c>
    </row>
    <row r="41" spans="1:49" x14ac:dyDescent="0.25">
      <c r="A41" s="98" t="s">
        <v>7</v>
      </c>
      <c r="C41" s="99">
        <f>B20</f>
        <v>100000</v>
      </c>
      <c r="D41" s="99">
        <f t="shared" ref="D41:G43" si="11">C41*(1+$B$23)</f>
        <v>120000</v>
      </c>
      <c r="E41" s="99">
        <f t="shared" si="11"/>
        <v>144000</v>
      </c>
      <c r="F41" s="99">
        <f t="shared" si="11"/>
        <v>172800</v>
      </c>
      <c r="G41" s="107">
        <f t="shared" si="11"/>
        <v>207360</v>
      </c>
      <c r="I41" s="110"/>
      <c r="J41" s="110"/>
      <c r="K41" s="110"/>
      <c r="L41" s="110"/>
      <c r="M41" s="115"/>
      <c r="N41" s="110"/>
      <c r="O41" s="9">
        <v>3000</v>
      </c>
      <c r="P41" s="134">
        <v>7505628</v>
      </c>
      <c r="Q41" s="127">
        <v>7406503</v>
      </c>
      <c r="R41" s="127">
        <v>7007565.5</v>
      </c>
      <c r="S41" s="127">
        <v>6491628</v>
      </c>
      <c r="T41" s="127">
        <v>5651503</v>
      </c>
      <c r="U41" s="127">
        <v>5196503</v>
      </c>
      <c r="V41" s="127">
        <v>4633440.5</v>
      </c>
      <c r="W41" s="127">
        <v>3924128</v>
      </c>
      <c r="X41" s="127">
        <v>2369003</v>
      </c>
      <c r="Y41" s="92">
        <f>HLOOKUP(MAX(P41:X41),P41:X$48,COUNT(X41:X$48),FALSE)</f>
        <v>150000</v>
      </c>
      <c r="AA41" s="9">
        <v>3000</v>
      </c>
      <c r="AB41" s="12">
        <v>8.9995539568345329E-2</v>
      </c>
      <c r="AC41" s="11">
        <v>9.9549771505376347E-2</v>
      </c>
      <c r="AD41" s="11">
        <v>0.10136060606060605</v>
      </c>
      <c r="AE41" s="11">
        <v>0.10155863579474343</v>
      </c>
      <c r="AF41" s="11">
        <v>9.7861523809523815E-2</v>
      </c>
      <c r="AG41" s="11">
        <v>9.6553381642512079E-2</v>
      </c>
      <c r="AH41" s="11">
        <v>9.3106410127599723E-2</v>
      </c>
      <c r="AI41" s="11">
        <v>8.6415503193129267E-2</v>
      </c>
      <c r="AJ41" s="11">
        <v>6.4027108108108105E-2</v>
      </c>
      <c r="AK41" s="92">
        <f>HLOOKUP(MAX(AB41:AJ41),AB41:AJ$48,COUNT(AJ41:AJ$48),FALSE)</f>
        <v>170000</v>
      </c>
      <c r="AM41" s="9">
        <v>3000</v>
      </c>
      <c r="AN41" s="134">
        <v>21231091.50271808</v>
      </c>
      <c r="AO41" s="137">
        <v>18725272.623482194</v>
      </c>
      <c r="AP41" s="137">
        <v>17111302.522379715</v>
      </c>
      <c r="AQ41" s="137">
        <v>15441256.247252282</v>
      </c>
      <c r="AR41" s="137">
        <v>13373043.398601161</v>
      </c>
      <c r="AS41" s="137">
        <v>12093704.468221307</v>
      </c>
      <c r="AT41" s="137">
        <v>10716475.243340276</v>
      </c>
      <c r="AU41" s="137">
        <v>9187839.7626378108</v>
      </c>
      <c r="AV41" s="137">
        <v>6135655.4919473659</v>
      </c>
      <c r="AW41" s="92">
        <f>HLOOKUP(MAX(AN41:AV41),AN41:AV$48,COUNT(AV41:AV$48),FALSE)</f>
        <v>150000</v>
      </c>
    </row>
    <row r="42" spans="1:49" x14ac:dyDescent="0.25">
      <c r="A42" s="98" t="s">
        <v>6</v>
      </c>
      <c r="C42" s="99">
        <f>B21</f>
        <v>150000</v>
      </c>
      <c r="D42" s="99">
        <f t="shared" si="11"/>
        <v>180000</v>
      </c>
      <c r="E42" s="99">
        <f t="shared" si="11"/>
        <v>216000</v>
      </c>
      <c r="F42" s="99">
        <f t="shared" si="11"/>
        <v>259200</v>
      </c>
      <c r="G42" s="107">
        <f t="shared" si="11"/>
        <v>311040</v>
      </c>
      <c r="I42" s="110"/>
      <c r="J42" s="110"/>
      <c r="K42" s="110"/>
      <c r="L42" s="110"/>
      <c r="M42" s="115"/>
      <c r="N42" s="110"/>
      <c r="O42" s="9">
        <v>5000</v>
      </c>
      <c r="P42" s="134">
        <v>6602128</v>
      </c>
      <c r="Q42" s="127">
        <v>6650878</v>
      </c>
      <c r="R42" s="127">
        <v>6326690.5</v>
      </c>
      <c r="S42" s="127">
        <v>5880628</v>
      </c>
      <c r="T42" s="127">
        <v>5115253</v>
      </c>
      <c r="U42" s="127">
        <v>4710628</v>
      </c>
      <c r="V42" s="127">
        <v>4196315.5</v>
      </c>
      <c r="W42" s="127">
        <v>3535753</v>
      </c>
      <c r="X42" s="127">
        <v>2068378</v>
      </c>
      <c r="Y42" s="92">
        <f>HLOOKUP(MAX(P42:X42),P42:X$48,COUNT(X42:X$48),FALSE)</f>
        <v>160000</v>
      </c>
      <c r="AA42" s="9">
        <v>5000</v>
      </c>
      <c r="AB42" s="12">
        <v>7.9162206235011995E-2</v>
      </c>
      <c r="AC42" s="11">
        <v>8.9393521505376342E-2</v>
      </c>
      <c r="AD42" s="11">
        <v>9.1512121212121211E-2</v>
      </c>
      <c r="AE42" s="11">
        <v>9.199981226533166E-2</v>
      </c>
      <c r="AF42" s="11">
        <v>8.8575809523809529E-2</v>
      </c>
      <c r="AG42" s="11">
        <v>8.7525603864734305E-2</v>
      </c>
      <c r="AH42" s="11">
        <v>8.4322626343815932E-2</v>
      </c>
      <c r="AI42" s="11">
        <v>7.78628716141819E-2</v>
      </c>
      <c r="AJ42" s="11">
        <v>5.5902108108108105E-2</v>
      </c>
      <c r="AK42" s="92">
        <f>HLOOKUP(MAX(AB42:AJ42),AB42:AJ$48,COUNT(AJ42:AJ$48),FALSE)</f>
        <v>170000</v>
      </c>
      <c r="AM42" s="9">
        <v>5000</v>
      </c>
      <c r="AN42" s="134">
        <v>20804015.904486105</v>
      </c>
      <c r="AO42" s="137">
        <v>18368108.928923436</v>
      </c>
      <c r="AP42" s="137">
        <v>16789313.648732409</v>
      </c>
      <c r="AQ42" s="137">
        <v>15152325.444021069</v>
      </c>
      <c r="AR42" s="137">
        <v>13119287.416281393</v>
      </c>
      <c r="AS42" s="137">
        <v>11863668.650510592</v>
      </c>
      <c r="AT42" s="137">
        <v>10509535.295161644</v>
      </c>
      <c r="AU42" s="137">
        <v>9003995.6839912608</v>
      </c>
      <c r="AV42" s="137">
        <v>5993505.0575623643</v>
      </c>
      <c r="AW42" s="92">
        <f>HLOOKUP(MAX(AN42:AV42),AN42:AV$48,COUNT(AV42:AV$48),FALSE)</f>
        <v>150000</v>
      </c>
    </row>
    <row r="43" spans="1:49" x14ac:dyDescent="0.25">
      <c r="A43" s="98" t="s">
        <v>5</v>
      </c>
      <c r="C43" s="17">
        <f>B22</f>
        <v>300000</v>
      </c>
      <c r="D43" s="17">
        <f t="shared" si="11"/>
        <v>360000</v>
      </c>
      <c r="E43" s="17">
        <f>D43*(1+$B$23)</f>
        <v>432000</v>
      </c>
      <c r="F43" s="17">
        <f t="shared" si="11"/>
        <v>518400</v>
      </c>
      <c r="G43" s="106">
        <f t="shared" si="11"/>
        <v>622080</v>
      </c>
      <c r="I43" s="110"/>
      <c r="J43" s="110"/>
      <c r="K43" s="110"/>
      <c r="L43" s="110"/>
      <c r="M43" s="115"/>
      <c r="N43" s="110"/>
      <c r="O43" s="9">
        <v>7000</v>
      </c>
      <c r="P43" s="134">
        <v>5698628</v>
      </c>
      <c r="Q43" s="127">
        <v>5895253</v>
      </c>
      <c r="R43" s="127">
        <v>5645815.5</v>
      </c>
      <c r="S43" s="127">
        <v>5269628</v>
      </c>
      <c r="T43" s="127">
        <v>4579003</v>
      </c>
      <c r="U43" s="127">
        <v>4224753</v>
      </c>
      <c r="V43" s="127">
        <v>3759190.5</v>
      </c>
      <c r="W43" s="127">
        <v>3147378</v>
      </c>
      <c r="X43" s="127">
        <v>1767753</v>
      </c>
      <c r="Y43" s="92">
        <f>HLOOKUP(MAX(P43:X43),P43:X$48,COUNT(X43:X$48),FALSE)</f>
        <v>160000</v>
      </c>
      <c r="AA43" s="9">
        <v>7000</v>
      </c>
      <c r="AB43" s="12">
        <v>6.8328872901678661E-2</v>
      </c>
      <c r="AC43" s="11">
        <v>7.923727150537635E-2</v>
      </c>
      <c r="AD43" s="11">
        <v>8.1663636363636369E-2</v>
      </c>
      <c r="AE43" s="11">
        <v>8.2440988735919901E-2</v>
      </c>
      <c r="AF43" s="11">
        <v>7.9290095238095243E-2</v>
      </c>
      <c r="AG43" s="11">
        <v>7.8497826086956518E-2</v>
      </c>
      <c r="AH43" s="11">
        <v>7.5538842560032154E-2</v>
      </c>
      <c r="AI43" s="11">
        <v>6.9310240035234533E-2</v>
      </c>
      <c r="AJ43" s="11">
        <v>4.7777108108108111E-2</v>
      </c>
      <c r="AK43" s="92">
        <f>HLOOKUP(MAX(AB43:AJ43),AB43:AJ$48,COUNT(AJ43:AJ$48),FALSE)</f>
        <v>170000</v>
      </c>
      <c r="AM43" s="9">
        <v>7000</v>
      </c>
      <c r="AN43" s="134">
        <v>20376940.30625413</v>
      </c>
      <c r="AO43" s="137">
        <v>18010945.234364677</v>
      </c>
      <c r="AP43" s="137">
        <v>16467324.775085099</v>
      </c>
      <c r="AQ43" s="137">
        <v>14863394.640789852</v>
      </c>
      <c r="AR43" s="137">
        <v>12865531.433961622</v>
      </c>
      <c r="AS43" s="137">
        <v>11633632.832799876</v>
      </c>
      <c r="AT43" s="137">
        <v>10302595.346983014</v>
      </c>
      <c r="AU43" s="137">
        <v>8820151.6053447146</v>
      </c>
      <c r="AV43" s="137">
        <v>5851354.6231773607</v>
      </c>
      <c r="AW43" s="92">
        <f>HLOOKUP(MAX(AN43:AV43),AN43:AV$48,COUNT(AV43:AV$48),FALSE)</f>
        <v>150000</v>
      </c>
    </row>
    <row r="44" spans="1:49" x14ac:dyDescent="0.25">
      <c r="A44" s="98" t="s">
        <v>4</v>
      </c>
      <c r="C44" s="17">
        <f>C43+C36+C37+C38+C39+C40+C41+C42</f>
        <v>9370000</v>
      </c>
      <c r="D44" s="17">
        <f>D43+D36+D37+D38+D39+D40+D41+D42</f>
        <v>10980000</v>
      </c>
      <c r="E44" s="17">
        <f>E43+E36+E37+E38+E39+E40+E41+E42</f>
        <v>12912000</v>
      </c>
      <c r="F44" s="17">
        <f>F43+F36+F37+F38+F39+F40+F41+F42</f>
        <v>15170400</v>
      </c>
      <c r="G44" s="106">
        <f>G43+G36+G37+G38+G39+G40+G41+G42</f>
        <v>17860480</v>
      </c>
      <c r="I44" s="110"/>
      <c r="J44" s="110"/>
      <c r="K44" s="110"/>
      <c r="L44" s="110"/>
      <c r="M44" s="115"/>
      <c r="N44" s="110"/>
      <c r="O44" s="9">
        <v>9000</v>
      </c>
      <c r="P44" s="134">
        <v>4795128</v>
      </c>
      <c r="Q44" s="127">
        <v>5139628</v>
      </c>
      <c r="R44" s="127">
        <v>4964940.5</v>
      </c>
      <c r="S44" s="127">
        <v>4658628</v>
      </c>
      <c r="T44" s="127">
        <v>4042753</v>
      </c>
      <c r="U44" s="127">
        <v>3738878</v>
      </c>
      <c r="V44" s="127">
        <v>3322065.5</v>
      </c>
      <c r="W44" s="127">
        <v>2759003</v>
      </c>
      <c r="X44" s="127">
        <v>1467128</v>
      </c>
      <c r="Y44" s="92">
        <f>HLOOKUP(MAX(P44:X44),P44:X$48,COUNT(X44:X$48),FALSE)</f>
        <v>160000</v>
      </c>
      <c r="AA44" s="9">
        <v>9000</v>
      </c>
      <c r="AB44" s="12">
        <v>5.749553956834532E-2</v>
      </c>
      <c r="AC44" s="11">
        <v>6.9081021505376344E-2</v>
      </c>
      <c r="AD44" s="11">
        <v>7.1815151515151512E-2</v>
      </c>
      <c r="AE44" s="11">
        <v>7.2882165206508129E-2</v>
      </c>
      <c r="AF44" s="11">
        <v>7.0004380952380957E-2</v>
      </c>
      <c r="AG44" s="11">
        <v>6.9470048309178745E-2</v>
      </c>
      <c r="AH44" s="11">
        <v>6.6755058776248363E-2</v>
      </c>
      <c r="AI44" s="11">
        <v>6.0757608456287159E-2</v>
      </c>
      <c r="AJ44" s="11">
        <v>3.9652108108108111E-2</v>
      </c>
      <c r="AK44" s="92">
        <f>HLOOKUP(MAX(AB44:AJ44),AB44:AJ$48,COUNT(AJ44:AJ$48),FALSE)</f>
        <v>170000</v>
      </c>
      <c r="AM44" s="9">
        <v>9000</v>
      </c>
      <c r="AN44" s="134">
        <v>19949864.708022151</v>
      </c>
      <c r="AO44" s="137">
        <v>17653781.539805923</v>
      </c>
      <c r="AP44" s="137">
        <v>16145335.901437785</v>
      </c>
      <c r="AQ44" s="137">
        <v>14574463.837558638</v>
      </c>
      <c r="AR44" s="137">
        <v>12611775.451641858</v>
      </c>
      <c r="AS44" s="137">
        <v>11403597.015089162</v>
      </c>
      <c r="AT44" s="137">
        <v>10095655.398804383</v>
      </c>
      <c r="AU44" s="137">
        <v>8636307.5266981665</v>
      </c>
      <c r="AV44" s="137">
        <v>5709204.1887923591</v>
      </c>
      <c r="AW44" s="92">
        <f>HLOOKUP(MAX(AN44:AV44),AN44:AV$48,COUNT(AV44:AV$48),FALSE)</f>
        <v>150000</v>
      </c>
    </row>
    <row r="45" spans="1:49" x14ac:dyDescent="0.25">
      <c r="A45" s="98" t="s">
        <v>3</v>
      </c>
      <c r="C45" s="99">
        <f>C34-C44</f>
        <v>1880000</v>
      </c>
      <c r="D45" s="99">
        <f>D34-D44</f>
        <v>2520000</v>
      </c>
      <c r="E45" s="99">
        <f>E34-E44</f>
        <v>3288000</v>
      </c>
      <c r="F45" s="99">
        <f>F34-F44</f>
        <v>4179600</v>
      </c>
      <c r="G45" s="107">
        <f>G34-G44</f>
        <v>5239520</v>
      </c>
      <c r="I45" s="110"/>
      <c r="J45" s="110"/>
      <c r="K45" s="110"/>
      <c r="L45" s="110"/>
      <c r="M45" s="115"/>
      <c r="N45" s="110"/>
      <c r="O45" s="9">
        <v>11000</v>
      </c>
      <c r="P45" s="134">
        <v>3891628</v>
      </c>
      <c r="Q45" s="127">
        <v>4384003</v>
      </c>
      <c r="R45" s="127">
        <v>4284065.5</v>
      </c>
      <c r="S45" s="127">
        <v>4047628</v>
      </c>
      <c r="T45" s="127">
        <v>3506503</v>
      </c>
      <c r="U45" s="127">
        <v>3253003</v>
      </c>
      <c r="V45" s="127">
        <v>2884940.5</v>
      </c>
      <c r="W45" s="127">
        <v>2370628</v>
      </c>
      <c r="X45" s="127">
        <v>1166503</v>
      </c>
      <c r="Y45" s="92">
        <f>HLOOKUP(MAX(P45:X45),P45:X$48,COUNT(X45:X$48),FALSE)</f>
        <v>160000</v>
      </c>
      <c r="AA45" s="9">
        <v>11000</v>
      </c>
      <c r="AB45" s="12">
        <v>4.6662206235011994E-2</v>
      </c>
      <c r="AC45" s="11">
        <v>5.8924771505376346E-2</v>
      </c>
      <c r="AD45" s="11">
        <v>6.196666666666667E-2</v>
      </c>
      <c r="AE45" s="11">
        <v>6.332334167709637E-2</v>
      </c>
      <c r="AF45" s="11">
        <v>6.0718666666666664E-2</v>
      </c>
      <c r="AG45" s="11">
        <v>6.0442270531400964E-2</v>
      </c>
      <c r="AH45" s="11">
        <v>5.7971274992464586E-2</v>
      </c>
      <c r="AI45" s="11">
        <v>5.2204976877339791E-2</v>
      </c>
      <c r="AJ45" s="11">
        <v>3.1527108108108111E-2</v>
      </c>
      <c r="AK45" s="92">
        <f>HLOOKUP(MAX(AB45:AJ45),AB45:AJ$48,COUNT(AJ45:AJ$48),FALSE)</f>
        <v>170000</v>
      </c>
      <c r="AM45" s="9">
        <v>11000</v>
      </c>
      <c r="AN45" s="134">
        <v>19522789.109790176</v>
      </c>
      <c r="AO45" s="137">
        <v>17296617.845247164</v>
      </c>
      <c r="AP45" s="137">
        <v>15823347.027790476</v>
      </c>
      <c r="AQ45" s="137">
        <v>14285533.034327421</v>
      </c>
      <c r="AR45" s="137">
        <v>12358019.469322085</v>
      </c>
      <c r="AS45" s="137">
        <v>11173561.197378449</v>
      </c>
      <c r="AT45" s="137">
        <v>9888715.450625753</v>
      </c>
      <c r="AU45" s="137">
        <v>8452463.4480516203</v>
      </c>
      <c r="AV45" s="137">
        <v>5567053.7544073556</v>
      </c>
      <c r="AW45" s="92">
        <f>HLOOKUP(MAX(AN45:AV45),AN45:AV$48,COUNT(AV45:AV$48),FALSE)</f>
        <v>150000</v>
      </c>
    </row>
    <row r="46" spans="1:49" x14ac:dyDescent="0.25">
      <c r="A46" s="98" t="s">
        <v>2</v>
      </c>
      <c r="C46" s="17">
        <f>($B$25)*C45</f>
        <v>658000</v>
      </c>
      <c r="D46" s="17">
        <f>($B$25)*D45</f>
        <v>882000</v>
      </c>
      <c r="E46" s="17">
        <f>($B$25)*E45</f>
        <v>1150800</v>
      </c>
      <c r="F46" s="17">
        <f>($B$25)*F45</f>
        <v>1462860</v>
      </c>
      <c r="G46" s="106">
        <f>($B$25)*G45</f>
        <v>1833832</v>
      </c>
      <c r="I46" s="114"/>
      <c r="J46" s="110"/>
      <c r="K46" s="110"/>
      <c r="L46" s="110"/>
      <c r="M46" s="115"/>
      <c r="N46" s="110"/>
      <c r="O46" s="9">
        <v>13000</v>
      </c>
      <c r="P46" s="134">
        <v>2988128</v>
      </c>
      <c r="Q46" s="127">
        <v>3628378</v>
      </c>
      <c r="R46" s="127">
        <v>3603190.5</v>
      </c>
      <c r="S46" s="127">
        <v>3436628</v>
      </c>
      <c r="T46" s="127">
        <v>2970253</v>
      </c>
      <c r="U46" s="127">
        <v>2767128</v>
      </c>
      <c r="V46" s="127">
        <v>2447815.5</v>
      </c>
      <c r="W46" s="127">
        <v>1982253</v>
      </c>
      <c r="X46" s="127">
        <v>865878</v>
      </c>
      <c r="Y46" s="92">
        <f>HLOOKUP(MAX(P46:X46),P46:X$48,COUNT(X46:X$48),FALSE)</f>
        <v>160000</v>
      </c>
      <c r="Z46" s="6"/>
      <c r="AA46" s="9">
        <v>13000</v>
      </c>
      <c r="AB46" s="8">
        <v>3.582887290167866E-2</v>
      </c>
      <c r="AC46" s="7">
        <v>4.8768521505376347E-2</v>
      </c>
      <c r="AD46" s="7">
        <v>5.211818181818182E-2</v>
      </c>
      <c r="AE46" s="7">
        <v>5.3764518147684605E-2</v>
      </c>
      <c r="AF46" s="7">
        <v>5.1432952380952378E-2</v>
      </c>
      <c r="AG46" s="7">
        <v>5.1414492753623191E-2</v>
      </c>
      <c r="AH46" s="7">
        <v>4.9187491208680802E-2</v>
      </c>
      <c r="AI46" s="7">
        <v>4.3652345298392424E-2</v>
      </c>
      <c r="AJ46" s="7">
        <v>2.3402108108108107E-2</v>
      </c>
      <c r="AK46" s="92">
        <f>HLOOKUP(MAX(AB46:AJ46),AB46:AJ$48,COUNT(AJ46:AJ$48),FALSE)</f>
        <v>170000</v>
      </c>
      <c r="AM46" s="9">
        <v>13000</v>
      </c>
      <c r="AN46" s="138">
        <v>19095713.511558194</v>
      </c>
      <c r="AO46" s="139">
        <v>16939454.15068841</v>
      </c>
      <c r="AP46" s="139">
        <v>15501358.15414317</v>
      </c>
      <c r="AQ46" s="139">
        <v>13996602.231096208</v>
      </c>
      <c r="AR46" s="139">
        <v>12104263.487002321</v>
      </c>
      <c r="AS46" s="139">
        <v>10943525.379667735</v>
      </c>
      <c r="AT46" s="139">
        <v>9681775.5024471208</v>
      </c>
      <c r="AU46" s="139">
        <v>8268619.3694050703</v>
      </c>
      <c r="AV46" s="139">
        <v>5424903.3200223539</v>
      </c>
      <c r="AW46" s="92">
        <f>HLOOKUP(MAX(AN46:AV46),AN46:AV$48,COUNT(AV46:AV$48),FALSE)</f>
        <v>150000</v>
      </c>
    </row>
    <row r="47" spans="1:49" ht="16.5" thickBot="1" x14ac:dyDescent="0.3">
      <c r="A47" s="98" t="s">
        <v>1</v>
      </c>
      <c r="C47" s="16">
        <f>C45-C46</f>
        <v>1222000</v>
      </c>
      <c r="D47" s="16">
        <f>D45-D46</f>
        <v>1638000</v>
      </c>
      <c r="E47" s="16">
        <f>E45-E46</f>
        <v>2137200</v>
      </c>
      <c r="F47" s="16">
        <f>F45-F46</f>
        <v>2716740</v>
      </c>
      <c r="G47" s="108">
        <f>G45-G46</f>
        <v>3405688</v>
      </c>
      <c r="I47" s="110"/>
      <c r="J47" s="110"/>
      <c r="K47" s="110"/>
      <c r="L47" s="110"/>
      <c r="M47" s="115"/>
      <c r="N47" s="110"/>
      <c r="O47" s="5">
        <v>15000</v>
      </c>
      <c r="P47" s="135">
        <v>2084628</v>
      </c>
      <c r="Q47" s="136">
        <v>2872753</v>
      </c>
      <c r="R47" s="136">
        <v>2922315.5</v>
      </c>
      <c r="S47" s="136">
        <v>2825628</v>
      </c>
      <c r="T47" s="136">
        <v>2434003</v>
      </c>
      <c r="U47" s="136">
        <v>2281253</v>
      </c>
      <c r="V47" s="136">
        <v>2010690.5</v>
      </c>
      <c r="W47" s="136">
        <v>1593878</v>
      </c>
      <c r="X47" s="136">
        <v>565253</v>
      </c>
      <c r="Y47" s="92">
        <f>HLOOKUP(MAX(P47:X47),P47:X$48,COUNT(X47:X$48),FALSE)</f>
        <v>165000</v>
      </c>
      <c r="Z47" s="6"/>
      <c r="AA47" s="5">
        <v>15000</v>
      </c>
      <c r="AB47" s="4">
        <v>2.4995539568345323E-2</v>
      </c>
      <c r="AC47" s="3">
        <v>3.8612271505376342E-2</v>
      </c>
      <c r="AD47" s="3">
        <v>4.2269696969696971E-2</v>
      </c>
      <c r="AE47" s="3">
        <v>4.4205694618272839E-2</v>
      </c>
      <c r="AF47" s="3">
        <v>4.2147238095238092E-2</v>
      </c>
      <c r="AG47" s="3">
        <v>4.238671497584541E-2</v>
      </c>
      <c r="AH47" s="3">
        <v>4.0403707424897017E-2</v>
      </c>
      <c r="AI47" s="3">
        <v>3.5099713719445057E-2</v>
      </c>
      <c r="AJ47" s="3">
        <v>1.5277108108108109E-2</v>
      </c>
      <c r="AK47" s="92">
        <f>HLOOKUP(MAX(AB47:AJ47),AB47:AJ$48,COUNT(AJ47:AJ$48),FALSE)</f>
        <v>170000</v>
      </c>
      <c r="AM47" s="5">
        <v>15000</v>
      </c>
      <c r="AN47" s="135">
        <v>18668637.913326219</v>
      </c>
      <c r="AO47" s="136">
        <v>16582290.456129655</v>
      </c>
      <c r="AP47" s="136">
        <v>15179369.28049586</v>
      </c>
      <c r="AQ47" s="136">
        <v>13707671.427864995</v>
      </c>
      <c r="AR47" s="136">
        <v>11850507.50468255</v>
      </c>
      <c r="AS47" s="136">
        <v>10713489.561957018</v>
      </c>
      <c r="AT47" s="136">
        <v>9474835.5542684887</v>
      </c>
      <c r="AU47" s="136">
        <v>8084775.2907585241</v>
      </c>
      <c r="AV47" s="136">
        <v>5282752.8856373532</v>
      </c>
      <c r="AW47" s="92">
        <f>HLOOKUP(MAX(AN47:AV47),AN47:AV$48,COUNT(AV47:AV$48),FALSE)</f>
        <v>150000</v>
      </c>
    </row>
    <row r="48" spans="1:49" ht="17.25" thickTop="1" thickBot="1" x14ac:dyDescent="0.3">
      <c r="A48" s="100" t="s">
        <v>0</v>
      </c>
      <c r="B48" s="104"/>
      <c r="C48" s="101">
        <f>C47/C34</f>
        <v>0.10862222222222222</v>
      </c>
      <c r="D48" s="101">
        <f>D47/D34</f>
        <v>0.12133333333333333</v>
      </c>
      <c r="E48" s="101">
        <f>E47/E34</f>
        <v>0.13192592592592592</v>
      </c>
      <c r="F48" s="101">
        <f>F47/F34</f>
        <v>0.1404</v>
      </c>
      <c r="G48" s="109">
        <f>G47/G34</f>
        <v>0.14743238095238095</v>
      </c>
      <c r="I48" s="110"/>
      <c r="J48" s="110"/>
      <c r="K48" s="110"/>
      <c r="L48" s="110"/>
      <c r="M48" s="115"/>
      <c r="N48" s="110"/>
      <c r="P48" s="1">
        <f>P36</f>
        <v>150000</v>
      </c>
      <c r="Q48" s="1">
        <f t="shared" ref="Q48:X48" si="12">Q36</f>
        <v>160000</v>
      </c>
      <c r="R48" s="1">
        <f t="shared" si="12"/>
        <v>165000</v>
      </c>
      <c r="S48" s="1">
        <f t="shared" si="12"/>
        <v>170000</v>
      </c>
      <c r="T48" s="1">
        <f t="shared" si="12"/>
        <v>175000</v>
      </c>
      <c r="U48" s="1">
        <f t="shared" si="12"/>
        <v>180000</v>
      </c>
      <c r="V48" s="1">
        <f t="shared" si="12"/>
        <v>185000</v>
      </c>
      <c r="W48" s="1">
        <f t="shared" si="12"/>
        <v>190000</v>
      </c>
      <c r="X48" s="1">
        <f t="shared" si="12"/>
        <v>200000</v>
      </c>
      <c r="AB48" s="1">
        <f>AB36</f>
        <v>150000</v>
      </c>
      <c r="AC48" s="1">
        <f t="shared" ref="AC48:AJ48" si="13">AC36</f>
        <v>160000</v>
      </c>
      <c r="AD48" s="1">
        <f t="shared" si="13"/>
        <v>165000</v>
      </c>
      <c r="AE48" s="1">
        <f t="shared" si="13"/>
        <v>170000</v>
      </c>
      <c r="AF48" s="1">
        <f t="shared" si="13"/>
        <v>175000</v>
      </c>
      <c r="AG48" s="1">
        <f t="shared" si="13"/>
        <v>180000</v>
      </c>
      <c r="AH48" s="1">
        <f t="shared" si="13"/>
        <v>185000</v>
      </c>
      <c r="AI48" s="1">
        <f t="shared" si="13"/>
        <v>190000</v>
      </c>
      <c r="AJ48" s="1">
        <f t="shared" si="13"/>
        <v>200000</v>
      </c>
      <c r="AN48" s="1">
        <f>AN36</f>
        <v>150000</v>
      </c>
      <c r="AO48" s="1">
        <f t="shared" ref="AO48:AV48" si="14">AO36</f>
        <v>160000</v>
      </c>
      <c r="AP48" s="1">
        <f t="shared" si="14"/>
        <v>165000</v>
      </c>
      <c r="AQ48" s="1">
        <f t="shared" si="14"/>
        <v>170000</v>
      </c>
      <c r="AR48" s="1">
        <f t="shared" si="14"/>
        <v>175000</v>
      </c>
      <c r="AS48" s="1">
        <f t="shared" si="14"/>
        <v>180000</v>
      </c>
      <c r="AT48" s="1">
        <f t="shared" si="14"/>
        <v>185000</v>
      </c>
      <c r="AU48" s="1">
        <f t="shared" si="14"/>
        <v>190000</v>
      </c>
      <c r="AV48" s="1">
        <f t="shared" si="14"/>
        <v>200000</v>
      </c>
    </row>
    <row r="49" spans="1:44" x14ac:dyDescent="0.25">
      <c r="A49" s="165" t="s">
        <v>62</v>
      </c>
      <c r="B49" s="166">
        <v>-3000000</v>
      </c>
      <c r="C49" s="166"/>
      <c r="D49" s="112"/>
      <c r="E49" s="112"/>
      <c r="F49" s="166">
        <v>-1500000</v>
      </c>
      <c r="G49" s="167"/>
      <c r="I49" s="110"/>
      <c r="J49" s="110"/>
      <c r="K49" s="110"/>
      <c r="L49" s="110"/>
      <c r="M49" s="115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M49" s="110"/>
      <c r="AN49" s="110"/>
      <c r="AO49" s="110"/>
      <c r="AP49" s="110"/>
      <c r="AQ49" s="110"/>
      <c r="AR49" s="110"/>
    </row>
    <row r="50" spans="1:44" x14ac:dyDescent="0.25">
      <c r="A50" s="98" t="s">
        <v>63</v>
      </c>
      <c r="C50" s="99">
        <f>C36+C38+C40</f>
        <v>3870000</v>
      </c>
      <c r="D50" s="99">
        <f>D36+D38+D40</f>
        <v>4620000</v>
      </c>
      <c r="E50" s="99">
        <f t="shared" ref="E50:G50" si="15">E36+E38+E40</f>
        <v>5520000</v>
      </c>
      <c r="F50" s="99">
        <f t="shared" si="15"/>
        <v>6570000</v>
      </c>
      <c r="G50" s="107">
        <f t="shared" si="15"/>
        <v>7820000</v>
      </c>
      <c r="I50" s="110"/>
      <c r="J50" s="110"/>
      <c r="K50" s="110"/>
      <c r="L50" s="110"/>
      <c r="M50" s="115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</row>
    <row r="51" spans="1:44" x14ac:dyDescent="0.25">
      <c r="A51" s="98" t="s">
        <v>64</v>
      </c>
      <c r="B51" s="99">
        <f>B49</f>
        <v>-3000000</v>
      </c>
      <c r="C51" s="99">
        <f t="shared" ref="C51:E51" si="16">C47+SUM(C38,C36,C40)+C49</f>
        <v>5092000</v>
      </c>
      <c r="D51" s="99">
        <f t="shared" si="16"/>
        <v>6258000</v>
      </c>
      <c r="E51" s="99">
        <f t="shared" si="16"/>
        <v>7657200</v>
      </c>
      <c r="F51" s="99">
        <f>F47+SUM(F38,F36,F40)+F49</f>
        <v>7786740</v>
      </c>
      <c r="G51" s="107">
        <f>G47+SUM(G38,G36,G40)+G49</f>
        <v>11225688</v>
      </c>
      <c r="I51" s="110"/>
      <c r="J51" s="110"/>
      <c r="K51" s="110"/>
      <c r="L51" s="110"/>
      <c r="M51" s="115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</row>
    <row r="52" spans="1:44" ht="16.5" thickBot="1" x14ac:dyDescent="0.3">
      <c r="A52" s="100" t="s">
        <v>65</v>
      </c>
      <c r="B52" s="168">
        <f>NPV(B26,C51:G51)+B51</f>
        <v>22939393.895645987</v>
      </c>
      <c r="C52" s="169"/>
      <c r="D52" s="104"/>
      <c r="E52" s="104"/>
      <c r="F52" s="104"/>
      <c r="G52" s="102"/>
      <c r="I52" s="110"/>
      <c r="J52" s="110"/>
      <c r="K52" s="110"/>
      <c r="L52" s="110"/>
      <c r="M52" s="115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</row>
  </sheetData>
  <mergeCells count="27">
    <mergeCell ref="O33:Y33"/>
    <mergeCell ref="AA33:AK33"/>
    <mergeCell ref="AM33:AW33"/>
    <mergeCell ref="P34:Q34"/>
    <mergeCell ref="T34:V34"/>
    <mergeCell ref="AB34:AC34"/>
    <mergeCell ref="AF34:AH34"/>
    <mergeCell ref="AN34:AO34"/>
    <mergeCell ref="AR34:AT34"/>
    <mergeCell ref="O19:Y19"/>
    <mergeCell ref="AA19:AK19"/>
    <mergeCell ref="AM19:AW19"/>
    <mergeCell ref="P20:Q20"/>
    <mergeCell ref="T20:V20"/>
    <mergeCell ref="AB20:AC20"/>
    <mergeCell ref="AF20:AH20"/>
    <mergeCell ref="AN20:AO20"/>
    <mergeCell ref="AR20:AT20"/>
    <mergeCell ref="O2:Y2"/>
    <mergeCell ref="AA2:AK2"/>
    <mergeCell ref="AM2:AW2"/>
    <mergeCell ref="P3:Q3"/>
    <mergeCell ref="T3:V3"/>
    <mergeCell ref="AB3:AC3"/>
    <mergeCell ref="AF3:AH3"/>
    <mergeCell ref="AN3:AO3"/>
    <mergeCell ref="AR3:A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D4DA-593A-4AF3-AF84-296125834D3A}">
  <sheetPr transitionEvaluation="1" transitionEntry="1" codeName="Sheet2"/>
  <dimension ref="A1:AW52"/>
  <sheetViews>
    <sheetView topLeftCell="AN1" zoomScale="74" zoomScaleNormal="80" workbookViewId="0">
      <selection activeCell="D27" sqref="D27"/>
    </sheetView>
  </sheetViews>
  <sheetFormatPr defaultColWidth="8.75" defaultRowHeight="15.75" x14ac:dyDescent="0.25"/>
  <cols>
    <col min="1" max="2" width="23.125" style="1" customWidth="1"/>
    <col min="3" max="3" width="11.25" style="1" customWidth="1"/>
    <col min="4" max="4" width="13.75" style="1" customWidth="1"/>
    <col min="5" max="5" width="11.25" style="1" customWidth="1"/>
    <col min="6" max="6" width="14.375" style="1" bestFit="1" customWidth="1"/>
    <col min="7" max="7" width="11.25" style="1" customWidth="1"/>
    <col min="8" max="8" width="8.75" style="2"/>
    <col min="9" max="9" width="11.625" style="1" bestFit="1" customWidth="1"/>
    <col min="10" max="10" width="15.375" style="1" bestFit="1" customWidth="1"/>
    <col min="11" max="11" width="11.625" style="1" bestFit="1" customWidth="1"/>
    <col min="12" max="12" width="15.375" style="1" bestFit="1" customWidth="1"/>
    <col min="13" max="13" width="11.625" style="117" bestFit="1" customWidth="1"/>
    <col min="14" max="14" width="11.625" style="1" bestFit="1" customWidth="1"/>
    <col min="15" max="15" width="14.375" style="1" bestFit="1" customWidth="1"/>
    <col min="16" max="17" width="12" style="1" bestFit="1" customWidth="1"/>
    <col min="18" max="18" width="12.25" style="1" bestFit="1" customWidth="1"/>
    <col min="19" max="23" width="12" style="1" bestFit="1" customWidth="1"/>
    <col min="24" max="24" width="12.625" style="1" bestFit="1" customWidth="1"/>
    <col min="25" max="27" width="8.75" style="1"/>
    <col min="28" max="29" width="9.125" style="1" bestFit="1" customWidth="1"/>
    <col min="30" max="30" width="8.75" style="1"/>
    <col min="31" max="31" width="9.875" style="1" bestFit="1" customWidth="1"/>
    <col min="32" max="35" width="8.75" style="1"/>
    <col min="36" max="36" width="9.375" style="1" bestFit="1" customWidth="1"/>
    <col min="37" max="38" width="8.75" style="1"/>
    <col min="39" max="39" width="14.625" style="1" bestFit="1" customWidth="1"/>
    <col min="40" max="40" width="15.375" style="1" bestFit="1" customWidth="1"/>
    <col min="41" max="42" width="15" style="1" bestFit="1" customWidth="1"/>
    <col min="43" max="44" width="15.375" style="1" bestFit="1" customWidth="1"/>
    <col min="45" max="45" width="15" style="1" bestFit="1" customWidth="1"/>
    <col min="46" max="48" width="15.375" style="1" bestFit="1" customWidth="1"/>
    <col min="49" max="16384" width="8.75" style="1"/>
  </cols>
  <sheetData>
    <row r="1" spans="1:49" ht="16.5" thickBot="1" x14ac:dyDescent="0.3">
      <c r="A1" s="111" t="s">
        <v>46</v>
      </c>
      <c r="B1" s="95"/>
      <c r="C1" s="110"/>
      <c r="D1" s="110"/>
      <c r="E1" s="110"/>
      <c r="I1" s="149"/>
      <c r="J1" s="150" t="s">
        <v>68</v>
      </c>
      <c r="K1" s="150" t="s">
        <v>69</v>
      </c>
      <c r="L1" s="151" t="s">
        <v>70</v>
      </c>
      <c r="M1" s="115"/>
      <c r="N1" s="110"/>
      <c r="O1" s="110"/>
      <c r="P1" s="110"/>
      <c r="Q1" s="110"/>
      <c r="R1" s="110"/>
      <c r="S1" s="110" t="s">
        <v>68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 t="s">
        <v>69</v>
      </c>
      <c r="AM1" s="110"/>
      <c r="AN1" s="110"/>
      <c r="AO1" s="110"/>
      <c r="AP1" s="110"/>
      <c r="AQ1" s="110"/>
      <c r="AR1" s="110" t="s">
        <v>65</v>
      </c>
    </row>
    <row r="2" spans="1:49" x14ac:dyDescent="0.25">
      <c r="A2" s="98" t="s">
        <v>44</v>
      </c>
      <c r="B2" s="140">
        <v>200000</v>
      </c>
      <c r="C2" s="110"/>
      <c r="D2" s="110"/>
      <c r="E2" s="110"/>
      <c r="F2" s="1" t="s">
        <v>47</v>
      </c>
      <c r="G2" s="1" t="s">
        <v>48</v>
      </c>
      <c r="I2" s="152"/>
      <c r="J2" s="147">
        <f>SUM(C47:G47)</f>
        <v>103266718.75</v>
      </c>
      <c r="K2" s="148">
        <f>J2/SUM(C34:G34)</f>
        <v>0.26156717008611957</v>
      </c>
      <c r="L2" s="153">
        <f>B52</f>
        <v>143547551.4572643</v>
      </c>
      <c r="M2" s="115"/>
      <c r="N2" s="110"/>
      <c r="O2" s="208" t="s">
        <v>45</v>
      </c>
      <c r="P2" s="209"/>
      <c r="Q2" s="209"/>
      <c r="R2" s="209"/>
      <c r="S2" s="209"/>
      <c r="T2" s="209"/>
      <c r="U2" s="209"/>
      <c r="V2" s="209"/>
      <c r="W2" s="209"/>
      <c r="X2" s="209"/>
      <c r="Y2" s="210"/>
      <c r="AA2" s="208" t="s">
        <v>45</v>
      </c>
      <c r="AB2" s="209"/>
      <c r="AC2" s="209"/>
      <c r="AD2" s="209"/>
      <c r="AE2" s="209"/>
      <c r="AF2" s="209"/>
      <c r="AG2" s="209"/>
      <c r="AH2" s="209"/>
      <c r="AI2" s="209"/>
      <c r="AJ2" s="209"/>
      <c r="AK2" s="210"/>
      <c r="AM2" s="208" t="s">
        <v>45</v>
      </c>
      <c r="AN2" s="209"/>
      <c r="AO2" s="209"/>
      <c r="AP2" s="209"/>
      <c r="AQ2" s="209"/>
      <c r="AR2" s="209"/>
      <c r="AS2" s="209"/>
      <c r="AT2" s="209"/>
      <c r="AU2" s="209"/>
      <c r="AV2" s="209"/>
      <c r="AW2" s="210"/>
    </row>
    <row r="3" spans="1:49" x14ac:dyDescent="0.25">
      <c r="A3" s="98" t="s">
        <v>43</v>
      </c>
      <c r="B3" s="97">
        <f>VLOOKUP(B2,$F$2:$G$7,2,TRUE)</f>
        <v>100</v>
      </c>
      <c r="C3" s="110"/>
      <c r="D3" s="110"/>
      <c r="E3" s="110"/>
      <c r="F3" s="57">
        <v>150000</v>
      </c>
      <c r="G3" s="1">
        <v>150</v>
      </c>
      <c r="I3" s="154">
        <v>150000</v>
      </c>
      <c r="J3" s="147">
        <f t="dataTable" ref="J3:L23" dt2D="0" dtr="0" r1="B2" ca="1"/>
        <v>76697968.75</v>
      </c>
      <c r="K3" s="148">
        <v>0.19390208254329414</v>
      </c>
      <c r="L3" s="153">
        <v>131764599.50210842</v>
      </c>
      <c r="M3" s="116">
        <f>I3</f>
        <v>150000</v>
      </c>
      <c r="N3" s="110"/>
      <c r="O3" s="34"/>
      <c r="P3" s="211" t="s">
        <v>13</v>
      </c>
      <c r="Q3" s="212"/>
      <c r="R3" s="38">
        <f>B5</f>
        <v>0.5</v>
      </c>
      <c r="S3" s="33"/>
      <c r="T3" s="211" t="s">
        <v>29</v>
      </c>
      <c r="U3" s="212"/>
      <c r="V3" s="213"/>
      <c r="W3" s="51">
        <f>B11</f>
        <v>-5000</v>
      </c>
      <c r="X3" s="33"/>
      <c r="Y3" s="32"/>
      <c r="AA3" s="31"/>
      <c r="AB3" s="214" t="s">
        <v>13</v>
      </c>
      <c r="AC3" s="215"/>
      <c r="AD3" s="36">
        <f>B5</f>
        <v>0.5</v>
      </c>
      <c r="AE3" s="30"/>
      <c r="AF3" s="214" t="s">
        <v>29</v>
      </c>
      <c r="AG3" s="215"/>
      <c r="AH3" s="216"/>
      <c r="AI3" s="49">
        <f>B11</f>
        <v>-5000</v>
      </c>
      <c r="AJ3" s="30"/>
      <c r="AK3" s="29"/>
      <c r="AM3" s="31"/>
      <c r="AN3" s="214" t="s">
        <v>13</v>
      </c>
      <c r="AO3" s="215"/>
      <c r="AP3" s="36">
        <f>B5</f>
        <v>0.5</v>
      </c>
      <c r="AQ3" s="30"/>
      <c r="AR3" s="214" t="s">
        <v>29</v>
      </c>
      <c r="AS3" s="215"/>
      <c r="AT3" s="216"/>
      <c r="AU3" s="49">
        <f>B11</f>
        <v>-5000</v>
      </c>
      <c r="AV3" s="30"/>
      <c r="AW3" s="29"/>
    </row>
    <row r="4" spans="1:49" x14ac:dyDescent="0.25">
      <c r="A4" s="113" t="s">
        <v>42</v>
      </c>
      <c r="B4" s="141">
        <v>50</v>
      </c>
      <c r="C4" s="110"/>
      <c r="D4" s="110"/>
      <c r="E4" s="110"/>
      <c r="F4" s="58">
        <v>150000.00000999999</v>
      </c>
      <c r="G4" s="1">
        <f>150-(30*((B2-150000)/25000))</f>
        <v>90</v>
      </c>
      <c r="I4" s="154">
        <v>152500</v>
      </c>
      <c r="J4" s="147">
        <v>78360750</v>
      </c>
      <c r="K4" s="148">
        <v>0.19831763165054317</v>
      </c>
      <c r="L4" s="153">
        <v>132418137.271588</v>
      </c>
      <c r="M4" s="116">
        <f t="shared" ref="M4:M23" si="0">I4</f>
        <v>152500</v>
      </c>
      <c r="N4" s="110"/>
      <c r="O4" s="56"/>
      <c r="P4" s="55"/>
      <c r="Q4" s="55"/>
      <c r="R4" s="55"/>
      <c r="S4" s="55"/>
      <c r="T4" s="55"/>
      <c r="U4" s="55"/>
      <c r="V4" s="55"/>
      <c r="W4" s="55"/>
      <c r="X4" s="55"/>
      <c r="Y4" s="32"/>
      <c r="AA4" s="31"/>
      <c r="AB4" s="30"/>
      <c r="AC4" s="30"/>
      <c r="AD4" s="30"/>
      <c r="AE4" s="30"/>
      <c r="AF4" s="30"/>
      <c r="AG4" s="30"/>
      <c r="AH4" s="30"/>
      <c r="AI4" s="30"/>
      <c r="AJ4" s="30"/>
      <c r="AK4" s="29"/>
      <c r="AM4" s="31"/>
      <c r="AN4" s="30"/>
      <c r="AO4" s="30"/>
      <c r="AP4" s="30"/>
      <c r="AQ4" s="30"/>
      <c r="AR4" s="30"/>
      <c r="AS4" s="30"/>
      <c r="AT4" s="30"/>
      <c r="AU4" s="30"/>
      <c r="AV4" s="30"/>
      <c r="AW4" s="29"/>
    </row>
    <row r="5" spans="1:49" x14ac:dyDescent="0.25">
      <c r="A5" s="98" t="s">
        <v>41</v>
      </c>
      <c r="B5" s="142">
        <v>0.5</v>
      </c>
      <c r="C5" s="110"/>
      <c r="D5" s="110"/>
      <c r="E5" s="110"/>
      <c r="F5" s="57">
        <v>175000</v>
      </c>
      <c r="G5" s="1">
        <v>120</v>
      </c>
      <c r="I5" s="154">
        <v>155000</v>
      </c>
      <c r="J5" s="147">
        <v>80295718.75</v>
      </c>
      <c r="K5" s="148">
        <v>0.2026748416123984</v>
      </c>
      <c r="L5" s="153">
        <v>133551818.77762535</v>
      </c>
      <c r="M5" s="116">
        <f t="shared" si="0"/>
        <v>155000</v>
      </c>
      <c r="N5" s="110"/>
      <c r="O5" s="125">
        <f>J2</f>
        <v>103266718.75</v>
      </c>
      <c r="P5" s="128">
        <v>150000</v>
      </c>
      <c r="Q5" s="129">
        <v>160000</v>
      </c>
      <c r="R5" s="129">
        <v>165000</v>
      </c>
      <c r="S5" s="129">
        <v>170000</v>
      </c>
      <c r="T5" s="129">
        <v>175000</v>
      </c>
      <c r="U5" s="129">
        <v>180000</v>
      </c>
      <c r="V5" s="129">
        <v>185000</v>
      </c>
      <c r="W5" s="129">
        <v>190000</v>
      </c>
      <c r="X5" s="130">
        <v>200000</v>
      </c>
      <c r="Y5" s="54" t="s">
        <v>9</v>
      </c>
      <c r="AA5" s="28">
        <f>K2</f>
        <v>0.26156717008611957</v>
      </c>
      <c r="AB5" s="128">
        <v>150000</v>
      </c>
      <c r="AC5" s="129">
        <v>160000</v>
      </c>
      <c r="AD5" s="129">
        <v>165000</v>
      </c>
      <c r="AE5" s="129">
        <v>170000</v>
      </c>
      <c r="AF5" s="129">
        <v>175000</v>
      </c>
      <c r="AG5" s="129">
        <v>180000</v>
      </c>
      <c r="AH5" s="129">
        <v>185000</v>
      </c>
      <c r="AI5" s="129">
        <v>190000</v>
      </c>
      <c r="AJ5" s="130">
        <v>200000</v>
      </c>
      <c r="AK5" s="24" t="s">
        <v>9</v>
      </c>
      <c r="AM5" s="118">
        <f>L2</f>
        <v>143547551.4572643</v>
      </c>
      <c r="AN5" s="128">
        <v>150000</v>
      </c>
      <c r="AO5" s="129">
        <v>160000</v>
      </c>
      <c r="AP5" s="129">
        <v>165000</v>
      </c>
      <c r="AQ5" s="129">
        <v>170000</v>
      </c>
      <c r="AR5" s="129">
        <v>175000</v>
      </c>
      <c r="AS5" s="129">
        <v>180000</v>
      </c>
      <c r="AT5" s="129">
        <v>185000</v>
      </c>
      <c r="AU5" s="129">
        <v>190000</v>
      </c>
      <c r="AV5" s="130">
        <v>200000</v>
      </c>
      <c r="AW5" s="24" t="s">
        <v>9</v>
      </c>
    </row>
    <row r="6" spans="1:49" x14ac:dyDescent="0.25">
      <c r="A6" s="98"/>
      <c r="B6" s="97"/>
      <c r="C6" s="110"/>
      <c r="D6" s="110"/>
      <c r="E6" s="110"/>
      <c r="F6" s="58">
        <v>175000.00000999999</v>
      </c>
      <c r="G6" s="1">
        <f>120-(20*((B2-175000)/25000))</f>
        <v>100</v>
      </c>
      <c r="I6" s="154">
        <v>157500</v>
      </c>
      <c r="J6" s="147">
        <v>81856125</v>
      </c>
      <c r="K6" s="148">
        <v>0.20681314308453186</v>
      </c>
      <c r="L6" s="153">
        <v>134164450.80780369</v>
      </c>
      <c r="M6" s="116">
        <f t="shared" si="0"/>
        <v>157500</v>
      </c>
      <c r="N6" s="110"/>
      <c r="O6" s="20">
        <v>-75</v>
      </c>
      <c r="P6" s="131">
        <f t="dataTable" ref="P6:X14" dt2D="1" dtr="1" r1="B2" r2="B4" ca="1"/>
        <v>23007968.75</v>
      </c>
      <c r="Q6" s="131">
        <v>21829843.75</v>
      </c>
      <c r="R6" s="131">
        <v>20615968.75</v>
      </c>
      <c r="S6" s="131">
        <v>19218468.75</v>
      </c>
      <c r="T6" s="131">
        <v>17227031.25</v>
      </c>
      <c r="U6" s="131">
        <v>16113093.75</v>
      </c>
      <c r="V6" s="131">
        <v>14835031.25</v>
      </c>
      <c r="W6" s="131">
        <v>13199468.75</v>
      </c>
      <c r="X6" s="131">
        <v>9309218.75</v>
      </c>
      <c r="Y6" s="92">
        <f>HLOOKUP(MAX(P6:X6),P6:$X$15,COUNT(X6:X$15),FALSE)</f>
        <v>150000</v>
      </c>
      <c r="Z6" s="91"/>
      <c r="AA6" s="20">
        <v>-75</v>
      </c>
      <c r="AB6" s="19">
        <f t="dataTable" ref="AB6:AJ14" dt2D="1" dtr="1" r1="B2" r2="B4" ca="1"/>
        <v>0.15572229272419627</v>
      </c>
      <c r="AC6" s="18">
        <v>0.16537760416666666</v>
      </c>
      <c r="AD6" s="18">
        <v>0.16793718434343435</v>
      </c>
      <c r="AE6" s="18">
        <v>0.16923625176118351</v>
      </c>
      <c r="AF6" s="18">
        <v>0.16770047456802142</v>
      </c>
      <c r="AG6" s="18">
        <v>0.16794969512195121</v>
      </c>
      <c r="AH6" s="18">
        <v>0.16671384222059898</v>
      </c>
      <c r="AI6" s="18">
        <v>0.16269528842598299</v>
      </c>
      <c r="AJ6" s="18">
        <v>0.14455308618012422</v>
      </c>
      <c r="AK6" s="92">
        <f>HLOOKUP(MAX(AB6:AJ6),$AB6:AJ$15,COUNT(AJ6:AJ$15),FALSE)</f>
        <v>170000</v>
      </c>
      <c r="AM6" s="20">
        <v>-75</v>
      </c>
      <c r="AN6" s="119">
        <f t="dataTable" ref="AN6:AV14" dt2D="1" dtr="1" r1="B2" r2="B4"/>
        <v>43191468.373723514</v>
      </c>
      <c r="AO6" s="120">
        <v>38579384.528103776</v>
      </c>
      <c r="AP6" s="120">
        <v>35636841.411370218</v>
      </c>
      <c r="AQ6" s="120">
        <v>32604107.26684618</v>
      </c>
      <c r="AR6" s="120">
        <v>28897147.005029719</v>
      </c>
      <c r="AS6" s="120">
        <v>26641554.7934766</v>
      </c>
      <c r="AT6" s="120">
        <v>24255481.72704025</v>
      </c>
      <c r="AU6" s="120">
        <v>21487826.787921898</v>
      </c>
      <c r="AV6" s="120">
        <v>15384914.748767972</v>
      </c>
      <c r="AW6" s="92">
        <f>HLOOKUP(MAX(AN6:AV6),AN6:AV$15,COUNT(AV6:AV$15),FALSE)</f>
        <v>150000</v>
      </c>
    </row>
    <row r="7" spans="1:49" x14ac:dyDescent="0.25">
      <c r="A7" s="98" t="s">
        <v>40</v>
      </c>
      <c r="B7" s="143">
        <f>SUM(B8:B11)</f>
        <v>50000</v>
      </c>
      <c r="C7" s="110"/>
      <c r="D7" s="110"/>
      <c r="E7" s="110"/>
      <c r="F7" s="57">
        <v>200000</v>
      </c>
      <c r="G7" s="1">
        <v>100</v>
      </c>
      <c r="I7" s="154">
        <v>160000</v>
      </c>
      <c r="J7" s="147">
        <v>83610718.75</v>
      </c>
      <c r="K7" s="148">
        <v>0.21088256343321227</v>
      </c>
      <c r="L7" s="153">
        <v>135120291.01254889</v>
      </c>
      <c r="M7" s="116">
        <f t="shared" si="0"/>
        <v>160000</v>
      </c>
      <c r="N7" s="110"/>
      <c r="O7" s="9">
        <v>-60</v>
      </c>
      <c r="P7" s="131">
        <v>29475468.75</v>
      </c>
      <c r="Q7" s="131">
        <v>29304843.75</v>
      </c>
      <c r="R7" s="131">
        <v>28777531.25</v>
      </c>
      <c r="S7" s="131">
        <v>27668468.75</v>
      </c>
      <c r="T7" s="131">
        <v>26298593.75</v>
      </c>
      <c r="U7" s="131">
        <v>25773718.75</v>
      </c>
      <c r="V7" s="131">
        <v>24896218.75</v>
      </c>
      <c r="W7" s="131">
        <v>23911468.75</v>
      </c>
      <c r="X7" s="131">
        <v>20968593.75</v>
      </c>
      <c r="Y7" s="92">
        <f>HLOOKUP(MAX(P7:X7),P7:$X$15,COUNT(X7:X$15),FALSE)</f>
        <v>150000</v>
      </c>
      <c r="AA7" s="9">
        <v>-60</v>
      </c>
      <c r="AB7" s="12">
        <v>0.16596547719594595</v>
      </c>
      <c r="AC7" s="11">
        <v>0.17868807164634146</v>
      </c>
      <c r="AD7" s="11">
        <v>0.18378217102532171</v>
      </c>
      <c r="AE7" s="11">
        <v>0.18750656512605043</v>
      </c>
      <c r="AF7" s="11">
        <v>0.1902249095840868</v>
      </c>
      <c r="AG7" s="11">
        <v>0.1940207674646191</v>
      </c>
      <c r="AH7" s="11">
        <v>0.1967458412359728</v>
      </c>
      <c r="AI7" s="11">
        <v>0.19881490604473268</v>
      </c>
      <c r="AJ7" s="11">
        <v>0.19894301470588235</v>
      </c>
      <c r="AK7" s="92">
        <f>HLOOKUP(MAX(AB7:AJ7),$AB7:AJ$15,COUNT(AJ7:AJ$15),FALSE)</f>
        <v>200000</v>
      </c>
      <c r="AM7" s="9">
        <v>-60</v>
      </c>
      <c r="AN7" s="121">
        <v>53866894.883909971</v>
      </c>
      <c r="AO7" s="122">
        <v>50259003.708784223</v>
      </c>
      <c r="AP7" s="122">
        <v>48082040.339379162</v>
      </c>
      <c r="AQ7" s="122">
        <v>45242137.479042828</v>
      </c>
      <c r="AR7" s="122">
        <v>42204302.291317381</v>
      </c>
      <c r="AS7" s="122">
        <v>40558230.147843316</v>
      </c>
      <c r="AT7" s="122">
        <v>38534924.520313635</v>
      </c>
      <c r="AU7" s="122">
        <v>36447638.469745465</v>
      </c>
      <c r="AV7" s="122">
        <v>31263558.671611711</v>
      </c>
      <c r="AW7" s="92">
        <f>HLOOKUP(MAX(AN7:AV7),AN7:AV$15,COUNT(AV7:AV$15),FALSE)</f>
        <v>150000</v>
      </c>
    </row>
    <row r="8" spans="1:49" x14ac:dyDescent="0.25">
      <c r="A8" s="98" t="s">
        <v>39</v>
      </c>
      <c r="B8" s="143">
        <v>42000</v>
      </c>
      <c r="C8" s="110"/>
      <c r="D8" s="110"/>
      <c r="E8" s="110"/>
      <c r="I8" s="154">
        <v>162500</v>
      </c>
      <c r="J8" s="147">
        <v>84855468.75</v>
      </c>
      <c r="K8" s="148">
        <v>0.21471525493421054</v>
      </c>
      <c r="L8" s="153">
        <v>135364214.96977085</v>
      </c>
      <c r="M8" s="116">
        <f t="shared" si="0"/>
        <v>162500</v>
      </c>
      <c r="N8" s="110"/>
      <c r="O8" s="9">
        <v>-45</v>
      </c>
      <c r="P8" s="131">
        <v>35747968.75</v>
      </c>
      <c r="Q8" s="131">
        <v>36592968.75</v>
      </c>
      <c r="R8" s="131">
        <v>36461343.75</v>
      </c>
      <c r="S8" s="131">
        <v>35780468.75</v>
      </c>
      <c r="T8" s="131">
        <v>35012656.25</v>
      </c>
      <c r="U8" s="131">
        <v>34868843.75</v>
      </c>
      <c r="V8" s="131">
        <v>34560906.25</v>
      </c>
      <c r="W8" s="131">
        <v>33895468.75</v>
      </c>
      <c r="X8" s="131">
        <v>31945468.75</v>
      </c>
      <c r="Y8" s="92">
        <f>HLOOKUP(MAX(P8:X8),P8:$X$15,COUNT(X8:X$15),FALSE)</f>
        <v>160000</v>
      </c>
      <c r="AA8" s="9">
        <v>-45</v>
      </c>
      <c r="AB8" s="12">
        <v>0.17307174412975065</v>
      </c>
      <c r="AC8" s="11">
        <v>0.18746397925204919</v>
      </c>
      <c r="AD8" s="11">
        <v>0.19350073634771534</v>
      </c>
      <c r="AE8" s="11">
        <v>0.19855975998890121</v>
      </c>
      <c r="AF8" s="11">
        <v>0.2031191080493111</v>
      </c>
      <c r="AG8" s="11">
        <v>0.20807282342761665</v>
      </c>
      <c r="AH8" s="11">
        <v>0.21253209267287765</v>
      </c>
      <c r="AI8" s="11">
        <v>0.2162390350877193</v>
      </c>
      <c r="AJ8" s="11">
        <v>0.22184353298611112</v>
      </c>
      <c r="AK8" s="92">
        <f>HLOOKUP(MAX(AB8:AJ8),$AB8:AJ$15,COUNT(AJ8:AJ$15),FALSE)</f>
        <v>200000</v>
      </c>
      <c r="AM8" s="9">
        <v>-45</v>
      </c>
      <c r="AN8" s="121">
        <v>64224621.856424317</v>
      </c>
      <c r="AO8" s="122">
        <v>61648631.458619118</v>
      </c>
      <c r="AP8" s="122">
        <v>59828644.337753385</v>
      </c>
      <c r="AQ8" s="122">
        <v>57397733.644938946</v>
      </c>
      <c r="AR8" s="122">
        <v>54995852.232891336</v>
      </c>
      <c r="AS8" s="122">
        <v>53693711.172077432</v>
      </c>
      <c r="AT8" s="122">
        <v>52261089.25638029</v>
      </c>
      <c r="AU8" s="122">
        <v>50446885.468001157</v>
      </c>
      <c r="AV8" s="122">
        <v>46250875.730325662</v>
      </c>
      <c r="AW8" s="92">
        <f>HLOOKUP(MAX(AN8:AV8),AN8:AV$15,COUNT(AV8:AV$15),FALSE)</f>
        <v>150000</v>
      </c>
    </row>
    <row r="9" spans="1:49" x14ac:dyDescent="0.25">
      <c r="A9" s="98" t="s">
        <v>38</v>
      </c>
      <c r="B9" s="143">
        <v>6000</v>
      </c>
      <c r="C9" s="110"/>
      <c r="D9" s="110"/>
      <c r="E9" s="110"/>
      <c r="I9" s="154">
        <v>165000</v>
      </c>
      <c r="J9" s="147">
        <v>86386218.75</v>
      </c>
      <c r="K9" s="148">
        <v>0.21851120238275915</v>
      </c>
      <c r="L9" s="153">
        <v>136086824.21378854</v>
      </c>
      <c r="M9" s="116">
        <f t="shared" si="0"/>
        <v>165000</v>
      </c>
      <c r="N9" s="110"/>
      <c r="O9" s="9">
        <v>-30</v>
      </c>
      <c r="P9" s="131">
        <v>42410468.75</v>
      </c>
      <c r="Q9" s="131">
        <v>44180093.75</v>
      </c>
      <c r="R9" s="131">
        <v>44384031.25</v>
      </c>
      <c r="S9" s="131">
        <v>44483968.75</v>
      </c>
      <c r="T9" s="131">
        <v>43905468.75</v>
      </c>
      <c r="U9" s="131">
        <v>44246718.75</v>
      </c>
      <c r="V9" s="131">
        <v>44473406.25</v>
      </c>
      <c r="W9" s="131">
        <v>44295468.75</v>
      </c>
      <c r="X9" s="131">
        <v>43263593.75</v>
      </c>
      <c r="Y9" s="92">
        <f>HLOOKUP(MAX(P9:X9),P9:$X$15,COUNT(X9:X$15),FALSE)</f>
        <v>170000</v>
      </c>
      <c r="AA9" s="9">
        <v>-30</v>
      </c>
      <c r="AB9" s="12">
        <v>0.1787208965444585</v>
      </c>
      <c r="AC9" s="11">
        <v>0.19404468442550948</v>
      </c>
      <c r="AD9" s="11">
        <v>0.2005921914898425</v>
      </c>
      <c r="AE9" s="11">
        <v>0.20669068278970357</v>
      </c>
      <c r="AF9" s="11">
        <v>0.21189898045366795</v>
      </c>
      <c r="AG9" s="11">
        <v>0.21753549041297934</v>
      </c>
      <c r="AH9" s="11">
        <v>0.22279591338326279</v>
      </c>
      <c r="AI9" s="11">
        <v>0.22744784980744545</v>
      </c>
      <c r="AJ9" s="11">
        <v>0.23538407916213275</v>
      </c>
      <c r="AK9" s="92">
        <f>HLOOKUP(MAX(AB9:AJ9),$AB9:AJ$15,COUNT(AJ9:AJ$15),FALSE)</f>
        <v>200000</v>
      </c>
      <c r="AM9" s="9">
        <v>-30</v>
      </c>
      <c r="AN9" s="121">
        <v>75198344.3580755</v>
      </c>
      <c r="AO9" s="122">
        <v>73497355.484428197</v>
      </c>
      <c r="AP9" s="122">
        <v>71935548.493623942</v>
      </c>
      <c r="AQ9" s="122">
        <v>70387391.556165218</v>
      </c>
      <c r="AR9" s="122">
        <v>68057074.81921795</v>
      </c>
      <c r="AS9" s="122">
        <v>67232092.973632067</v>
      </c>
      <c r="AT9" s="122">
        <v>66336736.015851244</v>
      </c>
      <c r="AU9" s="122">
        <v>65001737.743230209</v>
      </c>
      <c r="AV9" s="122">
        <v>61697894.392792434</v>
      </c>
      <c r="AW9" s="92">
        <f>HLOOKUP(MAX(AN9:AV9),AN9:AV$15,COUNT(AV9:AV$15),FALSE)</f>
        <v>150000</v>
      </c>
    </row>
    <row r="10" spans="1:49" x14ac:dyDescent="0.25">
      <c r="A10" s="98" t="s">
        <v>37</v>
      </c>
      <c r="B10" s="143">
        <v>7000</v>
      </c>
      <c r="C10" s="110"/>
      <c r="D10" s="110"/>
      <c r="E10" s="110"/>
      <c r="I10" s="154">
        <v>167500</v>
      </c>
      <c r="J10" s="147">
        <v>87665093.75</v>
      </c>
      <c r="K10" s="148">
        <v>0.22214503142183817</v>
      </c>
      <c r="L10" s="153">
        <v>136468144.79076698</v>
      </c>
      <c r="M10" s="116">
        <f t="shared" si="0"/>
        <v>167500</v>
      </c>
      <c r="N10" s="110"/>
      <c r="O10" s="9">
        <v>-15</v>
      </c>
      <c r="P10" s="131">
        <v>48682968.75</v>
      </c>
      <c r="Q10" s="131">
        <v>51468218.75</v>
      </c>
      <c r="R10" s="131">
        <v>52147468.75</v>
      </c>
      <c r="S10" s="131">
        <v>52595968.75</v>
      </c>
      <c r="T10" s="131">
        <v>52530156.25</v>
      </c>
      <c r="U10" s="131">
        <v>53436093.75</v>
      </c>
      <c r="V10" s="131">
        <v>53989406.25</v>
      </c>
      <c r="W10" s="131">
        <v>54435468.75</v>
      </c>
      <c r="X10" s="131">
        <v>54354218.75</v>
      </c>
      <c r="Y10" s="92">
        <f>HLOOKUP(MAX(P10:X10),P10:$X$15,COUNT(X10:X$15),FALSE)</f>
        <v>190000</v>
      </c>
      <c r="AA10" s="9">
        <v>-15</v>
      </c>
      <c r="AB10" s="12">
        <v>0.1828468309859155</v>
      </c>
      <c r="AC10" s="11">
        <v>0.19881110456582199</v>
      </c>
      <c r="AD10" s="11">
        <v>0.20575863616635101</v>
      </c>
      <c r="AE10" s="11">
        <v>0.21220030965060921</v>
      </c>
      <c r="AF10" s="11">
        <v>0.21799006639692914</v>
      </c>
      <c r="AG10" s="11">
        <v>0.22405070754716983</v>
      </c>
      <c r="AH10" s="11">
        <v>0.22961025049439684</v>
      </c>
      <c r="AI10" s="11">
        <v>0.2348380877911993</v>
      </c>
      <c r="AJ10" s="11">
        <v>0.24395968918312388</v>
      </c>
      <c r="AK10" s="92">
        <f>HLOOKUP(MAX(AB10:AJ10),$AB10:AJ$15,COUNT(AJ10:AJ$15),FALSE)</f>
        <v>200000</v>
      </c>
      <c r="AM10" s="9">
        <v>-15</v>
      </c>
      <c r="AN10" s="121">
        <v>85556071.330589831</v>
      </c>
      <c r="AO10" s="122">
        <v>84886983.234263077</v>
      </c>
      <c r="AP10" s="122">
        <v>83792483.640705168</v>
      </c>
      <c r="AQ10" s="122">
        <v>82542987.722061336</v>
      </c>
      <c r="AR10" s="122">
        <v>80729596.834832087</v>
      </c>
      <c r="AS10" s="122">
        <v>80490950.312452376</v>
      </c>
      <c r="AT10" s="122">
        <v>79875070.306017026</v>
      </c>
      <c r="AU10" s="122">
        <v>79195209.876543224</v>
      </c>
      <c r="AV10" s="122">
        <v>76825981.320598155</v>
      </c>
      <c r="AW10" s="92">
        <f>HLOOKUP(MAX(AN10:AV10),AN10:AV$15,COUNT(AV10:AV$15),FALSE)</f>
        <v>150000</v>
      </c>
    </row>
    <row r="11" spans="1:49" x14ac:dyDescent="0.25">
      <c r="A11" s="113" t="s">
        <v>36</v>
      </c>
      <c r="B11" s="141">
        <v>-5000</v>
      </c>
      <c r="C11" s="110"/>
      <c r="D11" s="110"/>
      <c r="E11" s="110"/>
      <c r="I11" s="154">
        <v>170000</v>
      </c>
      <c r="J11" s="147">
        <v>89057718.75</v>
      </c>
      <c r="K11" s="148">
        <v>0.22570828686925007</v>
      </c>
      <c r="L11" s="153">
        <v>137067007.46837372</v>
      </c>
      <c r="M11" s="116">
        <f t="shared" si="0"/>
        <v>170000</v>
      </c>
      <c r="N11" s="110"/>
      <c r="O11" s="9">
        <v>0</v>
      </c>
      <c r="P11" s="131">
        <v>55150468.75</v>
      </c>
      <c r="Q11" s="131">
        <v>58905843.75</v>
      </c>
      <c r="R11" s="131">
        <v>60229406.25</v>
      </c>
      <c r="S11" s="131">
        <v>61045968.75</v>
      </c>
      <c r="T11" s="131">
        <v>61691093.75</v>
      </c>
      <c r="U11" s="131">
        <v>63002468.75</v>
      </c>
      <c r="V11" s="131">
        <v>64199281.25</v>
      </c>
      <c r="W11" s="131">
        <v>64991468.75</v>
      </c>
      <c r="X11" s="131">
        <v>65899843.75</v>
      </c>
      <c r="Y11" s="92">
        <f>HLOOKUP(MAX(P11:X11),P11:$X$15,COUNT(X11:X$15),FALSE)</f>
        <v>200000</v>
      </c>
      <c r="AA11" s="9">
        <v>0</v>
      </c>
      <c r="AB11" s="12">
        <v>0.18625622678149273</v>
      </c>
      <c r="AC11" s="11">
        <v>0.20262054124243259</v>
      </c>
      <c r="AD11" s="11">
        <v>0.2099060980709917</v>
      </c>
      <c r="AE11" s="11">
        <v>0.21658258976087419</v>
      </c>
      <c r="AF11" s="11">
        <v>0.22283219703810728</v>
      </c>
      <c r="AG11" s="11">
        <v>0.22906656759016869</v>
      </c>
      <c r="AH11" s="11">
        <v>0.23495134860656189</v>
      </c>
      <c r="AI11" s="11">
        <v>0.24037973425306061</v>
      </c>
      <c r="AJ11" s="11">
        <v>0.25018923215641609</v>
      </c>
      <c r="AK11" s="92">
        <f>HLOOKUP(MAX(AB11:AJ11),$AB11:AJ$15,COUNT(AJ11:AJ$15),FALSE)</f>
        <v>200000</v>
      </c>
      <c r="AM11" s="9">
        <v>0</v>
      </c>
      <c r="AN11" s="121">
        <v>96231497.840776309</v>
      </c>
      <c r="AO11" s="122">
        <v>96516728.174905598</v>
      </c>
      <c r="AP11" s="122">
        <v>96127351.420007125</v>
      </c>
      <c r="AQ11" s="122">
        <v>95181017.934257999</v>
      </c>
      <c r="AR11" s="122">
        <v>94155780.047079533</v>
      </c>
      <c r="AS11" s="122">
        <v>94284249.352232903</v>
      </c>
      <c r="AT11" s="122">
        <v>94342343.545191288</v>
      </c>
      <c r="AU11" s="122">
        <v>93960796.42330946</v>
      </c>
      <c r="AV11" s="122">
        <v>92563855.374350131</v>
      </c>
      <c r="AW11" s="92">
        <f>HLOOKUP(MAX(AN11:AV11),AN11:AV$15,COUNT(AV11:AV$15),FALSE)</f>
        <v>160000</v>
      </c>
    </row>
    <row r="12" spans="1:49" x14ac:dyDescent="0.25">
      <c r="A12" s="98"/>
      <c r="B12" s="97"/>
      <c r="C12" s="110"/>
      <c r="D12" s="110"/>
      <c r="E12" s="110"/>
      <c r="I12" s="154">
        <v>172500</v>
      </c>
      <c r="J12" s="147">
        <v>89886875</v>
      </c>
      <c r="K12" s="148">
        <v>0.22904761904761906</v>
      </c>
      <c r="L12" s="153">
        <v>136903491.80765128</v>
      </c>
      <c r="M12" s="116">
        <f t="shared" si="0"/>
        <v>172500</v>
      </c>
      <c r="N12" s="110"/>
      <c r="O12" s="9">
        <v>15</v>
      </c>
      <c r="P12" s="131">
        <v>61487968.75</v>
      </c>
      <c r="Q12" s="131">
        <v>66119218.75</v>
      </c>
      <c r="R12" s="131">
        <v>67992843.75</v>
      </c>
      <c r="S12" s="131">
        <v>69284718.75</v>
      </c>
      <c r="T12" s="131">
        <v>70315781.25</v>
      </c>
      <c r="U12" s="131">
        <v>72191843.75</v>
      </c>
      <c r="V12" s="131">
        <v>73715281.25</v>
      </c>
      <c r="W12" s="131">
        <v>75131468.75</v>
      </c>
      <c r="X12" s="131">
        <v>76990468.75</v>
      </c>
      <c r="Y12" s="92">
        <f>HLOOKUP(MAX(P12:X12),P12:$X$15,COUNT(X12:X$15),FALSE)</f>
        <v>200000</v>
      </c>
      <c r="AA12" s="9">
        <v>15</v>
      </c>
      <c r="AB12" s="12">
        <v>0.18899022206854157</v>
      </c>
      <c r="AC12" s="11">
        <v>0.20559458566542288</v>
      </c>
      <c r="AD12" s="11">
        <v>0.21307023831907493</v>
      </c>
      <c r="AE12" s="11">
        <v>0.21994450572997681</v>
      </c>
      <c r="AF12" s="11">
        <v>0.22636871227364186</v>
      </c>
      <c r="AG12" s="11">
        <v>0.23277179257754563</v>
      </c>
      <c r="AH12" s="11">
        <v>0.23874234854986803</v>
      </c>
      <c r="AI12" s="11">
        <v>0.24439356173963958</v>
      </c>
      <c r="AJ12" s="11">
        <v>0.25459811094576718</v>
      </c>
      <c r="AK12" s="92">
        <f>HLOOKUP(MAX(AB12:AJ12),$AB12:AJ$15,COUNT(AJ12:AJ$15),FALSE)</f>
        <v>200000</v>
      </c>
      <c r="AM12" s="9">
        <v>15</v>
      </c>
      <c r="AN12" s="121">
        <v>106686510.79611847</v>
      </c>
      <c r="AO12" s="122">
        <v>107800373.16465984</v>
      </c>
      <c r="AP12" s="122">
        <v>107984286.56708834</v>
      </c>
      <c r="AQ12" s="122">
        <v>107505260.47858559</v>
      </c>
      <c r="AR12" s="122">
        <v>106828302.0626937</v>
      </c>
      <c r="AS12" s="122">
        <v>107543106.69105318</v>
      </c>
      <c r="AT12" s="122">
        <v>107880677.83535708</v>
      </c>
      <c r="AU12" s="122">
        <v>108154268.55662248</v>
      </c>
      <c r="AV12" s="122">
        <v>107691942.30215584</v>
      </c>
      <c r="AW12" s="92">
        <f>HLOOKUP(MAX(AN12:AV12),AN12:AV$15,COUNT(AV12:AV$15),FALSE)</f>
        <v>190000</v>
      </c>
    </row>
    <row r="13" spans="1:49" x14ac:dyDescent="0.25">
      <c r="A13" s="98" t="s">
        <v>35</v>
      </c>
      <c r="B13" s="143">
        <v>1200000</v>
      </c>
      <c r="C13" s="110"/>
      <c r="D13" s="110"/>
      <c r="E13" s="110"/>
      <c r="I13" s="154">
        <v>175000</v>
      </c>
      <c r="J13" s="147">
        <v>91050781.25</v>
      </c>
      <c r="K13" s="148">
        <v>0.23237614049639507</v>
      </c>
      <c r="L13" s="153">
        <v>137265030.92347035</v>
      </c>
      <c r="M13" s="116">
        <f t="shared" si="0"/>
        <v>175000</v>
      </c>
      <c r="N13" s="110"/>
      <c r="O13" s="9">
        <v>30</v>
      </c>
      <c r="P13" s="131">
        <v>68085468.75</v>
      </c>
      <c r="Q13" s="131">
        <v>73781093.75</v>
      </c>
      <c r="R13" s="131">
        <v>75955343.75</v>
      </c>
      <c r="S13" s="131">
        <v>77861468.75</v>
      </c>
      <c r="T13" s="131">
        <v>79208593.75</v>
      </c>
      <c r="U13" s="131">
        <v>81616843.75</v>
      </c>
      <c r="V13" s="131">
        <v>83627781.25</v>
      </c>
      <c r="W13" s="131">
        <v>85479468.75</v>
      </c>
      <c r="X13" s="131">
        <v>88365468.75</v>
      </c>
      <c r="Y13" s="92">
        <f>HLOOKUP(MAX(P13:X13),P13:$X$15,COUNT(X13:X$15),FALSE)</f>
        <v>200000</v>
      </c>
      <c r="AA13" s="9">
        <v>30</v>
      </c>
      <c r="AB13" s="12">
        <v>0.19135882166947724</v>
      </c>
      <c r="AC13" s="11">
        <v>0.20818593044582392</v>
      </c>
      <c r="AD13" s="11">
        <v>0.21571481568259918</v>
      </c>
      <c r="AE13" s="11">
        <v>0.22276684810597391</v>
      </c>
      <c r="AF13" s="11">
        <v>0.22929105152699378</v>
      </c>
      <c r="AG13" s="11">
        <v>0.23579142471254405</v>
      </c>
      <c r="AH13" s="11">
        <v>0.24186306089395976</v>
      </c>
      <c r="AI13" s="11">
        <v>0.24760150841468007</v>
      </c>
      <c r="AJ13" s="11">
        <v>0.25807671948014016</v>
      </c>
      <c r="AK13" s="92">
        <f>HLOOKUP(MAX(AB13:AJ13),$AB13:AJ$15,COUNT(AJ13:AJ$15),FALSE)</f>
        <v>200000</v>
      </c>
      <c r="AM13" s="9">
        <v>30</v>
      </c>
      <c r="AN13" s="121">
        <v>117562947.31494182</v>
      </c>
      <c r="AO13" s="122">
        <v>119755079.95054954</v>
      </c>
      <c r="AP13" s="122">
        <v>120143111.26352689</v>
      </c>
      <c r="AQ13" s="122">
        <v>120326272.01138037</v>
      </c>
      <c r="AR13" s="122">
        <v>119889524.6490203</v>
      </c>
      <c r="AS13" s="122">
        <v>121139547.93476602</v>
      </c>
      <c r="AT13" s="122">
        <v>121956324.59482802</v>
      </c>
      <c r="AU13" s="122">
        <v>122646968.78863317</v>
      </c>
      <c r="AV13" s="122">
        <v>123205205.60890108</v>
      </c>
      <c r="AW13" s="92">
        <f>HLOOKUP(MAX(AN13:AV13),AN13:AV$15,COUNT(AV13:AV$15),FALSE)</f>
        <v>200000</v>
      </c>
    </row>
    <row r="14" spans="1:49" ht="16.5" thickBot="1" x14ac:dyDescent="0.3">
      <c r="A14" s="98"/>
      <c r="B14" s="97"/>
      <c r="C14" s="110"/>
      <c r="D14" s="110"/>
      <c r="E14" s="110"/>
      <c r="I14" s="154">
        <v>177500</v>
      </c>
      <c r="J14" s="147">
        <v>92677812.5</v>
      </c>
      <c r="K14" s="148">
        <v>0.2357239373032779</v>
      </c>
      <c r="L14" s="153">
        <v>138334799.33614457</v>
      </c>
      <c r="M14" s="116">
        <f t="shared" si="0"/>
        <v>177500</v>
      </c>
      <c r="N14" s="110"/>
      <c r="O14" s="5">
        <v>50</v>
      </c>
      <c r="P14" s="131">
        <v>76697968.75</v>
      </c>
      <c r="Q14" s="131">
        <v>83610718.75</v>
      </c>
      <c r="R14" s="131">
        <v>86386218.75</v>
      </c>
      <c r="S14" s="131">
        <v>89057718.75</v>
      </c>
      <c r="T14" s="131">
        <v>91050781.25</v>
      </c>
      <c r="U14" s="131">
        <v>93963593.75</v>
      </c>
      <c r="V14" s="131">
        <v>96761843.75</v>
      </c>
      <c r="W14" s="131">
        <v>99155468.75</v>
      </c>
      <c r="X14" s="131">
        <v>103266718.75</v>
      </c>
      <c r="Y14" s="92">
        <f>HLOOKUP(MAX(P14:X14),P14:$X$15,COUNT(X14:X$15),FALSE)</f>
        <v>200000</v>
      </c>
      <c r="AA14" s="5">
        <v>50</v>
      </c>
      <c r="AB14" s="42">
        <v>0.19390208254329414</v>
      </c>
      <c r="AC14" s="41">
        <v>0.21088256343321227</v>
      </c>
      <c r="AD14" s="41">
        <v>0.21851120238275915</v>
      </c>
      <c r="AE14" s="41">
        <v>0.22570828686925007</v>
      </c>
      <c r="AF14" s="41">
        <v>0.23237614049639507</v>
      </c>
      <c r="AG14" s="41">
        <v>0.2389107392575642</v>
      </c>
      <c r="AH14" s="41">
        <v>0.24509699777096686</v>
      </c>
      <c r="AI14" s="41">
        <v>0.25089946546052633</v>
      </c>
      <c r="AJ14" s="41">
        <v>0.26156717008611957</v>
      </c>
      <c r="AK14" s="92">
        <f>HLOOKUP(MAX(AB14:AJ14),$AB14:AJ$15,COUNT(AJ14:AJ$15),FALSE)</f>
        <v>200000</v>
      </c>
      <c r="AM14" s="5">
        <v>50</v>
      </c>
      <c r="AN14" s="123">
        <v>131764599.50210842</v>
      </c>
      <c r="AO14" s="124">
        <v>135120291.01254889</v>
      </c>
      <c r="AP14" s="124">
        <v>136086824.21378854</v>
      </c>
      <c r="AQ14" s="124">
        <v>137067007.46837372</v>
      </c>
      <c r="AR14" s="124">
        <v>137265030.92347035</v>
      </c>
      <c r="AS14" s="124">
        <v>138968389.26992837</v>
      </c>
      <c r="AT14" s="124">
        <v>140601372.50419143</v>
      </c>
      <c r="AU14" s="124">
        <v>141794714.42361429</v>
      </c>
      <c r="AV14" s="124">
        <v>143547551.4572643</v>
      </c>
      <c r="AW14" s="92">
        <f>HLOOKUP(MAX(AN14:AV14),AN14:AV$15,COUNT(AV14:AV$15),FALSE)</f>
        <v>200000</v>
      </c>
    </row>
    <row r="15" spans="1:49" x14ac:dyDescent="0.25">
      <c r="A15" s="98" t="s">
        <v>34</v>
      </c>
      <c r="B15" s="144">
        <v>0.25</v>
      </c>
      <c r="C15" s="110"/>
      <c r="D15" s="110"/>
      <c r="E15" s="110"/>
      <c r="I15" s="154">
        <v>180000</v>
      </c>
      <c r="J15" s="147">
        <v>93963593.75</v>
      </c>
      <c r="K15" s="148">
        <v>0.2389107392575642</v>
      </c>
      <c r="L15" s="153">
        <v>138968389.26992837</v>
      </c>
      <c r="M15" s="116">
        <f t="shared" si="0"/>
        <v>180000</v>
      </c>
      <c r="N15" s="110"/>
      <c r="O15" s="40"/>
      <c r="P15" s="40">
        <f>P5</f>
        <v>150000</v>
      </c>
      <c r="Q15" s="40">
        <f t="shared" ref="Q15:X15" si="1">Q5</f>
        <v>160000</v>
      </c>
      <c r="R15" s="40">
        <f t="shared" si="1"/>
        <v>165000</v>
      </c>
      <c r="S15" s="40">
        <f t="shared" si="1"/>
        <v>170000</v>
      </c>
      <c r="T15" s="40">
        <f t="shared" si="1"/>
        <v>175000</v>
      </c>
      <c r="U15" s="40">
        <f t="shared" si="1"/>
        <v>180000</v>
      </c>
      <c r="V15" s="40">
        <f t="shared" si="1"/>
        <v>185000</v>
      </c>
      <c r="W15" s="40">
        <f t="shared" si="1"/>
        <v>190000</v>
      </c>
      <c r="X15" s="40">
        <f t="shared" si="1"/>
        <v>200000</v>
      </c>
      <c r="Y15" s="39"/>
      <c r="AB15" s="1">
        <f>AB5</f>
        <v>150000</v>
      </c>
      <c r="AC15" s="1">
        <f t="shared" ref="AC15:AJ15" si="2">AC5</f>
        <v>160000</v>
      </c>
      <c r="AD15" s="1">
        <f t="shared" si="2"/>
        <v>165000</v>
      </c>
      <c r="AE15" s="1">
        <f t="shared" si="2"/>
        <v>170000</v>
      </c>
      <c r="AF15" s="1">
        <f t="shared" si="2"/>
        <v>175000</v>
      </c>
      <c r="AG15" s="1">
        <f t="shared" si="2"/>
        <v>180000</v>
      </c>
      <c r="AH15" s="1">
        <f t="shared" si="2"/>
        <v>185000</v>
      </c>
      <c r="AI15" s="1">
        <f t="shared" si="2"/>
        <v>190000</v>
      </c>
      <c r="AJ15" s="1">
        <f t="shared" si="2"/>
        <v>200000</v>
      </c>
      <c r="AK15" s="10"/>
      <c r="AN15" s="1">
        <f>AN5</f>
        <v>150000</v>
      </c>
      <c r="AO15" s="1">
        <f t="shared" ref="AO15:AV15" si="3">AO5</f>
        <v>160000</v>
      </c>
      <c r="AP15" s="1">
        <f t="shared" si="3"/>
        <v>165000</v>
      </c>
      <c r="AQ15" s="1">
        <f t="shared" si="3"/>
        <v>170000</v>
      </c>
      <c r="AR15" s="1">
        <f t="shared" si="3"/>
        <v>175000</v>
      </c>
      <c r="AS15" s="1">
        <f t="shared" si="3"/>
        <v>180000</v>
      </c>
      <c r="AT15" s="1">
        <f t="shared" si="3"/>
        <v>185000</v>
      </c>
      <c r="AU15" s="1">
        <f t="shared" si="3"/>
        <v>190000</v>
      </c>
      <c r="AV15" s="1">
        <f t="shared" si="3"/>
        <v>200000</v>
      </c>
      <c r="AW15" s="10"/>
    </row>
    <row r="16" spans="1:49" x14ac:dyDescent="0.25">
      <c r="A16" s="98" t="s">
        <v>33</v>
      </c>
      <c r="B16" s="144">
        <v>0.25</v>
      </c>
      <c r="C16" s="110"/>
      <c r="D16" s="110"/>
      <c r="E16" s="110"/>
      <c r="I16" s="154">
        <v>182500</v>
      </c>
      <c r="J16" s="147">
        <v>95466312.5</v>
      </c>
      <c r="K16" s="148">
        <v>0.24206528560471116</v>
      </c>
      <c r="L16" s="153">
        <v>139915721.36700028</v>
      </c>
      <c r="M16" s="116">
        <f t="shared" si="0"/>
        <v>182500</v>
      </c>
      <c r="N16" s="110"/>
    </row>
    <row r="17" spans="1:49" x14ac:dyDescent="0.25">
      <c r="A17" s="98" t="s">
        <v>32</v>
      </c>
      <c r="B17" s="144">
        <v>0.1</v>
      </c>
      <c r="C17" s="110"/>
      <c r="D17" s="110"/>
      <c r="E17" s="110"/>
      <c r="I17" s="154">
        <v>185000</v>
      </c>
      <c r="J17" s="147">
        <v>96761843.75</v>
      </c>
      <c r="K17" s="148">
        <v>0.24509699777096686</v>
      </c>
      <c r="L17" s="153">
        <v>140601372.50419143</v>
      </c>
      <c r="M17" s="116">
        <f t="shared" si="0"/>
        <v>185000</v>
      </c>
      <c r="N17" s="110"/>
    </row>
    <row r="18" spans="1:49" ht="16.5" thickBot="1" x14ac:dyDescent="0.3">
      <c r="A18" s="98"/>
      <c r="B18" s="97"/>
      <c r="C18" s="110"/>
      <c r="D18" s="110"/>
      <c r="E18" s="110"/>
      <c r="I18" s="154">
        <v>187500</v>
      </c>
      <c r="J18" s="147">
        <v>98143906.25</v>
      </c>
      <c r="K18" s="148">
        <v>0.24807306477093208</v>
      </c>
      <c r="L18" s="153">
        <v>141429465.63023931</v>
      </c>
      <c r="M18" s="116">
        <f t="shared" si="0"/>
        <v>187500</v>
      </c>
      <c r="N18" s="110"/>
    </row>
    <row r="19" spans="1:49" x14ac:dyDescent="0.25">
      <c r="A19" s="98" t="s">
        <v>30</v>
      </c>
      <c r="B19" s="143">
        <f>SUM(B20:B22)</f>
        <v>550000</v>
      </c>
      <c r="C19" s="110"/>
      <c r="D19" s="110"/>
      <c r="E19" s="110"/>
      <c r="I19" s="154">
        <v>190000</v>
      </c>
      <c r="J19" s="147">
        <v>99155468.75</v>
      </c>
      <c r="K19" s="148">
        <v>0.25089946546052633</v>
      </c>
      <c r="L19" s="153">
        <v>141794714.42361429</v>
      </c>
      <c r="M19" s="116">
        <f t="shared" si="0"/>
        <v>190000</v>
      </c>
      <c r="N19" s="110"/>
      <c r="O19" s="208" t="s">
        <v>31</v>
      </c>
      <c r="P19" s="209"/>
      <c r="Q19" s="209"/>
      <c r="R19" s="209"/>
      <c r="S19" s="209"/>
      <c r="T19" s="209"/>
      <c r="U19" s="209"/>
      <c r="V19" s="209"/>
      <c r="W19" s="209"/>
      <c r="X19" s="209"/>
      <c r="Y19" s="210"/>
      <c r="AA19" s="208" t="s">
        <v>31</v>
      </c>
      <c r="AB19" s="209"/>
      <c r="AC19" s="209"/>
      <c r="AD19" s="209"/>
      <c r="AE19" s="209"/>
      <c r="AF19" s="209"/>
      <c r="AG19" s="209"/>
      <c r="AH19" s="209"/>
      <c r="AI19" s="209"/>
      <c r="AJ19" s="209"/>
      <c r="AK19" s="210"/>
      <c r="AM19" s="208" t="s">
        <v>31</v>
      </c>
      <c r="AN19" s="209"/>
      <c r="AO19" s="209"/>
      <c r="AP19" s="209"/>
      <c r="AQ19" s="209"/>
      <c r="AR19" s="209"/>
      <c r="AS19" s="209"/>
      <c r="AT19" s="209"/>
      <c r="AU19" s="209"/>
      <c r="AV19" s="209"/>
      <c r="AW19" s="210"/>
    </row>
    <row r="20" spans="1:49" x14ac:dyDescent="0.25">
      <c r="A20" s="98" t="s">
        <v>28</v>
      </c>
      <c r="B20" s="143">
        <v>100000</v>
      </c>
      <c r="C20" s="110"/>
      <c r="D20" s="110"/>
      <c r="E20" s="110"/>
      <c r="I20" s="154">
        <v>192500</v>
      </c>
      <c r="J20" s="147">
        <v>100413218.75</v>
      </c>
      <c r="K20" s="148">
        <v>0.25370968404163929</v>
      </c>
      <c r="L20" s="153">
        <v>142500371.23405984</v>
      </c>
      <c r="M20" s="116">
        <f t="shared" si="0"/>
        <v>192500</v>
      </c>
      <c r="N20" s="110"/>
      <c r="O20" s="34"/>
      <c r="P20" s="211" t="s">
        <v>12</v>
      </c>
      <c r="Q20" s="212"/>
      <c r="R20" s="52">
        <f>B4</f>
        <v>50</v>
      </c>
      <c r="S20" s="33"/>
      <c r="T20" s="211" t="s">
        <v>29</v>
      </c>
      <c r="U20" s="212"/>
      <c r="V20" s="213"/>
      <c r="W20" s="51">
        <f>F12</f>
        <v>0</v>
      </c>
      <c r="X20" s="33"/>
      <c r="Y20" s="32"/>
      <c r="AA20" s="31"/>
      <c r="AB20" s="211" t="s">
        <v>12</v>
      </c>
      <c r="AC20" s="212"/>
      <c r="AD20" s="50">
        <f>B4</f>
        <v>50</v>
      </c>
      <c r="AE20" s="30"/>
      <c r="AF20" s="214" t="s">
        <v>29</v>
      </c>
      <c r="AG20" s="215"/>
      <c r="AH20" s="216"/>
      <c r="AI20" s="49">
        <f>F12</f>
        <v>0</v>
      </c>
      <c r="AJ20" s="30"/>
      <c r="AK20" s="29"/>
      <c r="AM20" s="31"/>
      <c r="AN20" s="211" t="s">
        <v>12</v>
      </c>
      <c r="AO20" s="212"/>
      <c r="AP20" s="50">
        <f>B4</f>
        <v>50</v>
      </c>
      <c r="AQ20" s="30"/>
      <c r="AR20" s="214" t="s">
        <v>29</v>
      </c>
      <c r="AS20" s="215"/>
      <c r="AT20" s="216"/>
      <c r="AU20" s="49">
        <f>AI20</f>
        <v>0</v>
      </c>
      <c r="AV20" s="30"/>
      <c r="AW20" s="29"/>
    </row>
    <row r="21" spans="1:49" x14ac:dyDescent="0.25">
      <c r="A21" s="98" t="s">
        <v>27</v>
      </c>
      <c r="B21" s="143">
        <v>150000</v>
      </c>
      <c r="C21" s="110"/>
      <c r="D21" s="110"/>
      <c r="E21" s="110"/>
      <c r="I21" s="154">
        <v>195000</v>
      </c>
      <c r="J21" s="147">
        <v>101394718.75</v>
      </c>
      <c r="K21" s="148">
        <v>0.25639690170940171</v>
      </c>
      <c r="L21" s="153">
        <v>142866272.26540673</v>
      </c>
      <c r="M21" s="116">
        <f t="shared" si="0"/>
        <v>195000</v>
      </c>
      <c r="N21" s="110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2"/>
      <c r="AA21" s="31"/>
      <c r="AB21" s="30"/>
      <c r="AC21" s="30"/>
      <c r="AD21" s="30"/>
      <c r="AE21" s="30"/>
      <c r="AF21" s="30"/>
      <c r="AG21" s="30"/>
      <c r="AH21" s="30"/>
      <c r="AI21" s="30"/>
      <c r="AJ21" s="30"/>
      <c r="AK21" s="29"/>
      <c r="AM21" s="31"/>
      <c r="AN21" s="30"/>
      <c r="AO21" s="30"/>
      <c r="AP21" s="30"/>
      <c r="AQ21" s="30"/>
      <c r="AR21" s="30"/>
      <c r="AS21" s="30"/>
      <c r="AT21" s="30"/>
      <c r="AU21" s="30"/>
      <c r="AV21" s="30"/>
      <c r="AW21" s="29"/>
    </row>
    <row r="22" spans="1:49" x14ac:dyDescent="0.25">
      <c r="A22" s="98" t="s">
        <v>26</v>
      </c>
      <c r="B22" s="143">
        <v>300000</v>
      </c>
      <c r="C22" s="110"/>
      <c r="D22" s="110"/>
      <c r="E22" s="110"/>
      <c r="I22" s="154">
        <v>197500</v>
      </c>
      <c r="J22" s="147">
        <v>102530593.75</v>
      </c>
      <c r="K22" s="148">
        <v>0.25905301738295561</v>
      </c>
      <c r="L22" s="153">
        <v>143451666.95456317</v>
      </c>
      <c r="M22" s="116">
        <f t="shared" si="0"/>
        <v>197500</v>
      </c>
      <c r="N22" s="110"/>
      <c r="O22" s="132">
        <f>J2</f>
        <v>103266718.75</v>
      </c>
      <c r="P22" s="128">
        <v>150000</v>
      </c>
      <c r="Q22" s="129">
        <v>160000</v>
      </c>
      <c r="R22" s="129">
        <v>165000</v>
      </c>
      <c r="S22" s="129">
        <v>170000</v>
      </c>
      <c r="T22" s="129">
        <v>175000</v>
      </c>
      <c r="U22" s="129">
        <v>180000</v>
      </c>
      <c r="V22" s="129">
        <v>185000</v>
      </c>
      <c r="W22" s="129">
        <v>190000</v>
      </c>
      <c r="X22" s="130">
        <v>200000</v>
      </c>
      <c r="Y22" s="24" t="s">
        <v>9</v>
      </c>
      <c r="AA22" s="28">
        <f>K2</f>
        <v>0.26156717008611957</v>
      </c>
      <c r="AB22" s="27">
        <v>150000</v>
      </c>
      <c r="AC22" s="26">
        <f>AB22+10000</f>
        <v>160000</v>
      </c>
      <c r="AD22" s="26">
        <f t="shared" ref="AD22:AI22" si="4">AC22+5000</f>
        <v>165000</v>
      </c>
      <c r="AE22" s="26">
        <f t="shared" si="4"/>
        <v>170000</v>
      </c>
      <c r="AF22" s="26">
        <f t="shared" si="4"/>
        <v>175000</v>
      </c>
      <c r="AG22" s="26">
        <f t="shared" si="4"/>
        <v>180000</v>
      </c>
      <c r="AH22" s="26">
        <f t="shared" si="4"/>
        <v>185000</v>
      </c>
      <c r="AI22" s="26">
        <f t="shared" si="4"/>
        <v>190000</v>
      </c>
      <c r="AJ22" s="25">
        <f>AI22+10000</f>
        <v>200000</v>
      </c>
      <c r="AK22" s="24" t="s">
        <v>9</v>
      </c>
      <c r="AM22" s="118">
        <f>L2</f>
        <v>143547551.4572643</v>
      </c>
      <c r="AN22" s="27">
        <v>150000</v>
      </c>
      <c r="AO22" s="26">
        <f>AN22+10000</f>
        <v>160000</v>
      </c>
      <c r="AP22" s="26">
        <f t="shared" ref="AP22:AU22" si="5">AO22+5000</f>
        <v>165000</v>
      </c>
      <c r="AQ22" s="26">
        <f t="shared" si="5"/>
        <v>170000</v>
      </c>
      <c r="AR22" s="26">
        <f t="shared" si="5"/>
        <v>175000</v>
      </c>
      <c r="AS22" s="26">
        <f t="shared" si="5"/>
        <v>180000</v>
      </c>
      <c r="AT22" s="26">
        <f t="shared" si="5"/>
        <v>185000</v>
      </c>
      <c r="AU22" s="26">
        <f t="shared" si="5"/>
        <v>190000</v>
      </c>
      <c r="AV22" s="25">
        <f>AU22+10000</f>
        <v>200000</v>
      </c>
      <c r="AW22" s="24" t="s">
        <v>9</v>
      </c>
    </row>
    <row r="23" spans="1:49" ht="16.5" thickBot="1" x14ac:dyDescent="0.3">
      <c r="A23" s="98" t="s">
        <v>25</v>
      </c>
      <c r="B23" s="144">
        <f>B5</f>
        <v>0.5</v>
      </c>
      <c r="C23" s="110"/>
      <c r="D23" s="110"/>
      <c r="E23" s="110"/>
      <c r="I23" s="155">
        <v>200000</v>
      </c>
      <c r="J23" s="156">
        <v>103266718.75</v>
      </c>
      <c r="K23" s="157">
        <v>0.26156717008611957</v>
      </c>
      <c r="L23" s="158">
        <v>143547551.4572643</v>
      </c>
      <c r="M23" s="116">
        <f t="shared" si="0"/>
        <v>200000</v>
      </c>
      <c r="N23" s="110"/>
      <c r="O23" s="48">
        <v>0.2</v>
      </c>
      <c r="P23" s="23">
        <f t="dataTable" ref="P23:X29" dt2D="1" dtr="1" r1="B2" r2="B5" ca="1"/>
        <v>41377128</v>
      </c>
      <c r="Q23" s="22">
        <v>45187753</v>
      </c>
      <c r="R23" s="22">
        <v>46756690.5</v>
      </c>
      <c r="S23" s="22">
        <v>48228128</v>
      </c>
      <c r="T23" s="22">
        <v>49355878</v>
      </c>
      <c r="U23" s="22">
        <v>51013378</v>
      </c>
      <c r="V23" s="22">
        <v>52475065.5</v>
      </c>
      <c r="W23" s="22">
        <v>53837628</v>
      </c>
      <c r="X23" s="21">
        <v>56465253</v>
      </c>
      <c r="Y23" s="53">
        <f>HLOOKUP(MAX(P23:X23),P23:X$30,COUNT(X23:X$30),FALSE)</f>
        <v>200000</v>
      </c>
      <c r="AA23" s="48">
        <v>0.2</v>
      </c>
      <c r="AB23" s="19">
        <f t="dataTable" ref="AB23:AJ29" dt2D="1" dtr="1" r1="B2" r2="B5" ca="1"/>
        <v>0.18550606590450572</v>
      </c>
      <c r="AC23" s="18">
        <v>0.20245409050179211</v>
      </c>
      <c r="AD23" s="18">
        <v>0.21006218073994204</v>
      </c>
      <c r="AE23" s="18">
        <v>0.21722425006756149</v>
      </c>
      <c r="AF23" s="18">
        <v>0.2238361814058957</v>
      </c>
      <c r="AG23" s="18">
        <v>0.23041272809394761</v>
      </c>
      <c r="AH23" s="18">
        <v>0.23657131167865114</v>
      </c>
      <c r="AI23" s="18">
        <v>0.24239173382558191</v>
      </c>
      <c r="AJ23" s="18">
        <v>0.25320741255605383</v>
      </c>
      <c r="AK23" s="53">
        <f>HLOOKUP(MAX(AB23:AJ23),AB23:AJ$30,COUNT(AJ23:AJ$30),FALSE)</f>
        <v>200000</v>
      </c>
      <c r="AM23" s="48">
        <v>0.2</v>
      </c>
      <c r="AN23" s="118">
        <f t="dataTable" ref="AN23:AV29" dt2D="1" dtr="1" r1="B2" r2="B5" ca="1"/>
        <v>75341632.37555249</v>
      </c>
      <c r="AO23" s="118">
        <v>77190734.172365323</v>
      </c>
      <c r="AP23" s="118">
        <v>77776239.752476752</v>
      </c>
      <c r="AQ23" s="118">
        <v>78314136.160544634</v>
      </c>
      <c r="AR23" s="118">
        <v>78445398.993107423</v>
      </c>
      <c r="AS23" s="118">
        <v>79469413.811309263</v>
      </c>
      <c r="AT23" s="118">
        <v>80281916.631001368</v>
      </c>
      <c r="AU23" s="118">
        <v>81001072.637030274</v>
      </c>
      <c r="AV23" s="118">
        <v>82462463.719013035</v>
      </c>
      <c r="AW23" s="53">
        <f>HLOOKUP(MAX(AN23:AV23),AN23:AV$30,COUNT(AV23:AV$30),FALSE)</f>
        <v>200000</v>
      </c>
    </row>
    <row r="24" spans="1:49" ht="16.5" thickBot="1" x14ac:dyDescent="0.3">
      <c r="A24" s="98"/>
      <c r="B24" s="97"/>
      <c r="C24" s="110"/>
      <c r="D24" s="110"/>
      <c r="E24" s="110"/>
      <c r="I24" s="110"/>
      <c r="J24" s="110"/>
      <c r="K24" s="110"/>
      <c r="L24" s="110"/>
      <c r="M24" s="115"/>
      <c r="N24" s="110"/>
      <c r="O24" s="47">
        <v>0.25</v>
      </c>
      <c r="P24" s="15">
        <v>46043486.328125</v>
      </c>
      <c r="Q24" s="14">
        <v>50296111.328125</v>
      </c>
      <c r="R24" s="14">
        <v>51937361.328125</v>
      </c>
      <c r="S24" s="14">
        <v>53700486.328125</v>
      </c>
      <c r="T24" s="14">
        <v>54936298.828125</v>
      </c>
      <c r="U24" s="14">
        <v>56630361.328125</v>
      </c>
      <c r="V24" s="14">
        <v>58396736.328125</v>
      </c>
      <c r="W24" s="14">
        <v>59907986.328125</v>
      </c>
      <c r="X24" s="13">
        <v>62390986.328125</v>
      </c>
      <c r="Y24" s="53">
        <f>HLOOKUP(MAX(P24:X24),P24:X$30,COUNT(X24:X$30),FALSE)</f>
        <v>200000</v>
      </c>
      <c r="AA24" s="47">
        <v>0.25</v>
      </c>
      <c r="AB24" s="12">
        <v>0.18728284046420582</v>
      </c>
      <c r="AC24" s="11">
        <v>0.2042564625086298</v>
      </c>
      <c r="AD24" s="11">
        <v>0.21182495749469799</v>
      </c>
      <c r="AE24" s="11">
        <v>0.21906048106439177</v>
      </c>
      <c r="AF24" s="11">
        <v>0.22568059495994661</v>
      </c>
      <c r="AG24" s="11">
        <v>0.23218680331334562</v>
      </c>
      <c r="AH24" s="11">
        <v>0.23841241254235732</v>
      </c>
      <c r="AI24" s="11">
        <v>0.2442333006976436</v>
      </c>
      <c r="AJ24" s="11">
        <v>0.25486514022926882</v>
      </c>
      <c r="AK24" s="53">
        <f>HLOOKUP(MAX(AB24:AJ24),AB24:AJ$30,COUNT(AJ24:AJ$30),FALSE)</f>
        <v>200000</v>
      </c>
      <c r="AM24" s="47">
        <v>0.25</v>
      </c>
      <c r="AN24" s="118">
        <v>82875762.773289979</v>
      </c>
      <c r="AO24" s="118">
        <v>84982452.132974327</v>
      </c>
      <c r="AP24" s="118">
        <v>85482321.78360346</v>
      </c>
      <c r="AQ24" s="118">
        <v>86276589.61201714</v>
      </c>
      <c r="AR24" s="118">
        <v>86390458.619112939</v>
      </c>
      <c r="AS24" s="118">
        <v>87332573.72690478</v>
      </c>
      <c r="AT24" s="118">
        <v>88428137.462107733</v>
      </c>
      <c r="AU24" s="118">
        <v>89236129.248590156</v>
      </c>
      <c r="AV24" s="118">
        <v>90275685.041236937</v>
      </c>
      <c r="AW24" s="53">
        <f>HLOOKUP(MAX(AN24:AV24),AN24:AV$30,COUNT(AV24:AV$30),FALSE)</f>
        <v>200000</v>
      </c>
    </row>
    <row r="25" spans="1:49" x14ac:dyDescent="0.25">
      <c r="A25" s="98" t="s">
        <v>24</v>
      </c>
      <c r="B25" s="145">
        <v>0.35</v>
      </c>
      <c r="C25" s="110"/>
      <c r="D25" s="110"/>
      <c r="E25" s="110"/>
      <c r="I25" s="149"/>
      <c r="J25" s="150" t="s">
        <v>68</v>
      </c>
      <c r="K25" s="150" t="s">
        <v>69</v>
      </c>
      <c r="L25" s="151" t="s">
        <v>70</v>
      </c>
      <c r="M25" s="115"/>
      <c r="N25" s="110"/>
      <c r="O25" s="47">
        <v>0.3</v>
      </c>
      <c r="P25" s="15">
        <v>51204591.75</v>
      </c>
      <c r="Q25" s="14">
        <v>55865091.75</v>
      </c>
      <c r="R25" s="14">
        <v>57650154.25</v>
      </c>
      <c r="S25" s="14">
        <v>59358841.75</v>
      </c>
      <c r="T25" s="14">
        <v>61072404.25</v>
      </c>
      <c r="U25" s="14">
        <v>62787591.75</v>
      </c>
      <c r="V25" s="14">
        <v>64788779.25</v>
      </c>
      <c r="W25" s="14">
        <v>66421091.75</v>
      </c>
      <c r="X25" s="13">
        <v>69372091.75</v>
      </c>
      <c r="Y25" s="53">
        <f>HLOOKUP(MAX(P25:X25),P25:X$30,COUNT(X25:X$30),FALSE)</f>
        <v>200000</v>
      </c>
      <c r="AA25" s="47">
        <v>0.3</v>
      </c>
      <c r="AB25" s="12">
        <v>0.18891197841726617</v>
      </c>
      <c r="AC25" s="11">
        <v>0.20587076853626179</v>
      </c>
      <c r="AD25" s="11">
        <v>0.21343608689213453</v>
      </c>
      <c r="AE25" s="11">
        <v>0.22057464141057559</v>
      </c>
      <c r="AF25" s="11">
        <v>0.22735190041879944</v>
      </c>
      <c r="AG25" s="11">
        <v>0.23379353496425379</v>
      </c>
      <c r="AH25" s="11">
        <v>0.24003400792842192</v>
      </c>
      <c r="AI25" s="11">
        <v>0.24584015008512844</v>
      </c>
      <c r="AJ25" s="11">
        <v>0.25655359374999998</v>
      </c>
      <c r="AK25" s="53">
        <f>HLOOKUP(MAX(AB25:AJ25),AB25:AJ$30,COUNT(AJ25:AJ$30),FALSE)</f>
        <v>200000</v>
      </c>
      <c r="AM25" s="47">
        <v>0.3</v>
      </c>
      <c r="AN25" s="118">
        <v>91174869.688292772</v>
      </c>
      <c r="AO25" s="118">
        <v>93424840.051889107</v>
      </c>
      <c r="AP25" s="118">
        <v>93940301.024979264</v>
      </c>
      <c r="AQ25" s="118">
        <v>94463673.495300502</v>
      </c>
      <c r="AR25" s="118">
        <v>95108570.428356111</v>
      </c>
      <c r="AS25" s="118">
        <v>95914899.256956086</v>
      </c>
      <c r="AT25" s="118">
        <v>97191665.722095206</v>
      </c>
      <c r="AU25" s="118">
        <v>98031350.238344431</v>
      </c>
      <c r="AV25" s="118">
        <v>99455080.530135974</v>
      </c>
      <c r="AW25" s="53">
        <f>HLOOKUP(MAX(AN25:AV25),AN25:AV$30,COUNT(AV25:AV$30),FALSE)</f>
        <v>200000</v>
      </c>
    </row>
    <row r="26" spans="1:49" x14ac:dyDescent="0.25">
      <c r="A26" s="98" t="s">
        <v>66</v>
      </c>
      <c r="B26" s="144">
        <v>0.125</v>
      </c>
      <c r="C26" s="110"/>
      <c r="D26" s="110"/>
      <c r="E26" s="110"/>
      <c r="I26" s="160" t="s">
        <v>71</v>
      </c>
      <c r="J26" s="159">
        <f>MAX(J3:J23)</f>
        <v>103266718.75</v>
      </c>
      <c r="K26" s="148">
        <f t="shared" ref="K26:L26" si="6">MAX(K3:K23)</f>
        <v>0.26156717008611957</v>
      </c>
      <c r="L26" s="161">
        <f t="shared" si="6"/>
        <v>143547551.4572643</v>
      </c>
      <c r="M26" s="115"/>
      <c r="N26" s="110"/>
      <c r="O26" s="47">
        <v>0.35</v>
      </c>
      <c r="P26" s="15">
        <v>56728808.703125</v>
      </c>
      <c r="Q26" s="14">
        <v>61780933.703125</v>
      </c>
      <c r="R26" s="14">
        <v>63893433.703125</v>
      </c>
      <c r="S26" s="14">
        <v>65750808.703125</v>
      </c>
      <c r="T26" s="14">
        <v>67539121.203125</v>
      </c>
      <c r="U26" s="14">
        <v>69813308.703125</v>
      </c>
      <c r="V26" s="14">
        <v>71649558.703125</v>
      </c>
      <c r="W26" s="14">
        <v>73635308.703125</v>
      </c>
      <c r="X26" s="13">
        <v>76667558.703125</v>
      </c>
      <c r="Y26" s="53">
        <f>HLOOKUP(MAX(P26:X26),P26:X$30,COUNT(X26:X$30),FALSE)</f>
        <v>200000</v>
      </c>
      <c r="AA26" s="47">
        <v>0.35</v>
      </c>
      <c r="AB26" s="12">
        <v>0.19033319477646368</v>
      </c>
      <c r="AC26" s="11">
        <v>0.20726292841896471</v>
      </c>
      <c r="AD26" s="11">
        <v>0.21489063903112704</v>
      </c>
      <c r="AE26" s="11">
        <v>0.22202609813981564</v>
      </c>
      <c r="AF26" s="11">
        <v>0.22877168669023626</v>
      </c>
      <c r="AG26" s="11">
        <v>0.23534691445228223</v>
      </c>
      <c r="AH26" s="11">
        <v>0.24145568074113702</v>
      </c>
      <c r="AI26" s="11">
        <v>0.24732243543856849</v>
      </c>
      <c r="AJ26" s="11">
        <v>0.25796621367134925</v>
      </c>
      <c r="AK26" s="53">
        <f>HLOOKUP(MAX(AB26:AJ26),AB26:AJ$30,COUNT(AJ26:AJ$30),FALSE)</f>
        <v>200000</v>
      </c>
      <c r="AM26" s="47">
        <v>0.35</v>
      </c>
      <c r="AN26" s="118">
        <v>100024856.14428695</v>
      </c>
      <c r="AO26" s="118">
        <v>102362770.68983386</v>
      </c>
      <c r="AP26" s="118">
        <v>103149251.2568206</v>
      </c>
      <c r="AQ26" s="118">
        <v>103691764.1020847</v>
      </c>
      <c r="AR26" s="118">
        <v>104249382.46988095</v>
      </c>
      <c r="AS26" s="118">
        <v>105676424.40115836</v>
      </c>
      <c r="AT26" s="118">
        <v>106563122.82111466</v>
      </c>
      <c r="AU26" s="118">
        <v>107728616.74988566</v>
      </c>
      <c r="AV26" s="118">
        <v>108987164.22740436</v>
      </c>
      <c r="AW26" s="53">
        <f>HLOOKUP(MAX(AN26:AV26),AN26:AV$30,COUNT(AV26:AV$30),FALSE)</f>
        <v>200000</v>
      </c>
    </row>
    <row r="27" spans="1:49" ht="16.5" thickBot="1" x14ac:dyDescent="0.3">
      <c r="A27" s="100" t="s">
        <v>67</v>
      </c>
      <c r="B27" s="146">
        <v>0.2</v>
      </c>
      <c r="C27" s="110"/>
      <c r="D27" s="110"/>
      <c r="E27" s="110"/>
      <c r="I27" s="162" t="s">
        <v>9</v>
      </c>
      <c r="J27" s="163">
        <f>VLOOKUP(J26,J3:$M$23,COUNT(J3:$M$3),FALSE)</f>
        <v>200000</v>
      </c>
      <c r="K27" s="163">
        <f>VLOOKUP(K26,K3:$M$23,COUNT(K3:$M$3),FALSE)</f>
        <v>200000</v>
      </c>
      <c r="L27" s="164">
        <f>VLOOKUP(L26,L3:$M$23,COUNT(L3:$M$3),FALSE)</f>
        <v>200000</v>
      </c>
      <c r="M27" s="115"/>
      <c r="N27" s="110"/>
      <c r="O27" s="47">
        <v>0.4</v>
      </c>
      <c r="P27" s="15">
        <v>62874448</v>
      </c>
      <c r="Q27" s="14">
        <v>68602573</v>
      </c>
      <c r="R27" s="14">
        <v>70745135.5</v>
      </c>
      <c r="S27" s="14">
        <v>72916948</v>
      </c>
      <c r="T27" s="14">
        <v>74871010.5</v>
      </c>
      <c r="U27" s="14">
        <v>77046073</v>
      </c>
      <c r="V27" s="14">
        <v>79225198</v>
      </c>
      <c r="W27" s="14">
        <v>81444948</v>
      </c>
      <c r="X27" s="13">
        <v>85071948</v>
      </c>
      <c r="Y27" s="53">
        <f>HLOOKUP(MAX(P27:X27),P27:X$30,COUNT(X27:X$30),FALSE)</f>
        <v>200000</v>
      </c>
      <c r="AA27" s="47">
        <v>0.4</v>
      </c>
      <c r="AB27" s="12">
        <v>0.19166117360158513</v>
      </c>
      <c r="AC27" s="11">
        <v>0.20864529501216544</v>
      </c>
      <c r="AD27" s="11">
        <v>0.21621704335335198</v>
      </c>
      <c r="AE27" s="11">
        <v>0.22339751225490195</v>
      </c>
      <c r="AF27" s="11">
        <v>0.2301421978021978</v>
      </c>
      <c r="AG27" s="11">
        <v>0.23661345433327191</v>
      </c>
      <c r="AH27" s="11">
        <v>0.24276888521174236</v>
      </c>
      <c r="AI27" s="11">
        <v>0.24864131151544755</v>
      </c>
      <c r="AJ27" s="11">
        <v>0.25936569512195123</v>
      </c>
      <c r="AK27" s="53">
        <f>HLOOKUP(MAX(AB27:AJ27),AB27:AJ$30,COUNT(AJ27:AJ$30),FALSE)</f>
        <v>200000</v>
      </c>
      <c r="AM27" s="47">
        <v>0.4</v>
      </c>
      <c r="AN27" s="118">
        <v>109826786.18069738</v>
      </c>
      <c r="AO27" s="118">
        <v>112635454.71022372</v>
      </c>
      <c r="AP27" s="118">
        <v>113212057.5824146</v>
      </c>
      <c r="AQ27" s="118">
        <v>113990999.63054413</v>
      </c>
      <c r="AR27" s="118">
        <v>114582338.26455992</v>
      </c>
      <c r="AS27" s="118">
        <v>115678850.70338194</v>
      </c>
      <c r="AT27" s="118">
        <v>116865560.30049621</v>
      </c>
      <c r="AU27" s="118">
        <v>118194899.71352604</v>
      </c>
      <c r="AV27" s="118">
        <v>119949784.53799388</v>
      </c>
      <c r="AW27" s="53">
        <f>HLOOKUP(MAX(AN27:AV27),AN27:AV$30,COUNT(AV27:AV$30),FALSE)</f>
        <v>200000</v>
      </c>
    </row>
    <row r="28" spans="1:49" x14ac:dyDescent="0.25">
      <c r="C28" s="110"/>
      <c r="D28" s="110"/>
      <c r="E28" s="110"/>
      <c r="I28" s="110"/>
      <c r="J28" s="110"/>
      <c r="K28" s="110"/>
      <c r="L28" s="110"/>
      <c r="M28" s="115"/>
      <c r="N28" s="110"/>
      <c r="O28" s="47">
        <v>0.45</v>
      </c>
      <c r="P28" s="15">
        <v>69477266.828125</v>
      </c>
      <c r="Q28" s="14">
        <v>75580766.828125</v>
      </c>
      <c r="R28" s="14">
        <v>78123891.828125</v>
      </c>
      <c r="S28" s="14">
        <v>80559766.828125</v>
      </c>
      <c r="T28" s="14">
        <v>82396016.828125</v>
      </c>
      <c r="U28" s="14">
        <v>85096766.828125</v>
      </c>
      <c r="V28" s="14">
        <v>87414829.328125</v>
      </c>
      <c r="W28" s="14">
        <v>90056266.828125</v>
      </c>
      <c r="X28" s="13">
        <v>93502891.828125</v>
      </c>
      <c r="Y28" s="53">
        <f>HLOOKUP(MAX(P28:X28),P28:X$30,COUNT(X28:X$30),FALSE)</f>
        <v>200000</v>
      </c>
      <c r="AA28" s="47">
        <v>0.45</v>
      </c>
      <c r="AB28" s="12">
        <v>0.19283171476026922</v>
      </c>
      <c r="AC28" s="11">
        <v>0.20976012108160802</v>
      </c>
      <c r="AD28" s="11">
        <v>0.21739124531297827</v>
      </c>
      <c r="AE28" s="11">
        <v>0.22458814281607192</v>
      </c>
      <c r="AF28" s="11">
        <v>0.23125460799361494</v>
      </c>
      <c r="AG28" s="11">
        <v>0.23780674834597865</v>
      </c>
      <c r="AH28" s="11">
        <v>0.24394041866950844</v>
      </c>
      <c r="AI28" s="11">
        <v>0.24985785541748745</v>
      </c>
      <c r="AJ28" s="11">
        <v>0.26045373768279945</v>
      </c>
      <c r="AK28" s="53">
        <f>HLOOKUP(MAX(AB28:AJ28),AB28:AJ$30,COUNT(AJ28:AJ$30),FALSE)</f>
        <v>200000</v>
      </c>
      <c r="AM28" s="47">
        <v>0.45</v>
      </c>
      <c r="AN28" s="118">
        <v>120320721.66614167</v>
      </c>
      <c r="AO28" s="118">
        <v>123111748.3050348</v>
      </c>
      <c r="AP28" s="118">
        <v>124017403.11714</v>
      </c>
      <c r="AQ28" s="118">
        <v>124940464.86247015</v>
      </c>
      <c r="AR28" s="118">
        <v>125146133.01942454</v>
      </c>
      <c r="AS28" s="118">
        <v>126775868.23932664</v>
      </c>
      <c r="AT28" s="118">
        <v>127970267.72111297</v>
      </c>
      <c r="AU28" s="118">
        <v>129685590.57162698</v>
      </c>
      <c r="AV28" s="118">
        <v>130897770.72709104</v>
      </c>
      <c r="AW28" s="53">
        <f>HLOOKUP(MAX(AN28:AV28),AN28:AV$30,COUNT(AV28:AV$30),FALSE)</f>
        <v>200000</v>
      </c>
    </row>
    <row r="29" spans="1:49" ht="16.5" thickBot="1" x14ac:dyDescent="0.3">
      <c r="I29" s="110"/>
      <c r="J29" s="110"/>
      <c r="K29" s="110"/>
      <c r="L29" s="110"/>
      <c r="M29" s="115"/>
      <c r="N29" s="110"/>
      <c r="O29" s="43">
        <v>0.5</v>
      </c>
      <c r="P29" s="46">
        <v>76697968.75</v>
      </c>
      <c r="Q29" s="45">
        <v>83610718.75</v>
      </c>
      <c r="R29" s="45">
        <v>86386218.75</v>
      </c>
      <c r="S29" s="45">
        <v>89057718.75</v>
      </c>
      <c r="T29" s="45">
        <v>91050781.25</v>
      </c>
      <c r="U29" s="45">
        <v>93963593.75</v>
      </c>
      <c r="V29" s="45">
        <v>96761843.75</v>
      </c>
      <c r="W29" s="45">
        <v>99155468.75</v>
      </c>
      <c r="X29" s="44">
        <v>103266718.75</v>
      </c>
      <c r="Y29" s="53">
        <f>HLOOKUP(MAX(P29:X29),P29:X$30,COUNT(X29:X$30),FALSE)</f>
        <v>200000</v>
      </c>
      <c r="AA29" s="43">
        <v>0.5</v>
      </c>
      <c r="AB29" s="42">
        <v>0.19390208254329414</v>
      </c>
      <c r="AC29" s="41">
        <v>0.21088256343321227</v>
      </c>
      <c r="AD29" s="41">
        <v>0.21851120238275915</v>
      </c>
      <c r="AE29" s="41">
        <v>0.22570828686925007</v>
      </c>
      <c r="AF29" s="41">
        <v>0.23237614049639507</v>
      </c>
      <c r="AG29" s="41">
        <v>0.2389107392575642</v>
      </c>
      <c r="AH29" s="41">
        <v>0.24509699777096686</v>
      </c>
      <c r="AI29" s="41">
        <v>0.25089946546052633</v>
      </c>
      <c r="AJ29" s="41">
        <v>0.26156717008611957</v>
      </c>
      <c r="AK29" s="53">
        <f>HLOOKUP(MAX(AB29:AJ29),AB29:AJ$30,COUNT(AJ29:AJ$30),FALSE)</f>
        <v>200000</v>
      </c>
      <c r="AM29" s="43">
        <v>0.5</v>
      </c>
      <c r="AN29" s="118">
        <v>131764599.50210842</v>
      </c>
      <c r="AO29" s="118">
        <v>135120291.01254889</v>
      </c>
      <c r="AP29" s="118">
        <v>136086824.21378854</v>
      </c>
      <c r="AQ29" s="118">
        <v>137067007.46837372</v>
      </c>
      <c r="AR29" s="118">
        <v>137265030.92347035</v>
      </c>
      <c r="AS29" s="118">
        <v>138968389.26992837</v>
      </c>
      <c r="AT29" s="118">
        <v>140601372.50419143</v>
      </c>
      <c r="AU29" s="118">
        <v>141794714.42361429</v>
      </c>
      <c r="AV29" s="118">
        <v>143547551.4572643</v>
      </c>
      <c r="AW29" s="53">
        <f>HLOOKUP(MAX(AN29:AV29),AN29:AV$30,COUNT(AV29:AV$30),FALSE)</f>
        <v>200000</v>
      </c>
    </row>
    <row r="30" spans="1:49" ht="16.5" thickBot="1" x14ac:dyDescent="0.3">
      <c r="I30" s="110"/>
      <c r="J30" s="110"/>
      <c r="K30" s="110"/>
      <c r="L30" s="110"/>
      <c r="M30" s="115"/>
      <c r="N30" s="110"/>
      <c r="O30" s="40"/>
      <c r="P30" s="40">
        <f>P22</f>
        <v>150000</v>
      </c>
      <c r="Q30" s="40">
        <f t="shared" ref="Q30:X30" si="7">Q22</f>
        <v>160000</v>
      </c>
      <c r="R30" s="40">
        <f t="shared" si="7"/>
        <v>165000</v>
      </c>
      <c r="S30" s="40">
        <f t="shared" si="7"/>
        <v>170000</v>
      </c>
      <c r="T30" s="40">
        <f t="shared" si="7"/>
        <v>175000</v>
      </c>
      <c r="U30" s="40">
        <f t="shared" si="7"/>
        <v>180000</v>
      </c>
      <c r="V30" s="40">
        <f t="shared" si="7"/>
        <v>185000</v>
      </c>
      <c r="W30" s="40">
        <f t="shared" si="7"/>
        <v>190000</v>
      </c>
      <c r="X30" s="40">
        <f t="shared" si="7"/>
        <v>200000</v>
      </c>
      <c r="Y30" s="39"/>
      <c r="AB30" s="1">
        <f>AB22</f>
        <v>150000</v>
      </c>
      <c r="AC30" s="1">
        <f t="shared" ref="AC30:AJ30" si="8">AC22</f>
        <v>160000</v>
      </c>
      <c r="AD30" s="1">
        <f t="shared" si="8"/>
        <v>165000</v>
      </c>
      <c r="AE30" s="1">
        <f t="shared" si="8"/>
        <v>170000</v>
      </c>
      <c r="AF30" s="1">
        <f t="shared" si="8"/>
        <v>175000</v>
      </c>
      <c r="AG30" s="1">
        <f t="shared" si="8"/>
        <v>180000</v>
      </c>
      <c r="AH30" s="1">
        <f t="shared" si="8"/>
        <v>185000</v>
      </c>
      <c r="AI30" s="1">
        <f t="shared" si="8"/>
        <v>190000</v>
      </c>
      <c r="AJ30" s="1">
        <f t="shared" si="8"/>
        <v>200000</v>
      </c>
      <c r="AN30" s="1">
        <f>AN22</f>
        <v>150000</v>
      </c>
      <c r="AO30" s="1">
        <f t="shared" ref="AO30:AV30" si="9">AO22</f>
        <v>160000</v>
      </c>
      <c r="AP30" s="1">
        <f t="shared" si="9"/>
        <v>165000</v>
      </c>
      <c r="AQ30" s="1">
        <f t="shared" si="9"/>
        <v>170000</v>
      </c>
      <c r="AR30" s="1">
        <f t="shared" si="9"/>
        <v>175000</v>
      </c>
      <c r="AS30" s="1">
        <f t="shared" si="9"/>
        <v>180000</v>
      </c>
      <c r="AT30" s="1">
        <f t="shared" si="9"/>
        <v>185000</v>
      </c>
      <c r="AU30" s="1">
        <f t="shared" si="9"/>
        <v>190000</v>
      </c>
      <c r="AV30" s="1">
        <f t="shared" si="9"/>
        <v>200000</v>
      </c>
    </row>
    <row r="31" spans="1:49" x14ac:dyDescent="0.25">
      <c r="A31" s="93" t="s">
        <v>22</v>
      </c>
      <c r="B31" s="103">
        <v>2002</v>
      </c>
      <c r="C31" s="94">
        <v>2003</v>
      </c>
      <c r="D31" s="94">
        <f>C31+1</f>
        <v>2004</v>
      </c>
      <c r="E31" s="94">
        <f>D31+1</f>
        <v>2005</v>
      </c>
      <c r="F31" s="94">
        <f>E31+1</f>
        <v>2006</v>
      </c>
      <c r="G31" s="105">
        <f>F31+1</f>
        <v>2007</v>
      </c>
      <c r="I31" s="110"/>
      <c r="J31" s="110"/>
      <c r="K31" s="110"/>
      <c r="L31" s="110"/>
      <c r="M31" s="115"/>
      <c r="N31" s="110"/>
    </row>
    <row r="32" spans="1:49" ht="16.5" thickBot="1" x14ac:dyDescent="0.3">
      <c r="A32" s="96" t="s">
        <v>20</v>
      </c>
      <c r="C32" s="1">
        <f>$B$3+$B$4</f>
        <v>150</v>
      </c>
      <c r="D32" s="1">
        <f>ROUNDDOWN(C32*(1+$B5),0)</f>
        <v>225</v>
      </c>
      <c r="E32" s="1">
        <f t="shared" ref="E32:G32" si="10">ROUNDDOWN(D32*(1+$B5),0)</f>
        <v>337</v>
      </c>
      <c r="F32" s="1">
        <f t="shared" si="10"/>
        <v>505</v>
      </c>
      <c r="G32" s="1">
        <f t="shared" si="10"/>
        <v>757</v>
      </c>
      <c r="I32" s="110"/>
      <c r="J32" s="110"/>
      <c r="K32" s="110"/>
      <c r="L32" s="110"/>
      <c r="M32" s="115"/>
      <c r="N32" s="110"/>
    </row>
    <row r="33" spans="1:49" x14ac:dyDescent="0.25">
      <c r="A33" s="98" t="s">
        <v>19</v>
      </c>
      <c r="C33" s="17">
        <f>$B$2</f>
        <v>200000</v>
      </c>
      <c r="D33" s="17">
        <f>$B$2</f>
        <v>200000</v>
      </c>
      <c r="E33" s="17">
        <f>$B$2</f>
        <v>200000</v>
      </c>
      <c r="F33" s="17">
        <f>$B$2</f>
        <v>200000</v>
      </c>
      <c r="G33" s="106">
        <f>$B$2</f>
        <v>200000</v>
      </c>
      <c r="I33" s="110"/>
      <c r="J33" s="110"/>
      <c r="K33" s="110"/>
      <c r="L33" s="110"/>
      <c r="M33" s="115"/>
      <c r="N33" s="110"/>
      <c r="O33" s="208" t="s">
        <v>15</v>
      </c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AA33" s="208" t="s">
        <v>15</v>
      </c>
      <c r="AB33" s="209"/>
      <c r="AC33" s="209"/>
      <c r="AD33" s="209"/>
      <c r="AE33" s="209"/>
      <c r="AF33" s="209"/>
      <c r="AG33" s="209"/>
      <c r="AH33" s="209"/>
      <c r="AI33" s="209"/>
      <c r="AJ33" s="209"/>
      <c r="AK33" s="210"/>
      <c r="AM33" s="208" t="s">
        <v>15</v>
      </c>
      <c r="AN33" s="209"/>
      <c r="AO33" s="209"/>
      <c r="AP33" s="209"/>
      <c r="AQ33" s="209"/>
      <c r="AR33" s="209"/>
      <c r="AS33" s="209"/>
      <c r="AT33" s="209"/>
      <c r="AU33" s="209"/>
      <c r="AV33" s="209"/>
      <c r="AW33" s="210"/>
    </row>
    <row r="34" spans="1:49" x14ac:dyDescent="0.25">
      <c r="A34" s="98" t="s">
        <v>18</v>
      </c>
      <c r="C34" s="99">
        <f>C32*C33</f>
        <v>30000000</v>
      </c>
      <c r="D34" s="99">
        <f>D32*D33</f>
        <v>45000000</v>
      </c>
      <c r="E34" s="99">
        <f>E32*E33</f>
        <v>67400000</v>
      </c>
      <c r="F34" s="99">
        <f>F32*F33</f>
        <v>101000000</v>
      </c>
      <c r="G34" s="107">
        <f>G32*G33</f>
        <v>151400000</v>
      </c>
      <c r="I34" s="110"/>
      <c r="J34" s="110"/>
      <c r="K34" s="110"/>
      <c r="L34" s="110"/>
      <c r="M34" s="115"/>
      <c r="N34" s="110"/>
      <c r="O34" s="34"/>
      <c r="P34" s="211" t="s">
        <v>13</v>
      </c>
      <c r="Q34" s="212"/>
      <c r="R34" s="38">
        <f>B5</f>
        <v>0.5</v>
      </c>
      <c r="S34" s="33"/>
      <c r="T34" s="211" t="s">
        <v>12</v>
      </c>
      <c r="U34" s="212"/>
      <c r="V34" s="213"/>
      <c r="W34" s="37">
        <f>B4</f>
        <v>50</v>
      </c>
      <c r="X34" s="33"/>
      <c r="Y34" s="32"/>
      <c r="AA34" s="31"/>
      <c r="AB34" s="214" t="s">
        <v>13</v>
      </c>
      <c r="AC34" s="215"/>
      <c r="AD34" s="36">
        <f>B5</f>
        <v>0.5</v>
      </c>
      <c r="AE34" s="30"/>
      <c r="AF34" s="211" t="s">
        <v>12</v>
      </c>
      <c r="AG34" s="212"/>
      <c r="AH34" s="213"/>
      <c r="AI34" s="35">
        <f>B4</f>
        <v>50</v>
      </c>
      <c r="AJ34" s="30"/>
      <c r="AK34" s="29"/>
      <c r="AM34" s="31"/>
      <c r="AN34" s="214" t="s">
        <v>13</v>
      </c>
      <c r="AO34" s="215"/>
      <c r="AP34" s="36">
        <f>B5</f>
        <v>0.5</v>
      </c>
      <c r="AQ34" s="30"/>
      <c r="AR34" s="211" t="s">
        <v>12</v>
      </c>
      <c r="AS34" s="212"/>
      <c r="AT34" s="213"/>
      <c r="AU34" s="35">
        <f>B4</f>
        <v>50</v>
      </c>
      <c r="AV34" s="30"/>
      <c r="AW34" s="29"/>
    </row>
    <row r="35" spans="1:49" x14ac:dyDescent="0.25">
      <c r="A35" s="98" t="s">
        <v>17</v>
      </c>
      <c r="C35" s="99"/>
      <c r="D35" s="99"/>
      <c r="E35" s="99"/>
      <c r="F35" s="99"/>
      <c r="G35" s="107"/>
      <c r="I35" s="110"/>
      <c r="J35" s="110"/>
      <c r="K35" s="110"/>
      <c r="L35" s="110"/>
      <c r="M35" s="115"/>
      <c r="N35" s="110"/>
      <c r="O35" s="34"/>
      <c r="P35" s="33"/>
      <c r="Q35" s="33"/>
      <c r="R35" s="33"/>
      <c r="S35" s="33"/>
      <c r="T35" s="33"/>
      <c r="U35" s="33"/>
      <c r="V35" s="33"/>
      <c r="W35" s="33"/>
      <c r="X35" s="33"/>
      <c r="Y35" s="32"/>
      <c r="AA35" s="31"/>
      <c r="AB35" s="30"/>
      <c r="AC35" s="30"/>
      <c r="AD35" s="30"/>
      <c r="AE35" s="30"/>
      <c r="AF35" s="30"/>
      <c r="AG35" s="30"/>
      <c r="AH35" s="30"/>
      <c r="AI35" s="30"/>
      <c r="AJ35" s="30"/>
      <c r="AK35" s="29"/>
      <c r="AM35" s="31"/>
      <c r="AN35" s="30"/>
      <c r="AO35" s="30"/>
      <c r="AP35" s="30"/>
      <c r="AQ35" s="30"/>
      <c r="AR35" s="30"/>
      <c r="AS35" s="30"/>
      <c r="AT35" s="30"/>
      <c r="AU35" s="30"/>
      <c r="AV35" s="30"/>
      <c r="AW35" s="29"/>
    </row>
    <row r="36" spans="1:49" x14ac:dyDescent="0.25">
      <c r="A36" s="98" t="s">
        <v>16</v>
      </c>
      <c r="C36" s="99">
        <f>$B$15*C34</f>
        <v>7500000</v>
      </c>
      <c r="D36" s="99">
        <f>$B$15*D34</f>
        <v>11250000</v>
      </c>
      <c r="E36" s="99">
        <f>$B$15*E34</f>
        <v>16850000</v>
      </c>
      <c r="F36" s="99">
        <f>$B$15*F34</f>
        <v>25250000</v>
      </c>
      <c r="G36" s="107">
        <f>$B$15*G34</f>
        <v>37850000</v>
      </c>
      <c r="I36" s="110"/>
      <c r="J36" s="110"/>
      <c r="K36" s="110"/>
      <c r="L36" s="110"/>
      <c r="M36" s="115"/>
      <c r="N36" s="110"/>
      <c r="O36" s="59">
        <f>J2</f>
        <v>103266718.75</v>
      </c>
      <c r="P36" s="128">
        <v>150000</v>
      </c>
      <c r="Q36" s="129">
        <v>160000</v>
      </c>
      <c r="R36" s="129">
        <v>165000</v>
      </c>
      <c r="S36" s="129">
        <v>170000</v>
      </c>
      <c r="T36" s="129">
        <v>175000</v>
      </c>
      <c r="U36" s="129">
        <v>180000</v>
      </c>
      <c r="V36" s="129">
        <v>185000</v>
      </c>
      <c r="W36" s="129">
        <v>190000</v>
      </c>
      <c r="X36" s="130">
        <v>200000</v>
      </c>
      <c r="Y36" s="24" t="s">
        <v>9</v>
      </c>
      <c r="AA36" s="28">
        <f>K2</f>
        <v>0.26156717008611957</v>
      </c>
      <c r="AB36" s="128">
        <v>150000</v>
      </c>
      <c r="AC36" s="129">
        <v>160000</v>
      </c>
      <c r="AD36" s="129">
        <v>165000</v>
      </c>
      <c r="AE36" s="129">
        <v>170000</v>
      </c>
      <c r="AF36" s="129">
        <v>175000</v>
      </c>
      <c r="AG36" s="129">
        <v>180000</v>
      </c>
      <c r="AH36" s="129">
        <v>185000</v>
      </c>
      <c r="AI36" s="129">
        <v>190000</v>
      </c>
      <c r="AJ36" s="130">
        <v>200000</v>
      </c>
      <c r="AK36" s="24" t="s">
        <v>9</v>
      </c>
      <c r="AM36" s="118">
        <f>L2</f>
        <v>143547551.4572643</v>
      </c>
      <c r="AN36" s="128">
        <v>150000</v>
      </c>
      <c r="AO36" s="129">
        <v>160000</v>
      </c>
      <c r="AP36" s="129">
        <v>165000</v>
      </c>
      <c r="AQ36" s="129">
        <v>170000</v>
      </c>
      <c r="AR36" s="129">
        <v>175000</v>
      </c>
      <c r="AS36" s="129">
        <v>180000</v>
      </c>
      <c r="AT36" s="129">
        <v>185000</v>
      </c>
      <c r="AU36" s="129">
        <v>190000</v>
      </c>
      <c r="AV36" s="130">
        <v>200000</v>
      </c>
      <c r="AW36" s="24" t="s">
        <v>9</v>
      </c>
    </row>
    <row r="37" spans="1:49" x14ac:dyDescent="0.25">
      <c r="A37" s="98" t="s">
        <v>14</v>
      </c>
      <c r="C37" s="99">
        <f>$B$7*C32</f>
        <v>7500000</v>
      </c>
      <c r="D37" s="99">
        <f>$B$7*(D32)</f>
        <v>11250000</v>
      </c>
      <c r="E37" s="99">
        <f>$B$7*(E32)</f>
        <v>16850000</v>
      </c>
      <c r="F37" s="99">
        <f>$B$7*(F32)</f>
        <v>25250000</v>
      </c>
      <c r="G37" s="107">
        <f>$B$7*(G32)</f>
        <v>37850000</v>
      </c>
      <c r="I37" s="110"/>
      <c r="J37" s="110"/>
      <c r="K37" s="110"/>
      <c r="L37" s="110"/>
      <c r="M37" s="115"/>
      <c r="N37" s="110"/>
      <c r="O37" s="20">
        <v>-5000</v>
      </c>
      <c r="P37" s="133">
        <f t="dataTable" ref="P37:X47" dt2D="1" dtr="1" r1="B2" r2="B11" ca="1"/>
        <v>76697968.75</v>
      </c>
      <c r="Q37" s="126">
        <v>83610718.75</v>
      </c>
      <c r="R37" s="126">
        <v>86386218.75</v>
      </c>
      <c r="S37" s="126">
        <v>89057718.75</v>
      </c>
      <c r="T37" s="126">
        <v>91050781.25</v>
      </c>
      <c r="U37" s="126">
        <v>93963593.75</v>
      </c>
      <c r="V37" s="126">
        <v>96761843.75</v>
      </c>
      <c r="W37" s="126">
        <v>99155468.75</v>
      </c>
      <c r="X37" s="126">
        <v>103266718.75</v>
      </c>
      <c r="Y37" s="92">
        <f>HLOOKUP(MAX(P37:X37),P37:X$48,COUNT(X37:X$48),FALSE)</f>
        <v>200000</v>
      </c>
      <c r="AA37" s="20">
        <v>-5000</v>
      </c>
      <c r="AB37" s="19">
        <f t="dataTable" ref="AB37:AJ47" dt2D="1" dtr="1" r1="B2" r2="B11" ca="1"/>
        <v>0.19390208254329414</v>
      </c>
      <c r="AC37" s="18">
        <v>0.21088256343321227</v>
      </c>
      <c r="AD37" s="18">
        <v>0.21851120238275915</v>
      </c>
      <c r="AE37" s="18">
        <v>0.22570828686925007</v>
      </c>
      <c r="AF37" s="18">
        <v>0.23237614049639507</v>
      </c>
      <c r="AG37" s="18">
        <v>0.2389107392575642</v>
      </c>
      <c r="AH37" s="18">
        <v>0.24509699777096686</v>
      </c>
      <c r="AI37" s="18">
        <v>0.25089946546052633</v>
      </c>
      <c r="AJ37" s="18">
        <v>0.26156717008611957</v>
      </c>
      <c r="AK37" s="92">
        <f>HLOOKUP(MAX(AB37:AJ37),AB37:AJ$48,COUNT(AJ37:AJ$48),FALSE)</f>
        <v>200000</v>
      </c>
      <c r="AM37" s="20">
        <v>-5000</v>
      </c>
      <c r="AN37" s="133">
        <f t="dataTable" ref="AN37:AV47" dt2D="1" dtr="1" r1="B2" r2="B11" ca="1"/>
        <v>131764599.50210842</v>
      </c>
      <c r="AO37" s="126">
        <v>135120291.01254889</v>
      </c>
      <c r="AP37" s="126">
        <v>136086824.21378854</v>
      </c>
      <c r="AQ37" s="126">
        <v>137067007.46837372</v>
      </c>
      <c r="AR37" s="126">
        <v>137265030.92347035</v>
      </c>
      <c r="AS37" s="126">
        <v>138968389.26992837</v>
      </c>
      <c r="AT37" s="126">
        <v>140601372.50419143</v>
      </c>
      <c r="AU37" s="126">
        <v>141794714.42361429</v>
      </c>
      <c r="AV37" s="126">
        <v>143547551.4572643</v>
      </c>
      <c r="AW37" s="92">
        <f>HLOOKUP(MAX(AN37:AV37),AN37:AV$48,COUNT(AV37:AV$48),FALSE)</f>
        <v>200000</v>
      </c>
    </row>
    <row r="38" spans="1:49" x14ac:dyDescent="0.25">
      <c r="A38" s="98" t="s">
        <v>11</v>
      </c>
      <c r="C38" s="99">
        <f>$B$16*C37</f>
        <v>1875000</v>
      </c>
      <c r="D38" s="99">
        <f>($B$16)*D37</f>
        <v>2812500</v>
      </c>
      <c r="E38" s="99">
        <f>($B$16)*E37</f>
        <v>4212500</v>
      </c>
      <c r="F38" s="99">
        <f>($B$16)*F37</f>
        <v>6312500</v>
      </c>
      <c r="G38" s="107">
        <f>($B$16)*G37</f>
        <v>9462500</v>
      </c>
      <c r="I38" s="110"/>
      <c r="J38" s="110"/>
      <c r="K38" s="110"/>
      <c r="L38" s="110"/>
      <c r="M38" s="115"/>
      <c r="N38" s="110"/>
      <c r="O38" s="9">
        <v>-3000</v>
      </c>
      <c r="P38" s="134">
        <v>72412843.75</v>
      </c>
      <c r="Q38" s="127">
        <v>79583968.75</v>
      </c>
      <c r="R38" s="127">
        <v>82492718.75</v>
      </c>
      <c r="S38" s="127">
        <v>85286093.75</v>
      </c>
      <c r="T38" s="127">
        <v>87412406.25</v>
      </c>
      <c r="U38" s="127">
        <v>90412968.75</v>
      </c>
      <c r="V38" s="127">
        <v>93294093.75</v>
      </c>
      <c r="W38" s="127">
        <v>95775468.75</v>
      </c>
      <c r="X38" s="127">
        <v>100058968.75</v>
      </c>
      <c r="Y38" s="92">
        <f>HLOOKUP(MAX(P38:X38),P38:X$48,COUNT(X38:X$48),FALSE)</f>
        <v>200000</v>
      </c>
      <c r="AA38" s="9">
        <v>-3000</v>
      </c>
      <c r="AB38" s="12">
        <v>0.1830687492099608</v>
      </c>
      <c r="AC38" s="11">
        <v>0.20072631343321226</v>
      </c>
      <c r="AD38" s="11">
        <v>0.20866271753427429</v>
      </c>
      <c r="AE38" s="11">
        <v>0.21614946333983831</v>
      </c>
      <c r="AF38" s="11">
        <v>0.22309042621068079</v>
      </c>
      <c r="AG38" s="11">
        <v>0.22988296147978643</v>
      </c>
      <c r="AH38" s="11">
        <v>0.23631321398718305</v>
      </c>
      <c r="AI38" s="11">
        <v>0.24234683388157896</v>
      </c>
      <c r="AJ38" s="11">
        <v>0.25344217008611958</v>
      </c>
      <c r="AK38" s="92">
        <f>HLOOKUP(MAX(AB38:AJ38),AB38:AJ$48,COUNT(AJ38:AJ$48),FALSE)</f>
        <v>200000</v>
      </c>
      <c r="AM38" s="9">
        <v>-3000</v>
      </c>
      <c r="AN38" s="134">
        <v>129836516.58791852</v>
      </c>
      <c r="AO38" s="137">
        <v>133308419.04181275</v>
      </c>
      <c r="AP38" s="137">
        <v>134334740.38510388</v>
      </c>
      <c r="AQ38" s="137">
        <v>135370019.81405273</v>
      </c>
      <c r="AR38" s="137">
        <v>135627831.41120088</v>
      </c>
      <c r="AS38" s="137">
        <v>137370577.04618201</v>
      </c>
      <c r="AT38" s="137">
        <v>139040996.64685261</v>
      </c>
      <c r="AU38" s="137">
        <v>140273725.85479856</v>
      </c>
      <c r="AV38" s="137">
        <v>142104010.83845618</v>
      </c>
      <c r="AW38" s="92">
        <f>HLOOKUP(MAX(AN38:AV38),AN38:AV$48,COUNT(AV38:AV$48),FALSE)</f>
        <v>200000</v>
      </c>
    </row>
    <row r="39" spans="1:49" x14ac:dyDescent="0.25">
      <c r="A39" s="98" t="s">
        <v>10</v>
      </c>
      <c r="C39" s="99">
        <f>$B$13</f>
        <v>1200000</v>
      </c>
      <c r="D39" s="99">
        <f>$B$13</f>
        <v>1200000</v>
      </c>
      <c r="E39" s="99">
        <f>$B$13</f>
        <v>1200000</v>
      </c>
      <c r="F39" s="99">
        <f>$B$13</f>
        <v>1200000</v>
      </c>
      <c r="G39" s="107">
        <f>$B$13</f>
        <v>1200000</v>
      </c>
      <c r="I39" s="110"/>
      <c r="J39" s="110"/>
      <c r="K39" s="110"/>
      <c r="L39" s="110"/>
      <c r="M39" s="115"/>
      <c r="N39" s="110"/>
      <c r="O39" s="9">
        <v>-1000</v>
      </c>
      <c r="P39" s="134">
        <v>68127718.75</v>
      </c>
      <c r="Q39" s="127">
        <v>75557218.75</v>
      </c>
      <c r="R39" s="127">
        <v>78599218.75</v>
      </c>
      <c r="S39" s="127">
        <v>81514468.75</v>
      </c>
      <c r="T39" s="127">
        <v>83774031.25</v>
      </c>
      <c r="U39" s="127">
        <v>86862343.75</v>
      </c>
      <c r="V39" s="127">
        <v>89826343.75</v>
      </c>
      <c r="W39" s="127">
        <v>92395468.75</v>
      </c>
      <c r="X39" s="127">
        <v>96851218.75</v>
      </c>
      <c r="Y39" s="92">
        <f>HLOOKUP(MAX(P39:X39),P39:X$48,COUNT(X39:X$48),FALSE)</f>
        <v>200000</v>
      </c>
      <c r="AA39" s="9">
        <v>-1000</v>
      </c>
      <c r="AB39" s="12">
        <v>0.17223541587662747</v>
      </c>
      <c r="AC39" s="11">
        <v>0.19057006343321226</v>
      </c>
      <c r="AD39" s="11">
        <v>0.19881423268578946</v>
      </c>
      <c r="AE39" s="11">
        <v>0.20659063981042655</v>
      </c>
      <c r="AF39" s="11">
        <v>0.2138047119249665</v>
      </c>
      <c r="AG39" s="11">
        <v>0.22085518370200866</v>
      </c>
      <c r="AH39" s="11">
        <v>0.22752943020339927</v>
      </c>
      <c r="AI39" s="11">
        <v>0.23379420230263157</v>
      </c>
      <c r="AJ39" s="11">
        <v>0.24531717008611956</v>
      </c>
      <c r="AK39" s="92">
        <f>HLOOKUP(MAX(AB39:AJ39),AB39:AJ$48,COUNT(AJ39:AJ$48),FALSE)</f>
        <v>200000</v>
      </c>
      <c r="AM39" s="9">
        <v>-1000</v>
      </c>
      <c r="AN39" s="134">
        <v>127908433.6737286</v>
      </c>
      <c r="AO39" s="137">
        <v>131496547.07107654</v>
      </c>
      <c r="AP39" s="137">
        <v>132582656.55641925</v>
      </c>
      <c r="AQ39" s="137">
        <v>133673032.15973175</v>
      </c>
      <c r="AR39" s="137">
        <v>133990631.89893138</v>
      </c>
      <c r="AS39" s="137">
        <v>135772764.82243559</v>
      </c>
      <c r="AT39" s="137">
        <v>137480620.7895138</v>
      </c>
      <c r="AU39" s="137">
        <v>138752737.28598282</v>
      </c>
      <c r="AV39" s="137">
        <v>140660470.21964809</v>
      </c>
      <c r="AW39" s="92">
        <f>HLOOKUP(MAX(AN39:AV39),AN39:AV$48,COUNT(AV39:AV$48),FALSE)</f>
        <v>200000</v>
      </c>
    </row>
    <row r="40" spans="1:49" x14ac:dyDescent="0.25">
      <c r="A40" s="98" t="s">
        <v>8</v>
      </c>
      <c r="C40" s="99">
        <f>$B$17*C39</f>
        <v>120000</v>
      </c>
      <c r="D40" s="99">
        <f>($B$17)*D39</f>
        <v>120000</v>
      </c>
      <c r="E40" s="99">
        <f>($B$17)*E39</f>
        <v>120000</v>
      </c>
      <c r="F40" s="99">
        <f>($B$17)*F39</f>
        <v>120000</v>
      </c>
      <c r="G40" s="107">
        <f>($B$17)*G39</f>
        <v>120000</v>
      </c>
      <c r="I40" s="110"/>
      <c r="J40" s="110"/>
      <c r="K40" s="110"/>
      <c r="L40" s="110"/>
      <c r="M40" s="115"/>
      <c r="N40" s="110"/>
      <c r="O40" s="9">
        <v>1000</v>
      </c>
      <c r="P40" s="134">
        <v>63842593.75</v>
      </c>
      <c r="Q40" s="127">
        <v>71530468.75</v>
      </c>
      <c r="R40" s="127">
        <v>74705718.75</v>
      </c>
      <c r="S40" s="127">
        <v>77742843.75</v>
      </c>
      <c r="T40" s="127">
        <v>80135656.25</v>
      </c>
      <c r="U40" s="127">
        <v>83311718.75</v>
      </c>
      <c r="V40" s="127">
        <v>86358593.75</v>
      </c>
      <c r="W40" s="127">
        <v>89015468.75</v>
      </c>
      <c r="X40" s="127">
        <v>93643468.75</v>
      </c>
      <c r="Y40" s="92">
        <f>HLOOKUP(MAX(P40:X40),P40:X$48,COUNT(X40:X$48),FALSE)</f>
        <v>200000</v>
      </c>
      <c r="AA40" s="9">
        <v>1000</v>
      </c>
      <c r="AB40" s="12">
        <v>0.16140208254329413</v>
      </c>
      <c r="AC40" s="11">
        <v>0.18041381343321228</v>
      </c>
      <c r="AD40" s="11">
        <v>0.1889657478373046</v>
      </c>
      <c r="AE40" s="11">
        <v>0.19703181628101477</v>
      </c>
      <c r="AF40" s="11">
        <v>0.20451899763925221</v>
      </c>
      <c r="AG40" s="11">
        <v>0.21182740592423085</v>
      </c>
      <c r="AH40" s="11">
        <v>0.2187456464196155</v>
      </c>
      <c r="AI40" s="11">
        <v>0.2252415707236842</v>
      </c>
      <c r="AJ40" s="11">
        <v>0.23719217008611956</v>
      </c>
      <c r="AK40" s="92">
        <f>HLOOKUP(MAX(AB40:AJ40),AB40:AJ$48,COUNT(AJ40:AJ$48),FALSE)</f>
        <v>200000</v>
      </c>
      <c r="AM40" s="9">
        <v>1000</v>
      </c>
      <c r="AN40" s="134">
        <v>125980350.75953871</v>
      </c>
      <c r="AO40" s="137">
        <v>129684675.10034037</v>
      </c>
      <c r="AP40" s="137">
        <v>130830572.7277346</v>
      </c>
      <c r="AQ40" s="137">
        <v>131976044.50541079</v>
      </c>
      <c r="AR40" s="137">
        <v>132353432.38666189</v>
      </c>
      <c r="AS40" s="137">
        <v>134174952.5986892</v>
      </c>
      <c r="AT40" s="137">
        <v>135920244.93217495</v>
      </c>
      <c r="AU40" s="137">
        <v>137231748.71716708</v>
      </c>
      <c r="AV40" s="137">
        <v>139216929.60083997</v>
      </c>
      <c r="AW40" s="92">
        <f>HLOOKUP(MAX(AN40:AV40),AN40:AV$48,COUNT(AV40:AV$48),FALSE)</f>
        <v>200000</v>
      </c>
    </row>
    <row r="41" spans="1:49" x14ac:dyDescent="0.25">
      <c r="A41" s="98" t="s">
        <v>7</v>
      </c>
      <c r="C41" s="99">
        <f>B20</f>
        <v>100000</v>
      </c>
      <c r="D41" s="99">
        <f t="shared" ref="D41:G43" si="11">C41*(1+$B$23)</f>
        <v>150000</v>
      </c>
      <c r="E41" s="99">
        <f t="shared" si="11"/>
        <v>225000</v>
      </c>
      <c r="F41" s="99">
        <f t="shared" si="11"/>
        <v>337500</v>
      </c>
      <c r="G41" s="107">
        <f t="shared" si="11"/>
        <v>506250</v>
      </c>
      <c r="I41" s="110"/>
      <c r="J41" s="110"/>
      <c r="K41" s="110"/>
      <c r="L41" s="110"/>
      <c r="M41" s="115"/>
      <c r="N41" s="110"/>
      <c r="O41" s="9">
        <v>3000</v>
      </c>
      <c r="P41" s="134">
        <v>59557468.75</v>
      </c>
      <c r="Q41" s="127">
        <v>67503718.75</v>
      </c>
      <c r="R41" s="127">
        <v>70812218.75</v>
      </c>
      <c r="S41" s="127">
        <v>73971218.75</v>
      </c>
      <c r="T41" s="127">
        <v>76497281.25</v>
      </c>
      <c r="U41" s="127">
        <v>79761093.75</v>
      </c>
      <c r="V41" s="127">
        <v>82890843.75</v>
      </c>
      <c r="W41" s="127">
        <v>85635468.75</v>
      </c>
      <c r="X41" s="127">
        <v>90435718.75</v>
      </c>
      <c r="Y41" s="92">
        <f>HLOOKUP(MAX(P41:X41),P41:X$48,COUNT(X41:X$48),FALSE)</f>
        <v>200000</v>
      </c>
      <c r="AA41" s="9">
        <v>3000</v>
      </c>
      <c r="AB41" s="12">
        <v>0.1505687492099608</v>
      </c>
      <c r="AC41" s="11">
        <v>0.17025756343321227</v>
      </c>
      <c r="AD41" s="11">
        <v>0.17911726298881975</v>
      </c>
      <c r="AE41" s="11">
        <v>0.18747299275160301</v>
      </c>
      <c r="AF41" s="11">
        <v>0.19523328335353793</v>
      </c>
      <c r="AG41" s="11">
        <v>0.20279962814645308</v>
      </c>
      <c r="AH41" s="11">
        <v>0.20996186263583172</v>
      </c>
      <c r="AI41" s="11">
        <v>0.21668893914473683</v>
      </c>
      <c r="AJ41" s="11">
        <v>0.22906717008611954</v>
      </c>
      <c r="AK41" s="92">
        <f>HLOOKUP(MAX(AB41:AJ41),AB41:AJ$48,COUNT(AJ41:AJ$48),FALSE)</f>
        <v>200000</v>
      </c>
      <c r="AM41" s="9">
        <v>3000</v>
      </c>
      <c r="AN41" s="134">
        <v>124052267.84534878</v>
      </c>
      <c r="AO41" s="137">
        <v>127872803.12960424</v>
      </c>
      <c r="AP41" s="137">
        <v>129078488.89904994</v>
      </c>
      <c r="AQ41" s="137">
        <v>130279056.85108979</v>
      </c>
      <c r="AR41" s="137">
        <v>130716232.87439245</v>
      </c>
      <c r="AS41" s="137">
        <v>132577140.37494284</v>
      </c>
      <c r="AT41" s="137">
        <v>134359869.07483613</v>
      </c>
      <c r="AU41" s="137">
        <v>135710760.14835137</v>
      </c>
      <c r="AV41" s="137">
        <v>137773388.98203188</v>
      </c>
      <c r="AW41" s="92">
        <f>HLOOKUP(MAX(AN41:AV41),AN41:AV$48,COUNT(AV41:AV$48),FALSE)</f>
        <v>200000</v>
      </c>
    </row>
    <row r="42" spans="1:49" x14ac:dyDescent="0.25">
      <c r="A42" s="98" t="s">
        <v>6</v>
      </c>
      <c r="C42" s="99">
        <f>B21</f>
        <v>150000</v>
      </c>
      <c r="D42" s="99">
        <f t="shared" si="11"/>
        <v>225000</v>
      </c>
      <c r="E42" s="99">
        <f t="shared" si="11"/>
        <v>337500</v>
      </c>
      <c r="F42" s="99">
        <f t="shared" si="11"/>
        <v>506250</v>
      </c>
      <c r="G42" s="107">
        <f t="shared" si="11"/>
        <v>759375</v>
      </c>
      <c r="I42" s="110"/>
      <c r="J42" s="110"/>
      <c r="K42" s="110"/>
      <c r="L42" s="110"/>
      <c r="M42" s="115"/>
      <c r="N42" s="110"/>
      <c r="O42" s="9">
        <v>5000</v>
      </c>
      <c r="P42" s="134">
        <v>55272343.75</v>
      </c>
      <c r="Q42" s="127">
        <v>63476968.75</v>
      </c>
      <c r="R42" s="127">
        <v>66918718.75</v>
      </c>
      <c r="S42" s="127">
        <v>70199593.75</v>
      </c>
      <c r="T42" s="127">
        <v>72858906.25</v>
      </c>
      <c r="U42" s="127">
        <v>76210468.75</v>
      </c>
      <c r="V42" s="127">
        <v>79423093.75</v>
      </c>
      <c r="W42" s="127">
        <v>82255468.75</v>
      </c>
      <c r="X42" s="127">
        <v>87227968.75</v>
      </c>
      <c r="Y42" s="92">
        <f>HLOOKUP(MAX(P42:X42),P42:X$48,COUNT(X42:X$48),FALSE)</f>
        <v>200000</v>
      </c>
      <c r="AA42" s="9">
        <v>5000</v>
      </c>
      <c r="AB42" s="12">
        <v>0.13973541587662749</v>
      </c>
      <c r="AC42" s="11">
        <v>0.16010131343321227</v>
      </c>
      <c r="AD42" s="11">
        <v>0.16926877814033489</v>
      </c>
      <c r="AE42" s="11">
        <v>0.17791416922219125</v>
      </c>
      <c r="AF42" s="11">
        <v>0.18594756906782364</v>
      </c>
      <c r="AG42" s="11">
        <v>0.19377185036867531</v>
      </c>
      <c r="AH42" s="11">
        <v>0.20117807885204791</v>
      </c>
      <c r="AI42" s="11">
        <v>0.20813630756578946</v>
      </c>
      <c r="AJ42" s="11">
        <v>0.22094217008611955</v>
      </c>
      <c r="AK42" s="92">
        <f>HLOOKUP(MAX(AB42:AJ42),AB42:AJ$48,COUNT(AJ42:AJ$48),FALSE)</f>
        <v>200000</v>
      </c>
      <c r="AM42" s="9">
        <v>5000</v>
      </c>
      <c r="AN42" s="134">
        <v>122124184.93115886</v>
      </c>
      <c r="AO42" s="137">
        <v>126060931.15886804</v>
      </c>
      <c r="AP42" s="137">
        <v>127326405.07036527</v>
      </c>
      <c r="AQ42" s="137">
        <v>128582069.19676879</v>
      </c>
      <c r="AR42" s="137">
        <v>129079033.36212298</v>
      </c>
      <c r="AS42" s="137">
        <v>130979328.15119645</v>
      </c>
      <c r="AT42" s="137">
        <v>132799493.21749732</v>
      </c>
      <c r="AU42" s="137">
        <v>134189771.57953563</v>
      </c>
      <c r="AV42" s="137">
        <v>136329848.36322376</v>
      </c>
      <c r="AW42" s="92">
        <f>HLOOKUP(MAX(AN42:AV42),AN42:AV$48,COUNT(AV42:AV$48),FALSE)</f>
        <v>200000</v>
      </c>
    </row>
    <row r="43" spans="1:49" x14ac:dyDescent="0.25">
      <c r="A43" s="98" t="s">
        <v>5</v>
      </c>
      <c r="C43" s="17">
        <f>B22</f>
        <v>300000</v>
      </c>
      <c r="D43" s="17">
        <f t="shared" si="11"/>
        <v>450000</v>
      </c>
      <c r="E43" s="17">
        <f t="shared" si="11"/>
        <v>675000</v>
      </c>
      <c r="F43" s="17">
        <f t="shared" si="11"/>
        <v>1012500</v>
      </c>
      <c r="G43" s="106">
        <f t="shared" si="11"/>
        <v>1518750</v>
      </c>
      <c r="I43" s="110"/>
      <c r="J43" s="110"/>
      <c r="K43" s="110"/>
      <c r="L43" s="110"/>
      <c r="M43" s="115"/>
      <c r="N43" s="110"/>
      <c r="O43" s="9">
        <v>7000</v>
      </c>
      <c r="P43" s="134">
        <v>50987218.75</v>
      </c>
      <c r="Q43" s="127">
        <v>59450218.75</v>
      </c>
      <c r="R43" s="127">
        <v>63025218.75</v>
      </c>
      <c r="S43" s="127">
        <v>66427968.75</v>
      </c>
      <c r="T43" s="127">
        <v>69220531.25</v>
      </c>
      <c r="U43" s="127">
        <v>72659843.75</v>
      </c>
      <c r="V43" s="127">
        <v>75955343.75</v>
      </c>
      <c r="W43" s="127">
        <v>78875468.75</v>
      </c>
      <c r="X43" s="127">
        <v>84020218.75</v>
      </c>
      <c r="Y43" s="92">
        <f>HLOOKUP(MAX(P43:X43),P43:X$48,COUNT(X43:X$48),FALSE)</f>
        <v>200000</v>
      </c>
      <c r="AA43" s="9">
        <v>7000</v>
      </c>
      <c r="AB43" s="12">
        <v>0.12890208254329416</v>
      </c>
      <c r="AC43" s="11">
        <v>0.14994506343321226</v>
      </c>
      <c r="AD43" s="11">
        <v>0.15942029329185006</v>
      </c>
      <c r="AE43" s="11">
        <v>0.16835534569277949</v>
      </c>
      <c r="AF43" s="11">
        <v>0.17666185478210936</v>
      </c>
      <c r="AG43" s="11">
        <v>0.18474407259089753</v>
      </c>
      <c r="AH43" s="11">
        <v>0.19239429506826414</v>
      </c>
      <c r="AI43" s="11">
        <v>0.1995836759868421</v>
      </c>
      <c r="AJ43" s="11">
        <v>0.21281717008611956</v>
      </c>
      <c r="AK43" s="92">
        <f>HLOOKUP(MAX(AB43:AJ43),AB43:AJ$48,COUNT(AJ43:AJ$48),FALSE)</f>
        <v>200000</v>
      </c>
      <c r="AM43" s="9">
        <v>7000</v>
      </c>
      <c r="AN43" s="134">
        <v>120196102.01696897</v>
      </c>
      <c r="AO43" s="137">
        <v>124249059.18813188</v>
      </c>
      <c r="AP43" s="137">
        <v>125574321.24168062</v>
      </c>
      <c r="AQ43" s="137">
        <v>126885081.54244781</v>
      </c>
      <c r="AR43" s="137">
        <v>127441833.84985352</v>
      </c>
      <c r="AS43" s="137">
        <v>129381515.92745011</v>
      </c>
      <c r="AT43" s="137">
        <v>131239117.3601585</v>
      </c>
      <c r="AU43" s="137">
        <v>132668783.01071993</v>
      </c>
      <c r="AV43" s="137">
        <v>134886307.74441564</v>
      </c>
      <c r="AW43" s="92">
        <f>HLOOKUP(MAX(AN43:AV43),AN43:AV$48,COUNT(AV43:AV$48),FALSE)</f>
        <v>200000</v>
      </c>
    </row>
    <row r="44" spans="1:49" x14ac:dyDescent="0.25">
      <c r="A44" s="98" t="s">
        <v>4</v>
      </c>
      <c r="C44" s="17">
        <f>C43+C36+C37+C38+C39+C40+C41+C42</f>
        <v>18745000</v>
      </c>
      <c r="D44" s="17">
        <f>D43+D36+D37+D38+D39+D40+D41+D42</f>
        <v>27457500</v>
      </c>
      <c r="E44" s="17">
        <f>E43+E36+E37+E38+E39+E40+E41+E42</f>
        <v>40470000</v>
      </c>
      <c r="F44" s="17">
        <f>F43+F36+F37+F38+F39+F40+F41+F42</f>
        <v>59988750</v>
      </c>
      <c r="G44" s="106">
        <f>G43+G36+G37+G38+G39+G40+G41+G42</f>
        <v>89266875</v>
      </c>
      <c r="I44" s="110"/>
      <c r="J44" s="110"/>
      <c r="K44" s="110"/>
      <c r="L44" s="110"/>
      <c r="M44" s="115"/>
      <c r="N44" s="110"/>
      <c r="O44" s="9">
        <v>9000</v>
      </c>
      <c r="P44" s="134">
        <v>46702093.75</v>
      </c>
      <c r="Q44" s="127">
        <v>55423468.75</v>
      </c>
      <c r="R44" s="127">
        <v>59131718.75</v>
      </c>
      <c r="S44" s="127">
        <v>62656343.75</v>
      </c>
      <c r="T44" s="127">
        <v>65582156.25</v>
      </c>
      <c r="U44" s="127">
        <v>69109218.75</v>
      </c>
      <c r="V44" s="127">
        <v>72487593.75</v>
      </c>
      <c r="W44" s="127">
        <v>75495468.75</v>
      </c>
      <c r="X44" s="127">
        <v>80812468.75</v>
      </c>
      <c r="Y44" s="92">
        <f>HLOOKUP(MAX(P44:X44),P44:X$48,COUNT(X44:X$48),FALSE)</f>
        <v>200000</v>
      </c>
      <c r="AA44" s="9">
        <v>9000</v>
      </c>
      <c r="AB44" s="12">
        <v>0.11806874920996081</v>
      </c>
      <c r="AC44" s="11">
        <v>0.13978881343321226</v>
      </c>
      <c r="AD44" s="11">
        <v>0.14957180844336521</v>
      </c>
      <c r="AE44" s="11">
        <v>0.1587965221633677</v>
      </c>
      <c r="AF44" s="11">
        <v>0.16737614049639507</v>
      </c>
      <c r="AG44" s="11">
        <v>0.17571629481311976</v>
      </c>
      <c r="AH44" s="11">
        <v>0.18361051128448036</v>
      </c>
      <c r="AI44" s="11">
        <v>0.19103104440789473</v>
      </c>
      <c r="AJ44" s="11">
        <v>0.20469217008611956</v>
      </c>
      <c r="AK44" s="92">
        <f>HLOOKUP(MAX(AB44:AJ44),AB44:AJ$48,COUNT(AJ44:AJ$48),FALSE)</f>
        <v>200000</v>
      </c>
      <c r="AM44" s="9">
        <v>9000</v>
      </c>
      <c r="AN44" s="134">
        <v>118268019.10277905</v>
      </c>
      <c r="AO44" s="137">
        <v>122437187.21739572</v>
      </c>
      <c r="AP44" s="137">
        <v>123822237.41299598</v>
      </c>
      <c r="AQ44" s="137">
        <v>125188093.88812682</v>
      </c>
      <c r="AR44" s="137">
        <v>125804634.33758405</v>
      </c>
      <c r="AS44" s="137">
        <v>127783703.7037037</v>
      </c>
      <c r="AT44" s="137">
        <v>129678741.5028197</v>
      </c>
      <c r="AU44" s="137">
        <v>131147794.44190417</v>
      </c>
      <c r="AV44" s="137">
        <v>133442767.12560755</v>
      </c>
      <c r="AW44" s="92">
        <f>HLOOKUP(MAX(AN44:AV44),AN44:AV$48,COUNT(AV44:AV$48),FALSE)</f>
        <v>200000</v>
      </c>
    </row>
    <row r="45" spans="1:49" x14ac:dyDescent="0.25">
      <c r="A45" s="98" t="s">
        <v>3</v>
      </c>
      <c r="C45" s="99">
        <f>C34-C44</f>
        <v>11255000</v>
      </c>
      <c r="D45" s="99">
        <f>D34-D44</f>
        <v>17542500</v>
      </c>
      <c r="E45" s="99">
        <f>E34-E44</f>
        <v>26930000</v>
      </c>
      <c r="F45" s="99">
        <f>F34-F44</f>
        <v>41011250</v>
      </c>
      <c r="G45" s="107">
        <f>G34-G44</f>
        <v>62133125</v>
      </c>
      <c r="I45" s="110"/>
      <c r="J45" s="110"/>
      <c r="K45" s="110"/>
      <c r="L45" s="110"/>
      <c r="M45" s="115"/>
      <c r="N45" s="110"/>
      <c r="O45" s="9">
        <v>11000</v>
      </c>
      <c r="P45" s="134">
        <v>42416968.75</v>
      </c>
      <c r="Q45" s="127">
        <v>51396718.75</v>
      </c>
      <c r="R45" s="127">
        <v>55238218.75</v>
      </c>
      <c r="S45" s="127">
        <v>58884718.75</v>
      </c>
      <c r="T45" s="127">
        <v>61943781.25</v>
      </c>
      <c r="U45" s="127">
        <v>65558593.75</v>
      </c>
      <c r="V45" s="127">
        <v>69019843.75</v>
      </c>
      <c r="W45" s="127">
        <v>72115468.75</v>
      </c>
      <c r="X45" s="127">
        <v>77604718.75</v>
      </c>
      <c r="Y45" s="92">
        <f>HLOOKUP(MAX(P45:X45),P45:X$48,COUNT(X45:X$48),FALSE)</f>
        <v>200000</v>
      </c>
      <c r="AA45" s="9">
        <v>11000</v>
      </c>
      <c r="AB45" s="12">
        <v>0.10723541587662748</v>
      </c>
      <c r="AC45" s="11">
        <v>0.12963256343321228</v>
      </c>
      <c r="AD45" s="11">
        <v>0.13972332359488035</v>
      </c>
      <c r="AE45" s="11">
        <v>0.14923769863395595</v>
      </c>
      <c r="AF45" s="11">
        <v>0.15809042621068078</v>
      </c>
      <c r="AG45" s="11">
        <v>0.16668851703534199</v>
      </c>
      <c r="AH45" s="11">
        <v>0.17482672750069658</v>
      </c>
      <c r="AI45" s="11">
        <v>0.18247841282894736</v>
      </c>
      <c r="AJ45" s="11">
        <v>0.19656717008611954</v>
      </c>
      <c r="AK45" s="92">
        <f>HLOOKUP(MAX(AB45:AJ45),AB45:AJ$48,COUNT(AJ45:AJ$48),FALSE)</f>
        <v>200000</v>
      </c>
      <c r="AM45" s="9">
        <v>11000</v>
      </c>
      <c r="AN45" s="134">
        <v>116339936.18858916</v>
      </c>
      <c r="AO45" s="137">
        <v>120625315.24665955</v>
      </c>
      <c r="AP45" s="137">
        <v>122070153.58431132</v>
      </c>
      <c r="AQ45" s="137">
        <v>123491106.23380582</v>
      </c>
      <c r="AR45" s="137">
        <v>124167434.82531458</v>
      </c>
      <c r="AS45" s="137">
        <v>126185891.47995731</v>
      </c>
      <c r="AT45" s="137">
        <v>128118365.64548087</v>
      </c>
      <c r="AU45" s="137">
        <v>129626805.87308843</v>
      </c>
      <c r="AV45" s="137">
        <v>131999226.50679943</v>
      </c>
      <c r="AW45" s="92">
        <f>HLOOKUP(MAX(AN45:AV45),AN45:AV$48,COUNT(AV45:AV$48),FALSE)</f>
        <v>200000</v>
      </c>
    </row>
    <row r="46" spans="1:49" x14ac:dyDescent="0.25">
      <c r="A46" s="98" t="s">
        <v>2</v>
      </c>
      <c r="C46" s="17">
        <f>($B$25)*C45</f>
        <v>3939249.9999999995</v>
      </c>
      <c r="D46" s="17">
        <f>($B$25)*D45</f>
        <v>6139875</v>
      </c>
      <c r="E46" s="17">
        <f>($B$25)*E45</f>
        <v>9425500</v>
      </c>
      <c r="F46" s="17">
        <f>($B$25)*F45</f>
        <v>14353937.5</v>
      </c>
      <c r="G46" s="106">
        <f>($B$25)*G45</f>
        <v>21746593.75</v>
      </c>
      <c r="I46" s="114"/>
      <c r="J46" s="110"/>
      <c r="K46" s="110"/>
      <c r="L46" s="110"/>
      <c r="M46" s="115"/>
      <c r="N46" s="110"/>
      <c r="O46" s="9">
        <v>13000</v>
      </c>
      <c r="P46" s="134">
        <v>38131843.75</v>
      </c>
      <c r="Q46" s="127">
        <v>47369968.75</v>
      </c>
      <c r="R46" s="127">
        <v>51344718.75</v>
      </c>
      <c r="S46" s="127">
        <v>55113093.75</v>
      </c>
      <c r="T46" s="127">
        <v>58305406.25</v>
      </c>
      <c r="U46" s="127">
        <v>62007968.75</v>
      </c>
      <c r="V46" s="127">
        <v>65552093.75</v>
      </c>
      <c r="W46" s="127">
        <v>68735468.75</v>
      </c>
      <c r="X46" s="127">
        <v>74396968.75</v>
      </c>
      <c r="Y46" s="92">
        <f>HLOOKUP(MAX(P46:X46),P46:X$48,COUNT(X46:X$48),FALSE)</f>
        <v>200000</v>
      </c>
      <c r="Z46" s="6"/>
      <c r="AA46" s="9">
        <v>13000</v>
      </c>
      <c r="AB46" s="8">
        <v>9.6402082543294146E-2</v>
      </c>
      <c r="AC46" s="7">
        <v>0.11947631343321227</v>
      </c>
      <c r="AD46" s="7">
        <v>0.12987483874639552</v>
      </c>
      <c r="AE46" s="7">
        <v>0.13967887510454419</v>
      </c>
      <c r="AF46" s="7">
        <v>0.1488047119249665</v>
      </c>
      <c r="AG46" s="7">
        <v>0.15766073925756421</v>
      </c>
      <c r="AH46" s="7">
        <v>0.16604294371691278</v>
      </c>
      <c r="AI46" s="7">
        <v>0.17392578124999999</v>
      </c>
      <c r="AJ46" s="7">
        <v>0.18844217008611955</v>
      </c>
      <c r="AK46" s="92">
        <f>HLOOKUP(MAX(AB46:AJ46),AB46:AJ$48,COUNT(AJ46:AJ$48),FALSE)</f>
        <v>200000</v>
      </c>
      <c r="AM46" s="9">
        <v>13000</v>
      </c>
      <c r="AN46" s="138">
        <v>114411853.27439922</v>
      </c>
      <c r="AO46" s="139">
        <v>118813443.27592339</v>
      </c>
      <c r="AP46" s="139">
        <v>120318069.75562668</v>
      </c>
      <c r="AQ46" s="139">
        <v>121794118.57948484</v>
      </c>
      <c r="AR46" s="139">
        <v>122530235.3130451</v>
      </c>
      <c r="AS46" s="139">
        <v>124588079.25621094</v>
      </c>
      <c r="AT46" s="139">
        <v>126557989.78814204</v>
      </c>
      <c r="AU46" s="139">
        <v>128105817.30427273</v>
      </c>
      <c r="AV46" s="139">
        <v>130555685.88799132</v>
      </c>
      <c r="AW46" s="92">
        <f>HLOOKUP(MAX(AN46:AV46),AN46:AV$48,COUNT(AV46:AV$48),FALSE)</f>
        <v>200000</v>
      </c>
    </row>
    <row r="47" spans="1:49" ht="16.5" thickBot="1" x14ac:dyDescent="0.3">
      <c r="A47" s="98" t="s">
        <v>1</v>
      </c>
      <c r="C47" s="16">
        <f>C45-C46</f>
        <v>7315750</v>
      </c>
      <c r="D47" s="16">
        <f>D45-D46</f>
        <v>11402625</v>
      </c>
      <c r="E47" s="16">
        <f>E45-E46</f>
        <v>17504500</v>
      </c>
      <c r="F47" s="16">
        <f>F45-F46</f>
        <v>26657312.5</v>
      </c>
      <c r="G47" s="108">
        <f>G45-G46</f>
        <v>40386531.25</v>
      </c>
      <c r="I47" s="110"/>
      <c r="J47" s="110"/>
      <c r="K47" s="110"/>
      <c r="L47" s="110"/>
      <c r="M47" s="115"/>
      <c r="N47" s="110"/>
      <c r="O47" s="5">
        <v>15000</v>
      </c>
      <c r="P47" s="135">
        <v>33846718.75</v>
      </c>
      <c r="Q47" s="136">
        <v>43343218.75</v>
      </c>
      <c r="R47" s="136">
        <v>47451218.75</v>
      </c>
      <c r="S47" s="136">
        <v>51341468.75</v>
      </c>
      <c r="T47" s="136">
        <v>54667031.25</v>
      </c>
      <c r="U47" s="136">
        <v>58457343.75</v>
      </c>
      <c r="V47" s="136">
        <v>62084343.75</v>
      </c>
      <c r="W47" s="136">
        <v>65355468.75</v>
      </c>
      <c r="X47" s="136">
        <v>71189218.75</v>
      </c>
      <c r="Y47" s="92">
        <f>HLOOKUP(MAX(P47:X47),P47:X$48,COUNT(X47:X$48),FALSE)</f>
        <v>200000</v>
      </c>
      <c r="Z47" s="6"/>
      <c r="AA47" s="5">
        <v>15000</v>
      </c>
      <c r="AB47" s="4">
        <v>8.5568749209960812E-2</v>
      </c>
      <c r="AC47" s="3">
        <v>0.10932006343321227</v>
      </c>
      <c r="AD47" s="3">
        <v>0.12002635389791066</v>
      </c>
      <c r="AE47" s="3">
        <v>0.13012005157513243</v>
      </c>
      <c r="AF47" s="3">
        <v>0.13951899763925221</v>
      </c>
      <c r="AG47" s="3">
        <v>0.14863296147978641</v>
      </c>
      <c r="AH47" s="3">
        <v>0.157259159933129</v>
      </c>
      <c r="AI47" s="3">
        <v>0.16537314967105263</v>
      </c>
      <c r="AJ47" s="3">
        <v>0.18031717008611955</v>
      </c>
      <c r="AK47" s="92">
        <f>HLOOKUP(MAX(AB47:AJ47),AB47:AJ$48,COUNT(AJ47:AJ$48),FALSE)</f>
        <v>200000</v>
      </c>
      <c r="AM47" s="5">
        <v>15000</v>
      </c>
      <c r="AN47" s="135">
        <v>112483770.36020933</v>
      </c>
      <c r="AO47" s="136">
        <v>117001571.30518723</v>
      </c>
      <c r="AP47" s="136">
        <v>118565985.92694204</v>
      </c>
      <c r="AQ47" s="136">
        <v>120097130.92516385</v>
      </c>
      <c r="AR47" s="136">
        <v>120893035.80077563</v>
      </c>
      <c r="AS47" s="136">
        <v>122990267.03246456</v>
      </c>
      <c r="AT47" s="136">
        <v>124997613.93080322</v>
      </c>
      <c r="AU47" s="136">
        <v>126584828.735457</v>
      </c>
      <c r="AV47" s="136">
        <v>129112145.26918322</v>
      </c>
      <c r="AW47" s="92">
        <f>HLOOKUP(MAX(AN47:AV47),AN47:AV$48,COUNT(AV47:AV$48),FALSE)</f>
        <v>200000</v>
      </c>
    </row>
    <row r="48" spans="1:49" ht="17.25" thickTop="1" thickBot="1" x14ac:dyDescent="0.3">
      <c r="A48" s="100" t="s">
        <v>0</v>
      </c>
      <c r="B48" s="104"/>
      <c r="C48" s="101">
        <f>C47/C34</f>
        <v>0.24385833333333334</v>
      </c>
      <c r="D48" s="101">
        <f>D47/D34</f>
        <v>0.25339166666666668</v>
      </c>
      <c r="E48" s="101">
        <f>E47/E34</f>
        <v>0.25971068249258161</v>
      </c>
      <c r="F48" s="101">
        <f>F47/F34</f>
        <v>0.26393378712871285</v>
      </c>
      <c r="G48" s="109">
        <f>G47/G34</f>
        <v>0.26675383916776751</v>
      </c>
      <c r="I48" s="110"/>
      <c r="J48" s="110"/>
      <c r="K48" s="110"/>
      <c r="L48" s="110"/>
      <c r="M48" s="115"/>
      <c r="N48" s="110"/>
      <c r="P48" s="1">
        <f>P36</f>
        <v>150000</v>
      </c>
      <c r="Q48" s="1">
        <f t="shared" ref="Q48:X48" si="12">Q36</f>
        <v>160000</v>
      </c>
      <c r="R48" s="1">
        <f t="shared" si="12"/>
        <v>165000</v>
      </c>
      <c r="S48" s="1">
        <f t="shared" si="12"/>
        <v>170000</v>
      </c>
      <c r="T48" s="1">
        <f t="shared" si="12"/>
        <v>175000</v>
      </c>
      <c r="U48" s="1">
        <f t="shared" si="12"/>
        <v>180000</v>
      </c>
      <c r="V48" s="1">
        <f t="shared" si="12"/>
        <v>185000</v>
      </c>
      <c r="W48" s="1">
        <f t="shared" si="12"/>
        <v>190000</v>
      </c>
      <c r="X48" s="1">
        <f t="shared" si="12"/>
        <v>200000</v>
      </c>
      <c r="AB48" s="1">
        <f>AB36</f>
        <v>150000</v>
      </c>
      <c r="AC48" s="1">
        <f t="shared" ref="AC48:AJ48" si="13">AC36</f>
        <v>160000</v>
      </c>
      <c r="AD48" s="1">
        <f t="shared" si="13"/>
        <v>165000</v>
      </c>
      <c r="AE48" s="1">
        <f t="shared" si="13"/>
        <v>170000</v>
      </c>
      <c r="AF48" s="1">
        <f t="shared" si="13"/>
        <v>175000</v>
      </c>
      <c r="AG48" s="1">
        <f t="shared" si="13"/>
        <v>180000</v>
      </c>
      <c r="AH48" s="1">
        <f t="shared" si="13"/>
        <v>185000</v>
      </c>
      <c r="AI48" s="1">
        <f t="shared" si="13"/>
        <v>190000</v>
      </c>
      <c r="AJ48" s="1">
        <f t="shared" si="13"/>
        <v>200000</v>
      </c>
      <c r="AN48" s="1">
        <f>AN36</f>
        <v>150000</v>
      </c>
      <c r="AO48" s="1">
        <f t="shared" ref="AO48:AV48" si="14">AO36</f>
        <v>160000</v>
      </c>
      <c r="AP48" s="1">
        <f t="shared" si="14"/>
        <v>165000</v>
      </c>
      <c r="AQ48" s="1">
        <f t="shared" si="14"/>
        <v>170000</v>
      </c>
      <c r="AR48" s="1">
        <f t="shared" si="14"/>
        <v>175000</v>
      </c>
      <c r="AS48" s="1">
        <f t="shared" si="14"/>
        <v>180000</v>
      </c>
      <c r="AT48" s="1">
        <f t="shared" si="14"/>
        <v>185000</v>
      </c>
      <c r="AU48" s="1">
        <f t="shared" si="14"/>
        <v>190000</v>
      </c>
      <c r="AV48" s="1">
        <f t="shared" si="14"/>
        <v>200000</v>
      </c>
    </row>
    <row r="49" spans="1:44" x14ac:dyDescent="0.25">
      <c r="A49" s="165" t="s">
        <v>62</v>
      </c>
      <c r="B49" s="166">
        <v>-3000000</v>
      </c>
      <c r="C49" s="166"/>
      <c r="D49" s="112"/>
      <c r="E49" s="112"/>
      <c r="F49" s="166">
        <v>-1500000</v>
      </c>
      <c r="G49" s="167"/>
      <c r="I49" s="110"/>
      <c r="J49" s="110"/>
      <c r="K49" s="110"/>
      <c r="L49" s="110"/>
      <c r="M49" s="115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M49" s="110"/>
      <c r="AN49" s="110"/>
      <c r="AO49" s="110"/>
      <c r="AP49" s="110"/>
      <c r="AQ49" s="110"/>
      <c r="AR49" s="110"/>
    </row>
    <row r="50" spans="1:44" x14ac:dyDescent="0.25">
      <c r="A50" s="98" t="s">
        <v>63</v>
      </c>
      <c r="C50" s="99">
        <f>C36+C38+C40</f>
        <v>9495000</v>
      </c>
      <c r="D50" s="99">
        <f>D36+D38+D40</f>
        <v>14182500</v>
      </c>
      <c r="E50" s="99">
        <f t="shared" ref="E50:G50" si="15">E36+E38+E40</f>
        <v>21182500</v>
      </c>
      <c r="F50" s="99">
        <f t="shared" si="15"/>
        <v>31682500</v>
      </c>
      <c r="G50" s="107">
        <f t="shared" si="15"/>
        <v>47432500</v>
      </c>
      <c r="I50" s="110"/>
      <c r="J50" s="110"/>
      <c r="K50" s="110"/>
      <c r="L50" s="110"/>
      <c r="M50" s="115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</row>
    <row r="51" spans="1:44" x14ac:dyDescent="0.25">
      <c r="A51" s="98" t="s">
        <v>64</v>
      </c>
      <c r="B51" s="99">
        <f>B49</f>
        <v>-3000000</v>
      </c>
      <c r="C51" s="99">
        <f t="shared" ref="C51:E51" si="16">C47+SUM(C38,C36,C40)+C49</f>
        <v>16810750</v>
      </c>
      <c r="D51" s="99">
        <f t="shared" si="16"/>
        <v>25585125</v>
      </c>
      <c r="E51" s="99">
        <f t="shared" si="16"/>
        <v>38687000</v>
      </c>
      <c r="F51" s="99">
        <f>F47+SUM(F38,F36,F40)+F49</f>
        <v>56839812.5</v>
      </c>
      <c r="G51" s="107">
        <f>G47+SUM(G38,G36,G40)+G49</f>
        <v>87819031.25</v>
      </c>
      <c r="I51" s="110"/>
      <c r="J51" s="110"/>
      <c r="K51" s="110"/>
      <c r="L51" s="110"/>
      <c r="M51" s="115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</row>
    <row r="52" spans="1:44" ht="16.5" thickBot="1" x14ac:dyDescent="0.3">
      <c r="A52" s="100" t="s">
        <v>65</v>
      </c>
      <c r="B52" s="168">
        <f>NPV(B26,C51:G51)+B51</f>
        <v>143547551.4572643</v>
      </c>
      <c r="C52" s="169"/>
      <c r="D52" s="104"/>
      <c r="E52" s="104"/>
      <c r="F52" s="104"/>
      <c r="G52" s="102"/>
      <c r="I52" s="110"/>
      <c r="J52" s="110"/>
      <c r="K52" s="110"/>
      <c r="L52" s="110"/>
      <c r="M52" s="115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</row>
  </sheetData>
  <mergeCells count="27">
    <mergeCell ref="O33:Y33"/>
    <mergeCell ref="AA33:AK33"/>
    <mergeCell ref="AM33:AW33"/>
    <mergeCell ref="P34:Q34"/>
    <mergeCell ref="T34:V34"/>
    <mergeCell ref="AB34:AC34"/>
    <mergeCell ref="AF34:AH34"/>
    <mergeCell ref="AN34:AO34"/>
    <mergeCell ref="AR34:AT34"/>
    <mergeCell ref="O19:Y19"/>
    <mergeCell ref="AA19:AK19"/>
    <mergeCell ref="AM19:AW19"/>
    <mergeCell ref="P20:Q20"/>
    <mergeCell ref="T20:V20"/>
    <mergeCell ref="AB20:AC20"/>
    <mergeCell ref="AF20:AH20"/>
    <mergeCell ref="AN20:AO20"/>
    <mergeCell ref="AR20:AT20"/>
    <mergeCell ref="O2:Y2"/>
    <mergeCell ref="AA2:AK2"/>
    <mergeCell ref="AM2:AW2"/>
    <mergeCell ref="P3:Q3"/>
    <mergeCell ref="T3:V3"/>
    <mergeCell ref="AB3:AC3"/>
    <mergeCell ref="AF3:AH3"/>
    <mergeCell ref="AN3:AO3"/>
    <mergeCell ref="AR3:A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9C2-62C4-435A-B63E-7C5AC5AE7DA2}">
  <sheetPr transitionEvaluation="1" transitionEntry="1" codeName="Sheet3"/>
  <dimension ref="A1:AW52"/>
  <sheetViews>
    <sheetView topLeftCell="AD34" zoomScale="74" zoomScaleNormal="80" workbookViewId="0">
      <selection activeCell="F28" sqref="F28"/>
    </sheetView>
  </sheetViews>
  <sheetFormatPr defaultColWidth="8.75" defaultRowHeight="15.75" x14ac:dyDescent="0.25"/>
  <cols>
    <col min="1" max="2" width="23.125" style="1" customWidth="1"/>
    <col min="3" max="3" width="11.25" style="1" customWidth="1"/>
    <col min="4" max="4" width="13.75" style="1" customWidth="1"/>
    <col min="5" max="5" width="11.25" style="1" customWidth="1"/>
    <col min="6" max="6" width="14.375" style="1" bestFit="1" customWidth="1"/>
    <col min="7" max="7" width="11.25" style="1" customWidth="1"/>
    <col min="8" max="8" width="8.75" style="2"/>
    <col min="9" max="9" width="11.625" style="1" bestFit="1" customWidth="1"/>
    <col min="10" max="10" width="14.375" style="1" bestFit="1" customWidth="1"/>
    <col min="11" max="11" width="11.625" style="1" bestFit="1" customWidth="1"/>
    <col min="12" max="12" width="15.375" style="1" bestFit="1" customWidth="1"/>
    <col min="13" max="13" width="11.625" style="117" bestFit="1" customWidth="1"/>
    <col min="14" max="14" width="11.625" style="1" bestFit="1" customWidth="1"/>
    <col min="15" max="15" width="14.375" style="1" bestFit="1" customWidth="1"/>
    <col min="16" max="17" width="12" style="1" bestFit="1" customWidth="1"/>
    <col min="18" max="18" width="12.25" style="1" bestFit="1" customWidth="1"/>
    <col min="19" max="23" width="12" style="1" bestFit="1" customWidth="1"/>
    <col min="24" max="24" width="12.625" style="1" bestFit="1" customWidth="1"/>
    <col min="25" max="27" width="8.75" style="1"/>
    <col min="28" max="29" width="9.125" style="1" bestFit="1" customWidth="1"/>
    <col min="30" max="30" width="8.75" style="1"/>
    <col min="31" max="31" width="9.875" style="1" bestFit="1" customWidth="1"/>
    <col min="32" max="35" width="8.75" style="1"/>
    <col min="36" max="36" width="9.375" style="1" bestFit="1" customWidth="1"/>
    <col min="37" max="38" width="8.75" style="1"/>
    <col min="39" max="39" width="14.625" style="1" bestFit="1" customWidth="1"/>
    <col min="40" max="40" width="15.375" style="1" bestFit="1" customWidth="1"/>
    <col min="41" max="42" width="15" style="1" bestFit="1" customWidth="1"/>
    <col min="43" max="44" width="15.375" style="1" bestFit="1" customWidth="1"/>
    <col min="45" max="45" width="15" style="1" bestFit="1" customWidth="1"/>
    <col min="46" max="48" width="15.375" style="1" bestFit="1" customWidth="1"/>
    <col min="49" max="16384" width="8.75" style="1"/>
  </cols>
  <sheetData>
    <row r="1" spans="1:49" ht="16.5" thickBot="1" x14ac:dyDescent="0.3">
      <c r="A1" s="111" t="s">
        <v>46</v>
      </c>
      <c r="B1" s="95"/>
      <c r="C1" s="110"/>
      <c r="D1" s="110"/>
      <c r="E1" s="110"/>
      <c r="I1" s="149"/>
      <c r="J1" s="150" t="s">
        <v>68</v>
      </c>
      <c r="K1" s="150" t="s">
        <v>69</v>
      </c>
      <c r="L1" s="151" t="s">
        <v>70</v>
      </c>
      <c r="M1" s="115"/>
      <c r="N1" s="110"/>
      <c r="O1" s="110"/>
      <c r="P1" s="110"/>
      <c r="Q1" s="110"/>
      <c r="R1" s="110"/>
      <c r="S1" s="110" t="s">
        <v>68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 t="s">
        <v>69</v>
      </c>
      <c r="AM1" s="110"/>
      <c r="AN1" s="110"/>
      <c r="AO1" s="110"/>
      <c r="AP1" s="110"/>
      <c r="AQ1" s="110"/>
      <c r="AR1" s="110" t="s">
        <v>65</v>
      </c>
    </row>
    <row r="2" spans="1:49" x14ac:dyDescent="0.25">
      <c r="A2" s="98" t="s">
        <v>44</v>
      </c>
      <c r="B2" s="140">
        <v>175000</v>
      </c>
      <c r="C2" s="110"/>
      <c r="D2" s="110"/>
      <c r="E2" s="110"/>
      <c r="F2" s="1" t="s">
        <v>47</v>
      </c>
      <c r="G2" s="1" t="s">
        <v>48</v>
      </c>
      <c r="I2" s="152"/>
      <c r="J2" s="147">
        <f>SUM(C47:G47)</f>
        <v>40495058.703125</v>
      </c>
      <c r="K2" s="148">
        <f>J2/SUM(C34:G34)</f>
        <v>0.19445406340036014</v>
      </c>
      <c r="L2" s="153">
        <f>B52</f>
        <v>68694792.637707666</v>
      </c>
      <c r="M2" s="115"/>
      <c r="N2" s="110"/>
      <c r="O2" s="208" t="s">
        <v>45</v>
      </c>
      <c r="P2" s="209"/>
      <c r="Q2" s="209"/>
      <c r="R2" s="209"/>
      <c r="S2" s="209"/>
      <c r="T2" s="209"/>
      <c r="U2" s="209"/>
      <c r="V2" s="209"/>
      <c r="W2" s="209"/>
      <c r="X2" s="209"/>
      <c r="Y2" s="210"/>
      <c r="AA2" s="208" t="s">
        <v>45</v>
      </c>
      <c r="AB2" s="209"/>
      <c r="AC2" s="209"/>
      <c r="AD2" s="209"/>
      <c r="AE2" s="209"/>
      <c r="AF2" s="209"/>
      <c r="AG2" s="209"/>
      <c r="AH2" s="209"/>
      <c r="AI2" s="209"/>
      <c r="AJ2" s="209"/>
      <c r="AK2" s="210"/>
      <c r="AM2" s="208" t="s">
        <v>45</v>
      </c>
      <c r="AN2" s="209"/>
      <c r="AO2" s="209"/>
      <c r="AP2" s="209"/>
      <c r="AQ2" s="209"/>
      <c r="AR2" s="209"/>
      <c r="AS2" s="209"/>
      <c r="AT2" s="209"/>
      <c r="AU2" s="209"/>
      <c r="AV2" s="209"/>
      <c r="AW2" s="210"/>
    </row>
    <row r="3" spans="1:49" x14ac:dyDescent="0.25">
      <c r="A3" s="98" t="s">
        <v>43</v>
      </c>
      <c r="B3" s="97">
        <f>VLOOKUP(B2,$F$2:$G$7,2,TRUE)</f>
        <v>120</v>
      </c>
      <c r="C3" s="110"/>
      <c r="D3" s="110"/>
      <c r="E3" s="110"/>
      <c r="F3" s="57">
        <v>150000</v>
      </c>
      <c r="G3" s="1">
        <v>150</v>
      </c>
      <c r="I3" s="154">
        <v>150000</v>
      </c>
      <c r="J3" s="147">
        <f t="dataTable" ref="J3:L23" dt2D="0" dtr="0" r1="B2" ca="1"/>
        <v>34409433.703125</v>
      </c>
      <c r="K3" s="148">
        <v>0.15437161822846568</v>
      </c>
      <c r="L3" s="153">
        <v>69784697.377838746</v>
      </c>
      <c r="M3" s="116">
        <f>I3</f>
        <v>150000</v>
      </c>
      <c r="N3" s="110"/>
      <c r="O3" s="34"/>
      <c r="P3" s="211" t="s">
        <v>13</v>
      </c>
      <c r="Q3" s="212"/>
      <c r="R3" s="38">
        <f>B5</f>
        <v>0.35</v>
      </c>
      <c r="S3" s="33"/>
      <c r="T3" s="211" t="s">
        <v>29</v>
      </c>
      <c r="U3" s="212"/>
      <c r="V3" s="213"/>
      <c r="W3" s="51">
        <f>B11</f>
        <v>0</v>
      </c>
      <c r="X3" s="33"/>
      <c r="Y3" s="32"/>
      <c r="AA3" s="31"/>
      <c r="AB3" s="214" t="s">
        <v>13</v>
      </c>
      <c r="AC3" s="215"/>
      <c r="AD3" s="36">
        <f>B5</f>
        <v>0.35</v>
      </c>
      <c r="AE3" s="30"/>
      <c r="AF3" s="214" t="s">
        <v>29</v>
      </c>
      <c r="AG3" s="215"/>
      <c r="AH3" s="216"/>
      <c r="AI3" s="49">
        <f>B11</f>
        <v>0</v>
      </c>
      <c r="AJ3" s="30"/>
      <c r="AK3" s="29"/>
      <c r="AM3" s="31"/>
      <c r="AN3" s="214" t="s">
        <v>13</v>
      </c>
      <c r="AO3" s="215"/>
      <c r="AP3" s="36">
        <f>B5</f>
        <v>0.35</v>
      </c>
      <c r="AQ3" s="30"/>
      <c r="AR3" s="214" t="s">
        <v>29</v>
      </c>
      <c r="AS3" s="215"/>
      <c r="AT3" s="216"/>
      <c r="AU3" s="49">
        <f>B11</f>
        <v>0</v>
      </c>
      <c r="AV3" s="30"/>
      <c r="AW3" s="29"/>
    </row>
    <row r="4" spans="1:49" x14ac:dyDescent="0.25">
      <c r="A4" s="113" t="s">
        <v>42</v>
      </c>
      <c r="B4" s="141">
        <v>0</v>
      </c>
      <c r="C4" s="110"/>
      <c r="D4" s="110"/>
      <c r="E4" s="110"/>
      <c r="F4" s="58">
        <v>150000.00000999999</v>
      </c>
      <c r="G4" s="1">
        <f>150-(30*((B2-150000)/25000))</f>
        <v>120</v>
      </c>
      <c r="I4" s="154">
        <v>152500</v>
      </c>
      <c r="J4" s="147">
        <v>35390121.203125</v>
      </c>
      <c r="K4" s="148">
        <v>0.15916760531212754</v>
      </c>
      <c r="L4" s="153">
        <v>70081015.279073313</v>
      </c>
      <c r="M4" s="116">
        <f t="shared" ref="M4:M23" si="0">I4</f>
        <v>152500</v>
      </c>
      <c r="N4" s="110"/>
      <c r="O4" s="56"/>
      <c r="P4" s="55"/>
      <c r="Q4" s="55"/>
      <c r="R4" s="55"/>
      <c r="S4" s="55"/>
      <c r="T4" s="55"/>
      <c r="U4" s="55"/>
      <c r="V4" s="55"/>
      <c r="W4" s="55"/>
      <c r="X4" s="55"/>
      <c r="Y4" s="32"/>
      <c r="AA4" s="31"/>
      <c r="AB4" s="30"/>
      <c r="AC4" s="30"/>
      <c r="AD4" s="30"/>
      <c r="AE4" s="30"/>
      <c r="AF4" s="30"/>
      <c r="AG4" s="30"/>
      <c r="AH4" s="30"/>
      <c r="AI4" s="30"/>
      <c r="AJ4" s="30"/>
      <c r="AK4" s="29"/>
      <c r="AM4" s="31"/>
      <c r="AN4" s="30"/>
      <c r="AO4" s="30"/>
      <c r="AP4" s="30"/>
      <c r="AQ4" s="30"/>
      <c r="AR4" s="30"/>
      <c r="AS4" s="30"/>
      <c r="AT4" s="30"/>
      <c r="AU4" s="30"/>
      <c r="AV4" s="30"/>
      <c r="AW4" s="29"/>
    </row>
    <row r="5" spans="1:49" x14ac:dyDescent="0.25">
      <c r="A5" s="98" t="s">
        <v>41</v>
      </c>
      <c r="B5" s="142">
        <v>0.35</v>
      </c>
      <c r="C5" s="110"/>
      <c r="D5" s="110"/>
      <c r="E5" s="110"/>
      <c r="F5" s="57">
        <v>175000</v>
      </c>
      <c r="G5" s="1">
        <v>120</v>
      </c>
      <c r="I5" s="154">
        <v>155000</v>
      </c>
      <c r="J5" s="147">
        <v>36179058.703125</v>
      </c>
      <c r="K5" s="148">
        <v>0.16368392844014387</v>
      </c>
      <c r="L5" s="153">
        <v>70105223.026029229</v>
      </c>
      <c r="M5" s="116">
        <f t="shared" si="0"/>
        <v>155000</v>
      </c>
      <c r="N5" s="110"/>
      <c r="O5" s="125">
        <f>J2</f>
        <v>40495058.703125</v>
      </c>
      <c r="P5" s="128">
        <v>150000</v>
      </c>
      <c r="Q5" s="129">
        <v>160000</v>
      </c>
      <c r="R5" s="129">
        <v>165000</v>
      </c>
      <c r="S5" s="129">
        <v>170000</v>
      </c>
      <c r="T5" s="129">
        <v>175000</v>
      </c>
      <c r="U5" s="129">
        <v>180000</v>
      </c>
      <c r="V5" s="129">
        <v>185000</v>
      </c>
      <c r="W5" s="129">
        <v>190000</v>
      </c>
      <c r="X5" s="130">
        <v>200000</v>
      </c>
      <c r="Y5" s="54" t="s">
        <v>9</v>
      </c>
      <c r="AA5" s="28">
        <f>K2</f>
        <v>0.19445406340036014</v>
      </c>
      <c r="AB5" s="128">
        <v>150000</v>
      </c>
      <c r="AC5" s="129">
        <v>160000</v>
      </c>
      <c r="AD5" s="129">
        <v>165000</v>
      </c>
      <c r="AE5" s="129">
        <v>170000</v>
      </c>
      <c r="AF5" s="129">
        <v>175000</v>
      </c>
      <c r="AG5" s="129">
        <v>180000</v>
      </c>
      <c r="AH5" s="129">
        <v>185000</v>
      </c>
      <c r="AI5" s="129">
        <v>190000</v>
      </c>
      <c r="AJ5" s="130">
        <v>200000</v>
      </c>
      <c r="AK5" s="24" t="s">
        <v>9</v>
      </c>
      <c r="AM5" s="118">
        <f>L2</f>
        <v>68694792.637707666</v>
      </c>
      <c r="AN5" s="128">
        <v>150000</v>
      </c>
      <c r="AO5" s="129">
        <v>160000</v>
      </c>
      <c r="AP5" s="129">
        <v>165000</v>
      </c>
      <c r="AQ5" s="129">
        <v>170000</v>
      </c>
      <c r="AR5" s="129">
        <v>175000</v>
      </c>
      <c r="AS5" s="129">
        <v>180000</v>
      </c>
      <c r="AT5" s="129">
        <v>185000</v>
      </c>
      <c r="AU5" s="129">
        <v>190000</v>
      </c>
      <c r="AV5" s="130">
        <v>200000</v>
      </c>
      <c r="AW5" s="24" t="s">
        <v>9</v>
      </c>
    </row>
    <row r="6" spans="1:49" x14ac:dyDescent="0.25">
      <c r="A6" s="98"/>
      <c r="B6" s="97"/>
      <c r="C6" s="110"/>
      <c r="D6" s="110"/>
      <c r="E6" s="110"/>
      <c r="F6" s="58">
        <v>175000.00000999999</v>
      </c>
      <c r="G6" s="1">
        <f>120-(20*((B2-175000)/25000))</f>
        <v>120</v>
      </c>
      <c r="I6" s="154">
        <v>157500</v>
      </c>
      <c r="J6" s="147">
        <v>36986277.453125</v>
      </c>
      <c r="K6" s="148">
        <v>0.16809843066491689</v>
      </c>
      <c r="L6" s="153">
        <v>70211821.863435447</v>
      </c>
      <c r="M6" s="116">
        <f t="shared" si="0"/>
        <v>157500</v>
      </c>
      <c r="N6" s="110"/>
      <c r="O6" s="20">
        <v>-75</v>
      </c>
      <c r="P6" s="131">
        <f t="dataTable" ref="P6:X14" dt2D="1" dtr="1" r1="B2" r2="B4" ca="1"/>
        <v>13251933.703125</v>
      </c>
      <c r="Q6" s="131">
        <v>12838371.203125</v>
      </c>
      <c r="R6" s="131">
        <v>12028308.703125</v>
      </c>
      <c r="S6" s="131">
        <v>11092308.703125</v>
      </c>
      <c r="T6" s="131">
        <v>10107558.703125</v>
      </c>
      <c r="U6" s="131">
        <v>9462433.703125</v>
      </c>
      <c r="V6" s="131">
        <v>8576808.703125</v>
      </c>
      <c r="W6" s="131">
        <v>7539246.203125</v>
      </c>
      <c r="X6" s="131">
        <v>4826308.703125</v>
      </c>
      <c r="Y6" s="92">
        <f>HLOOKUP(MAX(P6:X6),P6:$X$15,COUNT(X6:X$15),FALSE)</f>
        <v>150000</v>
      </c>
      <c r="Z6" s="91"/>
      <c r="AA6" s="20">
        <v>-75</v>
      </c>
      <c r="AB6" s="19">
        <f t="dataTable" ref="AB6:AJ14" dt2D="1" dtr="1" r1="B2" r2="B4" ca="1"/>
        <v>0.11906499284029649</v>
      </c>
      <c r="AC6" s="18">
        <v>0.12921066025689412</v>
      </c>
      <c r="AD6" s="18">
        <v>0.13111302270683453</v>
      </c>
      <c r="AE6" s="18">
        <v>0.1315501506537595</v>
      </c>
      <c r="AF6" s="18">
        <v>0.13067302783613446</v>
      </c>
      <c r="AG6" s="18">
        <v>0.13076884609072692</v>
      </c>
      <c r="AH6" s="18">
        <v>0.12842417763157896</v>
      </c>
      <c r="AI6" s="18">
        <v>0.12361446471757666</v>
      </c>
      <c r="AJ6" s="18">
        <v>0.10054809798177083</v>
      </c>
      <c r="AK6" s="92">
        <f>HLOOKUP(MAX(AB6:AJ6),$AB6:AJ$15,COUNT(AJ6:AJ$15),FALSE)</f>
        <v>170000</v>
      </c>
      <c r="AM6" s="20">
        <v>-75</v>
      </c>
      <c r="AN6" s="119">
        <f t="dataTable" ref="AN6:AV14" dt2D="1" dtr="1" r1="B2" r2="B4" ca="1"/>
        <v>30380905.399989843</v>
      </c>
      <c r="AO6" s="120">
        <v>27033018.915883414</v>
      </c>
      <c r="AP6" s="120">
        <v>24647608.468627751</v>
      </c>
      <c r="AQ6" s="120">
        <v>22249272.654304054</v>
      </c>
      <c r="AR6" s="120">
        <v>19911886.322613426</v>
      </c>
      <c r="AS6" s="120">
        <v>18304354.975765891</v>
      </c>
      <c r="AT6" s="120">
        <v>16402960.498298027</v>
      </c>
      <c r="AU6" s="120">
        <v>14402063.844671376</v>
      </c>
      <c r="AV6" s="120">
        <v>9706127.8423682023</v>
      </c>
      <c r="AW6" s="92">
        <f>HLOOKUP(MAX(AN6:AV6),AN6:AV$15,COUNT(AV6:AV$15),FALSE)</f>
        <v>150000</v>
      </c>
    </row>
    <row r="7" spans="1:49" x14ac:dyDescent="0.25">
      <c r="A7" s="98" t="s">
        <v>40</v>
      </c>
      <c r="B7" s="143">
        <f>SUM(B8:B11)</f>
        <v>55000</v>
      </c>
      <c r="C7" s="110"/>
      <c r="D7" s="110"/>
      <c r="E7" s="110"/>
      <c r="F7" s="57">
        <v>200000</v>
      </c>
      <c r="G7" s="1">
        <v>100</v>
      </c>
      <c r="I7" s="154">
        <v>160000</v>
      </c>
      <c r="J7" s="147">
        <v>37756121.203125</v>
      </c>
      <c r="K7" s="148">
        <v>0.17237089665414992</v>
      </c>
      <c r="L7" s="153">
        <v>70295719.681349382</v>
      </c>
      <c r="M7" s="116">
        <f t="shared" si="0"/>
        <v>160000</v>
      </c>
      <c r="N7" s="110"/>
      <c r="O7" s="9">
        <v>-60</v>
      </c>
      <c r="P7" s="131">
        <v>17489121.203125</v>
      </c>
      <c r="Q7" s="131">
        <v>17801933.703125</v>
      </c>
      <c r="R7" s="131">
        <v>17533808.703125</v>
      </c>
      <c r="S7" s="131">
        <v>17164121.203125</v>
      </c>
      <c r="T7" s="131">
        <v>16323183.703125</v>
      </c>
      <c r="U7" s="131">
        <v>15878746.203125</v>
      </c>
      <c r="V7" s="131">
        <v>15447308.703125</v>
      </c>
      <c r="W7" s="131">
        <v>14681933.703125</v>
      </c>
      <c r="X7" s="131">
        <v>12906621.203125</v>
      </c>
      <c r="Y7" s="92">
        <f>HLOOKUP(MAX(P7:X7),P7:$X$15,COUNT(X7:X$15),FALSE)</f>
        <v>160000</v>
      </c>
      <c r="AA7" s="9">
        <v>-60</v>
      </c>
      <c r="AB7" s="12">
        <v>0.1308576221707819</v>
      </c>
      <c r="AC7" s="11">
        <v>0.14449621512276786</v>
      </c>
      <c r="AD7" s="11">
        <v>0.1496697285798122</v>
      </c>
      <c r="AE7" s="11">
        <v>0.15414567762123935</v>
      </c>
      <c r="AF7" s="11">
        <v>0.15676526965786314</v>
      </c>
      <c r="AG7" s="11">
        <v>0.16010028436302681</v>
      </c>
      <c r="AH7" s="11">
        <v>0.16308391789616766</v>
      </c>
      <c r="AI7" s="11">
        <v>0.16441135165873461</v>
      </c>
      <c r="AJ7" s="11">
        <v>0.16420637663008905</v>
      </c>
      <c r="AK7" s="92">
        <f>HLOOKUP(MAX(AB7:AJ7),$AB7:AJ$15,COUNT(AJ7:AJ$15),FALSE)</f>
        <v>190000</v>
      </c>
      <c r="AM7" s="9">
        <v>-60</v>
      </c>
      <c r="AN7" s="121">
        <v>38265515.850632526</v>
      </c>
      <c r="AO7" s="122">
        <v>35647342.333722837</v>
      </c>
      <c r="AP7" s="122">
        <v>33919603.083269827</v>
      </c>
      <c r="AQ7" s="122">
        <v>32187074.285153002</v>
      </c>
      <c r="AR7" s="122">
        <v>29882937.737540007</v>
      </c>
      <c r="AS7" s="122">
        <v>28378104.327998776</v>
      </c>
      <c r="AT7" s="122">
        <v>26999020.380768511</v>
      </c>
      <c r="AU7" s="122">
        <v>25205526.164101001</v>
      </c>
      <c r="AV7" s="122">
        <v>21550720.765195005</v>
      </c>
      <c r="AW7" s="92">
        <f>HLOOKUP(MAX(AN7:AV7),AN7:AV$15,COUNT(AV7:AV$15),FALSE)</f>
        <v>150000</v>
      </c>
    </row>
    <row r="8" spans="1:49" x14ac:dyDescent="0.25">
      <c r="A8" s="98" t="s">
        <v>39</v>
      </c>
      <c r="B8" s="143">
        <v>42000</v>
      </c>
      <c r="C8" s="110"/>
      <c r="D8" s="110"/>
      <c r="E8" s="110"/>
      <c r="I8" s="154">
        <v>162500</v>
      </c>
      <c r="J8" s="147">
        <v>38319589.953125</v>
      </c>
      <c r="K8" s="148">
        <v>0.17637461574420343</v>
      </c>
      <c r="L8" s="153">
        <v>70094030.537587434</v>
      </c>
      <c r="M8" s="116">
        <f t="shared" si="0"/>
        <v>162500</v>
      </c>
      <c r="N8" s="110"/>
      <c r="O8" s="9">
        <v>-45</v>
      </c>
      <c r="P8" s="131">
        <v>21640996.203125</v>
      </c>
      <c r="Q8" s="131">
        <v>22698871.203125</v>
      </c>
      <c r="R8" s="131">
        <v>22753308.703125</v>
      </c>
      <c r="S8" s="131">
        <v>22777683.703125</v>
      </c>
      <c r="T8" s="131">
        <v>22295058.703125</v>
      </c>
      <c r="U8" s="131">
        <v>22208933.703125</v>
      </c>
      <c r="V8" s="131">
        <v>22226808.703125</v>
      </c>
      <c r="W8" s="131">
        <v>21920496.203125</v>
      </c>
      <c r="X8" s="131">
        <v>20670058.703125</v>
      </c>
      <c r="Y8" s="92">
        <f>HLOOKUP(MAX(P8:X8),P8:$X$15,COUNT(X8:X$15),FALSE)</f>
        <v>170000</v>
      </c>
      <c r="AA8" s="9">
        <v>-45</v>
      </c>
      <c r="AB8" s="12">
        <v>0.13912565865075538</v>
      </c>
      <c r="AC8" s="11">
        <v>0.15470877319469056</v>
      </c>
      <c r="AD8" s="11">
        <v>0.16109677643107476</v>
      </c>
      <c r="AE8" s="11">
        <v>0.1670653051424747</v>
      </c>
      <c r="AF8" s="11">
        <v>0.1716985652916827</v>
      </c>
      <c r="AG8" s="11">
        <v>0.17676642552630531</v>
      </c>
      <c r="AH8" s="11">
        <v>0.18176234781964265</v>
      </c>
      <c r="AI8" s="11">
        <v>0.18578266126896348</v>
      </c>
      <c r="AJ8" s="11">
        <v>0.1913894324363426</v>
      </c>
      <c r="AK8" s="92">
        <f>HLOOKUP(MAX(AB8:AJ8),$AB8:AJ$15,COUNT(AJ8:AJ$15),FALSE)</f>
        <v>200000</v>
      </c>
      <c r="AM8" s="9">
        <v>-45</v>
      </c>
      <c r="AN8" s="121">
        <v>46011935.984758414</v>
      </c>
      <c r="AO8" s="122">
        <v>44158999.559078053</v>
      </c>
      <c r="AP8" s="122">
        <v>42741408.600721441</v>
      </c>
      <c r="AQ8" s="122">
        <v>41419747.700452171</v>
      </c>
      <c r="AR8" s="122">
        <v>39476119.247811139</v>
      </c>
      <c r="AS8" s="122">
        <v>38331793.933241881</v>
      </c>
      <c r="AT8" s="122">
        <v>37437626.216599777</v>
      </c>
      <c r="AU8" s="122">
        <v>36171945.959525138</v>
      </c>
      <c r="AV8" s="122">
        <v>32946442.750326008</v>
      </c>
      <c r="AW8" s="92">
        <f>HLOOKUP(MAX(AN8:AV8),AN8:AV$15,COUNT(AV8:AV$15),FALSE)</f>
        <v>150000</v>
      </c>
    </row>
    <row r="9" spans="1:49" x14ac:dyDescent="0.25">
      <c r="A9" s="98" t="s">
        <v>38</v>
      </c>
      <c r="B9" s="143">
        <v>6000</v>
      </c>
      <c r="C9" s="110"/>
      <c r="D9" s="110"/>
      <c r="E9" s="110"/>
      <c r="I9" s="154">
        <v>165000</v>
      </c>
      <c r="J9" s="147">
        <v>39019558.703125</v>
      </c>
      <c r="K9" s="148">
        <v>0.18038304649758455</v>
      </c>
      <c r="L9" s="153">
        <v>70142514.224864081</v>
      </c>
      <c r="M9" s="116">
        <f t="shared" si="0"/>
        <v>165000</v>
      </c>
      <c r="N9" s="110"/>
      <c r="O9" s="9">
        <v>-30</v>
      </c>
      <c r="P9" s="131">
        <v>25991933.703125</v>
      </c>
      <c r="Q9" s="131">
        <v>27662433.703125</v>
      </c>
      <c r="R9" s="131">
        <v>28080058.703125</v>
      </c>
      <c r="S9" s="131">
        <v>28353058.703125</v>
      </c>
      <c r="T9" s="131">
        <v>28348183.703125</v>
      </c>
      <c r="U9" s="131">
        <v>28797496.203125</v>
      </c>
      <c r="V9" s="131">
        <v>28869808.703125</v>
      </c>
      <c r="W9" s="131">
        <v>29063183.703125</v>
      </c>
      <c r="X9" s="131">
        <v>28539121.203125</v>
      </c>
      <c r="Y9" s="92">
        <f>HLOOKUP(MAX(P9:X9),P9:$X$15,COUNT(X9:X$15),FALSE)</f>
        <v>190000</v>
      </c>
      <c r="AA9" s="9">
        <v>-30</v>
      </c>
      <c r="AB9" s="12">
        <v>0.14561307396708684</v>
      </c>
      <c r="AC9" s="11">
        <v>0.16218593869092987</v>
      </c>
      <c r="AD9" s="11">
        <v>0.16933549647595356</v>
      </c>
      <c r="AE9" s="11">
        <v>0.1759311163013465</v>
      </c>
      <c r="AF9" s="11">
        <v>0.18180653328924162</v>
      </c>
      <c r="AG9" s="11">
        <v>0.18799775560206947</v>
      </c>
      <c r="AH9" s="11">
        <v>0.19337425033072106</v>
      </c>
      <c r="AI9" s="11">
        <v>0.1986547074718045</v>
      </c>
      <c r="AJ9" s="11">
        <v>0.20710537883254718</v>
      </c>
      <c r="AK9" s="92">
        <f>HLOOKUP(MAX(AB9:AJ9),$AB9:AJ$15,COUNT(AJ9:AJ$15),FALSE)</f>
        <v>200000</v>
      </c>
      <c r="AM9" s="9">
        <v>-30</v>
      </c>
      <c r="AN9" s="121">
        <v>54109445.891784787</v>
      </c>
      <c r="AO9" s="122">
        <v>52773322.976917475</v>
      </c>
      <c r="AP9" s="122">
        <v>51720588.50215923</v>
      </c>
      <c r="AQ9" s="122">
        <v>50600015.012345687</v>
      </c>
      <c r="AR9" s="122">
        <v>49185012.116445661</v>
      </c>
      <c r="AS9" s="122">
        <v>48677553.649748512</v>
      </c>
      <c r="AT9" s="122">
        <v>47693278.911818996</v>
      </c>
      <c r="AU9" s="122">
        <v>46975408.278954767</v>
      </c>
      <c r="AV9" s="122">
        <v>44479618.036952361</v>
      </c>
      <c r="AW9" s="92">
        <f>HLOOKUP(MAX(AN9:AV9),AN9:AV$15,COUNT(AV9:AV$15),FALSE)</f>
        <v>150000</v>
      </c>
    </row>
    <row r="10" spans="1:49" x14ac:dyDescent="0.25">
      <c r="A10" s="98" t="s">
        <v>37</v>
      </c>
      <c r="B10" s="143">
        <v>7000</v>
      </c>
      <c r="C10" s="110"/>
      <c r="D10" s="110"/>
      <c r="E10" s="110"/>
      <c r="I10" s="154">
        <v>167500</v>
      </c>
      <c r="J10" s="147">
        <v>39360402.453125</v>
      </c>
      <c r="K10" s="148">
        <v>0.18401525241353919</v>
      </c>
      <c r="L10" s="153">
        <v>69682397.24997884</v>
      </c>
      <c r="M10" s="116">
        <f t="shared" si="0"/>
        <v>167500</v>
      </c>
      <c r="N10" s="110"/>
      <c r="O10" s="9">
        <v>-15</v>
      </c>
      <c r="P10" s="131">
        <v>30172246.203125</v>
      </c>
      <c r="Q10" s="131">
        <v>32859183.703125</v>
      </c>
      <c r="R10" s="131">
        <v>33335308.703125</v>
      </c>
      <c r="S10" s="131">
        <v>34042996.203125</v>
      </c>
      <c r="T10" s="131">
        <v>34279433.703125</v>
      </c>
      <c r="U10" s="131">
        <v>35213808.703125</v>
      </c>
      <c r="V10" s="131">
        <v>35649308.703125</v>
      </c>
      <c r="W10" s="131">
        <v>36109996.203125</v>
      </c>
      <c r="X10" s="131">
        <v>36302558.703125</v>
      </c>
      <c r="Y10" s="92">
        <f>HLOOKUP(MAX(P10:X10),P10:$X$15,COUNT(X10:X$15),FALSE)</f>
        <v>200000</v>
      </c>
      <c r="AA10" s="9">
        <v>-15</v>
      </c>
      <c r="AB10" s="12">
        <v>0.15044750038955373</v>
      </c>
      <c r="AC10" s="11">
        <v>0.16806047311336436</v>
      </c>
      <c r="AD10" s="11">
        <v>0.17537515100549769</v>
      </c>
      <c r="AE10" s="11">
        <v>0.18254596065807818</v>
      </c>
      <c r="AF10" s="11">
        <v>0.18889342170064746</v>
      </c>
      <c r="AG10" s="11">
        <v>0.19563227057291666</v>
      </c>
      <c r="AH10" s="11">
        <v>0.20156795602807306</v>
      </c>
      <c r="AI10" s="11">
        <v>0.20725475637447627</v>
      </c>
      <c r="AJ10" s="11">
        <v>0.21712056640624999</v>
      </c>
      <c r="AK10" s="92">
        <f>HLOOKUP(MAX(AB10:AJ10),$AB10:AJ$15,COUNT(AJ10:AJ$15),FALSE)</f>
        <v>200000</v>
      </c>
      <c r="AM10" s="9">
        <v>-15</v>
      </c>
      <c r="AN10" s="121">
        <v>61900086.927196056</v>
      </c>
      <c r="AO10" s="122">
        <v>61784062.455994181</v>
      </c>
      <c r="AP10" s="122">
        <v>60592753.822486401</v>
      </c>
      <c r="AQ10" s="122">
        <v>59944051.397381835</v>
      </c>
      <c r="AR10" s="122">
        <v>58723741.222781092</v>
      </c>
      <c r="AS10" s="122">
        <v>58751303.001981407</v>
      </c>
      <c r="AT10" s="122">
        <v>58131884.747650251</v>
      </c>
      <c r="AU10" s="122">
        <v>57650114.074141823</v>
      </c>
      <c r="AV10" s="122">
        <v>55875340.02208335</v>
      </c>
      <c r="AW10" s="92">
        <f>HLOOKUP(MAX(AN10:AV10),AN10:AV$15,COUNT(AV10:AV$15),FALSE)</f>
        <v>150000</v>
      </c>
    </row>
    <row r="11" spans="1:49" x14ac:dyDescent="0.25">
      <c r="A11" s="113" t="s">
        <v>36</v>
      </c>
      <c r="B11" s="141">
        <v>0</v>
      </c>
      <c r="C11" s="110"/>
      <c r="D11" s="110"/>
      <c r="E11" s="110"/>
      <c r="I11" s="154">
        <v>170000</v>
      </c>
      <c r="J11" s="147">
        <v>39923871.203125</v>
      </c>
      <c r="K11" s="148">
        <v>0.18772685946830769</v>
      </c>
      <c r="L11" s="153">
        <v>69592800.614134014</v>
      </c>
      <c r="M11" s="116">
        <f t="shared" si="0"/>
        <v>170000</v>
      </c>
      <c r="N11" s="110"/>
      <c r="O11" s="9">
        <v>0</v>
      </c>
      <c r="P11" s="131">
        <v>34409433.703125</v>
      </c>
      <c r="Q11" s="131">
        <v>37756121.203125</v>
      </c>
      <c r="R11" s="131">
        <v>39019558.703125</v>
      </c>
      <c r="S11" s="131">
        <v>39923871.203125</v>
      </c>
      <c r="T11" s="131">
        <v>40495058.703125</v>
      </c>
      <c r="U11" s="131">
        <v>41543996.203125</v>
      </c>
      <c r="V11" s="131">
        <v>42610808.703125</v>
      </c>
      <c r="W11" s="131">
        <v>43252683.703125</v>
      </c>
      <c r="X11" s="131">
        <v>44541308.703125</v>
      </c>
      <c r="Y11" s="92">
        <f>HLOOKUP(MAX(P11:X11),P11:$X$15,COUNT(X11:X$15),FALSE)</f>
        <v>200000</v>
      </c>
      <c r="AA11" s="9">
        <v>0</v>
      </c>
      <c r="AB11" s="12">
        <v>0.15437161822846568</v>
      </c>
      <c r="AC11" s="11">
        <v>0.17237089665414992</v>
      </c>
      <c r="AD11" s="11">
        <v>0.18038304649758455</v>
      </c>
      <c r="AE11" s="11">
        <v>0.18772685946830769</v>
      </c>
      <c r="AF11" s="11">
        <v>0.19445406340036014</v>
      </c>
      <c r="AG11" s="11">
        <v>0.20122055702375763</v>
      </c>
      <c r="AH11" s="11">
        <v>0.20769043795542613</v>
      </c>
      <c r="AI11" s="11">
        <v>0.213551316792362</v>
      </c>
      <c r="AJ11" s="11">
        <v>0.2245025640278478</v>
      </c>
      <c r="AK11" s="92">
        <f>HLOOKUP(MAX(AB11:AJ11),$AB11:AJ$15,COUNT(AJ11:AJ$15),FALSE)</f>
        <v>200000</v>
      </c>
      <c r="AM11" s="9">
        <v>0</v>
      </c>
      <c r="AN11" s="121">
        <v>69784697.377838746</v>
      </c>
      <c r="AO11" s="122">
        <v>70295719.681349382</v>
      </c>
      <c r="AP11" s="122">
        <v>70142514.224864081</v>
      </c>
      <c r="AQ11" s="122">
        <v>69592800.614134014</v>
      </c>
      <c r="AR11" s="122">
        <v>68694792.637707666</v>
      </c>
      <c r="AS11" s="122">
        <v>68704992.607224509</v>
      </c>
      <c r="AT11" s="122">
        <v>68852352.765736923</v>
      </c>
      <c r="AU11" s="122">
        <v>68453576.393571436</v>
      </c>
      <c r="AV11" s="122">
        <v>67939251.815678522</v>
      </c>
      <c r="AW11" s="92">
        <f>HLOOKUP(MAX(AN11:AV11),AN11:AV$15,COUNT(AV11:AV$15),FALSE)</f>
        <v>160000</v>
      </c>
    </row>
    <row r="12" spans="1:49" x14ac:dyDescent="0.25">
      <c r="A12" s="98"/>
      <c r="B12" s="97"/>
      <c r="C12" s="110"/>
      <c r="D12" s="110"/>
      <c r="E12" s="110"/>
      <c r="I12" s="154">
        <v>172500</v>
      </c>
      <c r="J12" s="147">
        <v>40305746.203125</v>
      </c>
      <c r="K12" s="148">
        <v>0.19120826491674375</v>
      </c>
      <c r="L12" s="153">
        <v>69271617.72788702</v>
      </c>
      <c r="M12" s="116">
        <f t="shared" si="0"/>
        <v>172500</v>
      </c>
      <c r="N12" s="110"/>
      <c r="O12" s="9">
        <v>15</v>
      </c>
      <c r="P12" s="131">
        <v>38589746.203125</v>
      </c>
      <c r="Q12" s="131">
        <v>42719683.703125</v>
      </c>
      <c r="R12" s="131">
        <v>44274808.703125</v>
      </c>
      <c r="S12" s="131">
        <v>45499246.203125</v>
      </c>
      <c r="T12" s="131">
        <v>46466933.703125</v>
      </c>
      <c r="U12" s="131">
        <v>47831121.203125</v>
      </c>
      <c r="V12" s="131">
        <v>49299308.703125</v>
      </c>
      <c r="W12" s="131">
        <v>50730933.703125</v>
      </c>
      <c r="X12" s="131">
        <v>52410371.203125</v>
      </c>
      <c r="Y12" s="92">
        <f>HLOOKUP(MAX(P12:X12),P12:$X$15,COUNT(X12:X$15),FALSE)</f>
        <v>200000</v>
      </c>
      <c r="AA12" s="9">
        <v>15</v>
      </c>
      <c r="AB12" s="12">
        <v>0.15754131946570729</v>
      </c>
      <c r="AC12" s="11">
        <v>0.17588802578691123</v>
      </c>
      <c r="AD12" s="11">
        <v>0.1840412715763603</v>
      </c>
      <c r="AE12" s="11">
        <v>0.19158384017484947</v>
      </c>
      <c r="AF12" s="11">
        <v>0.19859785747676034</v>
      </c>
      <c r="AG12" s="11">
        <v>0.20551310992147889</v>
      </c>
      <c r="AH12" s="11">
        <v>0.21216779438425287</v>
      </c>
      <c r="AI12" s="11">
        <v>0.2184982931480963</v>
      </c>
      <c r="AJ12" s="11">
        <v>0.22966858546505259</v>
      </c>
      <c r="AK12" s="92">
        <f>HLOOKUP(MAX(AB12:AJ12),$AB12:AJ$15,COUNT(AJ12:AJ$15),FALSE)</f>
        <v>200000</v>
      </c>
      <c r="AM12" s="9">
        <v>15</v>
      </c>
      <c r="AN12" s="121">
        <v>77575338.413250029</v>
      </c>
      <c r="AO12" s="122">
        <v>78910043.099188805</v>
      </c>
      <c r="AP12" s="122">
        <v>79014679.545191273</v>
      </c>
      <c r="AQ12" s="122">
        <v>78773067.926027536</v>
      </c>
      <c r="AR12" s="122">
        <v>78287974.147978798</v>
      </c>
      <c r="AS12" s="122">
        <v>78602183.508001834</v>
      </c>
      <c r="AT12" s="122">
        <v>79166550.465952009</v>
      </c>
      <c r="AU12" s="122">
        <v>79754195.108536988</v>
      </c>
      <c r="AV12" s="122">
        <v>79472427.102304876</v>
      </c>
      <c r="AW12" s="92">
        <f>HLOOKUP(MAX(AN12:AV12),AN12:AV$15,COUNT(AV12:AV$15),FALSE)</f>
        <v>190000</v>
      </c>
    </row>
    <row r="13" spans="1:49" x14ac:dyDescent="0.25">
      <c r="A13" s="98" t="s">
        <v>35</v>
      </c>
      <c r="B13" s="143">
        <v>1200000</v>
      </c>
      <c r="C13" s="110"/>
      <c r="D13" s="110"/>
      <c r="E13" s="110"/>
      <c r="I13" s="154">
        <v>175000</v>
      </c>
      <c r="J13" s="147">
        <v>40495058.703125</v>
      </c>
      <c r="K13" s="148">
        <v>0.19445406340036014</v>
      </c>
      <c r="L13" s="153">
        <v>68694792.637707666</v>
      </c>
      <c r="M13" s="116">
        <f t="shared" si="0"/>
        <v>175000</v>
      </c>
      <c r="N13" s="110"/>
      <c r="O13" s="9">
        <v>30</v>
      </c>
      <c r="P13" s="131">
        <v>43025996.203125</v>
      </c>
      <c r="Q13" s="131">
        <v>47583308.703125</v>
      </c>
      <c r="R13" s="131">
        <v>49494308.703125</v>
      </c>
      <c r="S13" s="131">
        <v>51189183.703125</v>
      </c>
      <c r="T13" s="131">
        <v>52520058.703125</v>
      </c>
      <c r="U13" s="131">
        <v>54419683.703125</v>
      </c>
      <c r="V13" s="131">
        <v>55987808.703125</v>
      </c>
      <c r="W13" s="131">
        <v>57777746.203125</v>
      </c>
      <c r="X13" s="131">
        <v>60173808.703125</v>
      </c>
      <c r="Y13" s="92">
        <f>HLOOKUP(MAX(P13:X13),P13:$X$15,COUNT(X13:X$15),FALSE)</f>
        <v>200000</v>
      </c>
      <c r="AA13" s="9">
        <v>30</v>
      </c>
      <c r="AB13" s="12">
        <v>0.16033536874650642</v>
      </c>
      <c r="AC13" s="11">
        <v>0.17872336502075195</v>
      </c>
      <c r="AD13" s="11">
        <v>0.18701091477036574</v>
      </c>
      <c r="AE13" s="11">
        <v>0.19476898144404917</v>
      </c>
      <c r="AF13" s="11">
        <v>0.20196138705297059</v>
      </c>
      <c r="AG13" s="11">
        <v>0.20908131129216612</v>
      </c>
      <c r="AH13" s="11">
        <v>0.21570691646520004</v>
      </c>
      <c r="AI13" s="11">
        <v>0.22212812349823152</v>
      </c>
      <c r="AJ13" s="11">
        <v>0.23359397788480202</v>
      </c>
      <c r="AK13" s="92">
        <f>HLOOKUP(MAX(AB13:AJ13),$AB13:AJ$15,COUNT(AJ13:AJ$15),FALSE)</f>
        <v>200000</v>
      </c>
      <c r="AM13" s="9">
        <v>30</v>
      </c>
      <c r="AN13" s="121">
        <v>85822784.8136971</v>
      </c>
      <c r="AO13" s="122">
        <v>87373386.82219851</v>
      </c>
      <c r="AP13" s="122">
        <v>87836485.062642887</v>
      </c>
      <c r="AQ13" s="122">
        <v>88117104.311063692</v>
      </c>
      <c r="AR13" s="122">
        <v>87996867.01661332</v>
      </c>
      <c r="AS13" s="122">
        <v>88947943.224508464</v>
      </c>
      <c r="AT13" s="122">
        <v>89480748.16616708</v>
      </c>
      <c r="AU13" s="122">
        <v>90428900.90372403</v>
      </c>
      <c r="AV13" s="122">
        <v>90868149.087435856</v>
      </c>
      <c r="AW13" s="92">
        <f>HLOOKUP(MAX(AN13:AV13),AN13:AV$15,COUNT(AV13:AV$15),FALSE)</f>
        <v>200000</v>
      </c>
    </row>
    <row r="14" spans="1:49" ht="16.5" thickBot="1" x14ac:dyDescent="0.3">
      <c r="A14" s="98"/>
      <c r="B14" s="97"/>
      <c r="C14" s="110"/>
      <c r="D14" s="110"/>
      <c r="E14" s="110"/>
      <c r="I14" s="154">
        <v>177500</v>
      </c>
      <c r="J14" s="147">
        <v>40982964.953125</v>
      </c>
      <c r="K14" s="148">
        <v>0.19784913744463353</v>
      </c>
      <c r="L14" s="153">
        <v>68639532.709512427</v>
      </c>
      <c r="M14" s="116">
        <f t="shared" si="0"/>
        <v>177500</v>
      </c>
      <c r="N14" s="110"/>
      <c r="O14" s="5">
        <v>50</v>
      </c>
      <c r="P14" s="131">
        <v>48656621.203125</v>
      </c>
      <c r="Q14" s="131">
        <v>54212496.203125</v>
      </c>
      <c r="R14" s="131">
        <v>56572808.703125</v>
      </c>
      <c r="S14" s="131">
        <v>58673933.703125</v>
      </c>
      <c r="T14" s="131">
        <v>60685683.703125</v>
      </c>
      <c r="U14" s="131">
        <v>63118308.703125</v>
      </c>
      <c r="V14" s="131">
        <v>65133308.703125</v>
      </c>
      <c r="W14" s="131">
        <v>67269371.203125</v>
      </c>
      <c r="X14" s="131">
        <v>70630683.703125</v>
      </c>
      <c r="Y14" s="92">
        <f>HLOOKUP(MAX(P14:X14),P14:$X$15,COUNT(X14:X$15),FALSE)</f>
        <v>200000</v>
      </c>
      <c r="AA14" s="5">
        <v>50</v>
      </c>
      <c r="AB14" s="42">
        <v>0.16324986144313033</v>
      </c>
      <c r="AC14" s="41">
        <v>0.18187230341896471</v>
      </c>
      <c r="AD14" s="41">
        <v>0.19026942690991491</v>
      </c>
      <c r="AE14" s="41">
        <v>0.19812903931628623</v>
      </c>
      <c r="AF14" s="41">
        <v>0.20555740097595054</v>
      </c>
      <c r="AG14" s="41">
        <v>0.21277747000783778</v>
      </c>
      <c r="AH14" s="41">
        <v>0.21949622128167756</v>
      </c>
      <c r="AI14" s="41">
        <v>0.22594085649120008</v>
      </c>
      <c r="AJ14" s="41">
        <v>0.23765371367134927</v>
      </c>
      <c r="AK14" s="92">
        <f>HLOOKUP(MAX(AB14:AJ14),$AB14:AJ$15,COUNT(AJ14:AJ$15),FALSE)</f>
        <v>200000</v>
      </c>
      <c r="AM14" s="5">
        <v>50</v>
      </c>
      <c r="AN14" s="123">
        <v>96310522.963369399</v>
      </c>
      <c r="AO14" s="124">
        <v>98880068.357872277</v>
      </c>
      <c r="AP14" s="124">
        <v>99780168.037799105</v>
      </c>
      <c r="AQ14" s="124">
        <v>100434739.25831088</v>
      </c>
      <c r="AR14" s="124">
        <v>101095807.55752002</v>
      </c>
      <c r="AS14" s="124">
        <v>102595635.64944369</v>
      </c>
      <c r="AT14" s="124">
        <v>103564195.06619924</v>
      </c>
      <c r="AU14" s="124">
        <v>104799158.58802012</v>
      </c>
      <c r="AV14" s="124">
        <v>106209036.65538791</v>
      </c>
      <c r="AW14" s="92">
        <f>HLOOKUP(MAX(AN14:AV14),AN14:AV$15,COUNT(AV14:AV$15),FALSE)</f>
        <v>200000</v>
      </c>
    </row>
    <row r="15" spans="1:49" x14ac:dyDescent="0.25">
      <c r="A15" s="98" t="s">
        <v>34</v>
      </c>
      <c r="B15" s="144">
        <v>0.25</v>
      </c>
      <c r="C15" s="110"/>
      <c r="D15" s="110"/>
      <c r="E15" s="110"/>
      <c r="I15" s="154">
        <v>180000</v>
      </c>
      <c r="J15" s="147">
        <v>41543996.203125</v>
      </c>
      <c r="K15" s="148">
        <v>0.20122055702375763</v>
      </c>
      <c r="L15" s="153">
        <v>68704992.607224509</v>
      </c>
      <c r="M15" s="116">
        <f t="shared" si="0"/>
        <v>180000</v>
      </c>
      <c r="N15" s="110"/>
      <c r="O15" s="40"/>
      <c r="P15" s="40">
        <f>P5</f>
        <v>150000</v>
      </c>
      <c r="Q15" s="40">
        <f t="shared" ref="Q15:X15" si="1">Q5</f>
        <v>160000</v>
      </c>
      <c r="R15" s="40">
        <f t="shared" si="1"/>
        <v>165000</v>
      </c>
      <c r="S15" s="40">
        <f t="shared" si="1"/>
        <v>170000</v>
      </c>
      <c r="T15" s="40">
        <f t="shared" si="1"/>
        <v>175000</v>
      </c>
      <c r="U15" s="40">
        <f t="shared" si="1"/>
        <v>180000</v>
      </c>
      <c r="V15" s="40">
        <f t="shared" si="1"/>
        <v>185000</v>
      </c>
      <c r="W15" s="40">
        <f t="shared" si="1"/>
        <v>190000</v>
      </c>
      <c r="X15" s="40">
        <f t="shared" si="1"/>
        <v>200000</v>
      </c>
      <c r="Y15" s="39"/>
      <c r="AB15" s="1">
        <f>AB5</f>
        <v>150000</v>
      </c>
      <c r="AC15" s="1">
        <f t="shared" ref="AC15:AJ15" si="2">AC5</f>
        <v>160000</v>
      </c>
      <c r="AD15" s="1">
        <f t="shared" si="2"/>
        <v>165000</v>
      </c>
      <c r="AE15" s="1">
        <f t="shared" si="2"/>
        <v>170000</v>
      </c>
      <c r="AF15" s="1">
        <f t="shared" si="2"/>
        <v>175000</v>
      </c>
      <c r="AG15" s="1">
        <f t="shared" si="2"/>
        <v>180000</v>
      </c>
      <c r="AH15" s="1">
        <f t="shared" si="2"/>
        <v>185000</v>
      </c>
      <c r="AI15" s="1">
        <f t="shared" si="2"/>
        <v>190000</v>
      </c>
      <c r="AJ15" s="1">
        <f t="shared" si="2"/>
        <v>200000</v>
      </c>
      <c r="AK15" s="10"/>
      <c r="AN15" s="1">
        <f>AN5</f>
        <v>150000</v>
      </c>
      <c r="AO15" s="1">
        <f t="shared" ref="AO15:AV15" si="3">AO5</f>
        <v>160000</v>
      </c>
      <c r="AP15" s="1">
        <f t="shared" si="3"/>
        <v>165000</v>
      </c>
      <c r="AQ15" s="1">
        <f t="shared" si="3"/>
        <v>170000</v>
      </c>
      <c r="AR15" s="1">
        <f t="shared" si="3"/>
        <v>175000</v>
      </c>
      <c r="AS15" s="1">
        <f t="shared" si="3"/>
        <v>180000</v>
      </c>
      <c r="AT15" s="1">
        <f t="shared" si="3"/>
        <v>185000</v>
      </c>
      <c r="AU15" s="1">
        <f t="shared" si="3"/>
        <v>190000</v>
      </c>
      <c r="AV15" s="1">
        <f t="shared" si="3"/>
        <v>200000</v>
      </c>
      <c r="AW15" s="10"/>
    </row>
    <row r="16" spans="1:49" x14ac:dyDescent="0.25">
      <c r="A16" s="98" t="s">
        <v>33</v>
      </c>
      <c r="B16" s="144">
        <v>0.25</v>
      </c>
      <c r="C16" s="110"/>
      <c r="D16" s="110"/>
      <c r="E16" s="110"/>
      <c r="I16" s="154">
        <v>182500</v>
      </c>
      <c r="J16" s="147">
        <v>42011996.203125</v>
      </c>
      <c r="K16" s="148">
        <v>0.20444291200819972</v>
      </c>
      <c r="L16" s="153">
        <v>68663486.713813946</v>
      </c>
      <c r="M16" s="116">
        <f t="shared" si="0"/>
        <v>182500</v>
      </c>
      <c r="N16" s="110"/>
    </row>
    <row r="17" spans="1:49" x14ac:dyDescent="0.25">
      <c r="A17" s="98" t="s">
        <v>32</v>
      </c>
      <c r="B17" s="144">
        <v>0.1</v>
      </c>
      <c r="C17" s="110"/>
      <c r="D17" s="110"/>
      <c r="E17" s="110"/>
      <c r="I17" s="154">
        <v>185000</v>
      </c>
      <c r="J17" s="147">
        <v>42610808.703125</v>
      </c>
      <c r="K17" s="148">
        <v>0.20769043795542613</v>
      </c>
      <c r="L17" s="153">
        <v>68852352.765736923</v>
      </c>
      <c r="M17" s="116">
        <f t="shared" si="0"/>
        <v>185000</v>
      </c>
      <c r="N17" s="110"/>
    </row>
    <row r="18" spans="1:49" ht="16.5" thickBot="1" x14ac:dyDescent="0.3">
      <c r="A18" s="98"/>
      <c r="B18" s="97"/>
      <c r="C18" s="110"/>
      <c r="D18" s="110"/>
      <c r="E18" s="110"/>
      <c r="I18" s="154">
        <v>187500</v>
      </c>
      <c r="J18" s="147">
        <v>42887871.203125</v>
      </c>
      <c r="K18" s="148">
        <v>0.21062183525168815</v>
      </c>
      <c r="L18" s="153">
        <v>68586209.977544069</v>
      </c>
      <c r="M18" s="116">
        <f t="shared" si="0"/>
        <v>187500</v>
      </c>
      <c r="N18" s="110"/>
    </row>
    <row r="19" spans="1:49" x14ac:dyDescent="0.25">
      <c r="A19" s="98" t="s">
        <v>30</v>
      </c>
      <c r="B19" s="143">
        <f>SUM(B20:B22)</f>
        <v>550000</v>
      </c>
      <c r="C19" s="110"/>
      <c r="D19" s="110"/>
      <c r="E19" s="110"/>
      <c r="I19" s="154">
        <v>190000</v>
      </c>
      <c r="J19" s="147">
        <v>43252683.703125</v>
      </c>
      <c r="K19" s="148">
        <v>0.213551316792362</v>
      </c>
      <c r="L19" s="153">
        <v>68453576.393571436</v>
      </c>
      <c r="M19" s="116">
        <f t="shared" si="0"/>
        <v>190000</v>
      </c>
      <c r="N19" s="110"/>
      <c r="O19" s="208" t="s">
        <v>31</v>
      </c>
      <c r="P19" s="209"/>
      <c r="Q19" s="209"/>
      <c r="R19" s="209"/>
      <c r="S19" s="209"/>
      <c r="T19" s="209"/>
      <c r="U19" s="209"/>
      <c r="V19" s="209"/>
      <c r="W19" s="209"/>
      <c r="X19" s="209"/>
      <c r="Y19" s="210"/>
      <c r="AA19" s="208" t="s">
        <v>31</v>
      </c>
      <c r="AB19" s="209"/>
      <c r="AC19" s="209"/>
      <c r="AD19" s="209"/>
      <c r="AE19" s="209"/>
      <c r="AF19" s="209"/>
      <c r="AG19" s="209"/>
      <c r="AH19" s="209"/>
      <c r="AI19" s="209"/>
      <c r="AJ19" s="209"/>
      <c r="AK19" s="210"/>
      <c r="AM19" s="208" t="s">
        <v>31</v>
      </c>
      <c r="AN19" s="209"/>
      <c r="AO19" s="209"/>
      <c r="AP19" s="209"/>
      <c r="AQ19" s="209"/>
      <c r="AR19" s="209"/>
      <c r="AS19" s="209"/>
      <c r="AT19" s="209"/>
      <c r="AU19" s="209"/>
      <c r="AV19" s="209"/>
      <c r="AW19" s="210"/>
    </row>
    <row r="20" spans="1:49" x14ac:dyDescent="0.25">
      <c r="A20" s="98" t="s">
        <v>28</v>
      </c>
      <c r="B20" s="143">
        <v>100000</v>
      </c>
      <c r="C20" s="110"/>
      <c r="D20" s="110"/>
      <c r="E20" s="110"/>
      <c r="I20" s="154">
        <v>192500</v>
      </c>
      <c r="J20" s="147">
        <v>43912839.953125</v>
      </c>
      <c r="K20" s="148">
        <v>0.21663689373897707</v>
      </c>
      <c r="L20" s="153">
        <v>68777050.296601132</v>
      </c>
      <c r="M20" s="116">
        <f t="shared" si="0"/>
        <v>192500</v>
      </c>
      <c r="N20" s="110"/>
      <c r="O20" s="34"/>
      <c r="P20" s="211" t="s">
        <v>12</v>
      </c>
      <c r="Q20" s="212"/>
      <c r="R20" s="52">
        <f>B4</f>
        <v>0</v>
      </c>
      <c r="S20" s="33"/>
      <c r="T20" s="211" t="s">
        <v>29</v>
      </c>
      <c r="U20" s="212"/>
      <c r="V20" s="213"/>
      <c r="W20" s="51">
        <f>F12</f>
        <v>0</v>
      </c>
      <c r="X20" s="33"/>
      <c r="Y20" s="32"/>
      <c r="AA20" s="31"/>
      <c r="AB20" s="211" t="s">
        <v>12</v>
      </c>
      <c r="AC20" s="212"/>
      <c r="AD20" s="50">
        <f>B4</f>
        <v>0</v>
      </c>
      <c r="AE20" s="30"/>
      <c r="AF20" s="214" t="s">
        <v>29</v>
      </c>
      <c r="AG20" s="215"/>
      <c r="AH20" s="216"/>
      <c r="AI20" s="49">
        <f>F12</f>
        <v>0</v>
      </c>
      <c r="AJ20" s="30"/>
      <c r="AK20" s="29"/>
      <c r="AM20" s="31"/>
      <c r="AN20" s="211" t="s">
        <v>12</v>
      </c>
      <c r="AO20" s="212"/>
      <c r="AP20" s="50">
        <f>B4</f>
        <v>0</v>
      </c>
      <c r="AQ20" s="30"/>
      <c r="AR20" s="214" t="s">
        <v>29</v>
      </c>
      <c r="AS20" s="215"/>
      <c r="AT20" s="216"/>
      <c r="AU20" s="49">
        <f>AI20</f>
        <v>0</v>
      </c>
      <c r="AV20" s="30"/>
      <c r="AW20" s="29"/>
    </row>
    <row r="21" spans="1:49" x14ac:dyDescent="0.25">
      <c r="A21" s="98" t="s">
        <v>27</v>
      </c>
      <c r="B21" s="143">
        <v>150000</v>
      </c>
      <c r="C21" s="110"/>
      <c r="D21" s="110"/>
      <c r="E21" s="110"/>
      <c r="I21" s="154">
        <v>195000</v>
      </c>
      <c r="J21" s="147">
        <v>44138308.703125</v>
      </c>
      <c r="K21" s="148">
        <v>0.21933168705587855</v>
      </c>
      <c r="L21" s="153">
        <v>68491286.261647105</v>
      </c>
      <c r="M21" s="116">
        <f t="shared" si="0"/>
        <v>195000</v>
      </c>
      <c r="N21" s="110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2"/>
      <c r="AA21" s="31"/>
      <c r="AB21" s="30"/>
      <c r="AC21" s="30"/>
      <c r="AD21" s="30"/>
      <c r="AE21" s="30"/>
      <c r="AF21" s="30"/>
      <c r="AG21" s="30"/>
      <c r="AH21" s="30"/>
      <c r="AI21" s="30"/>
      <c r="AJ21" s="30"/>
      <c r="AK21" s="29"/>
      <c r="AM21" s="31"/>
      <c r="AN21" s="30"/>
      <c r="AO21" s="30"/>
      <c r="AP21" s="30"/>
      <c r="AQ21" s="30"/>
      <c r="AR21" s="30"/>
      <c r="AS21" s="30"/>
      <c r="AT21" s="30"/>
      <c r="AU21" s="30"/>
      <c r="AV21" s="30"/>
      <c r="AW21" s="29"/>
    </row>
    <row r="22" spans="1:49" x14ac:dyDescent="0.25">
      <c r="A22" s="98" t="s">
        <v>26</v>
      </c>
      <c r="B22" s="143">
        <v>300000</v>
      </c>
      <c r="C22" s="110"/>
      <c r="D22" s="110"/>
      <c r="E22" s="110"/>
      <c r="I22" s="154">
        <v>197500</v>
      </c>
      <c r="J22" s="147">
        <v>44003027.453125</v>
      </c>
      <c r="K22" s="148">
        <v>0.22169168060016373</v>
      </c>
      <c r="L22" s="153">
        <v>67739242.374367058</v>
      </c>
      <c r="M22" s="116">
        <f t="shared" si="0"/>
        <v>197500</v>
      </c>
      <c r="N22" s="110"/>
      <c r="O22" s="132">
        <f>J2</f>
        <v>40495058.703125</v>
      </c>
      <c r="P22" s="128">
        <v>150000</v>
      </c>
      <c r="Q22" s="129">
        <v>160000</v>
      </c>
      <c r="R22" s="129">
        <v>165000</v>
      </c>
      <c r="S22" s="129">
        <v>170000</v>
      </c>
      <c r="T22" s="129">
        <v>175000</v>
      </c>
      <c r="U22" s="129">
        <v>180000</v>
      </c>
      <c r="V22" s="129">
        <v>185000</v>
      </c>
      <c r="W22" s="129">
        <v>190000</v>
      </c>
      <c r="X22" s="130">
        <v>200000</v>
      </c>
      <c r="Y22" s="24" t="s">
        <v>9</v>
      </c>
      <c r="AA22" s="28">
        <f>K2</f>
        <v>0.19445406340036014</v>
      </c>
      <c r="AB22" s="27">
        <v>150000</v>
      </c>
      <c r="AC22" s="26">
        <f>AB22+10000</f>
        <v>160000</v>
      </c>
      <c r="AD22" s="26">
        <f t="shared" ref="AD22:AI22" si="4">AC22+5000</f>
        <v>165000</v>
      </c>
      <c r="AE22" s="26">
        <f t="shared" si="4"/>
        <v>170000</v>
      </c>
      <c r="AF22" s="26">
        <f t="shared" si="4"/>
        <v>175000</v>
      </c>
      <c r="AG22" s="26">
        <f t="shared" si="4"/>
        <v>180000</v>
      </c>
      <c r="AH22" s="26">
        <f t="shared" si="4"/>
        <v>185000</v>
      </c>
      <c r="AI22" s="26">
        <f t="shared" si="4"/>
        <v>190000</v>
      </c>
      <c r="AJ22" s="25">
        <f>AI22+10000</f>
        <v>200000</v>
      </c>
      <c r="AK22" s="24" t="s">
        <v>9</v>
      </c>
      <c r="AM22" s="118">
        <f>L2</f>
        <v>68694792.637707666</v>
      </c>
      <c r="AN22" s="27">
        <v>150000</v>
      </c>
      <c r="AO22" s="26">
        <f>AN22+10000</f>
        <v>160000</v>
      </c>
      <c r="AP22" s="26">
        <f t="shared" ref="AP22:AU22" si="5">AO22+5000</f>
        <v>165000</v>
      </c>
      <c r="AQ22" s="26">
        <f t="shared" si="5"/>
        <v>170000</v>
      </c>
      <c r="AR22" s="26">
        <f t="shared" si="5"/>
        <v>175000</v>
      </c>
      <c r="AS22" s="26">
        <f t="shared" si="5"/>
        <v>180000</v>
      </c>
      <c r="AT22" s="26">
        <f t="shared" si="5"/>
        <v>185000</v>
      </c>
      <c r="AU22" s="26">
        <f t="shared" si="5"/>
        <v>190000</v>
      </c>
      <c r="AV22" s="25">
        <f>AU22+10000</f>
        <v>200000</v>
      </c>
      <c r="AW22" s="24" t="s">
        <v>9</v>
      </c>
    </row>
    <row r="23" spans="1:49" ht="16.5" thickBot="1" x14ac:dyDescent="0.3">
      <c r="A23" s="98" t="s">
        <v>25</v>
      </c>
      <c r="B23" s="144">
        <f>B5</f>
        <v>0.35</v>
      </c>
      <c r="C23" s="110"/>
      <c r="D23" s="110"/>
      <c r="E23" s="110"/>
      <c r="I23" s="155">
        <v>200000</v>
      </c>
      <c r="J23" s="156">
        <v>44541308.703125</v>
      </c>
      <c r="K23" s="157">
        <v>0.2245025640278478</v>
      </c>
      <c r="L23" s="158">
        <v>67939251.815678522</v>
      </c>
      <c r="M23" s="116">
        <f t="shared" si="0"/>
        <v>200000</v>
      </c>
      <c r="N23" s="110"/>
      <c r="O23" s="48">
        <v>0.2</v>
      </c>
      <c r="P23" s="23">
        <f t="dataTable" ref="P23:X29" dt2D="1" dtr="1" r1="B2" r2="B5"/>
        <v>24757440.5</v>
      </c>
      <c r="Q23" s="22">
        <v>27095003</v>
      </c>
      <c r="R23" s="22">
        <v>27941628</v>
      </c>
      <c r="S23" s="22">
        <v>28754940.5</v>
      </c>
      <c r="T23" s="22">
        <v>29165253</v>
      </c>
      <c r="U23" s="22">
        <v>29997253</v>
      </c>
      <c r="V23" s="22">
        <v>30723628</v>
      </c>
      <c r="W23" s="22">
        <v>31159940.5</v>
      </c>
      <c r="X23" s="21">
        <v>32236503</v>
      </c>
      <c r="Y23" s="53">
        <f>HLOOKUP(MAX(P23:X23),P23:X$30,COUNT(X23:X$30),FALSE)</f>
        <v>200000</v>
      </c>
      <c r="AA23" s="48">
        <v>0.2</v>
      </c>
      <c r="AB23" s="19">
        <f t="dataTable" ref="AB23:AJ29" dt2D="1" dtr="1" r1="B2" r2="B5" ca="1"/>
        <v>0.14802655007473842</v>
      </c>
      <c r="AC23" s="18">
        <v>0.16569840386497064</v>
      </c>
      <c r="AD23" s="18">
        <v>0.17350737704918032</v>
      </c>
      <c r="AE23" s="18">
        <v>0.18090557093425605</v>
      </c>
      <c r="AF23" s="18">
        <v>0.18746747870801864</v>
      </c>
      <c r="AG23" s="18">
        <v>0.19423240740740741</v>
      </c>
      <c r="AH23" s="18">
        <v>0.20057205901553726</v>
      </c>
      <c r="AI23" s="18">
        <v>0.20628891426679907</v>
      </c>
      <c r="AJ23" s="18">
        <v>0.21722710916442048</v>
      </c>
      <c r="AK23" s="53">
        <f>HLOOKUP(MAX(AB23:AJ23),AB23:AJ$30,COUNT(AJ23:AJ$30),FALSE)</f>
        <v>200000</v>
      </c>
      <c r="AM23" s="48">
        <v>0.2</v>
      </c>
      <c r="AN23" s="118">
        <f t="dataTable" ref="AN23:AV29" dt2D="1" dtr="1" r1="B2" r2="B5" ca="1"/>
        <v>52261083.424681194</v>
      </c>
      <c r="AO23" s="118">
        <v>52360237.68639604</v>
      </c>
      <c r="AP23" s="118">
        <v>52095410.559772395</v>
      </c>
      <c r="AQ23" s="118">
        <v>51889045.354603797</v>
      </c>
      <c r="AR23" s="118">
        <v>51174323.869057894</v>
      </c>
      <c r="AS23" s="118">
        <v>51265658.286236852</v>
      </c>
      <c r="AT23" s="118">
        <v>51260038.85153009</v>
      </c>
      <c r="AU23" s="118">
        <v>50913665.331233382</v>
      </c>
      <c r="AV23" s="118">
        <v>50663342.311368525</v>
      </c>
      <c r="AW23" s="53">
        <f>HLOOKUP(MAX(AN23:AV23),AN23:AV$30,COUNT(AV23:AV$30),FALSE)</f>
        <v>160000</v>
      </c>
    </row>
    <row r="24" spans="1:49" ht="16.5" thickBot="1" x14ac:dyDescent="0.3">
      <c r="A24" s="98"/>
      <c r="B24" s="97"/>
      <c r="C24" s="110"/>
      <c r="D24" s="110"/>
      <c r="E24" s="110"/>
      <c r="I24" s="110"/>
      <c r="J24" s="110"/>
      <c r="K24" s="110"/>
      <c r="L24" s="110"/>
      <c r="M24" s="115"/>
      <c r="N24" s="110"/>
      <c r="O24" s="47">
        <v>0.25</v>
      </c>
      <c r="P24" s="15">
        <v>27583486.328125</v>
      </c>
      <c r="Q24" s="14">
        <v>30352486.328125</v>
      </c>
      <c r="R24" s="14">
        <v>31421736.328125</v>
      </c>
      <c r="S24" s="14">
        <v>32109111.328125</v>
      </c>
      <c r="T24" s="14">
        <v>32629111.328125</v>
      </c>
      <c r="U24" s="14">
        <v>33685361.328125</v>
      </c>
      <c r="V24" s="14">
        <v>34499486.328125</v>
      </c>
      <c r="W24" s="14">
        <v>35104798.828125</v>
      </c>
      <c r="X24" s="13">
        <v>36029423.828125</v>
      </c>
      <c r="Y24" s="53">
        <f>HLOOKUP(MAX(P24:X24),P24:X$30,COUNT(X24:X$30),FALSE)</f>
        <v>200000</v>
      </c>
      <c r="AA24" s="47">
        <v>0.25</v>
      </c>
      <c r="AB24" s="12">
        <v>0.15023685363902506</v>
      </c>
      <c r="AC24" s="11">
        <v>0.16817645350246566</v>
      </c>
      <c r="AD24" s="11">
        <v>0.17616537060592044</v>
      </c>
      <c r="AE24" s="11">
        <v>0.18337584996073672</v>
      </c>
      <c r="AF24" s="11">
        <v>0.19006326680136887</v>
      </c>
      <c r="AG24" s="11">
        <v>0.19699041712353801</v>
      </c>
      <c r="AH24" s="11">
        <v>0.20336282429853517</v>
      </c>
      <c r="AI24" s="11">
        <v>0.20924360033453537</v>
      </c>
      <c r="AJ24" s="11">
        <v>0.21995985243055555</v>
      </c>
      <c r="AK24" s="53">
        <f>HLOOKUP(MAX(AB24:AJ24),AB24:AJ$30,COUNT(AJ24:AJ$30),FALSE)</f>
        <v>200000</v>
      </c>
      <c r="AM24" s="47">
        <v>0.25</v>
      </c>
      <c r="AN24" s="118">
        <v>57420830.852342978</v>
      </c>
      <c r="AO24" s="118">
        <v>57862091.90672154</v>
      </c>
      <c r="AP24" s="118">
        <v>57787053.531812564</v>
      </c>
      <c r="AQ24" s="118">
        <v>57225025.334891357</v>
      </c>
      <c r="AR24" s="118">
        <v>56555057.596233636</v>
      </c>
      <c r="AS24" s="118">
        <v>56854914.833443403</v>
      </c>
      <c r="AT24" s="118">
        <v>56874865.078155428</v>
      </c>
      <c r="AU24" s="118">
        <v>56653933.81767685</v>
      </c>
      <c r="AV24" s="118">
        <v>56005129.739707701</v>
      </c>
      <c r="AW24" s="53">
        <f>HLOOKUP(MAX(AN24:AV24),AN24:AV$30,COUNT(AV24:AV$30),FALSE)</f>
        <v>160000</v>
      </c>
    </row>
    <row r="25" spans="1:49" x14ac:dyDescent="0.25">
      <c r="A25" s="98" t="s">
        <v>24</v>
      </c>
      <c r="B25" s="145">
        <v>0.35</v>
      </c>
      <c r="C25" s="110"/>
      <c r="D25" s="110"/>
      <c r="E25" s="110"/>
      <c r="I25" s="149"/>
      <c r="J25" s="150" t="s">
        <v>68</v>
      </c>
      <c r="K25" s="150" t="s">
        <v>69</v>
      </c>
      <c r="L25" s="151" t="s">
        <v>70</v>
      </c>
      <c r="M25" s="115"/>
      <c r="N25" s="110"/>
      <c r="O25" s="47">
        <v>0.3</v>
      </c>
      <c r="P25" s="15">
        <v>30924591.75</v>
      </c>
      <c r="Q25" s="14">
        <v>33817904.25</v>
      </c>
      <c r="R25" s="14">
        <v>34912341.75</v>
      </c>
      <c r="S25" s="14">
        <v>35628966.75</v>
      </c>
      <c r="T25" s="14">
        <v>36352091.75</v>
      </c>
      <c r="U25" s="14">
        <v>37348216.75</v>
      </c>
      <c r="V25" s="14">
        <v>38250091.75</v>
      </c>
      <c r="W25" s="14">
        <v>39072341.75</v>
      </c>
      <c r="X25" s="13">
        <v>40113966.75</v>
      </c>
      <c r="Y25" s="53">
        <f>HLOOKUP(MAX(P25:X25),P25:X$30,COUNT(X25:X$30),FALSE)</f>
        <v>200000</v>
      </c>
      <c r="AA25" s="47">
        <v>0.3</v>
      </c>
      <c r="AB25" s="12">
        <v>0.152488125</v>
      </c>
      <c r="AC25" s="11">
        <v>0.17031579497381144</v>
      </c>
      <c r="AD25" s="11">
        <v>0.17825606571187869</v>
      </c>
      <c r="AE25" s="11">
        <v>0.18547093571056741</v>
      </c>
      <c r="AF25" s="11">
        <v>0.1923391097883598</v>
      </c>
      <c r="AG25" s="11">
        <v>0.19912676876732779</v>
      </c>
      <c r="AH25" s="11">
        <v>0.20552410805437643</v>
      </c>
      <c r="AI25" s="11">
        <v>0.2115678024149881</v>
      </c>
      <c r="AJ25" s="11">
        <v>0.22236123475609756</v>
      </c>
      <c r="AK25" s="53">
        <f>HLOOKUP(MAX(AB25:AJ25),AB25:AJ$30,COUNT(AJ25:AJ$30),FALSE)</f>
        <v>200000</v>
      </c>
      <c r="AM25" s="47">
        <v>0.3</v>
      </c>
      <c r="AN25" s="118">
        <v>63487652.03854426</v>
      </c>
      <c r="AO25" s="118">
        <v>63699476.997476667</v>
      </c>
      <c r="AP25" s="118">
        <v>63479593.561686069</v>
      </c>
      <c r="AQ25" s="118">
        <v>62814844.573557548</v>
      </c>
      <c r="AR25" s="118">
        <v>62315829.230368003</v>
      </c>
      <c r="AS25" s="118">
        <v>62390476.15072228</v>
      </c>
      <c r="AT25" s="118">
        <v>62419034.229605913</v>
      </c>
      <c r="AU25" s="118">
        <v>62414371.288658567</v>
      </c>
      <c r="AV25" s="118">
        <v>61745545.736998081</v>
      </c>
      <c r="AW25" s="53">
        <f>HLOOKUP(MAX(AN25:AV25),AN25:AV$30,COUNT(AV25:AV$30),FALSE)</f>
        <v>160000</v>
      </c>
    </row>
    <row r="26" spans="1:49" x14ac:dyDescent="0.25">
      <c r="A26" s="98" t="s">
        <v>66</v>
      </c>
      <c r="B26" s="144">
        <v>0.125</v>
      </c>
      <c r="C26" s="110"/>
      <c r="D26" s="110"/>
      <c r="E26" s="110"/>
      <c r="I26" s="160" t="s">
        <v>71</v>
      </c>
      <c r="J26" s="159">
        <f>MAX(J3:J23)</f>
        <v>44541308.703125</v>
      </c>
      <c r="K26" s="148">
        <f t="shared" ref="K26:L26" si="6">MAX(K3:K23)</f>
        <v>0.2245025640278478</v>
      </c>
      <c r="L26" s="161">
        <f t="shared" si="6"/>
        <v>70295719.681349382</v>
      </c>
      <c r="M26" s="115"/>
      <c r="N26" s="110"/>
      <c r="O26" s="47">
        <v>0.35</v>
      </c>
      <c r="P26" s="15">
        <v>34409433.703125</v>
      </c>
      <c r="Q26" s="14">
        <v>37756121.203125</v>
      </c>
      <c r="R26" s="14">
        <v>39019558.703125</v>
      </c>
      <c r="S26" s="14">
        <v>39923871.203125</v>
      </c>
      <c r="T26" s="14">
        <v>40495058.703125</v>
      </c>
      <c r="U26" s="14">
        <v>41543996.203125</v>
      </c>
      <c r="V26" s="14">
        <v>42610808.703125</v>
      </c>
      <c r="W26" s="14">
        <v>43252683.703125</v>
      </c>
      <c r="X26" s="13">
        <v>44541308.703125</v>
      </c>
      <c r="Y26" s="53">
        <f>HLOOKUP(MAX(P26:X26),P26:X$30,COUNT(X26:X$30),FALSE)</f>
        <v>200000</v>
      </c>
      <c r="AA26" s="47">
        <v>0.35</v>
      </c>
      <c r="AB26" s="12">
        <v>0.15437161822846568</v>
      </c>
      <c r="AC26" s="11">
        <v>0.17237089665414992</v>
      </c>
      <c r="AD26" s="11">
        <v>0.18038304649758455</v>
      </c>
      <c r="AE26" s="11">
        <v>0.18772685946830769</v>
      </c>
      <c r="AF26" s="11">
        <v>0.19445406340036014</v>
      </c>
      <c r="AG26" s="11">
        <v>0.20122055702375763</v>
      </c>
      <c r="AH26" s="11">
        <v>0.20769043795542613</v>
      </c>
      <c r="AI26" s="11">
        <v>0.213551316792362</v>
      </c>
      <c r="AJ26" s="11">
        <v>0.2245025640278478</v>
      </c>
      <c r="AK26" s="53">
        <f>HLOOKUP(MAX(AB26:AJ26),AB26:AJ$30,COUNT(AJ26:AJ$30),FALSE)</f>
        <v>200000</v>
      </c>
      <c r="AM26" s="47">
        <v>0.35</v>
      </c>
      <c r="AN26" s="118">
        <v>69784697.377838746</v>
      </c>
      <c r="AO26" s="118">
        <v>70295719.681349382</v>
      </c>
      <c r="AP26" s="118">
        <v>70142514.224864081</v>
      </c>
      <c r="AQ26" s="118">
        <v>69592800.614134014</v>
      </c>
      <c r="AR26" s="118">
        <v>68694792.637707666</v>
      </c>
      <c r="AS26" s="118">
        <v>68704992.607224509</v>
      </c>
      <c r="AT26" s="118">
        <v>68852352.765736923</v>
      </c>
      <c r="AU26" s="118">
        <v>68453576.393571436</v>
      </c>
      <c r="AV26" s="118">
        <v>67939251.815678522</v>
      </c>
      <c r="AW26" s="53">
        <f>HLOOKUP(MAX(AN26:AV26),AN26:AV$30,COUNT(AV26:AV$30),FALSE)</f>
        <v>160000</v>
      </c>
    </row>
    <row r="27" spans="1:49" ht="16.5" thickBot="1" x14ac:dyDescent="0.3">
      <c r="A27" s="100" t="s">
        <v>67</v>
      </c>
      <c r="B27" s="146">
        <v>0.2</v>
      </c>
      <c r="C27" s="110"/>
      <c r="D27" s="110"/>
      <c r="E27" s="110"/>
      <c r="I27" s="162" t="s">
        <v>9</v>
      </c>
      <c r="J27" s="163">
        <f>VLOOKUP(J26,J3:$M$23,COUNT(J3:$M$3),FALSE)</f>
        <v>200000</v>
      </c>
      <c r="K27" s="163">
        <f>VLOOKUP(K26,K3:$M$23,COUNT(K3:$M$3),FALSE)</f>
        <v>200000</v>
      </c>
      <c r="L27" s="164">
        <f>VLOOKUP(L26,L3:$M$23,COUNT(L3:$M$3),FALSE)</f>
        <v>160000</v>
      </c>
      <c r="M27" s="115"/>
      <c r="N27" s="110"/>
      <c r="O27" s="47">
        <v>0.4</v>
      </c>
      <c r="P27" s="15">
        <v>38434448</v>
      </c>
      <c r="Q27" s="14">
        <v>42032198</v>
      </c>
      <c r="R27" s="14">
        <v>43062448</v>
      </c>
      <c r="S27" s="14">
        <v>44228385.5</v>
      </c>
      <c r="T27" s="14">
        <v>45096948</v>
      </c>
      <c r="U27" s="14">
        <v>46141823</v>
      </c>
      <c r="V27" s="14">
        <v>47215948</v>
      </c>
      <c r="W27" s="14">
        <v>48267323</v>
      </c>
      <c r="X27" s="13">
        <v>49521010.5</v>
      </c>
      <c r="Y27" s="53">
        <f>HLOOKUP(MAX(P27:X27),P27:X$30,COUNT(X27:X$30),FALSE)</f>
        <v>200000</v>
      </c>
      <c r="AA27" s="47">
        <v>0.4</v>
      </c>
      <c r="AB27" s="12">
        <v>0.15623759349593497</v>
      </c>
      <c r="AC27" s="11">
        <v>0.17420506465517241</v>
      </c>
      <c r="AD27" s="11">
        <v>0.18199758251975826</v>
      </c>
      <c r="AE27" s="11">
        <v>0.18948796324064951</v>
      </c>
      <c r="AF27" s="11">
        <v>0.1964152787456446</v>
      </c>
      <c r="AG27" s="11">
        <v>0.20312477108645888</v>
      </c>
      <c r="AH27" s="11">
        <v>0.20954133049305462</v>
      </c>
      <c r="AI27" s="11">
        <v>0.21565241265302476</v>
      </c>
      <c r="AJ27" s="11">
        <v>0.22653710201280877</v>
      </c>
      <c r="AK27" s="53">
        <f>HLOOKUP(MAX(AB27:AJ27),AB27:AJ$30,COUNT(AJ27:AJ$30),FALSE)</f>
        <v>200000</v>
      </c>
      <c r="AM27" s="47">
        <v>0.4</v>
      </c>
      <c r="AN27" s="118">
        <v>77031155.17932564</v>
      </c>
      <c r="AO27" s="118">
        <v>77424904.235194504</v>
      </c>
      <c r="AP27" s="118">
        <v>76697435.167132378</v>
      </c>
      <c r="AQ27" s="118">
        <v>76370406.987146273</v>
      </c>
      <c r="AR27" s="118">
        <v>75745444.244339436</v>
      </c>
      <c r="AS27" s="118">
        <v>75604066.371725187</v>
      </c>
      <c r="AT27" s="118">
        <v>75602822.218564227</v>
      </c>
      <c r="AU27" s="118">
        <v>75678634.34070009</v>
      </c>
      <c r="AV27" s="118">
        <v>74869294.775254458</v>
      </c>
      <c r="AW27" s="53">
        <f>HLOOKUP(MAX(AN27:AV27),AN27:AV$30,COUNT(AV27:AV$30),FALSE)</f>
        <v>160000</v>
      </c>
    </row>
    <row r="28" spans="1:49" x14ac:dyDescent="0.25">
      <c r="C28" s="110"/>
      <c r="D28" s="110"/>
      <c r="E28" s="110"/>
      <c r="I28" s="110"/>
      <c r="J28" s="110"/>
      <c r="K28" s="110"/>
      <c r="L28" s="110"/>
      <c r="M28" s="115"/>
      <c r="N28" s="110"/>
      <c r="O28" s="47">
        <v>0.45</v>
      </c>
      <c r="P28" s="15">
        <v>42457579.328125</v>
      </c>
      <c r="Q28" s="14">
        <v>46611079.328125</v>
      </c>
      <c r="R28" s="14">
        <v>47861516.828125</v>
      </c>
      <c r="S28" s="14">
        <v>48846266.828125</v>
      </c>
      <c r="T28" s="14">
        <v>49912266.828125</v>
      </c>
      <c r="U28" s="14">
        <v>51226079.328125</v>
      </c>
      <c r="V28" s="14">
        <v>52291266.828125</v>
      </c>
      <c r="W28" s="14">
        <v>53299579.328125</v>
      </c>
      <c r="X28" s="13">
        <v>54734454.328125</v>
      </c>
      <c r="Y28" s="53">
        <f>HLOOKUP(MAX(P28:X28),P28:X$30,COUNT(X28:X$30),FALSE)</f>
        <v>200000</v>
      </c>
      <c r="AA28" s="47">
        <v>0.45</v>
      </c>
      <c r="AB28" s="12">
        <v>0.15768831691039925</v>
      </c>
      <c r="AC28" s="11">
        <v>0.17581125274639786</v>
      </c>
      <c r="AD28" s="11">
        <v>0.18370474918197172</v>
      </c>
      <c r="AE28" s="11">
        <v>0.19104453546669664</v>
      </c>
      <c r="AF28" s="11">
        <v>0.19806455090525793</v>
      </c>
      <c r="AG28" s="11">
        <v>0.20488792627839772</v>
      </c>
      <c r="AH28" s="11">
        <v>0.21125223943814891</v>
      </c>
      <c r="AI28" s="11">
        <v>0.21729210048564965</v>
      </c>
      <c r="AJ28" s="11">
        <v>0.22825043506307338</v>
      </c>
      <c r="AK28" s="53">
        <f>HLOOKUP(MAX(AB28:AJ28),AB28:AJ$30,COUNT(AJ28:AJ$30),FALSE)</f>
        <v>200000</v>
      </c>
      <c r="AM28" s="47">
        <v>0.45</v>
      </c>
      <c r="AN28" s="118">
        <v>84261989.511490449</v>
      </c>
      <c r="AO28" s="118">
        <v>85044525.507019579</v>
      </c>
      <c r="AP28" s="118">
        <v>84428529.215803817</v>
      </c>
      <c r="AQ28" s="118">
        <v>83615159.861538723</v>
      </c>
      <c r="AR28" s="118">
        <v>83112006.869955465</v>
      </c>
      <c r="AS28" s="118">
        <v>83199709.117241606</v>
      </c>
      <c r="AT28" s="118">
        <v>83041995.18474488</v>
      </c>
      <c r="AU28" s="118">
        <v>82904898.773289979</v>
      </c>
      <c r="AV28" s="118">
        <v>82113232.800961912</v>
      </c>
      <c r="AW28" s="53">
        <f>HLOOKUP(MAX(AN28:AV28),AN28:AV$30,COUNT(AV28:AV$30),FALSE)</f>
        <v>160000</v>
      </c>
    </row>
    <row r="29" spans="1:49" ht="16.5" thickBot="1" x14ac:dyDescent="0.3">
      <c r="I29" s="110"/>
      <c r="J29" s="110"/>
      <c r="K29" s="110"/>
      <c r="L29" s="110"/>
      <c r="M29" s="115"/>
      <c r="N29" s="110"/>
      <c r="O29" s="43">
        <v>0.5</v>
      </c>
      <c r="P29" s="46">
        <v>47131093.75</v>
      </c>
      <c r="Q29" s="45">
        <v>51524281.25</v>
      </c>
      <c r="R29" s="45">
        <v>53164718.75</v>
      </c>
      <c r="S29" s="45">
        <v>54310343.75</v>
      </c>
      <c r="T29" s="45">
        <v>55264218.75</v>
      </c>
      <c r="U29" s="45">
        <v>56794968.75</v>
      </c>
      <c r="V29" s="45">
        <v>58198968.75</v>
      </c>
      <c r="W29" s="45">
        <v>59210531.25</v>
      </c>
      <c r="X29" s="44">
        <v>60549531.25</v>
      </c>
      <c r="Y29" s="53">
        <f>HLOOKUP(MAX(P29:X29),P29:X$30,COUNT(X29:X$30),FALSE)</f>
        <v>200000</v>
      </c>
      <c r="AA29" s="43">
        <v>0.5</v>
      </c>
      <c r="AB29" s="42">
        <v>0.15917289344815941</v>
      </c>
      <c r="AC29" s="41">
        <v>0.17722991624243259</v>
      </c>
      <c r="AD29" s="41">
        <v>0.18528488594977957</v>
      </c>
      <c r="AE29" s="41">
        <v>0.19268553093734478</v>
      </c>
      <c r="AF29" s="41">
        <v>0.19961791132382156</v>
      </c>
      <c r="AG29" s="41">
        <v>0.20649712314572427</v>
      </c>
      <c r="AH29" s="41">
        <v>0.2129918891471024</v>
      </c>
      <c r="AI29" s="41">
        <v>0.21899815530569219</v>
      </c>
      <c r="AJ29" s="41">
        <v>0.2298767321564161</v>
      </c>
      <c r="AK29" s="53">
        <f>HLOOKUP(MAX(AB29:AJ29),AB29:AJ$30,COUNT(AJ29:AJ$30),FALSE)</f>
        <v>200000</v>
      </c>
      <c r="AM29" s="43">
        <v>0.5</v>
      </c>
      <c r="AN29" s="118">
        <v>92622646.293756038</v>
      </c>
      <c r="AO29" s="118">
        <v>93195087.418923274</v>
      </c>
      <c r="AP29" s="118">
        <v>92948328.405222788</v>
      </c>
      <c r="AQ29" s="118">
        <v>92149904.536910027</v>
      </c>
      <c r="AR29" s="118">
        <v>91263967.823333159</v>
      </c>
      <c r="AS29" s="118">
        <v>91490905.349794254</v>
      </c>
      <c r="AT29" s="118">
        <v>91642590.458771527</v>
      </c>
      <c r="AU29" s="118">
        <v>91359511.558197439</v>
      </c>
      <c r="AV29" s="118">
        <v>90156190.384257138</v>
      </c>
      <c r="AW29" s="53">
        <f>HLOOKUP(MAX(AN29:AV29),AN29:AV$30,COUNT(AV29:AV$30),FALSE)</f>
        <v>160000</v>
      </c>
    </row>
    <row r="30" spans="1:49" ht="16.5" thickBot="1" x14ac:dyDescent="0.3">
      <c r="I30" s="110"/>
      <c r="J30" s="110"/>
      <c r="K30" s="110"/>
      <c r="L30" s="110"/>
      <c r="M30" s="115"/>
      <c r="N30" s="110"/>
      <c r="O30" s="40"/>
      <c r="P30" s="40">
        <f>P22</f>
        <v>150000</v>
      </c>
      <c r="Q30" s="40">
        <f t="shared" ref="Q30:X30" si="7">Q22</f>
        <v>160000</v>
      </c>
      <c r="R30" s="40">
        <f t="shared" si="7"/>
        <v>165000</v>
      </c>
      <c r="S30" s="40">
        <f t="shared" si="7"/>
        <v>170000</v>
      </c>
      <c r="T30" s="40">
        <f t="shared" si="7"/>
        <v>175000</v>
      </c>
      <c r="U30" s="40">
        <f t="shared" si="7"/>
        <v>180000</v>
      </c>
      <c r="V30" s="40">
        <f t="shared" si="7"/>
        <v>185000</v>
      </c>
      <c r="W30" s="40">
        <f t="shared" si="7"/>
        <v>190000</v>
      </c>
      <c r="X30" s="40">
        <f t="shared" si="7"/>
        <v>200000</v>
      </c>
      <c r="Y30" s="39"/>
      <c r="AB30" s="1">
        <f>AB22</f>
        <v>150000</v>
      </c>
      <c r="AC30" s="1">
        <f t="shared" ref="AC30:AJ30" si="8">AC22</f>
        <v>160000</v>
      </c>
      <c r="AD30" s="1">
        <f t="shared" si="8"/>
        <v>165000</v>
      </c>
      <c r="AE30" s="1">
        <f t="shared" si="8"/>
        <v>170000</v>
      </c>
      <c r="AF30" s="1">
        <f t="shared" si="8"/>
        <v>175000</v>
      </c>
      <c r="AG30" s="1">
        <f t="shared" si="8"/>
        <v>180000</v>
      </c>
      <c r="AH30" s="1">
        <f t="shared" si="8"/>
        <v>185000</v>
      </c>
      <c r="AI30" s="1">
        <f t="shared" si="8"/>
        <v>190000</v>
      </c>
      <c r="AJ30" s="1">
        <f t="shared" si="8"/>
        <v>200000</v>
      </c>
      <c r="AN30" s="1">
        <f>AN22</f>
        <v>150000</v>
      </c>
      <c r="AO30" s="1">
        <f t="shared" ref="AO30:AV30" si="9">AO22</f>
        <v>160000</v>
      </c>
      <c r="AP30" s="1">
        <f t="shared" si="9"/>
        <v>165000</v>
      </c>
      <c r="AQ30" s="1">
        <f t="shared" si="9"/>
        <v>170000</v>
      </c>
      <c r="AR30" s="1">
        <f t="shared" si="9"/>
        <v>175000</v>
      </c>
      <c r="AS30" s="1">
        <f t="shared" si="9"/>
        <v>180000</v>
      </c>
      <c r="AT30" s="1">
        <f t="shared" si="9"/>
        <v>185000</v>
      </c>
      <c r="AU30" s="1">
        <f t="shared" si="9"/>
        <v>190000</v>
      </c>
      <c r="AV30" s="1">
        <f t="shared" si="9"/>
        <v>200000</v>
      </c>
    </row>
    <row r="31" spans="1:49" x14ac:dyDescent="0.25">
      <c r="A31" s="93" t="s">
        <v>22</v>
      </c>
      <c r="B31" s="103">
        <v>2002</v>
      </c>
      <c r="C31" s="94">
        <v>2003</v>
      </c>
      <c r="D31" s="94">
        <f>C31+1</f>
        <v>2004</v>
      </c>
      <c r="E31" s="94">
        <f>D31+1</f>
        <v>2005</v>
      </c>
      <c r="F31" s="94">
        <f>E31+1</f>
        <v>2006</v>
      </c>
      <c r="G31" s="105">
        <f>F31+1</f>
        <v>2007</v>
      </c>
      <c r="I31" s="110"/>
      <c r="J31" s="110"/>
      <c r="K31" s="110"/>
      <c r="L31" s="110"/>
      <c r="M31" s="115"/>
      <c r="N31" s="110"/>
    </row>
    <row r="32" spans="1:49" ht="16.5" thickBot="1" x14ac:dyDescent="0.3">
      <c r="A32" s="96" t="s">
        <v>20</v>
      </c>
      <c r="C32" s="1">
        <f>$B$3+$B$4</f>
        <v>120</v>
      </c>
      <c r="D32" s="1">
        <f>ROUNDDOWN(C32*(1+$B5),0)</f>
        <v>162</v>
      </c>
      <c r="E32" s="1">
        <f t="shared" ref="E32:F32" si="10">ROUNDDOWN(D32*(1+$B5),0)</f>
        <v>218</v>
      </c>
      <c r="F32" s="1">
        <f t="shared" si="10"/>
        <v>294</v>
      </c>
      <c r="G32" s="1">
        <f>ROUNDDOWN(F32*(1+$B5),0)</f>
        <v>396</v>
      </c>
      <c r="I32" s="110"/>
      <c r="J32" s="110"/>
      <c r="K32" s="110"/>
      <c r="L32" s="110"/>
      <c r="M32" s="115"/>
      <c r="N32" s="110"/>
    </row>
    <row r="33" spans="1:49" x14ac:dyDescent="0.25">
      <c r="A33" s="98" t="s">
        <v>19</v>
      </c>
      <c r="C33" s="17">
        <f>$B$2</f>
        <v>175000</v>
      </c>
      <c r="D33" s="17">
        <f>$B$2</f>
        <v>175000</v>
      </c>
      <c r="E33" s="17">
        <f>$B$2</f>
        <v>175000</v>
      </c>
      <c r="F33" s="17">
        <f>$B$2</f>
        <v>175000</v>
      </c>
      <c r="G33" s="106">
        <f>$B$2</f>
        <v>175000</v>
      </c>
      <c r="I33" s="110"/>
      <c r="J33" s="110"/>
      <c r="K33" s="110"/>
      <c r="L33" s="110"/>
      <c r="M33" s="115"/>
      <c r="N33" s="110"/>
      <c r="O33" s="208" t="s">
        <v>15</v>
      </c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AA33" s="208" t="s">
        <v>15</v>
      </c>
      <c r="AB33" s="209"/>
      <c r="AC33" s="209"/>
      <c r="AD33" s="209"/>
      <c r="AE33" s="209"/>
      <c r="AF33" s="209"/>
      <c r="AG33" s="209"/>
      <c r="AH33" s="209"/>
      <c r="AI33" s="209"/>
      <c r="AJ33" s="209"/>
      <c r="AK33" s="210"/>
      <c r="AM33" s="208" t="s">
        <v>15</v>
      </c>
      <c r="AN33" s="209"/>
      <c r="AO33" s="209"/>
      <c r="AP33" s="209"/>
      <c r="AQ33" s="209"/>
      <c r="AR33" s="209"/>
      <c r="AS33" s="209"/>
      <c r="AT33" s="209"/>
      <c r="AU33" s="209"/>
      <c r="AV33" s="209"/>
      <c r="AW33" s="210"/>
    </row>
    <row r="34" spans="1:49" x14ac:dyDescent="0.25">
      <c r="A34" s="98" t="s">
        <v>18</v>
      </c>
      <c r="C34" s="99">
        <f>C32*C33</f>
        <v>21000000</v>
      </c>
      <c r="D34" s="99">
        <f>D32*D33</f>
        <v>28350000</v>
      </c>
      <c r="E34" s="99">
        <f>E32*E33</f>
        <v>38150000</v>
      </c>
      <c r="F34" s="99">
        <f>F32*F33</f>
        <v>51450000</v>
      </c>
      <c r="G34" s="107">
        <f>G32*G33</f>
        <v>69300000</v>
      </c>
      <c r="I34" s="110"/>
      <c r="J34" s="110"/>
      <c r="K34" s="110"/>
      <c r="L34" s="110"/>
      <c r="M34" s="115"/>
      <c r="N34" s="110"/>
      <c r="O34" s="34"/>
      <c r="P34" s="211" t="s">
        <v>13</v>
      </c>
      <c r="Q34" s="212"/>
      <c r="R34" s="38">
        <f>B5</f>
        <v>0.35</v>
      </c>
      <c r="S34" s="33"/>
      <c r="T34" s="211" t="s">
        <v>12</v>
      </c>
      <c r="U34" s="212"/>
      <c r="V34" s="213"/>
      <c r="W34" s="37">
        <f>B4</f>
        <v>0</v>
      </c>
      <c r="X34" s="33"/>
      <c r="Y34" s="32"/>
      <c r="AA34" s="31"/>
      <c r="AB34" s="214" t="s">
        <v>13</v>
      </c>
      <c r="AC34" s="215"/>
      <c r="AD34" s="36">
        <f>B5</f>
        <v>0.35</v>
      </c>
      <c r="AE34" s="30"/>
      <c r="AF34" s="211" t="s">
        <v>12</v>
      </c>
      <c r="AG34" s="212"/>
      <c r="AH34" s="213"/>
      <c r="AI34" s="35">
        <f>B4</f>
        <v>0</v>
      </c>
      <c r="AJ34" s="30"/>
      <c r="AK34" s="29"/>
      <c r="AM34" s="31"/>
      <c r="AN34" s="214" t="s">
        <v>13</v>
      </c>
      <c r="AO34" s="215"/>
      <c r="AP34" s="36">
        <f>B5</f>
        <v>0.35</v>
      </c>
      <c r="AQ34" s="30"/>
      <c r="AR34" s="211" t="s">
        <v>12</v>
      </c>
      <c r="AS34" s="212"/>
      <c r="AT34" s="213"/>
      <c r="AU34" s="35">
        <f>B4</f>
        <v>0</v>
      </c>
      <c r="AV34" s="30"/>
      <c r="AW34" s="29"/>
    </row>
    <row r="35" spans="1:49" x14ac:dyDescent="0.25">
      <c r="A35" s="98" t="s">
        <v>17</v>
      </c>
      <c r="C35" s="99"/>
      <c r="D35" s="99"/>
      <c r="E35" s="99"/>
      <c r="F35" s="99"/>
      <c r="G35" s="107"/>
      <c r="I35" s="110"/>
      <c r="J35" s="110"/>
      <c r="K35" s="110"/>
      <c r="L35" s="110"/>
      <c r="M35" s="115"/>
      <c r="N35" s="110"/>
      <c r="O35" s="34"/>
      <c r="P35" s="33"/>
      <c r="Q35" s="33"/>
      <c r="R35" s="33"/>
      <c r="S35" s="33"/>
      <c r="T35" s="33"/>
      <c r="U35" s="33"/>
      <c r="V35" s="33"/>
      <c r="W35" s="33"/>
      <c r="X35" s="33"/>
      <c r="Y35" s="32"/>
      <c r="AA35" s="31"/>
      <c r="AB35" s="30"/>
      <c r="AC35" s="30"/>
      <c r="AD35" s="30"/>
      <c r="AE35" s="30"/>
      <c r="AF35" s="30"/>
      <c r="AG35" s="30"/>
      <c r="AH35" s="30"/>
      <c r="AI35" s="30"/>
      <c r="AJ35" s="30"/>
      <c r="AK35" s="29"/>
      <c r="AM35" s="31"/>
      <c r="AN35" s="30"/>
      <c r="AO35" s="30"/>
      <c r="AP35" s="30"/>
      <c r="AQ35" s="30"/>
      <c r="AR35" s="30"/>
      <c r="AS35" s="30"/>
      <c r="AT35" s="30"/>
      <c r="AU35" s="30"/>
      <c r="AV35" s="30"/>
      <c r="AW35" s="29"/>
    </row>
    <row r="36" spans="1:49" x14ac:dyDescent="0.25">
      <c r="A36" s="98" t="s">
        <v>16</v>
      </c>
      <c r="C36" s="99">
        <f>$B$15*C34</f>
        <v>5250000</v>
      </c>
      <c r="D36" s="99">
        <f>$B$15*D34</f>
        <v>7087500</v>
      </c>
      <c r="E36" s="99">
        <f>$B$15*E34</f>
        <v>9537500</v>
      </c>
      <c r="F36" s="99">
        <f>$B$15*F34</f>
        <v>12862500</v>
      </c>
      <c r="G36" s="107">
        <f>$B$15*G34</f>
        <v>17325000</v>
      </c>
      <c r="I36" s="110"/>
      <c r="J36" s="110"/>
      <c r="K36" s="110"/>
      <c r="L36" s="110"/>
      <c r="M36" s="115"/>
      <c r="N36" s="110"/>
      <c r="O36" s="59">
        <f>J2</f>
        <v>40495058.703125</v>
      </c>
      <c r="P36" s="128">
        <v>150000</v>
      </c>
      <c r="Q36" s="129">
        <v>160000</v>
      </c>
      <c r="R36" s="129">
        <v>165000</v>
      </c>
      <c r="S36" s="129">
        <v>170000</v>
      </c>
      <c r="T36" s="129">
        <v>175000</v>
      </c>
      <c r="U36" s="129">
        <v>180000</v>
      </c>
      <c r="V36" s="129">
        <v>185000</v>
      </c>
      <c r="W36" s="129">
        <v>190000</v>
      </c>
      <c r="X36" s="130">
        <v>200000</v>
      </c>
      <c r="Y36" s="24" t="s">
        <v>9</v>
      </c>
      <c r="AA36" s="28">
        <f>K2</f>
        <v>0.19445406340036014</v>
      </c>
      <c r="AB36" s="128">
        <v>150000</v>
      </c>
      <c r="AC36" s="129">
        <v>160000</v>
      </c>
      <c r="AD36" s="129">
        <v>165000</v>
      </c>
      <c r="AE36" s="129">
        <v>170000</v>
      </c>
      <c r="AF36" s="129">
        <v>175000</v>
      </c>
      <c r="AG36" s="129">
        <v>180000</v>
      </c>
      <c r="AH36" s="129">
        <v>185000</v>
      </c>
      <c r="AI36" s="129">
        <v>190000</v>
      </c>
      <c r="AJ36" s="130">
        <v>200000</v>
      </c>
      <c r="AK36" s="24" t="s">
        <v>9</v>
      </c>
      <c r="AM36" s="118">
        <f>L2</f>
        <v>68694792.637707666</v>
      </c>
      <c r="AN36" s="128">
        <v>150000</v>
      </c>
      <c r="AO36" s="129">
        <v>160000</v>
      </c>
      <c r="AP36" s="129">
        <v>165000</v>
      </c>
      <c r="AQ36" s="129">
        <v>170000</v>
      </c>
      <c r="AR36" s="129">
        <v>175000</v>
      </c>
      <c r="AS36" s="129">
        <v>180000</v>
      </c>
      <c r="AT36" s="129">
        <v>185000</v>
      </c>
      <c r="AU36" s="129">
        <v>190000</v>
      </c>
      <c r="AV36" s="130">
        <v>200000</v>
      </c>
      <c r="AW36" s="24" t="s">
        <v>9</v>
      </c>
    </row>
    <row r="37" spans="1:49" x14ac:dyDescent="0.25">
      <c r="A37" s="98" t="s">
        <v>14</v>
      </c>
      <c r="C37" s="99">
        <f>$B$7*C32</f>
        <v>6600000</v>
      </c>
      <c r="D37" s="99">
        <f>$B$7*(D32)</f>
        <v>8910000</v>
      </c>
      <c r="E37" s="99">
        <f>$B$7*(E32)</f>
        <v>11990000</v>
      </c>
      <c r="F37" s="99">
        <f>$B$7*(F32)</f>
        <v>16170000</v>
      </c>
      <c r="G37" s="107">
        <f>$B$7*(G32)</f>
        <v>21780000</v>
      </c>
      <c r="I37" s="110"/>
      <c r="J37" s="110"/>
      <c r="K37" s="110"/>
      <c r="L37" s="110"/>
      <c r="M37" s="115"/>
      <c r="N37" s="110"/>
      <c r="O37" s="20">
        <v>-5000</v>
      </c>
      <c r="P37" s="133">
        <f t="dataTable" ref="P37:X47" dt2D="1" dtr="1" r1="B2" r2="B11" ca="1"/>
        <v>40446308.703125</v>
      </c>
      <c r="Q37" s="126">
        <v>43317683.703125</v>
      </c>
      <c r="R37" s="126">
        <v>44345496.203125</v>
      </c>
      <c r="S37" s="126">
        <v>45006058.703125</v>
      </c>
      <c r="T37" s="126">
        <v>45329433.703125</v>
      </c>
      <c r="U37" s="126">
        <v>46203683.703125</v>
      </c>
      <c r="V37" s="126">
        <v>47116121.203125</v>
      </c>
      <c r="W37" s="126">
        <v>47583308.703125</v>
      </c>
      <c r="X37" s="126">
        <v>48571308.703125</v>
      </c>
      <c r="Y37" s="92">
        <f>HLOOKUP(MAX(P37:X37),P37:X$48,COUNT(X37:X$48),FALSE)</f>
        <v>200000</v>
      </c>
      <c r="AA37" s="20">
        <v>-5000</v>
      </c>
      <c r="AB37" s="19">
        <f t="dataTable" ref="AB37:AJ47" dt2D="1" dtr="1" r1="B2" r2="B11" ca="1"/>
        <v>0.181454951561799</v>
      </c>
      <c r="AC37" s="18">
        <v>0.19776152165414992</v>
      </c>
      <c r="AD37" s="18">
        <v>0.20500425861879668</v>
      </c>
      <c r="AE37" s="18">
        <v>0.21162391829183713</v>
      </c>
      <c r="AF37" s="18">
        <v>0.21766834911464586</v>
      </c>
      <c r="AG37" s="18">
        <v>0.22379000146820208</v>
      </c>
      <c r="AH37" s="18">
        <v>0.22964989741488559</v>
      </c>
      <c r="AI37" s="18">
        <v>0.23493289573973042</v>
      </c>
      <c r="AJ37" s="18">
        <v>0.24481506402784778</v>
      </c>
      <c r="AK37" s="92">
        <f>HLOOKUP(MAX(AB37:AJ37),AB37:AJ$48,COUNT(AJ37:AJ$48),FALSE)</f>
        <v>200000</v>
      </c>
      <c r="AM37" s="20">
        <v>-5000</v>
      </c>
      <c r="AN37" s="133">
        <f t="dataTable" ref="AN37:AV47" dt2D="1" dtr="1" r1="B2" r2="B11" ca="1"/>
        <v>72562824.949855208</v>
      </c>
      <c r="AO37" s="126">
        <v>72855022.379108876</v>
      </c>
      <c r="AP37" s="126">
        <v>72593075.114972308</v>
      </c>
      <c r="AQ37" s="126">
        <v>71931303.128994569</v>
      </c>
      <c r="AR37" s="126">
        <v>70919676.039628103</v>
      </c>
      <c r="AS37" s="126">
        <v>70849575.750038102</v>
      </c>
      <c r="AT37" s="126">
        <v>70925905.577808261</v>
      </c>
      <c r="AU37" s="126">
        <v>70446828.94653593</v>
      </c>
      <c r="AV37" s="126">
        <v>69793979.753492862</v>
      </c>
      <c r="AW37" s="92">
        <f>HLOOKUP(MAX(AN37:AV37),AN37:AV$48,COUNT(AV37:AV$48),FALSE)</f>
        <v>160000</v>
      </c>
    </row>
    <row r="38" spans="1:49" x14ac:dyDescent="0.25">
      <c r="A38" s="98" t="s">
        <v>11</v>
      </c>
      <c r="C38" s="99">
        <f>$B$16*C37</f>
        <v>1650000</v>
      </c>
      <c r="D38" s="99">
        <f>($B$16)*D37</f>
        <v>2227500</v>
      </c>
      <c r="E38" s="99">
        <f>($B$16)*E37</f>
        <v>2997500</v>
      </c>
      <c r="F38" s="99">
        <f>($B$16)*F37</f>
        <v>4042500</v>
      </c>
      <c r="G38" s="107">
        <f>($B$16)*G37</f>
        <v>5445000</v>
      </c>
      <c r="I38" s="110"/>
      <c r="J38" s="110"/>
      <c r="K38" s="110"/>
      <c r="L38" s="110"/>
      <c r="M38" s="115"/>
      <c r="N38" s="110"/>
      <c r="O38" s="9">
        <v>-3000</v>
      </c>
      <c r="P38" s="134">
        <v>38031558.703125</v>
      </c>
      <c r="Q38" s="127">
        <v>41093058.703125</v>
      </c>
      <c r="R38" s="127">
        <v>42215121.203125</v>
      </c>
      <c r="S38" s="127">
        <v>42973183.703125</v>
      </c>
      <c r="T38" s="127">
        <v>43395683.703125</v>
      </c>
      <c r="U38" s="127">
        <v>44339808.703125</v>
      </c>
      <c r="V38" s="127">
        <v>45313996.203125</v>
      </c>
      <c r="W38" s="127">
        <v>45851058.703125</v>
      </c>
      <c r="X38" s="127">
        <v>46959308.703125</v>
      </c>
      <c r="Y38" s="92">
        <f>HLOOKUP(MAX(P38:X38),P38:X$48,COUNT(X38:X$48),FALSE)</f>
        <v>200000</v>
      </c>
      <c r="AA38" s="9">
        <v>-3000</v>
      </c>
      <c r="AB38" s="12">
        <v>0.17062161822846569</v>
      </c>
      <c r="AC38" s="11">
        <v>0.18760527165414992</v>
      </c>
      <c r="AD38" s="11">
        <v>0.19515577377031182</v>
      </c>
      <c r="AE38" s="11">
        <v>0.20206509476242535</v>
      </c>
      <c r="AF38" s="11">
        <v>0.20838263482893157</v>
      </c>
      <c r="AG38" s="11">
        <v>0.2147622236904243</v>
      </c>
      <c r="AH38" s="11">
        <v>0.22086611363110178</v>
      </c>
      <c r="AI38" s="11">
        <v>0.22638026416078305</v>
      </c>
      <c r="AJ38" s="11">
        <v>0.23669006402784779</v>
      </c>
      <c r="AK38" s="92">
        <f>HLOOKUP(MAX(AB38:AJ38),AB38:AJ$48,COUNT(AJ38:AJ$48),FALSE)</f>
        <v>200000</v>
      </c>
      <c r="AM38" s="9">
        <v>-3000</v>
      </c>
      <c r="AN38" s="134">
        <v>71451573.921048626</v>
      </c>
      <c r="AO38" s="137">
        <v>71831301.300005078</v>
      </c>
      <c r="AP38" s="137">
        <v>71612850.758929014</v>
      </c>
      <c r="AQ38" s="137">
        <v>70995902.123050347</v>
      </c>
      <c r="AR38" s="137">
        <v>70029722.678859934</v>
      </c>
      <c r="AS38" s="137">
        <v>69991742.49291268</v>
      </c>
      <c r="AT38" s="137">
        <v>70096484.452979729</v>
      </c>
      <c r="AU38" s="137">
        <v>69649527.92535013</v>
      </c>
      <c r="AV38" s="137">
        <v>69052088.578367114</v>
      </c>
      <c r="AW38" s="92">
        <f>HLOOKUP(MAX(AN38:AV38),AN38:AV$48,COUNT(AV38:AV$48),FALSE)</f>
        <v>160000</v>
      </c>
    </row>
    <row r="39" spans="1:49" x14ac:dyDescent="0.25">
      <c r="A39" s="98" t="s">
        <v>10</v>
      </c>
      <c r="C39" s="99">
        <f>$B$13</f>
        <v>1200000</v>
      </c>
      <c r="D39" s="99">
        <f>$B$13</f>
        <v>1200000</v>
      </c>
      <c r="E39" s="99">
        <f>$B$13</f>
        <v>1200000</v>
      </c>
      <c r="F39" s="99">
        <f>$B$13</f>
        <v>1200000</v>
      </c>
      <c r="G39" s="107">
        <f>$B$13</f>
        <v>1200000</v>
      </c>
      <c r="I39" s="110"/>
      <c r="J39" s="110"/>
      <c r="K39" s="110"/>
      <c r="L39" s="110"/>
      <c r="M39" s="115"/>
      <c r="N39" s="110"/>
      <c r="O39" s="9">
        <v>-1000</v>
      </c>
      <c r="P39" s="134">
        <v>35616808.703125</v>
      </c>
      <c r="Q39" s="127">
        <v>38868433.703125</v>
      </c>
      <c r="R39" s="127">
        <v>40084746.203125</v>
      </c>
      <c r="S39" s="127">
        <v>40940308.703125</v>
      </c>
      <c r="T39" s="127">
        <v>41461933.703125</v>
      </c>
      <c r="U39" s="127">
        <v>42475933.703125</v>
      </c>
      <c r="V39" s="127">
        <v>43511871.203125</v>
      </c>
      <c r="W39" s="127">
        <v>44118808.703125</v>
      </c>
      <c r="X39" s="127">
        <v>45347308.703125</v>
      </c>
      <c r="Y39" s="92">
        <f>HLOOKUP(MAX(P39:X39),P39:X$48,COUNT(X39:X$48),FALSE)</f>
        <v>200000</v>
      </c>
      <c r="AA39" s="9">
        <v>-1000</v>
      </c>
      <c r="AB39" s="12">
        <v>0.15978828489513236</v>
      </c>
      <c r="AC39" s="11">
        <v>0.17744902165414991</v>
      </c>
      <c r="AD39" s="11">
        <v>0.18530728892182696</v>
      </c>
      <c r="AE39" s="11">
        <v>0.19250627123301359</v>
      </c>
      <c r="AF39" s="11">
        <v>0.19909692054321729</v>
      </c>
      <c r="AG39" s="11">
        <v>0.20573444591264653</v>
      </c>
      <c r="AH39" s="11">
        <v>0.21208232984731801</v>
      </c>
      <c r="AI39" s="11">
        <v>0.21782763258183568</v>
      </c>
      <c r="AJ39" s="11">
        <v>0.22856506402784779</v>
      </c>
      <c r="AK39" s="92">
        <f>HLOOKUP(MAX(AB39:AJ39),AB39:AJ$48,COUNT(AJ39:AJ$48),FALSE)</f>
        <v>200000</v>
      </c>
      <c r="AM39" s="9">
        <v>-1000</v>
      </c>
      <c r="AN39" s="134">
        <v>70340322.892242029</v>
      </c>
      <c r="AO39" s="137">
        <v>70807580.220901296</v>
      </c>
      <c r="AP39" s="137">
        <v>70632626.402885735</v>
      </c>
      <c r="AQ39" s="137">
        <v>70060501.11710614</v>
      </c>
      <c r="AR39" s="137">
        <v>69139769.318091765</v>
      </c>
      <c r="AS39" s="137">
        <v>69133909.235787213</v>
      </c>
      <c r="AT39" s="137">
        <v>69267063.328151196</v>
      </c>
      <c r="AU39" s="137">
        <v>68852226.904164344</v>
      </c>
      <c r="AV39" s="137">
        <v>68310197.403241366</v>
      </c>
      <c r="AW39" s="92">
        <f>HLOOKUP(MAX(AN39:AV39),AN39:AV$48,COUNT(AV39:AV$48),FALSE)</f>
        <v>160000</v>
      </c>
    </row>
    <row r="40" spans="1:49" x14ac:dyDescent="0.25">
      <c r="A40" s="98" t="s">
        <v>8</v>
      </c>
      <c r="C40" s="99">
        <f>$B$17*C39</f>
        <v>120000</v>
      </c>
      <c r="D40" s="99">
        <f>($B$17)*D39</f>
        <v>120000</v>
      </c>
      <c r="E40" s="99">
        <f>($B$17)*E39</f>
        <v>120000</v>
      </c>
      <c r="F40" s="99">
        <f>($B$17)*F39</f>
        <v>120000</v>
      </c>
      <c r="G40" s="107">
        <f>($B$17)*G39</f>
        <v>120000</v>
      </c>
      <c r="I40" s="110"/>
      <c r="J40" s="110"/>
      <c r="K40" s="110"/>
      <c r="L40" s="110"/>
      <c r="M40" s="115"/>
      <c r="N40" s="110"/>
      <c r="O40" s="9">
        <v>1000</v>
      </c>
      <c r="P40" s="134">
        <v>33202058.703125</v>
      </c>
      <c r="Q40" s="127">
        <v>36643808.703125</v>
      </c>
      <c r="R40" s="127">
        <v>37954371.203125</v>
      </c>
      <c r="S40" s="127">
        <v>38907433.703125</v>
      </c>
      <c r="T40" s="127">
        <v>39528183.703125</v>
      </c>
      <c r="U40" s="127">
        <v>40612058.703125</v>
      </c>
      <c r="V40" s="127">
        <v>41709746.203125</v>
      </c>
      <c r="W40" s="127">
        <v>42386558.703125</v>
      </c>
      <c r="X40" s="127">
        <v>43735308.703125</v>
      </c>
      <c r="Y40" s="92">
        <f>HLOOKUP(MAX(P40:X40),P40:X$48,COUNT(X40:X$48),FALSE)</f>
        <v>200000</v>
      </c>
      <c r="AA40" s="9">
        <v>1000</v>
      </c>
      <c r="AB40" s="12">
        <v>0.14895495156179903</v>
      </c>
      <c r="AC40" s="11">
        <v>0.16729277165414994</v>
      </c>
      <c r="AD40" s="11">
        <v>0.17545880407334211</v>
      </c>
      <c r="AE40" s="11">
        <v>0.18294744770360183</v>
      </c>
      <c r="AF40" s="11">
        <v>0.189811206257503</v>
      </c>
      <c r="AG40" s="11">
        <v>0.19670666813486873</v>
      </c>
      <c r="AH40" s="11">
        <v>0.20329854606353423</v>
      </c>
      <c r="AI40" s="11">
        <v>0.20927500100288832</v>
      </c>
      <c r="AJ40" s="11">
        <v>0.22044006402784777</v>
      </c>
      <c r="AK40" s="92">
        <f>HLOOKUP(MAX(AB40:AJ40),AB40:AJ$48,COUNT(AJ40:AJ$48),FALSE)</f>
        <v>200000</v>
      </c>
      <c r="AM40" s="9">
        <v>1000</v>
      </c>
      <c r="AN40" s="134">
        <v>69229071.863435447</v>
      </c>
      <c r="AO40" s="137">
        <v>69783859.141797498</v>
      </c>
      <c r="AP40" s="137">
        <v>69652402.046842456</v>
      </c>
      <c r="AQ40" s="137">
        <v>69125100.111161917</v>
      </c>
      <c r="AR40" s="137">
        <v>68249815.957323581</v>
      </c>
      <c r="AS40" s="137">
        <v>68276075.97866179</v>
      </c>
      <c r="AT40" s="137">
        <v>68437642.203322679</v>
      </c>
      <c r="AU40" s="137">
        <v>68054925.882978544</v>
      </c>
      <c r="AV40" s="137">
        <v>67568306.228115633</v>
      </c>
      <c r="AW40" s="92">
        <f>HLOOKUP(MAX(AN40:AV40),AN40:AV$48,COUNT(AV40:AV$48),FALSE)</f>
        <v>160000</v>
      </c>
    </row>
    <row r="41" spans="1:49" x14ac:dyDescent="0.25">
      <c r="A41" s="98" t="s">
        <v>7</v>
      </c>
      <c r="C41" s="99">
        <f>B20</f>
        <v>100000</v>
      </c>
      <c r="D41" s="99">
        <f t="shared" ref="D41:G43" si="11">C41*(1+$B$23)</f>
        <v>135000</v>
      </c>
      <c r="E41" s="99">
        <f t="shared" si="11"/>
        <v>182250</v>
      </c>
      <c r="F41" s="99">
        <f t="shared" si="11"/>
        <v>246037.50000000003</v>
      </c>
      <c r="G41" s="107">
        <f t="shared" si="11"/>
        <v>332150.62500000006</v>
      </c>
      <c r="I41" s="110"/>
      <c r="J41" s="110"/>
      <c r="K41" s="110"/>
      <c r="L41" s="110"/>
      <c r="M41" s="115"/>
      <c r="N41" s="110"/>
      <c r="O41" s="9">
        <v>3000</v>
      </c>
      <c r="P41" s="134">
        <v>30787308.703125</v>
      </c>
      <c r="Q41" s="127">
        <v>34419183.703125</v>
      </c>
      <c r="R41" s="127">
        <v>35823996.203125</v>
      </c>
      <c r="S41" s="127">
        <v>36874558.703125</v>
      </c>
      <c r="T41" s="127">
        <v>37594433.703125</v>
      </c>
      <c r="U41" s="127">
        <v>38748183.703125</v>
      </c>
      <c r="V41" s="127">
        <v>39907621.203125</v>
      </c>
      <c r="W41" s="127">
        <v>40654308.703125</v>
      </c>
      <c r="X41" s="127">
        <v>42123308.703125</v>
      </c>
      <c r="Y41" s="92">
        <f>HLOOKUP(MAX(P41:X41),P41:X$48,COUNT(X41:X$48),FALSE)</f>
        <v>200000</v>
      </c>
      <c r="AA41" s="9">
        <v>3000</v>
      </c>
      <c r="AB41" s="12">
        <v>0.13812161822846569</v>
      </c>
      <c r="AC41" s="11">
        <v>0.15713652165414993</v>
      </c>
      <c r="AD41" s="11">
        <v>0.16561031922485728</v>
      </c>
      <c r="AE41" s="11">
        <v>0.17338862417419007</v>
      </c>
      <c r="AF41" s="11">
        <v>0.18052549197178872</v>
      </c>
      <c r="AG41" s="11">
        <v>0.18767889035709096</v>
      </c>
      <c r="AH41" s="11">
        <v>0.19451476227975045</v>
      </c>
      <c r="AI41" s="11">
        <v>0.20072236942394095</v>
      </c>
      <c r="AJ41" s="11">
        <v>0.21231506402784778</v>
      </c>
      <c r="AK41" s="92">
        <f>HLOOKUP(MAX(AB41:AJ41),AB41:AJ$48,COUNT(AJ41:AJ$48),FALSE)</f>
        <v>200000</v>
      </c>
      <c r="AM41" s="9">
        <v>3000</v>
      </c>
      <c r="AN41" s="134">
        <v>68117820.83462888</v>
      </c>
      <c r="AO41" s="137">
        <v>68760138.0626937</v>
      </c>
      <c r="AP41" s="137">
        <v>68672177.690799162</v>
      </c>
      <c r="AQ41" s="137">
        <v>68189699.10521771</v>
      </c>
      <c r="AR41" s="137">
        <v>67359862.596555412</v>
      </c>
      <c r="AS41" s="137">
        <v>67418242.721536338</v>
      </c>
      <c r="AT41" s="137">
        <v>67608221.078494132</v>
      </c>
      <c r="AU41" s="137">
        <v>67257624.861792743</v>
      </c>
      <c r="AV41" s="137">
        <v>66826415.052989885</v>
      </c>
      <c r="AW41" s="92">
        <f>HLOOKUP(MAX(AN41:AV41),AN41:AV$48,COUNT(AV41:AV$48),FALSE)</f>
        <v>160000</v>
      </c>
    </row>
    <row r="42" spans="1:49" x14ac:dyDescent="0.25">
      <c r="A42" s="98" t="s">
        <v>6</v>
      </c>
      <c r="C42" s="99">
        <f>B21</f>
        <v>150000</v>
      </c>
      <c r="D42" s="99">
        <f t="shared" si="11"/>
        <v>202500</v>
      </c>
      <c r="E42" s="99">
        <f t="shared" si="11"/>
        <v>273375</v>
      </c>
      <c r="F42" s="99">
        <f t="shared" si="11"/>
        <v>369056.25</v>
      </c>
      <c r="G42" s="107">
        <f t="shared" si="11"/>
        <v>498225.93750000006</v>
      </c>
      <c r="I42" s="110"/>
      <c r="J42" s="110"/>
      <c r="K42" s="110"/>
      <c r="L42" s="110"/>
      <c r="M42" s="115"/>
      <c r="N42" s="110"/>
      <c r="O42" s="9">
        <v>5000</v>
      </c>
      <c r="P42" s="134">
        <v>28372558.703125</v>
      </c>
      <c r="Q42" s="127">
        <v>32194558.703125</v>
      </c>
      <c r="R42" s="127">
        <v>33693621.203125</v>
      </c>
      <c r="S42" s="127">
        <v>34841683.703125</v>
      </c>
      <c r="T42" s="127">
        <v>35660683.703125</v>
      </c>
      <c r="U42" s="127">
        <v>36884308.703125</v>
      </c>
      <c r="V42" s="127">
        <v>38105496.203125</v>
      </c>
      <c r="W42" s="127">
        <v>38922058.703125</v>
      </c>
      <c r="X42" s="127">
        <v>40511308.703125</v>
      </c>
      <c r="Y42" s="92">
        <f>HLOOKUP(MAX(P42:X42),P42:X$48,COUNT(X42:X$48),FALSE)</f>
        <v>200000</v>
      </c>
      <c r="AA42" s="9">
        <v>5000</v>
      </c>
      <c r="AB42" s="12">
        <v>0.12728828489513236</v>
      </c>
      <c r="AC42" s="11">
        <v>0.14698027165414992</v>
      </c>
      <c r="AD42" s="11">
        <v>0.15576183437637242</v>
      </c>
      <c r="AE42" s="11">
        <v>0.16382980064477828</v>
      </c>
      <c r="AF42" s="11">
        <v>0.17123977768607443</v>
      </c>
      <c r="AG42" s="11">
        <v>0.17865111257931318</v>
      </c>
      <c r="AH42" s="11">
        <v>0.18573097849596665</v>
      </c>
      <c r="AI42" s="11">
        <v>0.19216973784499358</v>
      </c>
      <c r="AJ42" s="11">
        <v>0.20419006402784778</v>
      </c>
      <c r="AK42" s="92">
        <f>HLOOKUP(MAX(AB42:AJ42),AB42:AJ$48,COUNT(AJ42:AJ$48),FALSE)</f>
        <v>200000</v>
      </c>
      <c r="AM42" s="9">
        <v>5000</v>
      </c>
      <c r="AN42" s="134">
        <v>67006569.805822283</v>
      </c>
      <c r="AO42" s="137">
        <v>67736416.983589903</v>
      </c>
      <c r="AP42" s="137">
        <v>67691953.334755868</v>
      </c>
      <c r="AQ42" s="137">
        <v>67254298.099273473</v>
      </c>
      <c r="AR42" s="137">
        <v>66469909.235787228</v>
      </c>
      <c r="AS42" s="137">
        <v>66560409.464410916</v>
      </c>
      <c r="AT42" s="137">
        <v>66778799.953665599</v>
      </c>
      <c r="AU42" s="137">
        <v>66460323.840606958</v>
      </c>
      <c r="AV42" s="137">
        <v>66084523.877864152</v>
      </c>
      <c r="AW42" s="92">
        <f>HLOOKUP(MAX(AN42:AV42),AN42:AV$48,COUNT(AV42:AV$48),FALSE)</f>
        <v>160000</v>
      </c>
    </row>
    <row r="43" spans="1:49" x14ac:dyDescent="0.25">
      <c r="A43" s="98" t="s">
        <v>5</v>
      </c>
      <c r="C43" s="17">
        <f>B22</f>
        <v>300000</v>
      </c>
      <c r="D43" s="17">
        <f t="shared" si="11"/>
        <v>405000</v>
      </c>
      <c r="E43" s="17">
        <f t="shared" si="11"/>
        <v>546750</v>
      </c>
      <c r="F43" s="17">
        <f t="shared" si="11"/>
        <v>738112.5</v>
      </c>
      <c r="G43" s="106">
        <f t="shared" si="11"/>
        <v>996451.87500000012</v>
      </c>
      <c r="I43" s="110"/>
      <c r="J43" s="110"/>
      <c r="K43" s="110"/>
      <c r="L43" s="110"/>
      <c r="M43" s="115"/>
      <c r="N43" s="110"/>
      <c r="O43" s="9">
        <v>7000</v>
      </c>
      <c r="P43" s="134">
        <v>25957808.703125</v>
      </c>
      <c r="Q43" s="127">
        <v>29969933.703125</v>
      </c>
      <c r="R43" s="127">
        <v>31563246.203125</v>
      </c>
      <c r="S43" s="127">
        <v>32808808.703125</v>
      </c>
      <c r="T43" s="127">
        <v>33726933.703125</v>
      </c>
      <c r="U43" s="127">
        <v>35020433.703125</v>
      </c>
      <c r="V43" s="127">
        <v>36303371.203125</v>
      </c>
      <c r="W43" s="127">
        <v>37189808.703125</v>
      </c>
      <c r="X43" s="127">
        <v>38899308.703125</v>
      </c>
      <c r="Y43" s="92">
        <f>HLOOKUP(MAX(P43:X43),P43:X$48,COUNT(X43:X$48),FALSE)</f>
        <v>200000</v>
      </c>
      <c r="AA43" s="9">
        <v>7000</v>
      </c>
      <c r="AB43" s="12">
        <v>0.11645495156179901</v>
      </c>
      <c r="AC43" s="11">
        <v>0.13682402165414992</v>
      </c>
      <c r="AD43" s="11">
        <v>0.14591334952788756</v>
      </c>
      <c r="AE43" s="11">
        <v>0.15427097711536653</v>
      </c>
      <c r="AF43" s="11">
        <v>0.16195406340036014</v>
      </c>
      <c r="AG43" s="11">
        <v>0.16962333480153541</v>
      </c>
      <c r="AH43" s="11">
        <v>0.17694719471218287</v>
      </c>
      <c r="AI43" s="11">
        <v>0.18361710626604621</v>
      </c>
      <c r="AJ43" s="11">
        <v>0.19606506402784779</v>
      </c>
      <c r="AK43" s="92">
        <f>HLOOKUP(MAX(AB43:AJ43),AB43:AJ$48,COUNT(AJ43:AJ$48),FALSE)</f>
        <v>200000</v>
      </c>
      <c r="AM43" s="9">
        <v>7000</v>
      </c>
      <c r="AN43" s="134">
        <v>65895318.777015701</v>
      </c>
      <c r="AO43" s="137">
        <v>66712695.90448612</v>
      </c>
      <c r="AP43" s="137">
        <v>66711728.978712603</v>
      </c>
      <c r="AQ43" s="137">
        <v>66318897.093329266</v>
      </c>
      <c r="AR43" s="137">
        <v>65579955.875019044</v>
      </c>
      <c r="AS43" s="137">
        <v>65702576.207285464</v>
      </c>
      <c r="AT43" s="137">
        <v>65949378.828837067</v>
      </c>
      <c r="AU43" s="137">
        <v>65663022.819421157</v>
      </c>
      <c r="AV43" s="137">
        <v>65342632.702738404</v>
      </c>
      <c r="AW43" s="92">
        <f>HLOOKUP(MAX(AN43:AV43),AN43:AV$48,COUNT(AV43:AV$48),FALSE)</f>
        <v>160000</v>
      </c>
    </row>
    <row r="44" spans="1:49" x14ac:dyDescent="0.25">
      <c r="A44" s="98" t="s">
        <v>4</v>
      </c>
      <c r="C44" s="17">
        <f>C43+C36+C37+C38+C39+C40+C41+C42</f>
        <v>15370000</v>
      </c>
      <c r="D44" s="17">
        <f>D43+D36+D37+D38+D39+D40+D41+D42</f>
        <v>20287500</v>
      </c>
      <c r="E44" s="17">
        <f>E43+E36+E37+E38+E39+E40+E41+E42</f>
        <v>26847375</v>
      </c>
      <c r="F44" s="17">
        <f>F43+F36+F37+F38+F39+F40+F41+F42</f>
        <v>35748206.25</v>
      </c>
      <c r="G44" s="106">
        <f>G43+G36+G37+G38+G39+G40+G41+G42</f>
        <v>47696828.4375</v>
      </c>
      <c r="I44" s="110"/>
      <c r="J44" s="110"/>
      <c r="K44" s="110"/>
      <c r="L44" s="110"/>
      <c r="M44" s="115"/>
      <c r="N44" s="110"/>
      <c r="O44" s="9">
        <v>9000</v>
      </c>
      <c r="P44" s="134">
        <v>23543058.703125</v>
      </c>
      <c r="Q44" s="127">
        <v>27745308.703125</v>
      </c>
      <c r="R44" s="127">
        <v>29432871.203125</v>
      </c>
      <c r="S44" s="127">
        <v>30775933.703125</v>
      </c>
      <c r="T44" s="127">
        <v>31793183.703125</v>
      </c>
      <c r="U44" s="127">
        <v>33156558.703125</v>
      </c>
      <c r="V44" s="127">
        <v>34501246.203125</v>
      </c>
      <c r="W44" s="127">
        <v>35457558.703125</v>
      </c>
      <c r="X44" s="127">
        <v>37287308.703125</v>
      </c>
      <c r="Y44" s="92">
        <f>HLOOKUP(MAX(P44:X44),P44:X$48,COUNT(X44:X$48),FALSE)</f>
        <v>200000</v>
      </c>
      <c r="AA44" s="9">
        <v>9000</v>
      </c>
      <c r="AB44" s="12">
        <v>0.10562161822846568</v>
      </c>
      <c r="AC44" s="11">
        <v>0.12666777165414991</v>
      </c>
      <c r="AD44" s="11">
        <v>0.13606486467940274</v>
      </c>
      <c r="AE44" s="11">
        <v>0.14471215358595477</v>
      </c>
      <c r="AF44" s="11">
        <v>0.15266834911464586</v>
      </c>
      <c r="AG44" s="11">
        <v>0.16059555702375763</v>
      </c>
      <c r="AH44" s="11">
        <v>0.16816341092839909</v>
      </c>
      <c r="AI44" s="11">
        <v>0.17506447468709885</v>
      </c>
      <c r="AJ44" s="11">
        <v>0.18794006402784777</v>
      </c>
      <c r="AK44" s="92">
        <f>HLOOKUP(MAX(AB44:AJ44),AB44:AJ$48,COUNT(AJ44:AJ$48),FALSE)</f>
        <v>200000</v>
      </c>
      <c r="AM44" s="9">
        <v>9000</v>
      </c>
      <c r="AN44" s="134">
        <v>64784067.748209119</v>
      </c>
      <c r="AO44" s="137">
        <v>65688974.825382307</v>
      </c>
      <c r="AP44" s="137">
        <v>65731504.622669294</v>
      </c>
      <c r="AQ44" s="137">
        <v>65383496.087385058</v>
      </c>
      <c r="AR44" s="137">
        <v>64690002.514250875</v>
      </c>
      <c r="AS44" s="137">
        <v>64844742.950160041</v>
      </c>
      <c r="AT44" s="137">
        <v>65119957.704008535</v>
      </c>
      <c r="AU44" s="137">
        <v>64865721.798235357</v>
      </c>
      <c r="AV44" s="137">
        <v>64600741.527612656</v>
      </c>
      <c r="AW44" s="92">
        <f>HLOOKUP(MAX(AN44:AV44),AN44:AV$48,COUNT(AV44:AV$48),FALSE)</f>
        <v>165000</v>
      </c>
    </row>
    <row r="45" spans="1:49" x14ac:dyDescent="0.25">
      <c r="A45" s="98" t="s">
        <v>3</v>
      </c>
      <c r="C45" s="99">
        <f>C34-C44</f>
        <v>5630000</v>
      </c>
      <c r="D45" s="99">
        <f>D34-D44</f>
        <v>8062500</v>
      </c>
      <c r="E45" s="99">
        <f>E34-E44</f>
        <v>11302625</v>
      </c>
      <c r="F45" s="99">
        <f>F34-F44</f>
        <v>15701793.75</v>
      </c>
      <c r="G45" s="107">
        <f>G34-G44</f>
        <v>21603171.5625</v>
      </c>
      <c r="I45" s="110"/>
      <c r="J45" s="110"/>
      <c r="K45" s="110"/>
      <c r="L45" s="110"/>
      <c r="M45" s="115"/>
      <c r="N45" s="110"/>
      <c r="O45" s="9">
        <v>11000</v>
      </c>
      <c r="P45" s="134">
        <v>21128308.703125</v>
      </c>
      <c r="Q45" s="127">
        <v>25520683.703125</v>
      </c>
      <c r="R45" s="127">
        <v>27302496.203125</v>
      </c>
      <c r="S45" s="127">
        <v>28743058.703125</v>
      </c>
      <c r="T45" s="127">
        <v>29859433.703125</v>
      </c>
      <c r="U45" s="127">
        <v>31292683.703125</v>
      </c>
      <c r="V45" s="127">
        <v>32699121.203125</v>
      </c>
      <c r="W45" s="127">
        <v>33725308.703125</v>
      </c>
      <c r="X45" s="127">
        <v>35675308.703125</v>
      </c>
      <c r="Y45" s="92">
        <f>HLOOKUP(MAX(P45:X45),P45:X$48,COUNT(X45:X$48),FALSE)</f>
        <v>200000</v>
      </c>
      <c r="AA45" s="9">
        <v>11000</v>
      </c>
      <c r="AB45" s="12">
        <v>9.4788284895132344E-2</v>
      </c>
      <c r="AC45" s="11">
        <v>0.11651152165414992</v>
      </c>
      <c r="AD45" s="11">
        <v>0.12621637983091788</v>
      </c>
      <c r="AE45" s="11">
        <v>0.13515333005654301</v>
      </c>
      <c r="AF45" s="11">
        <v>0.14338263482893157</v>
      </c>
      <c r="AG45" s="11">
        <v>0.15156777924597986</v>
      </c>
      <c r="AH45" s="11">
        <v>0.15937962714461532</v>
      </c>
      <c r="AI45" s="11">
        <v>0.16651184310815148</v>
      </c>
      <c r="AJ45" s="11">
        <v>0.17981506402784778</v>
      </c>
      <c r="AK45" s="92">
        <f>HLOOKUP(MAX(AB45:AJ45),AB45:AJ$48,COUNT(AJ45:AJ$48),FALSE)</f>
        <v>200000</v>
      </c>
      <c r="AM45" s="9">
        <v>11000</v>
      </c>
      <c r="AN45" s="134">
        <v>63672816.719402537</v>
      </c>
      <c r="AO45" s="137">
        <v>64665253.746278509</v>
      </c>
      <c r="AP45" s="137">
        <v>64751280.266626015</v>
      </c>
      <c r="AQ45" s="137">
        <v>64448095.081440836</v>
      </c>
      <c r="AR45" s="137">
        <v>63800049.153482705</v>
      </c>
      <c r="AS45" s="137">
        <v>63986909.693034597</v>
      </c>
      <c r="AT45" s="137">
        <v>64290536.579180002</v>
      </c>
      <c r="AU45" s="137">
        <v>64068420.777049571</v>
      </c>
      <c r="AV45" s="137">
        <v>63858850.352486916</v>
      </c>
      <c r="AW45" s="92">
        <f>HLOOKUP(MAX(AN45:AV45),AN45:AV$48,COUNT(AV45:AV$48),FALSE)</f>
        <v>165000</v>
      </c>
    </row>
    <row r="46" spans="1:49" x14ac:dyDescent="0.25">
      <c r="A46" s="98" t="s">
        <v>2</v>
      </c>
      <c r="C46" s="17">
        <f>($B$25)*C45</f>
        <v>1970499.9999999998</v>
      </c>
      <c r="D46" s="17">
        <f>($B$25)*D45</f>
        <v>2821875</v>
      </c>
      <c r="E46" s="17">
        <f>($B$25)*E45</f>
        <v>3955918.7499999995</v>
      </c>
      <c r="F46" s="17">
        <f>($B$25)*F45</f>
        <v>5495627.8125</v>
      </c>
      <c r="G46" s="106">
        <f>($B$25)*G45</f>
        <v>7561110.0468749991</v>
      </c>
      <c r="I46" s="114"/>
      <c r="J46" s="110"/>
      <c r="K46" s="110"/>
      <c r="L46" s="110"/>
      <c r="M46" s="115"/>
      <c r="N46" s="110"/>
      <c r="O46" s="9">
        <v>13000</v>
      </c>
      <c r="P46" s="134">
        <v>18713558.703125</v>
      </c>
      <c r="Q46" s="127">
        <v>23296058.703125</v>
      </c>
      <c r="R46" s="127">
        <v>25172121.203125</v>
      </c>
      <c r="S46" s="127">
        <v>26710183.703125</v>
      </c>
      <c r="T46" s="127">
        <v>27925683.703125</v>
      </c>
      <c r="U46" s="127">
        <v>29428808.703125</v>
      </c>
      <c r="V46" s="127">
        <v>30896996.203125</v>
      </c>
      <c r="W46" s="127">
        <v>31993058.703125</v>
      </c>
      <c r="X46" s="127">
        <v>34063308.703125</v>
      </c>
      <c r="Y46" s="92">
        <f>HLOOKUP(MAX(P46:X46),P46:X$48,COUNT(X46:X$48),FALSE)</f>
        <v>200000</v>
      </c>
      <c r="Z46" s="6"/>
      <c r="AA46" s="9">
        <v>13000</v>
      </c>
      <c r="AB46" s="8">
        <v>8.395495156179901E-2</v>
      </c>
      <c r="AC46" s="7">
        <v>0.10635527165414993</v>
      </c>
      <c r="AD46" s="7">
        <v>0.11636789498243302</v>
      </c>
      <c r="AE46" s="7">
        <v>0.12559450652713125</v>
      </c>
      <c r="AF46" s="7">
        <v>0.13409692054321729</v>
      </c>
      <c r="AG46" s="7">
        <v>0.14254000146820206</v>
      </c>
      <c r="AH46" s="7">
        <v>0.15059584336083154</v>
      </c>
      <c r="AI46" s="7">
        <v>0.15795921152920411</v>
      </c>
      <c r="AJ46" s="7">
        <v>0.17169006402784778</v>
      </c>
      <c r="AK46" s="92">
        <f>HLOOKUP(MAX(AB46:AJ46),AB46:AJ$48,COUNT(AJ46:AJ$48),FALSE)</f>
        <v>200000</v>
      </c>
      <c r="AM46" s="9">
        <v>13000</v>
      </c>
      <c r="AN46" s="138">
        <v>62561565.690595947</v>
      </c>
      <c r="AO46" s="139">
        <v>63641532.667174727</v>
      </c>
      <c r="AP46" s="139">
        <v>63771055.910582729</v>
      </c>
      <c r="AQ46" s="139">
        <v>63512694.075496621</v>
      </c>
      <c r="AR46" s="139">
        <v>62910095.792714529</v>
      </c>
      <c r="AS46" s="139">
        <v>63129076.435909167</v>
      </c>
      <c r="AT46" s="139">
        <v>63461115.454351462</v>
      </c>
      <c r="AU46" s="139">
        <v>63271119.755863771</v>
      </c>
      <c r="AV46" s="139">
        <v>63116959.177361168</v>
      </c>
      <c r="AW46" s="92">
        <f>HLOOKUP(MAX(AN46:AV46),AN46:AV$48,COUNT(AV46:AV$48),FALSE)</f>
        <v>165000</v>
      </c>
    </row>
    <row r="47" spans="1:49" ht="16.5" thickBot="1" x14ac:dyDescent="0.3">
      <c r="A47" s="98" t="s">
        <v>1</v>
      </c>
      <c r="C47" s="16">
        <f>C45-C46</f>
        <v>3659500</v>
      </c>
      <c r="D47" s="16">
        <f>D45-D46</f>
        <v>5240625</v>
      </c>
      <c r="E47" s="16">
        <f>E45-E46</f>
        <v>7346706.25</v>
      </c>
      <c r="F47" s="16">
        <f>F45-F46</f>
        <v>10206165.9375</v>
      </c>
      <c r="G47" s="108">
        <f>G45-G46</f>
        <v>14042061.515625</v>
      </c>
      <c r="I47" s="110"/>
      <c r="J47" s="110"/>
      <c r="K47" s="110"/>
      <c r="L47" s="110"/>
      <c r="M47" s="115"/>
      <c r="N47" s="110"/>
      <c r="O47" s="5">
        <v>15000</v>
      </c>
      <c r="P47" s="135">
        <v>16298808.703125</v>
      </c>
      <c r="Q47" s="136">
        <v>21071433.703125</v>
      </c>
      <c r="R47" s="136">
        <v>23041746.203125</v>
      </c>
      <c r="S47" s="136">
        <v>24677308.703125</v>
      </c>
      <c r="T47" s="136">
        <v>25991933.703125</v>
      </c>
      <c r="U47" s="136">
        <v>27564933.703125</v>
      </c>
      <c r="V47" s="136">
        <v>29094871.203125</v>
      </c>
      <c r="W47" s="136">
        <v>30260808.703125</v>
      </c>
      <c r="X47" s="136">
        <v>32451308.703125</v>
      </c>
      <c r="Y47" s="92">
        <f>HLOOKUP(MAX(P47:X47),P47:X$48,COUNT(X47:X$48),FALSE)</f>
        <v>200000</v>
      </c>
      <c r="Z47" s="6"/>
      <c r="AA47" s="5">
        <v>15000</v>
      </c>
      <c r="AB47" s="4">
        <v>7.3121618228465676E-2</v>
      </c>
      <c r="AC47" s="3">
        <v>9.6199021654149924E-2</v>
      </c>
      <c r="AD47" s="3">
        <v>0.10651941013394818</v>
      </c>
      <c r="AE47" s="3">
        <v>0.11603568299771948</v>
      </c>
      <c r="AF47" s="3">
        <v>0.124811206257503</v>
      </c>
      <c r="AG47" s="3">
        <v>0.13351222369042429</v>
      </c>
      <c r="AH47" s="3">
        <v>0.14181205957704773</v>
      </c>
      <c r="AI47" s="3">
        <v>0.14940657995025675</v>
      </c>
      <c r="AJ47" s="3">
        <v>0.16356506402784779</v>
      </c>
      <c r="AK47" s="92">
        <f>HLOOKUP(MAX(AB47:AJ47),AB47:AJ$48,COUNT(AJ47:AJ$48),FALSE)</f>
        <v>200000</v>
      </c>
      <c r="AM47" s="5">
        <v>15000</v>
      </c>
      <c r="AN47" s="135">
        <v>61450314.661789365</v>
      </c>
      <c r="AO47" s="136">
        <v>62617811.588070922</v>
      </c>
      <c r="AP47" s="136">
        <v>62790831.554539442</v>
      </c>
      <c r="AQ47" s="136">
        <v>62577293.069552407</v>
      </c>
      <c r="AR47" s="136">
        <v>62020142.43194636</v>
      </c>
      <c r="AS47" s="136">
        <v>62271243.178783722</v>
      </c>
      <c r="AT47" s="136">
        <v>62631694.329522938</v>
      </c>
      <c r="AU47" s="136">
        <v>62473818.734677978</v>
      </c>
      <c r="AV47" s="136">
        <v>62375068.002235427</v>
      </c>
      <c r="AW47" s="92">
        <f>HLOOKUP(MAX(AN47:AV47),AN47:AV$48,COUNT(AV47:AV$48),FALSE)</f>
        <v>165000</v>
      </c>
    </row>
    <row r="48" spans="1:49" ht="17.25" thickTop="1" thickBot="1" x14ac:dyDescent="0.3">
      <c r="A48" s="100" t="s">
        <v>0</v>
      </c>
      <c r="B48" s="104"/>
      <c r="C48" s="101">
        <f>C47/C34</f>
        <v>0.17426190476190476</v>
      </c>
      <c r="D48" s="101">
        <f>D47/D34</f>
        <v>0.18485449735449735</v>
      </c>
      <c r="E48" s="101">
        <f>E47/E34</f>
        <v>0.1925742136304063</v>
      </c>
      <c r="F48" s="101">
        <f>F47/F34</f>
        <v>0.19837057215743439</v>
      </c>
      <c r="G48" s="109">
        <f>G47/G34</f>
        <v>0.20262715029761905</v>
      </c>
      <c r="I48" s="110"/>
      <c r="J48" s="110"/>
      <c r="K48" s="110"/>
      <c r="L48" s="110"/>
      <c r="M48" s="115"/>
      <c r="N48" s="110"/>
      <c r="P48" s="1">
        <f>P36</f>
        <v>150000</v>
      </c>
      <c r="Q48" s="1">
        <f t="shared" ref="Q48:X48" si="12">Q36</f>
        <v>160000</v>
      </c>
      <c r="R48" s="1">
        <f t="shared" si="12"/>
        <v>165000</v>
      </c>
      <c r="S48" s="1">
        <f t="shared" si="12"/>
        <v>170000</v>
      </c>
      <c r="T48" s="1">
        <f t="shared" si="12"/>
        <v>175000</v>
      </c>
      <c r="U48" s="1">
        <f t="shared" si="12"/>
        <v>180000</v>
      </c>
      <c r="V48" s="1">
        <f t="shared" si="12"/>
        <v>185000</v>
      </c>
      <c r="W48" s="1">
        <f t="shared" si="12"/>
        <v>190000</v>
      </c>
      <c r="X48" s="1">
        <f t="shared" si="12"/>
        <v>200000</v>
      </c>
      <c r="AB48" s="1">
        <f>AB36</f>
        <v>150000</v>
      </c>
      <c r="AC48" s="1">
        <f t="shared" ref="AC48:AJ48" si="13">AC36</f>
        <v>160000</v>
      </c>
      <c r="AD48" s="1">
        <f t="shared" si="13"/>
        <v>165000</v>
      </c>
      <c r="AE48" s="1">
        <f t="shared" si="13"/>
        <v>170000</v>
      </c>
      <c r="AF48" s="1">
        <f t="shared" si="13"/>
        <v>175000</v>
      </c>
      <c r="AG48" s="1">
        <f t="shared" si="13"/>
        <v>180000</v>
      </c>
      <c r="AH48" s="1">
        <f t="shared" si="13"/>
        <v>185000</v>
      </c>
      <c r="AI48" s="1">
        <f t="shared" si="13"/>
        <v>190000</v>
      </c>
      <c r="AJ48" s="1">
        <f t="shared" si="13"/>
        <v>200000</v>
      </c>
      <c r="AN48" s="1">
        <f>AN36</f>
        <v>150000</v>
      </c>
      <c r="AO48" s="1">
        <f t="shared" ref="AO48:AV48" si="14">AO36</f>
        <v>160000</v>
      </c>
      <c r="AP48" s="1">
        <f t="shared" si="14"/>
        <v>165000</v>
      </c>
      <c r="AQ48" s="1">
        <f t="shared" si="14"/>
        <v>170000</v>
      </c>
      <c r="AR48" s="1">
        <f t="shared" si="14"/>
        <v>175000</v>
      </c>
      <c r="AS48" s="1">
        <f t="shared" si="14"/>
        <v>180000</v>
      </c>
      <c r="AT48" s="1">
        <f t="shared" si="14"/>
        <v>185000</v>
      </c>
      <c r="AU48" s="1">
        <f t="shared" si="14"/>
        <v>190000</v>
      </c>
      <c r="AV48" s="1">
        <f t="shared" si="14"/>
        <v>200000</v>
      </c>
    </row>
    <row r="49" spans="1:44" x14ac:dyDescent="0.25">
      <c r="A49" s="165" t="s">
        <v>62</v>
      </c>
      <c r="B49" s="166">
        <v>-3000000</v>
      </c>
      <c r="C49" s="166"/>
      <c r="D49" s="112"/>
      <c r="E49" s="112"/>
      <c r="F49" s="166">
        <v>-1500000</v>
      </c>
      <c r="G49" s="167"/>
      <c r="I49" s="110"/>
      <c r="J49" s="110"/>
      <c r="K49" s="110"/>
      <c r="L49" s="110"/>
      <c r="M49" s="115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M49" s="110"/>
      <c r="AN49" s="110"/>
      <c r="AO49" s="110"/>
      <c r="AP49" s="110"/>
      <c r="AQ49" s="110"/>
      <c r="AR49" s="110"/>
    </row>
    <row r="50" spans="1:44" x14ac:dyDescent="0.25">
      <c r="A50" s="98" t="s">
        <v>63</v>
      </c>
      <c r="C50" s="99">
        <f>C36+C38+C40</f>
        <v>7020000</v>
      </c>
      <c r="D50" s="99">
        <f>D36+D38+D40</f>
        <v>9435000</v>
      </c>
      <c r="E50" s="99">
        <f t="shared" ref="E50:G50" si="15">E36+E38+E40</f>
        <v>12655000</v>
      </c>
      <c r="F50" s="99">
        <f t="shared" si="15"/>
        <v>17025000</v>
      </c>
      <c r="G50" s="107">
        <f t="shared" si="15"/>
        <v>22890000</v>
      </c>
      <c r="I50" s="110"/>
      <c r="J50" s="110"/>
      <c r="K50" s="110"/>
      <c r="L50" s="110"/>
      <c r="M50" s="115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</row>
    <row r="51" spans="1:44" x14ac:dyDescent="0.25">
      <c r="A51" s="98" t="s">
        <v>64</v>
      </c>
      <c r="B51" s="99">
        <f>B49</f>
        <v>-3000000</v>
      </c>
      <c r="C51" s="99">
        <f t="shared" ref="C51:E51" si="16">C47+SUM(C38,C36,C40)+C49</f>
        <v>10679500</v>
      </c>
      <c r="D51" s="99">
        <f t="shared" si="16"/>
        <v>14675625</v>
      </c>
      <c r="E51" s="99">
        <f t="shared" si="16"/>
        <v>20001706.25</v>
      </c>
      <c r="F51" s="99">
        <f>F47+SUM(F38,F36,F40)+F49</f>
        <v>25731165.9375</v>
      </c>
      <c r="G51" s="107">
        <f>G47+SUM(G38,G36,G40)+G49</f>
        <v>36932061.515625</v>
      </c>
      <c r="I51" s="110"/>
      <c r="J51" s="110"/>
      <c r="K51" s="110"/>
      <c r="L51" s="110"/>
      <c r="M51" s="115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</row>
    <row r="52" spans="1:44" ht="16.5" thickBot="1" x14ac:dyDescent="0.3">
      <c r="A52" s="100" t="s">
        <v>65</v>
      </c>
      <c r="B52" s="168">
        <f>NPV(B26,C51:G51)+B51</f>
        <v>68694792.637707666</v>
      </c>
      <c r="C52" s="169"/>
      <c r="D52" s="104"/>
      <c r="E52" s="104"/>
      <c r="F52" s="104"/>
      <c r="G52" s="102"/>
      <c r="I52" s="110"/>
      <c r="J52" s="110"/>
      <c r="K52" s="110"/>
      <c r="L52" s="110"/>
      <c r="M52" s="115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</row>
  </sheetData>
  <mergeCells count="27">
    <mergeCell ref="O33:Y33"/>
    <mergeCell ref="AA33:AK33"/>
    <mergeCell ref="AM33:AW33"/>
    <mergeCell ref="P34:Q34"/>
    <mergeCell ref="T34:V34"/>
    <mergeCell ref="AB34:AC34"/>
    <mergeCell ref="AF34:AH34"/>
    <mergeCell ref="AN34:AO34"/>
    <mergeCell ref="AR34:AT34"/>
    <mergeCell ref="O19:Y19"/>
    <mergeCell ref="AA19:AK19"/>
    <mergeCell ref="AM19:AW19"/>
    <mergeCell ref="P20:Q20"/>
    <mergeCell ref="T20:V20"/>
    <mergeCell ref="AB20:AC20"/>
    <mergeCell ref="AF20:AH20"/>
    <mergeCell ref="AN20:AO20"/>
    <mergeCell ref="AR20:AT20"/>
    <mergeCell ref="O2:Y2"/>
    <mergeCell ref="AA2:AK2"/>
    <mergeCell ref="AM2:AW2"/>
    <mergeCell ref="P3:Q3"/>
    <mergeCell ref="T3:V3"/>
    <mergeCell ref="AB3:AC3"/>
    <mergeCell ref="AF3:AH3"/>
    <mergeCell ref="AN3:AO3"/>
    <mergeCell ref="AR3:A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4893-37C2-4D91-9735-6BF4BAFEFD2C}">
  <sheetPr transitionEvaluation="1" transitionEntry="1" codeName="Sheet4"/>
  <dimension ref="A1:AW52"/>
  <sheetViews>
    <sheetView topLeftCell="A29" zoomScale="80" zoomScaleNormal="80" workbookViewId="0">
      <selection activeCell="B52" sqref="B52"/>
    </sheetView>
  </sheetViews>
  <sheetFormatPr defaultColWidth="8.75" defaultRowHeight="15.75" x14ac:dyDescent="0.25"/>
  <cols>
    <col min="1" max="2" width="23.125" style="1" customWidth="1"/>
    <col min="3" max="3" width="11.25" style="1" customWidth="1"/>
    <col min="4" max="4" width="13.75" style="1" customWidth="1"/>
    <col min="5" max="5" width="11.25" style="1" customWidth="1"/>
    <col min="6" max="6" width="14.375" style="1" bestFit="1" customWidth="1"/>
    <col min="7" max="7" width="11.25" style="1" customWidth="1"/>
    <col min="8" max="8" width="8.75" style="2"/>
    <col min="9" max="9" width="11.625" style="1" bestFit="1" customWidth="1"/>
    <col min="10" max="10" width="14.375" style="1" bestFit="1" customWidth="1"/>
    <col min="11" max="11" width="11.625" style="1" bestFit="1" customWidth="1"/>
    <col min="12" max="12" width="15.375" style="1" bestFit="1" customWidth="1"/>
    <col min="13" max="13" width="11.625" style="117" bestFit="1" customWidth="1"/>
    <col min="14" max="14" width="11.625" style="1" bestFit="1" customWidth="1"/>
    <col min="15" max="15" width="14.375" style="1" bestFit="1" customWidth="1"/>
    <col min="16" max="17" width="12" style="1" bestFit="1" customWidth="1"/>
    <col min="18" max="18" width="12.25" style="1" bestFit="1" customWidth="1"/>
    <col min="19" max="23" width="12" style="1" bestFit="1" customWidth="1"/>
    <col min="24" max="24" width="12.625" style="1" bestFit="1" customWidth="1"/>
    <col min="25" max="27" width="8.75" style="1"/>
    <col min="28" max="29" width="9.125" style="1" bestFit="1" customWidth="1"/>
    <col min="30" max="30" width="8.75" style="1"/>
    <col min="31" max="31" width="9.875" style="1" bestFit="1" customWidth="1"/>
    <col min="32" max="35" width="8.75" style="1"/>
    <col min="36" max="36" width="9.375" style="1" bestFit="1" customWidth="1"/>
    <col min="37" max="38" width="8.75" style="1"/>
    <col min="39" max="39" width="14.625" style="1" bestFit="1" customWidth="1"/>
    <col min="40" max="40" width="15.375" style="1" bestFit="1" customWidth="1"/>
    <col min="41" max="42" width="15" style="1" bestFit="1" customWidth="1"/>
    <col min="43" max="44" width="15.375" style="1" bestFit="1" customWidth="1"/>
    <col min="45" max="45" width="15" style="1" bestFit="1" customWidth="1"/>
    <col min="46" max="48" width="15.375" style="1" bestFit="1" customWidth="1"/>
    <col min="49" max="16384" width="8.75" style="1"/>
  </cols>
  <sheetData>
    <row r="1" spans="1:49" ht="16.5" thickBot="1" x14ac:dyDescent="0.3">
      <c r="A1" s="111" t="s">
        <v>46</v>
      </c>
      <c r="B1" s="95"/>
      <c r="C1" s="110"/>
      <c r="D1" s="110"/>
      <c r="E1" s="110"/>
      <c r="I1" s="149"/>
      <c r="J1" s="150" t="s">
        <v>68</v>
      </c>
      <c r="K1" s="150" t="s">
        <v>69</v>
      </c>
      <c r="L1" s="151" t="s">
        <v>70</v>
      </c>
      <c r="M1" s="115"/>
      <c r="N1" s="110"/>
      <c r="O1" s="110"/>
      <c r="P1" s="110"/>
      <c r="Q1" s="110"/>
      <c r="R1" s="110"/>
      <c r="S1" s="110" t="s">
        <v>68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 t="s">
        <v>69</v>
      </c>
      <c r="AM1" s="110"/>
      <c r="AN1" s="110"/>
      <c r="AO1" s="110"/>
      <c r="AP1" s="110"/>
      <c r="AQ1" s="110"/>
      <c r="AR1" s="110" t="s">
        <v>65</v>
      </c>
    </row>
    <row r="2" spans="1:49" x14ac:dyDescent="0.25">
      <c r="A2" s="98" t="s">
        <v>44</v>
      </c>
      <c r="B2" s="140">
        <v>150000</v>
      </c>
      <c r="C2" s="110"/>
      <c r="D2" s="110"/>
      <c r="E2" s="110"/>
      <c r="F2" s="1" t="s">
        <v>47</v>
      </c>
      <c r="G2" s="1" t="s">
        <v>48</v>
      </c>
      <c r="I2" s="152"/>
      <c r="J2" s="147">
        <f>SUM(C47:G47)</f>
        <v>2084628</v>
      </c>
      <c r="K2" s="148">
        <f>J2/SUM(C34:G34)</f>
        <v>2.4995539568345323E-2</v>
      </c>
      <c r="L2" s="153">
        <f>B52</f>
        <v>18668637.913326219</v>
      </c>
      <c r="M2" s="115"/>
      <c r="N2" s="110"/>
      <c r="O2" s="208" t="s">
        <v>45</v>
      </c>
      <c r="P2" s="209"/>
      <c r="Q2" s="209"/>
      <c r="R2" s="209"/>
      <c r="S2" s="209"/>
      <c r="T2" s="209"/>
      <c r="U2" s="209"/>
      <c r="V2" s="209"/>
      <c r="W2" s="209"/>
      <c r="X2" s="209"/>
      <c r="Y2" s="210"/>
      <c r="AA2" s="208" t="s">
        <v>45</v>
      </c>
      <c r="AB2" s="209"/>
      <c r="AC2" s="209"/>
      <c r="AD2" s="209"/>
      <c r="AE2" s="209"/>
      <c r="AF2" s="209"/>
      <c r="AG2" s="209"/>
      <c r="AH2" s="209"/>
      <c r="AI2" s="209"/>
      <c r="AJ2" s="209"/>
      <c r="AK2" s="210"/>
      <c r="AM2" s="208" t="s">
        <v>45</v>
      </c>
      <c r="AN2" s="209"/>
      <c r="AO2" s="209"/>
      <c r="AP2" s="209"/>
      <c r="AQ2" s="209"/>
      <c r="AR2" s="209"/>
      <c r="AS2" s="209"/>
      <c r="AT2" s="209"/>
      <c r="AU2" s="209"/>
      <c r="AV2" s="209"/>
      <c r="AW2" s="210"/>
    </row>
    <row r="3" spans="1:49" x14ac:dyDescent="0.25">
      <c r="A3" s="98" t="s">
        <v>43</v>
      </c>
      <c r="B3" s="97">
        <f>VLOOKUP(B2,$F$2:$G$7,2,TRUE)</f>
        <v>150</v>
      </c>
      <c r="C3" s="110"/>
      <c r="D3" s="110"/>
      <c r="E3" s="110"/>
      <c r="F3" s="57">
        <v>150000</v>
      </c>
      <c r="G3" s="1">
        <v>150</v>
      </c>
      <c r="I3" s="154">
        <v>150000</v>
      </c>
      <c r="J3" s="147">
        <f t="dataTable" ref="J3:L23" dt2D="0" dtr="0" r1="B2" ca="1"/>
        <v>2084628</v>
      </c>
      <c r="K3" s="148">
        <v>2.4995539568345323E-2</v>
      </c>
      <c r="L3" s="153">
        <v>18668637.913326219</v>
      </c>
      <c r="M3" s="116">
        <f>I3</f>
        <v>150000</v>
      </c>
      <c r="N3" s="110"/>
      <c r="O3" s="34"/>
      <c r="P3" s="211" t="s">
        <v>13</v>
      </c>
      <c r="Q3" s="212"/>
      <c r="R3" s="38">
        <f>B5</f>
        <v>0.2</v>
      </c>
      <c r="S3" s="33"/>
      <c r="T3" s="211" t="s">
        <v>29</v>
      </c>
      <c r="U3" s="212"/>
      <c r="V3" s="213"/>
      <c r="W3" s="51">
        <f>B11</f>
        <v>15000</v>
      </c>
      <c r="X3" s="33"/>
      <c r="Y3" s="32"/>
      <c r="AA3" s="31"/>
      <c r="AB3" s="214" t="s">
        <v>13</v>
      </c>
      <c r="AC3" s="215"/>
      <c r="AD3" s="36">
        <f>B5</f>
        <v>0.2</v>
      </c>
      <c r="AE3" s="30"/>
      <c r="AF3" s="214" t="s">
        <v>29</v>
      </c>
      <c r="AG3" s="215"/>
      <c r="AH3" s="216"/>
      <c r="AI3" s="49">
        <f>B11</f>
        <v>15000</v>
      </c>
      <c r="AJ3" s="30"/>
      <c r="AK3" s="29"/>
      <c r="AM3" s="31"/>
      <c r="AN3" s="214" t="s">
        <v>13</v>
      </c>
      <c r="AO3" s="215"/>
      <c r="AP3" s="36">
        <f>B5</f>
        <v>0.2</v>
      </c>
      <c r="AQ3" s="30"/>
      <c r="AR3" s="214" t="s">
        <v>29</v>
      </c>
      <c r="AS3" s="215"/>
      <c r="AT3" s="216"/>
      <c r="AU3" s="49">
        <f>B11</f>
        <v>15000</v>
      </c>
      <c r="AV3" s="30"/>
      <c r="AW3" s="29"/>
    </row>
    <row r="4" spans="1:49" x14ac:dyDescent="0.25">
      <c r="A4" s="113" t="s">
        <v>42</v>
      </c>
      <c r="B4" s="141">
        <v>-75</v>
      </c>
      <c r="C4" s="110"/>
      <c r="D4" s="110"/>
      <c r="E4" s="110"/>
      <c r="F4" s="58">
        <v>150000.00000999999</v>
      </c>
      <c r="G4" s="1">
        <f>150-(30*((B2-150000)/25000))</f>
        <v>150</v>
      </c>
      <c r="I4" s="154">
        <v>152500</v>
      </c>
      <c r="J4" s="147">
        <v>2325534.25</v>
      </c>
      <c r="K4" s="148">
        <v>2.8718276681794327E-2</v>
      </c>
      <c r="L4" s="153">
        <v>18128232.690545142</v>
      </c>
      <c r="M4" s="116">
        <f t="shared" ref="M4:M23" si="0">I4</f>
        <v>152500</v>
      </c>
      <c r="N4" s="110"/>
      <c r="O4" s="56"/>
      <c r="P4" s="55"/>
      <c r="Q4" s="55"/>
      <c r="R4" s="55"/>
      <c r="S4" s="55"/>
      <c r="T4" s="55"/>
      <c r="U4" s="55"/>
      <c r="V4" s="55"/>
      <c r="W4" s="55"/>
      <c r="X4" s="55"/>
      <c r="Y4" s="32"/>
      <c r="AA4" s="31"/>
      <c r="AB4" s="30"/>
      <c r="AC4" s="30"/>
      <c r="AD4" s="30"/>
      <c r="AE4" s="30"/>
      <c r="AF4" s="30"/>
      <c r="AG4" s="30"/>
      <c r="AH4" s="30"/>
      <c r="AI4" s="30"/>
      <c r="AJ4" s="30"/>
      <c r="AK4" s="29"/>
      <c r="AM4" s="31"/>
      <c r="AN4" s="30"/>
      <c r="AO4" s="30"/>
      <c r="AP4" s="30"/>
      <c r="AQ4" s="30"/>
      <c r="AR4" s="30"/>
      <c r="AS4" s="30"/>
      <c r="AT4" s="30"/>
      <c r="AU4" s="30"/>
      <c r="AV4" s="30"/>
      <c r="AW4" s="29"/>
    </row>
    <row r="5" spans="1:49" x14ac:dyDescent="0.25">
      <c r="A5" s="98" t="s">
        <v>41</v>
      </c>
      <c r="B5" s="142">
        <v>0.2</v>
      </c>
      <c r="C5" s="110"/>
      <c r="D5" s="110"/>
      <c r="E5" s="110"/>
      <c r="F5" s="57">
        <v>175000</v>
      </c>
      <c r="G5" s="1">
        <v>120</v>
      </c>
      <c r="I5" s="154">
        <v>155000</v>
      </c>
      <c r="J5" s="147">
        <v>2505503</v>
      </c>
      <c r="K5" s="148">
        <v>3.1945722300140256E-2</v>
      </c>
      <c r="L5" s="153">
        <v>17525253.935612798</v>
      </c>
      <c r="M5" s="116">
        <f t="shared" si="0"/>
        <v>155000</v>
      </c>
      <c r="N5" s="110"/>
      <c r="O5" s="125">
        <f>J2</f>
        <v>2084628</v>
      </c>
      <c r="P5" s="128">
        <v>150000</v>
      </c>
      <c r="Q5" s="129">
        <v>160000</v>
      </c>
      <c r="R5" s="129">
        <v>165000</v>
      </c>
      <c r="S5" s="129">
        <v>170000</v>
      </c>
      <c r="T5" s="129">
        <v>175000</v>
      </c>
      <c r="U5" s="129">
        <v>180000</v>
      </c>
      <c r="V5" s="129">
        <v>185000</v>
      </c>
      <c r="W5" s="129">
        <v>190000</v>
      </c>
      <c r="X5" s="130">
        <v>200000</v>
      </c>
      <c r="Y5" s="54" t="s">
        <v>9</v>
      </c>
      <c r="AA5" s="28">
        <f>K2</f>
        <v>2.4995539568345323E-2</v>
      </c>
      <c r="AB5" s="128">
        <v>150000</v>
      </c>
      <c r="AC5" s="129">
        <v>160000</v>
      </c>
      <c r="AD5" s="129">
        <v>165000</v>
      </c>
      <c r="AE5" s="129">
        <v>170000</v>
      </c>
      <c r="AF5" s="129">
        <v>175000</v>
      </c>
      <c r="AG5" s="129">
        <v>180000</v>
      </c>
      <c r="AH5" s="129">
        <v>185000</v>
      </c>
      <c r="AI5" s="129">
        <v>190000</v>
      </c>
      <c r="AJ5" s="130">
        <v>200000</v>
      </c>
      <c r="AK5" s="24" t="s">
        <v>9</v>
      </c>
      <c r="AM5" s="118">
        <f>L2</f>
        <v>18668637.913326219</v>
      </c>
      <c r="AN5" s="128">
        <v>150000</v>
      </c>
      <c r="AO5" s="129">
        <v>160000</v>
      </c>
      <c r="AP5" s="129">
        <v>165000</v>
      </c>
      <c r="AQ5" s="129">
        <v>170000</v>
      </c>
      <c r="AR5" s="129">
        <v>175000</v>
      </c>
      <c r="AS5" s="129">
        <v>180000</v>
      </c>
      <c r="AT5" s="129">
        <v>185000</v>
      </c>
      <c r="AU5" s="129">
        <v>190000</v>
      </c>
      <c r="AV5" s="130">
        <v>200000</v>
      </c>
      <c r="AW5" s="24" t="s">
        <v>9</v>
      </c>
    </row>
    <row r="6" spans="1:49" x14ac:dyDescent="0.25">
      <c r="A6" s="98"/>
      <c r="B6" s="97"/>
      <c r="C6" s="110"/>
      <c r="D6" s="110"/>
      <c r="E6" s="110"/>
      <c r="F6" s="58">
        <v>175000.00000999999</v>
      </c>
      <c r="G6" s="1">
        <f>120-(20*((B2-175000)/25000))</f>
        <v>140</v>
      </c>
      <c r="I6" s="154">
        <v>157500</v>
      </c>
      <c r="J6" s="147">
        <v>2704159.25</v>
      </c>
      <c r="K6" s="148">
        <v>3.5400546555391918E-2</v>
      </c>
      <c r="L6" s="153">
        <v>17064836.536503583</v>
      </c>
      <c r="M6" s="116">
        <f t="shared" si="0"/>
        <v>157500</v>
      </c>
      <c r="N6" s="110"/>
      <c r="O6" s="20">
        <v>-75</v>
      </c>
      <c r="P6" s="131">
        <f t="dataTable" ref="P6:X14" dt2D="1" dtr="1" r1="B2" r2="B4" ca="1"/>
        <v>2084628</v>
      </c>
      <c r="Q6" s="131">
        <v>2872753</v>
      </c>
      <c r="R6" s="131">
        <v>2922315.5</v>
      </c>
      <c r="S6" s="131">
        <v>2825628</v>
      </c>
      <c r="T6" s="131">
        <v>2434003</v>
      </c>
      <c r="U6" s="131">
        <v>2281253</v>
      </c>
      <c r="V6" s="131">
        <v>2010690.5</v>
      </c>
      <c r="W6" s="131">
        <v>1593878</v>
      </c>
      <c r="X6" s="131">
        <v>565253</v>
      </c>
      <c r="Y6" s="92">
        <f>HLOOKUP(MAX(P6:X6),P6:$X$15,COUNT(X6:X$15),FALSE)</f>
        <v>165000</v>
      </c>
      <c r="Z6" s="91"/>
      <c r="AA6" s="20">
        <v>-75</v>
      </c>
      <c r="AB6" s="19">
        <f t="dataTable" ref="AB6:AJ14" dt2D="1" dtr="1" r1="B2" r2="B4" ca="1"/>
        <v>2.4995539568345323E-2</v>
      </c>
      <c r="AC6" s="18">
        <v>3.8612271505376342E-2</v>
      </c>
      <c r="AD6" s="18">
        <v>4.2269696969696971E-2</v>
      </c>
      <c r="AE6" s="18">
        <v>4.4205694618272839E-2</v>
      </c>
      <c r="AF6" s="18">
        <v>4.2147238095238092E-2</v>
      </c>
      <c r="AG6" s="18">
        <v>4.238671497584541E-2</v>
      </c>
      <c r="AH6" s="18">
        <v>4.0403707424897017E-2</v>
      </c>
      <c r="AI6" s="18">
        <v>3.5099713719445057E-2</v>
      </c>
      <c r="AJ6" s="18">
        <v>1.5277108108108109E-2</v>
      </c>
      <c r="AK6" s="92">
        <f>HLOOKUP(MAX(AB6:AJ6),$AB6:AJ$15,COUNT(AJ6:AJ$15),FALSE)</f>
        <v>170000</v>
      </c>
      <c r="AM6" s="20">
        <v>-75</v>
      </c>
      <c r="AN6" s="119">
        <f t="dataTable" ref="AN6:AV14" dt2D="1" dtr="1" r1="B2" r2="B4" ca="1"/>
        <v>18668637.913326219</v>
      </c>
      <c r="AO6" s="120">
        <v>16582290.456129655</v>
      </c>
      <c r="AP6" s="120">
        <v>15179369.28049586</v>
      </c>
      <c r="AQ6" s="120">
        <v>13707671.427864995</v>
      </c>
      <c r="AR6" s="120">
        <v>11850507.50468255</v>
      </c>
      <c r="AS6" s="120">
        <v>10713489.561957018</v>
      </c>
      <c r="AT6" s="120">
        <v>9474835.5542684887</v>
      </c>
      <c r="AU6" s="120">
        <v>8084775.2907585241</v>
      </c>
      <c r="AV6" s="120">
        <v>5282752.8856373532</v>
      </c>
      <c r="AW6" s="92">
        <f>HLOOKUP(MAX(AN6:AV6),AN6:AV$15,COUNT(AV6:AV$15),FALSE)</f>
        <v>150000</v>
      </c>
    </row>
    <row r="7" spans="1:49" x14ac:dyDescent="0.25">
      <c r="A7" s="98" t="s">
        <v>40</v>
      </c>
      <c r="B7" s="143">
        <f>SUM(B8:B11)</f>
        <v>70000</v>
      </c>
      <c r="C7" s="110"/>
      <c r="D7" s="110"/>
      <c r="E7" s="110"/>
      <c r="F7" s="57">
        <v>200000</v>
      </c>
      <c r="G7" s="1">
        <v>100</v>
      </c>
      <c r="I7" s="154">
        <v>160000</v>
      </c>
      <c r="J7" s="147">
        <v>2872753</v>
      </c>
      <c r="K7" s="148">
        <v>3.8612271505376342E-2</v>
      </c>
      <c r="L7" s="153">
        <v>16582290.456129655</v>
      </c>
      <c r="M7" s="116">
        <f t="shared" si="0"/>
        <v>160000</v>
      </c>
      <c r="N7" s="110"/>
      <c r="O7" s="9">
        <v>-60</v>
      </c>
      <c r="P7" s="131">
        <v>3855878</v>
      </c>
      <c r="Q7" s="131">
        <v>5175378</v>
      </c>
      <c r="R7" s="131">
        <v>5561315.5</v>
      </c>
      <c r="S7" s="131">
        <v>5659628</v>
      </c>
      <c r="T7" s="131">
        <v>5675878</v>
      </c>
      <c r="U7" s="131">
        <v>5831878</v>
      </c>
      <c r="V7" s="131">
        <v>5741690.5</v>
      </c>
      <c r="W7" s="131">
        <v>5597878</v>
      </c>
      <c r="X7" s="131">
        <v>4993378</v>
      </c>
      <c r="Y7" s="92">
        <f>HLOOKUP(MAX(P7:X7),P7:$X$15,COUNT(X7:X$15),FALSE)</f>
        <v>180000</v>
      </c>
      <c r="AA7" s="9">
        <v>-60</v>
      </c>
      <c r="AB7" s="12">
        <v>3.8655418546365915E-2</v>
      </c>
      <c r="AC7" s="11">
        <v>5.635211236933798E-2</v>
      </c>
      <c r="AD7" s="11">
        <v>6.3474467842264459E-2</v>
      </c>
      <c r="AE7" s="11">
        <v>6.8643153426318979E-2</v>
      </c>
      <c r="AF7" s="11">
        <v>7.3048622908622907E-2</v>
      </c>
      <c r="AG7" s="11">
        <v>7.8259232420826622E-2</v>
      </c>
      <c r="AH7" s="11">
        <v>8.1459750301482586E-2</v>
      </c>
      <c r="AI7" s="11">
        <v>8.3938791423001952E-2</v>
      </c>
      <c r="AJ7" s="11">
        <v>8.4921394557823132E-2</v>
      </c>
      <c r="AK7" s="92">
        <f>HLOOKUP(MAX(AB7:AJ7),$AB7:AJ$15,COUNT(AJ7:AJ$15),FALSE)</f>
        <v>200000</v>
      </c>
      <c r="AM7" s="9">
        <v>-60</v>
      </c>
      <c r="AN7" s="121">
        <v>23981021.696286134</v>
      </c>
      <c r="AO7" s="122">
        <v>22444552.560483668</v>
      </c>
      <c r="AP7" s="122">
        <v>21471446.123456791</v>
      </c>
      <c r="AQ7" s="122">
        <v>20119811.853613101</v>
      </c>
      <c r="AR7" s="122">
        <v>18812100.800081287</v>
      </c>
      <c r="AS7" s="122">
        <v>18013125.13580247</v>
      </c>
      <c r="AT7" s="122">
        <v>16894421.990956664</v>
      </c>
      <c r="AU7" s="122">
        <v>15786239.125878505</v>
      </c>
      <c r="AV7" s="122">
        <v>13344528.27556775</v>
      </c>
      <c r="AW7" s="92">
        <f>HLOOKUP(MAX(AN7:AV7),AN7:AV$15,COUNT(AV7:AV$15),FALSE)</f>
        <v>150000</v>
      </c>
    </row>
    <row r="8" spans="1:49" x14ac:dyDescent="0.25">
      <c r="A8" s="98" t="s">
        <v>39</v>
      </c>
      <c r="B8" s="143">
        <v>42000</v>
      </c>
      <c r="C8" s="110"/>
      <c r="D8" s="110"/>
      <c r="E8" s="110"/>
      <c r="I8" s="154">
        <v>162500</v>
      </c>
      <c r="J8" s="147">
        <v>2970253</v>
      </c>
      <c r="K8" s="148">
        <v>4.116774774774775E-2</v>
      </c>
      <c r="L8" s="153">
        <v>16017147.032871004</v>
      </c>
      <c r="M8" s="116">
        <f t="shared" si="0"/>
        <v>162500</v>
      </c>
      <c r="N8" s="110"/>
      <c r="O8" s="9">
        <v>-45</v>
      </c>
      <c r="P8" s="131">
        <v>5724628</v>
      </c>
      <c r="Q8" s="131">
        <v>7541378</v>
      </c>
      <c r="R8" s="131">
        <v>8129628</v>
      </c>
      <c r="S8" s="131">
        <v>8623628</v>
      </c>
      <c r="T8" s="131">
        <v>8860878</v>
      </c>
      <c r="U8" s="131">
        <v>9289878</v>
      </c>
      <c r="V8" s="131">
        <v>9572628</v>
      </c>
      <c r="W8" s="131">
        <v>9673378</v>
      </c>
      <c r="X8" s="131">
        <v>9543378</v>
      </c>
      <c r="Y8" s="92">
        <f>HLOOKUP(MAX(P8:X8),P8:$X$15,COUNT(X8:X$15),FALSE)</f>
        <v>190000</v>
      </c>
      <c r="AA8" s="9">
        <v>-45</v>
      </c>
      <c r="AB8" s="12">
        <v>4.8928444444444441E-2</v>
      </c>
      <c r="AC8" s="11">
        <v>6.8707889941690956E-2</v>
      </c>
      <c r="AD8" s="11">
        <v>7.6985113636363636E-2</v>
      </c>
      <c r="AE8" s="11">
        <v>8.4686516743592261E-2</v>
      </c>
      <c r="AF8" s="11">
        <v>9.106760534429599E-2</v>
      </c>
      <c r="AG8" s="11">
        <v>9.8118694550063376E-2</v>
      </c>
      <c r="AH8" s="11">
        <v>0.10432244986922407</v>
      </c>
      <c r="AI8" s="11">
        <v>0.10948928126768534</v>
      </c>
      <c r="AJ8" s="11">
        <v>0.11752928571428571</v>
      </c>
      <c r="AK8" s="92">
        <f>HLOOKUP(MAX(AB8:AJ8),$AB8:AJ$15,COUNT(AJ8:AJ$15),FALSE)</f>
        <v>200000</v>
      </c>
      <c r="AM8" s="9">
        <v>-45</v>
      </c>
      <c r="AN8" s="121">
        <v>29551024.744601946</v>
      </c>
      <c r="AO8" s="122">
        <v>28454752.005012792</v>
      </c>
      <c r="AP8" s="122">
        <v>27608647.38850785</v>
      </c>
      <c r="AQ8" s="122">
        <v>26795179.361953631</v>
      </c>
      <c r="AR8" s="122">
        <v>25667932.439905841</v>
      </c>
      <c r="AS8" s="122">
        <v>25150834.174058836</v>
      </c>
      <c r="AT8" s="122">
        <v>24482329.652390383</v>
      </c>
      <c r="AU8" s="122">
        <v>23606509.782451861</v>
      </c>
      <c r="AV8" s="122">
        <v>21609746.907551356</v>
      </c>
      <c r="AW8" s="92">
        <f>HLOOKUP(MAX(AN8:AV8),AN8:AV$15,COUNT(AV8:AV$15),FALSE)</f>
        <v>150000</v>
      </c>
    </row>
    <row r="9" spans="1:49" x14ac:dyDescent="0.25">
      <c r="A9" s="98" t="s">
        <v>38</v>
      </c>
      <c r="B9" s="143">
        <v>6000</v>
      </c>
      <c r="C9" s="110"/>
      <c r="D9" s="110"/>
      <c r="E9" s="110"/>
      <c r="I9" s="154">
        <v>165000</v>
      </c>
      <c r="J9" s="147">
        <v>2922315.5</v>
      </c>
      <c r="K9" s="148">
        <v>4.2269696969696971E-2</v>
      </c>
      <c r="L9" s="153">
        <v>15179369.28049586</v>
      </c>
      <c r="M9" s="116">
        <f t="shared" si="0"/>
        <v>165000</v>
      </c>
      <c r="N9" s="110"/>
      <c r="O9" s="9">
        <v>-30</v>
      </c>
      <c r="P9" s="131">
        <v>7495878</v>
      </c>
      <c r="Q9" s="131">
        <v>9844003</v>
      </c>
      <c r="R9" s="131">
        <v>10839315.5</v>
      </c>
      <c r="S9" s="131">
        <v>11561628</v>
      </c>
      <c r="T9" s="131">
        <v>11960565.5</v>
      </c>
      <c r="U9" s="131">
        <v>12655253</v>
      </c>
      <c r="V9" s="131">
        <v>13203690.5</v>
      </c>
      <c r="W9" s="131">
        <v>13570128</v>
      </c>
      <c r="X9" s="131">
        <v>14093378</v>
      </c>
      <c r="Y9" s="92">
        <f>HLOOKUP(MAX(P9:X9),P9:$X$15,COUNT(X9:X$15),FALSE)</f>
        <v>200000</v>
      </c>
      <c r="AA9" s="9">
        <v>-30</v>
      </c>
      <c r="AB9" s="12">
        <v>5.6212058492688413E-2</v>
      </c>
      <c r="AC9" s="11">
        <v>7.7389960691823897E-2</v>
      </c>
      <c r="AD9" s="11">
        <v>8.7010359221352598E-2</v>
      </c>
      <c r="AE9" s="11">
        <v>9.5519068076668864E-2</v>
      </c>
      <c r="AF9" s="11">
        <v>0.10277607303974222</v>
      </c>
      <c r="AG9" s="11">
        <v>0.11071962379702537</v>
      </c>
      <c r="AH9" s="11">
        <v>0.11796909090909091</v>
      </c>
      <c r="AI9" s="11">
        <v>0.12442809462681093</v>
      </c>
      <c r="AJ9" s="11">
        <v>0.13603646718146717</v>
      </c>
      <c r="AK9" s="92">
        <f>HLOOKUP(MAX(AB9:AJ9),$AB9:AJ$15,COUNT(AJ9:AJ$15),FALSE)</f>
        <v>200000</v>
      </c>
      <c r="AM9" s="9">
        <v>-30</v>
      </c>
      <c r="AN9" s="121">
        <v>34863408.527561858</v>
      </c>
      <c r="AO9" s="122">
        <v>34317014.109366797</v>
      </c>
      <c r="AP9" s="122">
        <v>34043466.699588478</v>
      </c>
      <c r="AQ9" s="122">
        <v>33416857.493674748</v>
      </c>
      <c r="AR9" s="122">
        <v>32355012.026350997</v>
      </c>
      <c r="AS9" s="122">
        <v>32112852.921201035</v>
      </c>
      <c r="AT9" s="122">
        <v>31719287.560229637</v>
      </c>
      <c r="AU9" s="122">
        <v>31118406.850988165</v>
      </c>
      <c r="AV9" s="122">
        <v>29859027.589696698</v>
      </c>
      <c r="AW9" s="92">
        <f>HLOOKUP(MAX(AN9:AV9),AN9:AV$15,COUNT(AV9:AV$15),FALSE)</f>
        <v>150000</v>
      </c>
    </row>
    <row r="10" spans="1:49" x14ac:dyDescent="0.25">
      <c r="A10" s="98" t="s">
        <v>37</v>
      </c>
      <c r="B10" s="143">
        <v>7000</v>
      </c>
      <c r="C10" s="110"/>
      <c r="D10" s="110"/>
      <c r="E10" s="110"/>
      <c r="I10" s="154">
        <v>167500</v>
      </c>
      <c r="J10" s="147">
        <v>2813440.5</v>
      </c>
      <c r="K10" s="148">
        <v>4.2631115993635879E-2</v>
      </c>
      <c r="L10" s="153">
        <v>14279017.995969448</v>
      </c>
      <c r="M10" s="116">
        <f t="shared" si="0"/>
        <v>167500</v>
      </c>
      <c r="N10" s="110"/>
      <c r="O10" s="9">
        <v>-15</v>
      </c>
      <c r="P10" s="131">
        <v>9315878</v>
      </c>
      <c r="Q10" s="131">
        <v>12273378</v>
      </c>
      <c r="R10" s="131">
        <v>13478315.5</v>
      </c>
      <c r="S10" s="131">
        <v>14395628</v>
      </c>
      <c r="T10" s="131">
        <v>15230878</v>
      </c>
      <c r="U10" s="131">
        <v>16175003</v>
      </c>
      <c r="V10" s="131">
        <v>16934690.5</v>
      </c>
      <c r="W10" s="131">
        <v>17574128</v>
      </c>
      <c r="X10" s="131">
        <v>18643378</v>
      </c>
      <c r="Y10" s="92">
        <f>HLOOKUP(MAX(P10:X10),P10:$X$15,COUNT(X10:X$15),FALSE)</f>
        <v>200000</v>
      </c>
      <c r="AA10" s="9">
        <v>-15</v>
      </c>
      <c r="AB10" s="12">
        <v>6.2043809523809522E-2</v>
      </c>
      <c r="AC10" s="11">
        <v>8.429517857142857E-2</v>
      </c>
      <c r="AD10" s="11">
        <v>9.4217716962007619E-2</v>
      </c>
      <c r="AE10" s="11">
        <v>0.10314270975137924</v>
      </c>
      <c r="AF10" s="11">
        <v>0.11158152380952381</v>
      </c>
      <c r="AG10" s="11">
        <v>0.11997480344162587</v>
      </c>
      <c r="AH10" s="11">
        <v>0.12766927136341363</v>
      </c>
      <c r="AI10" s="11">
        <v>0.13483295995089764</v>
      </c>
      <c r="AJ10" s="11">
        <v>0.14796331746031746</v>
      </c>
      <c r="AK10" s="92">
        <f>HLOOKUP(MAX(AB10:AJ10),$AB10:AJ$15,COUNT(AJ10:AJ$15),FALSE)</f>
        <v>200000</v>
      </c>
      <c r="AM10" s="9">
        <v>-15</v>
      </c>
      <c r="AN10" s="121">
        <v>40309853.175227351</v>
      </c>
      <c r="AO10" s="122">
        <v>40463561.332859144</v>
      </c>
      <c r="AP10" s="122">
        <v>40335543.542549409</v>
      </c>
      <c r="AQ10" s="122">
        <v>39828997.91942285</v>
      </c>
      <c r="AR10" s="122">
        <v>39366375.512608171</v>
      </c>
      <c r="AS10" s="122">
        <v>39360672.003657974</v>
      </c>
      <c r="AT10" s="122">
        <v>39138873.996917814</v>
      </c>
      <c r="AU10" s="122">
        <v>38819870.68610815</v>
      </c>
      <c r="AV10" s="122">
        <v>38124246.221680298</v>
      </c>
      <c r="AW10" s="92">
        <f>HLOOKUP(MAX(AN10:AV10),AN10:AV$15,COUNT(AV10:AV$15),FALSE)</f>
        <v>160000</v>
      </c>
    </row>
    <row r="11" spans="1:49" x14ac:dyDescent="0.25">
      <c r="A11" s="113" t="s">
        <v>36</v>
      </c>
      <c r="B11" s="141">
        <v>15000</v>
      </c>
      <c r="C11" s="110"/>
      <c r="D11" s="110"/>
      <c r="E11" s="110"/>
      <c r="I11" s="154">
        <v>170000</v>
      </c>
      <c r="J11" s="147">
        <v>2825628</v>
      </c>
      <c r="K11" s="148">
        <v>4.4205694618272839E-2</v>
      </c>
      <c r="L11" s="153">
        <v>13707671.427864995</v>
      </c>
      <c r="M11" s="116">
        <f t="shared" si="0"/>
        <v>170000</v>
      </c>
      <c r="N11" s="110"/>
      <c r="O11" s="9">
        <v>0</v>
      </c>
      <c r="P11" s="131">
        <v>11168378</v>
      </c>
      <c r="Q11" s="131">
        <v>14639378</v>
      </c>
      <c r="R11" s="131">
        <v>16046628</v>
      </c>
      <c r="S11" s="131">
        <v>17359628</v>
      </c>
      <c r="T11" s="131">
        <v>18330565.5</v>
      </c>
      <c r="U11" s="131">
        <v>19540378</v>
      </c>
      <c r="V11" s="131">
        <v>20632378</v>
      </c>
      <c r="W11" s="131">
        <v>21470878</v>
      </c>
      <c r="X11" s="131">
        <v>23193378</v>
      </c>
      <c r="Y11" s="92">
        <f>HLOOKUP(MAX(P11:X11),P11:$X$15,COUNT(X11:X$15),FALSE)</f>
        <v>200000</v>
      </c>
      <c r="AA11" s="9">
        <v>0</v>
      </c>
      <c r="AB11" s="12">
        <v>6.6776550074738414E-2</v>
      </c>
      <c r="AC11" s="11">
        <v>8.9526528864970645E-2</v>
      </c>
      <c r="AD11" s="11">
        <v>9.9643740685543963E-2</v>
      </c>
      <c r="AE11" s="11">
        <v>0.10921439446366782</v>
      </c>
      <c r="AF11" s="11">
        <v>0.11782462156516149</v>
      </c>
      <c r="AG11" s="11">
        <v>0.12652407407407407</v>
      </c>
      <c r="AH11" s="11">
        <v>0.13469368063715889</v>
      </c>
      <c r="AI11" s="11">
        <v>0.14214417742469382</v>
      </c>
      <c r="AJ11" s="11">
        <v>0.15628960916442047</v>
      </c>
      <c r="AK11" s="92">
        <f>HLOOKUP(MAX(AB11:AJ11),$AB11:AJ$15,COUNT(AJ11:AJ$15),FALSE)</f>
        <v>200000</v>
      </c>
      <c r="AM11" s="9">
        <v>0</v>
      </c>
      <c r="AN11" s="121">
        <v>45840317.535335064</v>
      </c>
      <c r="AO11" s="122">
        <v>46473760.777388267</v>
      </c>
      <c r="AP11" s="122">
        <v>46472744.807600468</v>
      </c>
      <c r="AQ11" s="122">
        <v>46504365.427763373</v>
      </c>
      <c r="AR11" s="122">
        <v>46053455.099053331</v>
      </c>
      <c r="AS11" s="122">
        <v>46322690.750800185</v>
      </c>
      <c r="AT11" s="122">
        <v>46490290.337584049</v>
      </c>
      <c r="AU11" s="122">
        <v>46331767.754644454</v>
      </c>
      <c r="AV11" s="122">
        <v>46389464.853663906</v>
      </c>
      <c r="AW11" s="92">
        <f>HLOOKUP(MAX(AN11:AV11),AN11:AV$15,COUNT(AV11:AV$15),FALSE)</f>
        <v>170000</v>
      </c>
    </row>
    <row r="12" spans="1:49" x14ac:dyDescent="0.25">
      <c r="A12" s="98"/>
      <c r="B12" s="97"/>
      <c r="C12" s="110"/>
      <c r="D12" s="110"/>
      <c r="E12" s="110"/>
      <c r="I12" s="154">
        <v>172500</v>
      </c>
      <c r="J12" s="147">
        <v>2603409.25</v>
      </c>
      <c r="K12" s="148">
        <v>4.2997799248523885E-2</v>
      </c>
      <c r="L12" s="153">
        <v>12690568.106894275</v>
      </c>
      <c r="M12" s="116">
        <f t="shared" si="0"/>
        <v>172500</v>
      </c>
      <c r="N12" s="110"/>
      <c r="O12" s="9">
        <v>15</v>
      </c>
      <c r="P12" s="131">
        <v>12939628</v>
      </c>
      <c r="Q12" s="131">
        <v>16942003</v>
      </c>
      <c r="R12" s="131">
        <v>18732753</v>
      </c>
      <c r="S12" s="131">
        <v>20193628</v>
      </c>
      <c r="T12" s="131">
        <v>21515565.5</v>
      </c>
      <c r="U12" s="131">
        <v>23029253</v>
      </c>
      <c r="V12" s="131">
        <v>24363378</v>
      </c>
      <c r="W12" s="131">
        <v>25582128</v>
      </c>
      <c r="X12" s="131">
        <v>27702753</v>
      </c>
      <c r="Y12" s="92">
        <f>HLOOKUP(MAX(P12:X12),P12:$X$15,COUNT(X12:X$15),FALSE)</f>
        <v>200000</v>
      </c>
      <c r="AA12" s="9">
        <v>15</v>
      </c>
      <c r="AB12" s="12">
        <v>7.0477276688453161E-2</v>
      </c>
      <c r="AC12" s="11">
        <v>9.3622916666666667E-2</v>
      </c>
      <c r="AD12" s="11">
        <v>0.10415764804003336</v>
      </c>
      <c r="AE12" s="11">
        <v>0.1137797385620915</v>
      </c>
      <c r="AF12" s="11">
        <v>0.12282326530612245</v>
      </c>
      <c r="AG12" s="11">
        <v>0.13176137429911888</v>
      </c>
      <c r="AH12" s="11">
        <v>0.14009993099482462</v>
      </c>
      <c r="AI12" s="11">
        <v>0.14795909774436089</v>
      </c>
      <c r="AJ12" s="11">
        <v>0.16238424970691676</v>
      </c>
      <c r="AK12" s="92">
        <f>HLOOKUP(MAX(AB12:AJ12),$AB12:AJ$15,COUNT(AJ12:AJ$15),FALSE)</f>
        <v>200000</v>
      </c>
      <c r="AM12" s="9">
        <v>15</v>
      </c>
      <c r="AN12" s="121">
        <v>51152701.318294972</v>
      </c>
      <c r="AO12" s="122">
        <v>52336022.881742284</v>
      </c>
      <c r="AP12" s="122">
        <v>52861886.528882794</v>
      </c>
      <c r="AQ12" s="122">
        <v>52916505.85351149</v>
      </c>
      <c r="AR12" s="122">
        <v>52909286.73887787</v>
      </c>
      <c r="AS12" s="122">
        <v>53512216.280445062</v>
      </c>
      <c r="AT12" s="122">
        <v>53909876.774272211</v>
      </c>
      <c r="AU12" s="122">
        <v>54207947.503666446</v>
      </c>
      <c r="AV12" s="122">
        <v>54578743.84230046</v>
      </c>
      <c r="AW12" s="92">
        <f>HLOOKUP(MAX(AN12:AV12),AN12:AV$15,COUNT(AV12:AV$15),FALSE)</f>
        <v>200000</v>
      </c>
    </row>
    <row r="13" spans="1:49" x14ac:dyDescent="0.25">
      <c r="A13" s="98" t="s">
        <v>35</v>
      </c>
      <c r="B13" s="143">
        <v>1200000</v>
      </c>
      <c r="C13" s="110"/>
      <c r="D13" s="110"/>
      <c r="E13" s="110"/>
      <c r="I13" s="154">
        <v>175000</v>
      </c>
      <c r="J13" s="147">
        <v>2434003</v>
      </c>
      <c r="K13" s="148">
        <v>4.2147238095238092E-2</v>
      </c>
      <c r="L13" s="153">
        <v>11850507.50468255</v>
      </c>
      <c r="M13" s="116">
        <f t="shared" si="0"/>
        <v>175000</v>
      </c>
      <c r="N13" s="110"/>
      <c r="O13" s="9">
        <v>30</v>
      </c>
      <c r="P13" s="131">
        <v>14775878</v>
      </c>
      <c r="Q13" s="131">
        <v>19350253</v>
      </c>
      <c r="R13" s="131">
        <v>21301065.5</v>
      </c>
      <c r="S13" s="131">
        <v>23105628</v>
      </c>
      <c r="T13" s="131">
        <v>24757440.5</v>
      </c>
      <c r="U13" s="131">
        <v>26549003</v>
      </c>
      <c r="V13" s="131">
        <v>28094378</v>
      </c>
      <c r="W13" s="131">
        <v>29586128</v>
      </c>
      <c r="X13" s="131">
        <v>32252753</v>
      </c>
      <c r="Y13" s="92">
        <f>HLOOKUP(MAX(P13:X13),P13:$X$15,COUNT(X13:X$15),FALSE)</f>
        <v>200000</v>
      </c>
      <c r="AA13" s="9">
        <v>30</v>
      </c>
      <c r="AB13" s="12">
        <v>7.3676778858140113E-2</v>
      </c>
      <c r="AC13" s="11">
        <v>9.7139824297188759E-2</v>
      </c>
      <c r="AD13" s="11">
        <v>0.10767086460939672</v>
      </c>
      <c r="AE13" s="11">
        <v>0.11757392631793202</v>
      </c>
      <c r="AF13" s="11">
        <v>0.1268799000640615</v>
      </c>
      <c r="AG13" s="11">
        <v>0.13593959549411164</v>
      </c>
      <c r="AH13" s="11">
        <v>0.14435504059192272</v>
      </c>
      <c r="AI13" s="11">
        <v>0.15236444535997529</v>
      </c>
      <c r="AJ13" s="11">
        <v>0.16711270984455959</v>
      </c>
      <c r="AK13" s="92">
        <f>HLOOKUP(MAX(AB13:AJ13),$AB13:AJ$15,COUNT(AJ13:AJ$15),FALSE)</f>
        <v>200000</v>
      </c>
      <c r="AM13" s="9">
        <v>30</v>
      </c>
      <c r="AN13" s="121">
        <v>56638684.654168569</v>
      </c>
      <c r="AO13" s="122">
        <v>58438938.815966398</v>
      </c>
      <c r="AP13" s="122">
        <v>58999087.793933854</v>
      </c>
      <c r="AQ13" s="122">
        <v>59490460.094904222</v>
      </c>
      <c r="AR13" s="122">
        <v>59870880.03427662</v>
      </c>
      <c r="AS13" s="122">
        <v>60760035.362901993</v>
      </c>
      <c r="AT13" s="122">
        <v>61329463.210960388</v>
      </c>
      <c r="AU13" s="122">
        <v>61909411.338786446</v>
      </c>
      <c r="AV13" s="122">
        <v>62843962.474284068</v>
      </c>
      <c r="AW13" s="92">
        <f>HLOOKUP(MAX(AN13:AV13),AN13:AV$15,COUNT(AV13:AV$15),FALSE)</f>
        <v>200000</v>
      </c>
    </row>
    <row r="14" spans="1:49" ht="16.5" thickBot="1" x14ac:dyDescent="0.3">
      <c r="A14" s="98"/>
      <c r="B14" s="97"/>
      <c r="C14" s="110"/>
      <c r="D14" s="110"/>
      <c r="E14" s="110"/>
      <c r="I14" s="154">
        <v>177500</v>
      </c>
      <c r="J14" s="147">
        <v>2391346.75</v>
      </c>
      <c r="K14" s="148">
        <v>4.2769447797898499E-2</v>
      </c>
      <c r="L14" s="153">
        <v>11319243.321546514</v>
      </c>
      <c r="M14" s="116">
        <f t="shared" si="0"/>
        <v>177500</v>
      </c>
      <c r="N14" s="110"/>
      <c r="O14" s="5">
        <v>50</v>
      </c>
      <c r="P14" s="131">
        <v>17213378</v>
      </c>
      <c r="Q14" s="131">
        <v>22519003</v>
      </c>
      <c r="R14" s="131">
        <v>24835440.5</v>
      </c>
      <c r="S14" s="131">
        <v>27005628</v>
      </c>
      <c r="T14" s="131">
        <v>28880878</v>
      </c>
      <c r="U14" s="131">
        <v>31025878</v>
      </c>
      <c r="V14" s="131">
        <v>32991315.5</v>
      </c>
      <c r="W14" s="131">
        <v>34841378</v>
      </c>
      <c r="X14" s="131">
        <v>38346503</v>
      </c>
      <c r="Y14" s="92">
        <f>HLOOKUP(MAX(P14:X14),P14:$X$15,COUNT(X14:X$15),FALSE)</f>
        <v>200000</v>
      </c>
      <c r="AA14" s="5">
        <v>50</v>
      </c>
      <c r="AB14" s="42">
        <v>7.7172732571172381E-2</v>
      </c>
      <c r="AC14" s="41">
        <v>0.10089159050179211</v>
      </c>
      <c r="AD14" s="41">
        <v>0.11157733225509356</v>
      </c>
      <c r="AE14" s="41">
        <v>0.12163601477344384</v>
      </c>
      <c r="AF14" s="41">
        <v>0.13097903854875284</v>
      </c>
      <c r="AG14" s="41">
        <v>0.14013495031616982</v>
      </c>
      <c r="AH14" s="41">
        <v>0.14873347384081329</v>
      </c>
      <c r="AI14" s="41">
        <v>0.15686541803610823</v>
      </c>
      <c r="AJ14" s="41">
        <v>0.17195741255605382</v>
      </c>
      <c r="AK14" s="92">
        <f>HLOOKUP(MAX(AB14:AJ14),$AB14:AJ$15,COUNT(AJ14:AJ$15),FALSE)</f>
        <v>200000</v>
      </c>
      <c r="AM14" s="5">
        <v>50</v>
      </c>
      <c r="AN14" s="123">
        <v>63925116.600518212</v>
      </c>
      <c r="AO14" s="124">
        <v>66479580.384832934</v>
      </c>
      <c r="AP14" s="124">
        <v>67416834.17405884</v>
      </c>
      <c r="AQ14" s="124">
        <v>68285311.28628765</v>
      </c>
      <c r="AR14" s="124">
        <v>68768322.327964917</v>
      </c>
      <c r="AS14" s="124">
        <v>70023295.841487572</v>
      </c>
      <c r="AT14" s="124">
        <v>71073000.307270229</v>
      </c>
      <c r="AU14" s="124">
        <v>72023115.008619964</v>
      </c>
      <c r="AV14" s="124">
        <v>73901442.533218175</v>
      </c>
      <c r="AW14" s="92">
        <f>HLOOKUP(MAX(AN14:AV14),AN14:AV$15,COUNT(AV14:AV$15),FALSE)</f>
        <v>200000</v>
      </c>
    </row>
    <row r="15" spans="1:49" x14ac:dyDescent="0.25">
      <c r="A15" s="98" t="s">
        <v>34</v>
      </c>
      <c r="B15" s="144">
        <v>0.25</v>
      </c>
      <c r="C15" s="110"/>
      <c r="D15" s="110"/>
      <c r="E15" s="110"/>
      <c r="I15" s="154">
        <v>180000</v>
      </c>
      <c r="J15" s="147">
        <v>2281253</v>
      </c>
      <c r="K15" s="148">
        <v>4.238671497584541E-2</v>
      </c>
      <c r="L15" s="153">
        <v>10713489.561957018</v>
      </c>
      <c r="M15" s="116">
        <f t="shared" si="0"/>
        <v>180000</v>
      </c>
      <c r="N15" s="110"/>
      <c r="O15" s="40"/>
      <c r="P15" s="40">
        <f>P5</f>
        <v>150000</v>
      </c>
      <c r="Q15" s="40">
        <f t="shared" ref="Q15:X15" si="1">Q5</f>
        <v>160000</v>
      </c>
      <c r="R15" s="40">
        <f t="shared" si="1"/>
        <v>165000</v>
      </c>
      <c r="S15" s="40">
        <f t="shared" si="1"/>
        <v>170000</v>
      </c>
      <c r="T15" s="40">
        <f t="shared" si="1"/>
        <v>175000</v>
      </c>
      <c r="U15" s="40">
        <f t="shared" si="1"/>
        <v>180000</v>
      </c>
      <c r="V15" s="40">
        <f t="shared" si="1"/>
        <v>185000</v>
      </c>
      <c r="W15" s="40">
        <f t="shared" si="1"/>
        <v>190000</v>
      </c>
      <c r="X15" s="40">
        <f t="shared" si="1"/>
        <v>200000</v>
      </c>
      <c r="Y15" s="39"/>
      <c r="AB15" s="1">
        <f>AB5</f>
        <v>150000</v>
      </c>
      <c r="AC15" s="1">
        <f t="shared" ref="AC15:AJ15" si="2">AC5</f>
        <v>160000</v>
      </c>
      <c r="AD15" s="1">
        <f t="shared" si="2"/>
        <v>165000</v>
      </c>
      <c r="AE15" s="1">
        <f t="shared" si="2"/>
        <v>170000</v>
      </c>
      <c r="AF15" s="1">
        <f t="shared" si="2"/>
        <v>175000</v>
      </c>
      <c r="AG15" s="1">
        <f t="shared" si="2"/>
        <v>180000</v>
      </c>
      <c r="AH15" s="1">
        <f t="shared" si="2"/>
        <v>185000</v>
      </c>
      <c r="AI15" s="1">
        <f t="shared" si="2"/>
        <v>190000</v>
      </c>
      <c r="AJ15" s="1">
        <f t="shared" si="2"/>
        <v>200000</v>
      </c>
      <c r="AK15" s="10"/>
      <c r="AN15" s="1">
        <f>AN5</f>
        <v>150000</v>
      </c>
      <c r="AO15" s="1">
        <f t="shared" ref="AO15:AV15" si="3">AO5</f>
        <v>160000</v>
      </c>
      <c r="AP15" s="1">
        <f t="shared" si="3"/>
        <v>165000</v>
      </c>
      <c r="AQ15" s="1">
        <f t="shared" si="3"/>
        <v>170000</v>
      </c>
      <c r="AR15" s="1">
        <f t="shared" si="3"/>
        <v>175000</v>
      </c>
      <c r="AS15" s="1">
        <f t="shared" si="3"/>
        <v>180000</v>
      </c>
      <c r="AT15" s="1">
        <f t="shared" si="3"/>
        <v>185000</v>
      </c>
      <c r="AU15" s="1">
        <f t="shared" si="3"/>
        <v>190000</v>
      </c>
      <c r="AV15" s="1">
        <f t="shared" si="3"/>
        <v>200000</v>
      </c>
      <c r="AW15" s="10"/>
    </row>
    <row r="16" spans="1:49" x14ac:dyDescent="0.25">
      <c r="A16" s="98" t="s">
        <v>33</v>
      </c>
      <c r="B16" s="144">
        <v>0.25</v>
      </c>
      <c r="C16" s="110"/>
      <c r="D16" s="110"/>
      <c r="E16" s="110"/>
      <c r="I16" s="154">
        <v>182500</v>
      </c>
      <c r="J16" s="147">
        <v>2196346.75</v>
      </c>
      <c r="K16" s="148">
        <v>4.2227286709925496E-2</v>
      </c>
      <c r="L16" s="153">
        <v>10158032.996223476</v>
      </c>
      <c r="M16" s="116">
        <f t="shared" si="0"/>
        <v>182500</v>
      </c>
      <c r="N16" s="110"/>
    </row>
    <row r="17" spans="1:49" x14ac:dyDescent="0.25">
      <c r="A17" s="98" t="s">
        <v>32</v>
      </c>
      <c r="B17" s="144">
        <v>0.1</v>
      </c>
      <c r="C17" s="110"/>
      <c r="D17" s="110"/>
      <c r="E17" s="110"/>
      <c r="I17" s="154">
        <v>185000</v>
      </c>
      <c r="J17" s="147">
        <v>2010690.5</v>
      </c>
      <c r="K17" s="148">
        <v>4.0403707424897017E-2</v>
      </c>
      <c r="L17" s="153">
        <v>9474835.5542684887</v>
      </c>
      <c r="M17" s="116">
        <f t="shared" si="0"/>
        <v>185000</v>
      </c>
      <c r="N17" s="110"/>
    </row>
    <row r="18" spans="1:49" ht="16.5" thickBot="1" x14ac:dyDescent="0.3">
      <c r="A18" s="98"/>
      <c r="B18" s="97"/>
      <c r="C18" s="110"/>
      <c r="D18" s="110"/>
      <c r="E18" s="110"/>
      <c r="I18" s="154">
        <v>187500</v>
      </c>
      <c r="J18" s="147">
        <v>1993221.75</v>
      </c>
      <c r="K18" s="148">
        <v>4.1044463320463319E-2</v>
      </c>
      <c r="L18" s="153">
        <v>9109662.210943453</v>
      </c>
      <c r="M18" s="116">
        <f t="shared" si="0"/>
        <v>187500</v>
      </c>
      <c r="N18" s="110"/>
    </row>
    <row r="19" spans="1:49" x14ac:dyDescent="0.25">
      <c r="A19" s="98" t="s">
        <v>30</v>
      </c>
      <c r="B19" s="143">
        <f>SUM(B20:B22)</f>
        <v>550000</v>
      </c>
      <c r="C19" s="110"/>
      <c r="D19" s="110"/>
      <c r="E19" s="110"/>
      <c r="I19" s="154">
        <v>190000</v>
      </c>
      <c r="J19" s="147">
        <v>1593878</v>
      </c>
      <c r="K19" s="148">
        <v>3.5099713719445057E-2</v>
      </c>
      <c r="L19" s="153">
        <v>8084775.2907585241</v>
      </c>
      <c r="M19" s="116">
        <f t="shared" si="0"/>
        <v>190000</v>
      </c>
      <c r="N19" s="110"/>
      <c r="O19" s="208" t="s">
        <v>31</v>
      </c>
      <c r="P19" s="209"/>
      <c r="Q19" s="209"/>
      <c r="R19" s="209"/>
      <c r="S19" s="209"/>
      <c r="T19" s="209"/>
      <c r="U19" s="209"/>
      <c r="V19" s="209"/>
      <c r="W19" s="209"/>
      <c r="X19" s="209"/>
      <c r="Y19" s="210"/>
      <c r="AA19" s="208" t="s">
        <v>31</v>
      </c>
      <c r="AB19" s="209"/>
      <c r="AC19" s="209"/>
      <c r="AD19" s="209"/>
      <c r="AE19" s="209"/>
      <c r="AF19" s="209"/>
      <c r="AG19" s="209"/>
      <c r="AH19" s="209"/>
      <c r="AI19" s="209"/>
      <c r="AJ19" s="209"/>
      <c r="AK19" s="210"/>
      <c r="AM19" s="208" t="s">
        <v>31</v>
      </c>
      <c r="AN19" s="209"/>
      <c r="AO19" s="209"/>
      <c r="AP19" s="209"/>
      <c r="AQ19" s="209"/>
      <c r="AR19" s="209"/>
      <c r="AS19" s="209"/>
      <c r="AT19" s="209"/>
      <c r="AU19" s="209"/>
      <c r="AV19" s="209"/>
      <c r="AW19" s="210"/>
    </row>
    <row r="20" spans="1:49" x14ac:dyDescent="0.25">
      <c r="A20" s="98" t="s">
        <v>28</v>
      </c>
      <c r="B20" s="143">
        <v>100000</v>
      </c>
      <c r="C20" s="110"/>
      <c r="D20" s="110"/>
      <c r="E20" s="110"/>
      <c r="I20" s="154">
        <v>192500</v>
      </c>
      <c r="J20" s="147">
        <v>1404565.5</v>
      </c>
      <c r="K20" s="148">
        <v>3.228515113205379E-2</v>
      </c>
      <c r="L20" s="153">
        <v>7477577.9334789738</v>
      </c>
      <c r="M20" s="116">
        <f t="shared" si="0"/>
        <v>192500</v>
      </c>
      <c r="N20" s="110"/>
      <c r="O20" s="34"/>
      <c r="P20" s="211" t="s">
        <v>12</v>
      </c>
      <c r="Q20" s="212"/>
      <c r="R20" s="52">
        <f>B4</f>
        <v>-75</v>
      </c>
      <c r="S20" s="33"/>
      <c r="T20" s="211" t="s">
        <v>29</v>
      </c>
      <c r="U20" s="212"/>
      <c r="V20" s="213"/>
      <c r="W20" s="51">
        <f>F12</f>
        <v>0</v>
      </c>
      <c r="X20" s="33"/>
      <c r="Y20" s="32"/>
      <c r="AA20" s="31"/>
      <c r="AB20" s="211" t="s">
        <v>12</v>
      </c>
      <c r="AC20" s="212"/>
      <c r="AD20" s="50">
        <f>B4</f>
        <v>-75</v>
      </c>
      <c r="AE20" s="30"/>
      <c r="AF20" s="214" t="s">
        <v>29</v>
      </c>
      <c r="AG20" s="215"/>
      <c r="AH20" s="216"/>
      <c r="AI20" s="49">
        <f>F12</f>
        <v>0</v>
      </c>
      <c r="AJ20" s="30"/>
      <c r="AK20" s="29"/>
      <c r="AM20" s="31"/>
      <c r="AN20" s="211" t="s">
        <v>12</v>
      </c>
      <c r="AO20" s="212"/>
      <c r="AP20" s="50">
        <f>B4</f>
        <v>-75</v>
      </c>
      <c r="AQ20" s="30"/>
      <c r="AR20" s="214" t="s">
        <v>29</v>
      </c>
      <c r="AS20" s="215"/>
      <c r="AT20" s="216"/>
      <c r="AU20" s="49">
        <f>AI20</f>
        <v>0</v>
      </c>
      <c r="AV20" s="30"/>
      <c r="AW20" s="29"/>
    </row>
    <row r="21" spans="1:49" x14ac:dyDescent="0.25">
      <c r="A21" s="98" t="s">
        <v>27</v>
      </c>
      <c r="B21" s="143">
        <v>150000</v>
      </c>
      <c r="C21" s="110"/>
      <c r="D21" s="110"/>
      <c r="E21" s="110"/>
      <c r="I21" s="154">
        <v>195000</v>
      </c>
      <c r="J21" s="147">
        <v>992628</v>
      </c>
      <c r="K21" s="148">
        <v>2.4473076923076924E-2</v>
      </c>
      <c r="L21" s="153">
        <v>6485353.3784484062</v>
      </c>
      <c r="M21" s="116">
        <f t="shared" si="0"/>
        <v>195000</v>
      </c>
      <c r="N21" s="110"/>
      <c r="O21" s="34"/>
      <c r="P21" s="33"/>
      <c r="Q21" s="33"/>
      <c r="R21" s="33"/>
      <c r="S21" s="33"/>
      <c r="T21" s="33"/>
      <c r="U21" s="33"/>
      <c r="V21" s="33"/>
      <c r="W21" s="33"/>
      <c r="X21" s="33"/>
      <c r="Y21" s="32"/>
      <c r="AA21" s="31"/>
      <c r="AB21" s="30"/>
      <c r="AC21" s="30"/>
      <c r="AD21" s="30"/>
      <c r="AE21" s="30"/>
      <c r="AF21" s="30"/>
      <c r="AG21" s="30"/>
      <c r="AH21" s="30"/>
      <c r="AI21" s="30"/>
      <c r="AJ21" s="30"/>
      <c r="AK21" s="29"/>
      <c r="AM21" s="31"/>
      <c r="AN21" s="30"/>
      <c r="AO21" s="30"/>
      <c r="AP21" s="30"/>
      <c r="AQ21" s="30"/>
      <c r="AR21" s="30"/>
      <c r="AS21" s="30"/>
      <c r="AT21" s="30"/>
      <c r="AU21" s="30"/>
      <c r="AV21" s="30"/>
      <c r="AW21" s="29"/>
    </row>
    <row r="22" spans="1:49" x14ac:dyDescent="0.25">
      <c r="A22" s="98" t="s">
        <v>26</v>
      </c>
      <c r="B22" s="143">
        <v>300000</v>
      </c>
      <c r="C22" s="110"/>
      <c r="D22" s="110"/>
      <c r="E22" s="110"/>
      <c r="I22" s="154">
        <v>197500</v>
      </c>
      <c r="J22" s="147">
        <v>773253</v>
      </c>
      <c r="K22" s="148">
        <v>1.997553603719969E-2</v>
      </c>
      <c r="L22" s="153">
        <v>5865605.9695168436</v>
      </c>
      <c r="M22" s="116">
        <f t="shared" si="0"/>
        <v>197500</v>
      </c>
      <c r="N22" s="110"/>
      <c r="O22" s="132">
        <f>J2</f>
        <v>2084628</v>
      </c>
      <c r="P22" s="128">
        <v>150000</v>
      </c>
      <c r="Q22" s="129">
        <v>160000</v>
      </c>
      <c r="R22" s="129">
        <v>165000</v>
      </c>
      <c r="S22" s="129">
        <v>170000</v>
      </c>
      <c r="T22" s="129">
        <v>175000</v>
      </c>
      <c r="U22" s="129">
        <v>180000</v>
      </c>
      <c r="V22" s="129">
        <v>185000</v>
      </c>
      <c r="W22" s="129">
        <v>190000</v>
      </c>
      <c r="X22" s="130">
        <v>200000</v>
      </c>
      <c r="Y22" s="24" t="s">
        <v>9</v>
      </c>
      <c r="AA22" s="28">
        <f>K2</f>
        <v>2.4995539568345323E-2</v>
      </c>
      <c r="AB22" s="27">
        <v>150000</v>
      </c>
      <c r="AC22" s="26">
        <f>AB22+10000</f>
        <v>160000</v>
      </c>
      <c r="AD22" s="26">
        <f t="shared" ref="AD22:AI22" si="4">AC22+5000</f>
        <v>165000</v>
      </c>
      <c r="AE22" s="26">
        <f t="shared" si="4"/>
        <v>170000</v>
      </c>
      <c r="AF22" s="26">
        <f t="shared" si="4"/>
        <v>175000</v>
      </c>
      <c r="AG22" s="26">
        <f t="shared" si="4"/>
        <v>180000</v>
      </c>
      <c r="AH22" s="26">
        <f t="shared" si="4"/>
        <v>185000</v>
      </c>
      <c r="AI22" s="26">
        <f t="shared" si="4"/>
        <v>190000</v>
      </c>
      <c r="AJ22" s="25">
        <f>AI22+10000</f>
        <v>200000</v>
      </c>
      <c r="AK22" s="24" t="s">
        <v>9</v>
      </c>
      <c r="AM22" s="118">
        <f>L2</f>
        <v>18668637.913326219</v>
      </c>
      <c r="AN22" s="27">
        <v>150000</v>
      </c>
      <c r="AO22" s="26">
        <f>AN22+10000</f>
        <v>160000</v>
      </c>
      <c r="AP22" s="26">
        <f t="shared" ref="AP22:AU22" si="5">AO22+5000</f>
        <v>165000</v>
      </c>
      <c r="AQ22" s="26">
        <f t="shared" si="5"/>
        <v>170000</v>
      </c>
      <c r="AR22" s="26">
        <f t="shared" si="5"/>
        <v>175000</v>
      </c>
      <c r="AS22" s="26">
        <f t="shared" si="5"/>
        <v>180000</v>
      </c>
      <c r="AT22" s="26">
        <f t="shared" si="5"/>
        <v>185000</v>
      </c>
      <c r="AU22" s="26">
        <f t="shared" si="5"/>
        <v>190000</v>
      </c>
      <c r="AV22" s="25">
        <f>AU22+10000</f>
        <v>200000</v>
      </c>
      <c r="AW22" s="24" t="s">
        <v>9</v>
      </c>
    </row>
    <row r="23" spans="1:49" ht="16.5" thickBot="1" x14ac:dyDescent="0.3">
      <c r="A23" s="98" t="s">
        <v>25</v>
      </c>
      <c r="B23" s="144">
        <f>B5</f>
        <v>0.2</v>
      </c>
      <c r="C23" s="110"/>
      <c r="D23" s="110"/>
      <c r="E23" s="110"/>
      <c r="I23" s="155">
        <v>200000</v>
      </c>
      <c r="J23" s="156">
        <v>565253</v>
      </c>
      <c r="K23" s="157">
        <v>1.5277108108108109E-2</v>
      </c>
      <c r="L23" s="158">
        <v>5282752.8856373532</v>
      </c>
      <c r="M23" s="116">
        <f t="shared" si="0"/>
        <v>200000</v>
      </c>
      <c r="N23" s="110"/>
      <c r="O23" s="48">
        <v>0.2</v>
      </c>
      <c r="P23" s="23">
        <f t="dataTable" ref="P23:X29" dt2D="1" dtr="1" r1="B2" r2="B5" ca="1"/>
        <v>2084628</v>
      </c>
      <c r="Q23" s="22">
        <v>2872753</v>
      </c>
      <c r="R23" s="22">
        <v>2922315.5</v>
      </c>
      <c r="S23" s="22">
        <v>2825628</v>
      </c>
      <c r="T23" s="22">
        <v>2434003</v>
      </c>
      <c r="U23" s="22">
        <v>2281253</v>
      </c>
      <c r="V23" s="22">
        <v>2010690.5</v>
      </c>
      <c r="W23" s="22">
        <v>1593878</v>
      </c>
      <c r="X23" s="21">
        <v>565253</v>
      </c>
      <c r="Y23" s="53">
        <f>HLOOKUP(MAX(P23:X23),P23:X$30,COUNT(X23:X$30),FALSE)</f>
        <v>165000</v>
      </c>
      <c r="AA23" s="48">
        <v>0.2</v>
      </c>
      <c r="AB23" s="19">
        <f t="dataTable" ref="AB23:AJ29" dt2D="1" dtr="1" r1="B2" r2="B5" ca="1"/>
        <v>2.4995539568345323E-2</v>
      </c>
      <c r="AC23" s="18">
        <v>3.8612271505376342E-2</v>
      </c>
      <c r="AD23" s="18">
        <v>4.2269696969696971E-2</v>
      </c>
      <c r="AE23" s="18">
        <v>4.4205694618272839E-2</v>
      </c>
      <c r="AF23" s="18">
        <v>4.2147238095238092E-2</v>
      </c>
      <c r="AG23" s="18">
        <v>4.238671497584541E-2</v>
      </c>
      <c r="AH23" s="18">
        <v>4.0403707424897017E-2</v>
      </c>
      <c r="AI23" s="18">
        <v>3.5099713719445057E-2</v>
      </c>
      <c r="AJ23" s="18">
        <v>1.5277108108108109E-2</v>
      </c>
      <c r="AK23" s="53">
        <f>HLOOKUP(MAX(AB23:AJ23),AB23:AJ$30,COUNT(AJ23:AJ$30),FALSE)</f>
        <v>170000</v>
      </c>
      <c r="AM23" s="48">
        <v>0.2</v>
      </c>
      <c r="AN23" s="118">
        <f t="dataTable" ref="AN23:AV29" dt2D="1" dtr="1" r1="B2" r2="B5"/>
        <v>18668637.913326219</v>
      </c>
      <c r="AO23" s="118">
        <v>16582290.456129655</v>
      </c>
      <c r="AP23" s="118">
        <v>15179369.28049586</v>
      </c>
      <c r="AQ23" s="118">
        <v>13707671.427864995</v>
      </c>
      <c r="AR23" s="118">
        <v>11850507.50468255</v>
      </c>
      <c r="AS23" s="118">
        <v>10713489.561957018</v>
      </c>
      <c r="AT23" s="118">
        <v>9474835.5542684887</v>
      </c>
      <c r="AU23" s="118">
        <v>8084775.2907585241</v>
      </c>
      <c r="AV23" s="118">
        <v>5282752.8856373532</v>
      </c>
      <c r="AW23" s="53">
        <f>HLOOKUP(MAX(AN23:AV23),AN23:AV$30,COUNT(AV23:AV$30),FALSE)</f>
        <v>150000</v>
      </c>
    </row>
    <row r="24" spans="1:49" ht="16.5" thickBot="1" x14ac:dyDescent="0.3">
      <c r="A24" s="98"/>
      <c r="B24" s="97"/>
      <c r="C24" s="110"/>
      <c r="D24" s="110"/>
      <c r="E24" s="110"/>
      <c r="I24" s="110"/>
      <c r="J24" s="110"/>
      <c r="K24" s="110"/>
      <c r="L24" s="110"/>
      <c r="M24" s="115"/>
      <c r="N24" s="110"/>
      <c r="O24" s="47">
        <v>0.25</v>
      </c>
      <c r="P24" s="15">
        <v>2688486.328125</v>
      </c>
      <c r="Q24" s="14">
        <v>3549736.328125</v>
      </c>
      <c r="R24" s="14">
        <v>3685423.828125</v>
      </c>
      <c r="S24" s="14">
        <v>3435986.328125</v>
      </c>
      <c r="T24" s="14">
        <v>3184111.328125</v>
      </c>
      <c r="U24" s="14">
        <v>2964736.328125</v>
      </c>
      <c r="V24" s="14">
        <v>2736423.828125</v>
      </c>
      <c r="W24" s="14">
        <v>2285486.328125</v>
      </c>
      <c r="X24" s="13">
        <v>860361.328125</v>
      </c>
      <c r="Y24" s="53">
        <f>HLOOKUP(MAX(P24:X24),P24:X$30,COUNT(X24:X$30),FALSE)</f>
        <v>165000</v>
      </c>
      <c r="AA24" s="47">
        <v>0.25</v>
      </c>
      <c r="AB24" s="12">
        <v>2.938236424180328E-2</v>
      </c>
      <c r="AC24" s="11">
        <v>4.3501670687806374E-2</v>
      </c>
      <c r="AD24" s="11">
        <v>4.8241688960337717E-2</v>
      </c>
      <c r="AE24" s="11">
        <v>4.9296790934361547E-2</v>
      </c>
      <c r="AF24" s="11">
        <v>4.9712901297814208E-2</v>
      </c>
      <c r="AG24" s="11">
        <v>4.9911385995370372E-2</v>
      </c>
      <c r="AH24" s="11">
        <v>4.946983328437133E-2</v>
      </c>
      <c r="AI24" s="11">
        <v>4.5221336132271465E-2</v>
      </c>
      <c r="AJ24" s="11">
        <v>2.1617118797110552E-2</v>
      </c>
      <c r="AK24" s="53">
        <f>HLOOKUP(MAX(AB24:AJ24),AB24:AJ$30,COUNT(AJ24:AJ$30),FALSE)</f>
        <v>180000</v>
      </c>
      <c r="AM24" s="47">
        <v>0.25</v>
      </c>
      <c r="AN24" s="118">
        <v>20849003.132991243</v>
      </c>
      <c r="AO24" s="118">
        <v>18585108.89261461</v>
      </c>
      <c r="AP24" s="118">
        <v>17238325.568595573</v>
      </c>
      <c r="AQ24" s="118">
        <v>15325681.450998321</v>
      </c>
      <c r="AR24" s="118">
        <v>13664083.786346933</v>
      </c>
      <c r="AS24" s="118">
        <v>12322741.841521449</v>
      </c>
      <c r="AT24" s="118">
        <v>11100414.748767972</v>
      </c>
      <c r="AU24" s="118">
        <v>9603781.9776795562</v>
      </c>
      <c r="AV24" s="118">
        <v>6041989.889752578</v>
      </c>
      <c r="AW24" s="53">
        <f>HLOOKUP(MAX(AN24:AV24),AN24:AV$30,COUNT(AV24:AV$30),FALSE)</f>
        <v>150000</v>
      </c>
    </row>
    <row r="25" spans="1:49" x14ac:dyDescent="0.25">
      <c r="A25" s="98" t="s">
        <v>24</v>
      </c>
      <c r="B25" s="145">
        <v>0.35</v>
      </c>
      <c r="C25" s="110"/>
      <c r="D25" s="110"/>
      <c r="E25" s="110"/>
      <c r="I25" s="149"/>
      <c r="J25" s="150" t="s">
        <v>68</v>
      </c>
      <c r="K25" s="150" t="s">
        <v>69</v>
      </c>
      <c r="L25" s="151" t="s">
        <v>70</v>
      </c>
      <c r="M25" s="115"/>
      <c r="N25" s="110"/>
      <c r="O25" s="47">
        <v>0.3</v>
      </c>
      <c r="P25" s="15">
        <v>3397091.75</v>
      </c>
      <c r="Q25" s="14">
        <v>4328216.75</v>
      </c>
      <c r="R25" s="14">
        <v>4541091.75</v>
      </c>
      <c r="S25" s="14">
        <v>4307091.75</v>
      </c>
      <c r="T25" s="14">
        <v>3880529.25</v>
      </c>
      <c r="U25" s="14">
        <v>3715591.75</v>
      </c>
      <c r="V25" s="14">
        <v>3503529.25</v>
      </c>
      <c r="W25" s="14">
        <v>2844591.75</v>
      </c>
      <c r="X25" s="13">
        <v>1373966.75</v>
      </c>
      <c r="Y25" s="53">
        <f>HLOOKUP(MAX(P25:X25),P25:X$30,COUNT(X25:X$30),FALSE)</f>
        <v>165000</v>
      </c>
      <c r="AA25" s="47">
        <v>0.3</v>
      </c>
      <c r="AB25" s="12">
        <v>3.3701307043650791E-2</v>
      </c>
      <c r="AC25" s="11">
        <v>4.821988357843137E-2</v>
      </c>
      <c r="AD25" s="11">
        <v>5.3753453480113636E-2</v>
      </c>
      <c r="AE25" s="11">
        <v>5.5683151260504202E-2</v>
      </c>
      <c r="AF25" s="11">
        <v>5.5297887424296401E-2</v>
      </c>
      <c r="AG25" s="11">
        <v>5.6709275793650794E-2</v>
      </c>
      <c r="AH25" s="11">
        <v>5.7214489262676575E-2</v>
      </c>
      <c r="AI25" s="11">
        <v>5.1625984573502724E-2</v>
      </c>
      <c r="AJ25" s="11">
        <v>3.1369103881278539E-2</v>
      </c>
      <c r="AK25" s="53">
        <f>HLOOKUP(MAX(AB25:AJ25),AB25:AJ$30,COUNT(AJ25:AJ$30),FALSE)</f>
        <v>185000</v>
      </c>
      <c r="AM25" s="47">
        <v>0.3</v>
      </c>
      <c r="AN25" s="118">
        <v>23378583.044996526</v>
      </c>
      <c r="AO25" s="118">
        <v>20857470.426662605</v>
      </c>
      <c r="AP25" s="118">
        <v>19528770.59262646</v>
      </c>
      <c r="AQ25" s="118">
        <v>17517388.748734102</v>
      </c>
      <c r="AR25" s="118">
        <v>15393706.374773491</v>
      </c>
      <c r="AS25" s="118">
        <v>14079178.635099664</v>
      </c>
      <c r="AT25" s="118">
        <v>12818977.505529305</v>
      </c>
      <c r="AU25" s="118">
        <v>10879933.177936967</v>
      </c>
      <c r="AV25" s="118">
        <v>7177433.406560652</v>
      </c>
      <c r="AW25" s="53">
        <f>HLOOKUP(MAX(AN25:AV25),AN25:AV$30,COUNT(AV25:AV$30),FALSE)</f>
        <v>150000</v>
      </c>
    </row>
    <row r="26" spans="1:49" x14ac:dyDescent="0.25">
      <c r="A26" s="98" t="s">
        <v>66</v>
      </c>
      <c r="B26" s="144">
        <v>0.125</v>
      </c>
      <c r="C26" s="110"/>
      <c r="D26" s="110"/>
      <c r="E26" s="110"/>
      <c r="I26" s="160" t="s">
        <v>71</v>
      </c>
      <c r="J26" s="159">
        <f>MAX(J3:J23)</f>
        <v>2970253</v>
      </c>
      <c r="K26" s="148">
        <f t="shared" ref="K26:L26" si="6">MAX(K3:K23)</f>
        <v>4.4205694618272839E-2</v>
      </c>
      <c r="L26" s="161">
        <f t="shared" si="6"/>
        <v>18668637.913326219</v>
      </c>
      <c r="M26" s="115"/>
      <c r="N26" s="110"/>
      <c r="O26" s="47">
        <v>0.35</v>
      </c>
      <c r="P26" s="15">
        <v>4208808.703125</v>
      </c>
      <c r="Q26" s="14">
        <v>5269933.703125</v>
      </c>
      <c r="R26" s="14">
        <v>5252058.703125</v>
      </c>
      <c r="S26" s="14">
        <v>5047308.703125</v>
      </c>
      <c r="T26" s="14">
        <v>4720683.703125</v>
      </c>
      <c r="U26" s="14">
        <v>4563058.703125</v>
      </c>
      <c r="V26" s="14">
        <v>4177121.203125</v>
      </c>
      <c r="W26" s="14">
        <v>3627058.703125</v>
      </c>
      <c r="X26" s="13">
        <v>1901308.703125</v>
      </c>
      <c r="Y26" s="53">
        <f>HLOOKUP(MAX(P26:X26),P26:X$30,COUNT(X26:X$30),FALSE)</f>
        <v>160000</v>
      </c>
      <c r="AA26" s="47">
        <v>0.35</v>
      </c>
      <c r="AB26" s="12">
        <v>3.7814992840296498E-2</v>
      </c>
      <c r="AC26" s="11">
        <v>5.3038785256894122E-2</v>
      </c>
      <c r="AD26" s="11">
        <v>5.7249386343198171E-2</v>
      </c>
      <c r="AE26" s="11">
        <v>5.9858974183171251E-2</v>
      </c>
      <c r="AF26" s="11">
        <v>6.1030170693277312E-2</v>
      </c>
      <c r="AG26" s="11">
        <v>6.3060512757393591E-2</v>
      </c>
      <c r="AH26" s="11">
        <v>6.2545799253200571E-2</v>
      </c>
      <c r="AI26" s="11">
        <v>5.946972787547139E-2</v>
      </c>
      <c r="AJ26" s="11">
        <v>3.9610597981770836E-2</v>
      </c>
      <c r="AK26" s="53">
        <f>HLOOKUP(MAX(AB26:AJ26),AB26:AJ$30,COUNT(AJ26:AJ$30),FALSE)</f>
        <v>180000</v>
      </c>
      <c r="AM26" s="47">
        <v>0.35</v>
      </c>
      <c r="AN26" s="118">
        <v>26218688.893359754</v>
      </c>
      <c r="AO26" s="118">
        <v>23547834.873816662</v>
      </c>
      <c r="AP26" s="118">
        <v>21525824.060763098</v>
      </c>
      <c r="AQ26" s="118">
        <v>19463663.372182421</v>
      </c>
      <c r="AR26" s="118">
        <v>17431944.621653207</v>
      </c>
      <c r="AS26" s="118">
        <v>16047453.969821673</v>
      </c>
      <c r="AT26" s="118">
        <v>14377010.566885129</v>
      </c>
      <c r="AU26" s="118">
        <v>12599154.608274482</v>
      </c>
      <c r="AV26" s="118">
        <v>8357210.3755186368</v>
      </c>
      <c r="AW26" s="53">
        <f>HLOOKUP(MAX(AN26:AV26),AN26:AV$30,COUNT(AV26:AV$30),FALSE)</f>
        <v>150000</v>
      </c>
    </row>
    <row r="27" spans="1:49" ht="16.5" thickBot="1" x14ac:dyDescent="0.3">
      <c r="A27" s="100" t="s">
        <v>67</v>
      </c>
      <c r="B27" s="146">
        <v>0.2</v>
      </c>
      <c r="C27" s="110"/>
      <c r="D27" s="110"/>
      <c r="E27" s="110"/>
      <c r="I27" s="162" t="s">
        <v>9</v>
      </c>
      <c r="J27" s="163">
        <f>VLOOKUP(J26,J3:$M$23,COUNT(J3:$M$3),FALSE)</f>
        <v>162500</v>
      </c>
      <c r="K27" s="163">
        <f>VLOOKUP(K26,K3:$M$23,COUNT(K3:$M$3),FALSE)</f>
        <v>170000</v>
      </c>
      <c r="L27" s="164">
        <f>VLOOKUP(L26,L3:$M$23,COUNT(L3:$M$3),FALSE)</f>
        <v>150000</v>
      </c>
      <c r="M27" s="115"/>
      <c r="N27" s="110"/>
      <c r="O27" s="47">
        <v>0.4</v>
      </c>
      <c r="P27" s="15">
        <v>5105698</v>
      </c>
      <c r="Q27" s="14">
        <v>6288698</v>
      </c>
      <c r="R27" s="14">
        <v>6287885.5</v>
      </c>
      <c r="S27" s="14">
        <v>6148948</v>
      </c>
      <c r="T27" s="14">
        <v>5759760.5</v>
      </c>
      <c r="U27" s="14">
        <v>5412823</v>
      </c>
      <c r="V27" s="14">
        <v>4988698</v>
      </c>
      <c r="W27" s="14">
        <v>4523948</v>
      </c>
      <c r="X27" s="13">
        <v>2846948</v>
      </c>
      <c r="Y27" s="53">
        <f>HLOOKUP(MAX(P27:X27),P27:X$30,COUNT(X27:X$30),FALSE)</f>
        <v>160000</v>
      </c>
      <c r="AA27" s="47">
        <v>0.4</v>
      </c>
      <c r="AB27" s="12">
        <v>4.1560423280423281E-2</v>
      </c>
      <c r="AC27" s="11">
        <v>5.7294989067055394E-2</v>
      </c>
      <c r="AD27" s="11">
        <v>6.1964873121458486E-2</v>
      </c>
      <c r="AE27" s="11">
        <v>6.5525873827791986E-2</v>
      </c>
      <c r="AF27" s="11">
        <v>6.703241780622636E-2</v>
      </c>
      <c r="AG27" s="11">
        <v>6.8188750314940788E-2</v>
      </c>
      <c r="AH27" s="11">
        <v>6.8095795795795791E-2</v>
      </c>
      <c r="AI27" s="11">
        <v>6.6882732111176818E-2</v>
      </c>
      <c r="AJ27" s="11">
        <v>5.233360294117647E-2</v>
      </c>
      <c r="AK27" s="53">
        <f>HLOOKUP(MAX(AB27:AJ27),AB27:AJ$30,COUNT(AJ27:AJ$30),FALSE)</f>
        <v>180000</v>
      </c>
      <c r="AM27" s="47">
        <v>0.4</v>
      </c>
      <c r="AN27" s="118">
        <v>29339328.476079185</v>
      </c>
      <c r="AO27" s="118">
        <v>26432147.202899285</v>
      </c>
      <c r="AP27" s="118">
        <v>24257881.618384734</v>
      </c>
      <c r="AQ27" s="118">
        <v>22178614.120205253</v>
      </c>
      <c r="AR27" s="118">
        <v>19898476.937526461</v>
      </c>
      <c r="AS27" s="118">
        <v>18037157.821199343</v>
      </c>
      <c r="AT27" s="118">
        <v>16231602.087825365</v>
      </c>
      <c r="AU27" s="118">
        <v>14532376.825754881</v>
      </c>
      <c r="AV27" s="118">
        <v>10260188.693864418</v>
      </c>
      <c r="AW27" s="53">
        <f>HLOOKUP(MAX(AN27:AV27),AN27:AV$30,COUNT(AV27:AV$30),FALSE)</f>
        <v>150000</v>
      </c>
    </row>
    <row r="28" spans="1:49" x14ac:dyDescent="0.25">
      <c r="C28" s="110"/>
      <c r="D28" s="110"/>
      <c r="E28" s="110"/>
      <c r="I28" s="110"/>
      <c r="J28" s="110"/>
      <c r="K28" s="110"/>
      <c r="L28" s="110"/>
      <c r="M28" s="115"/>
      <c r="N28" s="110"/>
      <c r="O28" s="47">
        <v>0.45</v>
      </c>
      <c r="P28" s="15">
        <v>5907266.828125</v>
      </c>
      <c r="Q28" s="14">
        <v>7213766.828125</v>
      </c>
      <c r="R28" s="14">
        <v>7316954.328125</v>
      </c>
      <c r="S28" s="14">
        <v>7038266.828125</v>
      </c>
      <c r="T28" s="14">
        <v>6683204.328125</v>
      </c>
      <c r="U28" s="14">
        <v>6417516.828125</v>
      </c>
      <c r="V28" s="14">
        <v>5903204.328125</v>
      </c>
      <c r="W28" s="14">
        <v>5283266.828125</v>
      </c>
      <c r="X28" s="13">
        <v>3437266.828125</v>
      </c>
      <c r="Y28" s="53">
        <f>HLOOKUP(MAX(P28:X28),P28:X$30,COUNT(X28:X$30),FALSE)</f>
        <v>165000</v>
      </c>
      <c r="AA28" s="47">
        <v>0.45</v>
      </c>
      <c r="AB28" s="12">
        <v>4.4149976293908821E-2</v>
      </c>
      <c r="AC28" s="11">
        <v>6.0275458122702207E-2</v>
      </c>
      <c r="AD28" s="11">
        <v>6.5696559624017964E-2</v>
      </c>
      <c r="AE28" s="11">
        <v>6.8887802957081329E-2</v>
      </c>
      <c r="AF28" s="11">
        <v>7.1116832435488164E-2</v>
      </c>
      <c r="AG28" s="11">
        <v>7.3359817422553722E-2</v>
      </c>
      <c r="AH28" s="11">
        <v>7.3354511688412546E-2</v>
      </c>
      <c r="AI28" s="11">
        <v>7.1666668856823115E-2</v>
      </c>
      <c r="AJ28" s="11">
        <v>5.806193966427365E-2</v>
      </c>
      <c r="AK28" s="53">
        <f>HLOOKUP(MAX(AB28:AJ28),AB28:AJ$30,COUNT(AJ28:AJ$30),FALSE)</f>
        <v>180000</v>
      </c>
      <c r="AM28" s="47">
        <v>0.45</v>
      </c>
      <c r="AN28" s="118">
        <v>32241498.478619456</v>
      </c>
      <c r="AO28" s="118">
        <v>29145458.325526256</v>
      </c>
      <c r="AP28" s="118">
        <v>27018006.810682654</v>
      </c>
      <c r="AQ28" s="118">
        <v>24484376.664532848</v>
      </c>
      <c r="AR28" s="118">
        <v>22157553.238225877</v>
      </c>
      <c r="AS28" s="118">
        <v>20346868.544158239</v>
      </c>
      <c r="AT28" s="118">
        <v>18290767.670307711</v>
      </c>
      <c r="AU28" s="118">
        <v>16234726.475706618</v>
      </c>
      <c r="AV28" s="118">
        <v>11593236.780707547</v>
      </c>
      <c r="AW28" s="53">
        <f>HLOOKUP(MAX(AN28:AV28),AN28:AV$30,COUNT(AV28:AV$30),FALSE)</f>
        <v>150000</v>
      </c>
    </row>
    <row r="29" spans="1:49" ht="16.5" thickBot="1" x14ac:dyDescent="0.3">
      <c r="I29" s="110"/>
      <c r="J29" s="110"/>
      <c r="K29" s="110"/>
      <c r="L29" s="110"/>
      <c r="M29" s="115"/>
      <c r="N29" s="110"/>
      <c r="O29" s="43">
        <v>0.5</v>
      </c>
      <c r="P29" s="46">
        <v>7001718.75</v>
      </c>
      <c r="Q29" s="45">
        <v>8423593.75</v>
      </c>
      <c r="R29" s="45">
        <v>8525968.75</v>
      </c>
      <c r="S29" s="45">
        <v>8363468.75</v>
      </c>
      <c r="T29" s="45">
        <v>7688281.25</v>
      </c>
      <c r="U29" s="45">
        <v>7451843.75</v>
      </c>
      <c r="V29" s="45">
        <v>7018781.25</v>
      </c>
      <c r="W29" s="45">
        <v>6260718.75</v>
      </c>
      <c r="X29" s="44">
        <v>4076718.75</v>
      </c>
      <c r="Y29" s="53">
        <f>HLOOKUP(MAX(P29:X29),P29:X$30,COUNT(X29:X$30),FALSE)</f>
        <v>165000</v>
      </c>
      <c r="AA29" s="43">
        <v>0.5</v>
      </c>
      <c r="AB29" s="42">
        <v>4.7388959390862948E-2</v>
      </c>
      <c r="AC29" s="41">
        <v>6.3815104166666664E-2</v>
      </c>
      <c r="AD29" s="41">
        <v>6.9452335858585859E-2</v>
      </c>
      <c r="AE29" s="41">
        <v>7.3648016467065869E-2</v>
      </c>
      <c r="AF29" s="41">
        <v>7.4843331710878563E-2</v>
      </c>
      <c r="AG29" s="41">
        <v>7.7671917344173447E-2</v>
      </c>
      <c r="AH29" s="41">
        <v>7.8876004382761142E-2</v>
      </c>
      <c r="AI29" s="41">
        <v>7.7168972636509306E-2</v>
      </c>
      <c r="AJ29" s="41">
        <v>6.3303086180124229E-2</v>
      </c>
      <c r="AK29" s="53">
        <f>HLOOKUP(MAX(AB29:AJ29),AB29:AJ$30,COUNT(AJ29:AJ$30),FALSE)</f>
        <v>185000</v>
      </c>
      <c r="AM29" s="43">
        <v>0.5</v>
      </c>
      <c r="AN29" s="118">
        <v>35988793.476604179</v>
      </c>
      <c r="AO29" s="118">
        <v>32545062.016291551</v>
      </c>
      <c r="AP29" s="118">
        <v>30194157.369303465</v>
      </c>
      <c r="AQ29" s="118">
        <v>27718627.919185758</v>
      </c>
      <c r="AR29" s="118">
        <v>24603306.127114765</v>
      </c>
      <c r="AS29" s="118">
        <v>22741586.80079256</v>
      </c>
      <c r="AT29" s="118">
        <v>20736120.349201512</v>
      </c>
      <c r="AU29" s="118">
        <v>18362338.295314059</v>
      </c>
      <c r="AV29" s="118">
        <v>13027662.805466644</v>
      </c>
      <c r="AW29" s="53">
        <f>HLOOKUP(MAX(AN29:AV29),AN29:AV$30,COUNT(AV29:AV$30),FALSE)</f>
        <v>150000</v>
      </c>
    </row>
    <row r="30" spans="1:49" ht="16.5" thickBot="1" x14ac:dyDescent="0.3">
      <c r="I30" s="110"/>
      <c r="J30" s="110"/>
      <c r="K30" s="110"/>
      <c r="L30" s="110"/>
      <c r="M30" s="115"/>
      <c r="N30" s="110"/>
      <c r="O30" s="40"/>
      <c r="P30" s="40">
        <f>P22</f>
        <v>150000</v>
      </c>
      <c r="Q30" s="40">
        <f t="shared" ref="Q30:X30" si="7">Q22</f>
        <v>160000</v>
      </c>
      <c r="R30" s="40">
        <f t="shared" si="7"/>
        <v>165000</v>
      </c>
      <c r="S30" s="40">
        <f t="shared" si="7"/>
        <v>170000</v>
      </c>
      <c r="T30" s="40">
        <f t="shared" si="7"/>
        <v>175000</v>
      </c>
      <c r="U30" s="40">
        <f t="shared" si="7"/>
        <v>180000</v>
      </c>
      <c r="V30" s="40">
        <f t="shared" si="7"/>
        <v>185000</v>
      </c>
      <c r="W30" s="40">
        <f t="shared" si="7"/>
        <v>190000</v>
      </c>
      <c r="X30" s="40">
        <f t="shared" si="7"/>
        <v>200000</v>
      </c>
      <c r="Y30" s="39"/>
      <c r="AB30" s="1">
        <f>AB22</f>
        <v>150000</v>
      </c>
      <c r="AC30" s="1">
        <f t="shared" ref="AC30:AJ30" si="8">AC22</f>
        <v>160000</v>
      </c>
      <c r="AD30" s="1">
        <f t="shared" si="8"/>
        <v>165000</v>
      </c>
      <c r="AE30" s="1">
        <f t="shared" si="8"/>
        <v>170000</v>
      </c>
      <c r="AF30" s="1">
        <f t="shared" si="8"/>
        <v>175000</v>
      </c>
      <c r="AG30" s="1">
        <f t="shared" si="8"/>
        <v>180000</v>
      </c>
      <c r="AH30" s="1">
        <f t="shared" si="8"/>
        <v>185000</v>
      </c>
      <c r="AI30" s="1">
        <f t="shared" si="8"/>
        <v>190000</v>
      </c>
      <c r="AJ30" s="1">
        <f t="shared" si="8"/>
        <v>200000</v>
      </c>
      <c r="AN30" s="1">
        <f>AN22</f>
        <v>150000</v>
      </c>
      <c r="AO30" s="1">
        <f t="shared" ref="AO30:AV30" si="9">AO22</f>
        <v>160000</v>
      </c>
      <c r="AP30" s="1">
        <f t="shared" si="9"/>
        <v>165000</v>
      </c>
      <c r="AQ30" s="1">
        <f t="shared" si="9"/>
        <v>170000</v>
      </c>
      <c r="AR30" s="1">
        <f t="shared" si="9"/>
        <v>175000</v>
      </c>
      <c r="AS30" s="1">
        <f t="shared" si="9"/>
        <v>180000</v>
      </c>
      <c r="AT30" s="1">
        <f t="shared" si="9"/>
        <v>185000</v>
      </c>
      <c r="AU30" s="1">
        <f t="shared" si="9"/>
        <v>190000</v>
      </c>
      <c r="AV30" s="1">
        <f t="shared" si="9"/>
        <v>200000</v>
      </c>
    </row>
    <row r="31" spans="1:49" x14ac:dyDescent="0.25">
      <c r="A31" s="93" t="s">
        <v>22</v>
      </c>
      <c r="B31" s="103">
        <v>2002</v>
      </c>
      <c r="C31" s="94">
        <v>2003</v>
      </c>
      <c r="D31" s="94">
        <f>C31+1</f>
        <v>2004</v>
      </c>
      <c r="E31" s="94">
        <f>D31+1</f>
        <v>2005</v>
      </c>
      <c r="F31" s="94">
        <f>E31+1</f>
        <v>2006</v>
      </c>
      <c r="G31" s="105">
        <f>F31+1</f>
        <v>2007</v>
      </c>
      <c r="I31" s="110"/>
      <c r="J31" s="110"/>
      <c r="K31" s="110"/>
      <c r="L31" s="110"/>
      <c r="M31" s="115"/>
      <c r="N31" s="110"/>
    </row>
    <row r="32" spans="1:49" ht="16.5" thickBot="1" x14ac:dyDescent="0.3">
      <c r="A32" s="96" t="s">
        <v>20</v>
      </c>
      <c r="C32" s="1">
        <f>$B$3+$B$4</f>
        <v>75</v>
      </c>
      <c r="D32" s="1">
        <f>ROUNDDOWN(C32*(1+$B5),0)</f>
        <v>90</v>
      </c>
      <c r="E32" s="1">
        <f t="shared" ref="E32:G32" si="10">ROUNDDOWN(D32*(1+$B5),0)</f>
        <v>108</v>
      </c>
      <c r="F32" s="1">
        <f t="shared" si="10"/>
        <v>129</v>
      </c>
      <c r="G32" s="1">
        <f t="shared" si="10"/>
        <v>154</v>
      </c>
      <c r="I32" s="110"/>
      <c r="J32" s="110"/>
      <c r="K32" s="110"/>
      <c r="L32" s="110"/>
      <c r="M32" s="115"/>
      <c r="N32" s="110"/>
    </row>
    <row r="33" spans="1:49" x14ac:dyDescent="0.25">
      <c r="A33" s="98" t="s">
        <v>19</v>
      </c>
      <c r="C33" s="17">
        <f>$B$2</f>
        <v>150000</v>
      </c>
      <c r="D33" s="17">
        <f>$B$2</f>
        <v>150000</v>
      </c>
      <c r="E33" s="17">
        <f>$B$2</f>
        <v>150000</v>
      </c>
      <c r="F33" s="17">
        <f>$B$2</f>
        <v>150000</v>
      </c>
      <c r="G33" s="106">
        <f>$B$2</f>
        <v>150000</v>
      </c>
      <c r="I33" s="110"/>
      <c r="J33" s="110"/>
      <c r="K33" s="110"/>
      <c r="L33" s="110"/>
      <c r="M33" s="115"/>
      <c r="N33" s="110"/>
      <c r="O33" s="208" t="s">
        <v>15</v>
      </c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AA33" s="208" t="s">
        <v>15</v>
      </c>
      <c r="AB33" s="209"/>
      <c r="AC33" s="209"/>
      <c r="AD33" s="209"/>
      <c r="AE33" s="209"/>
      <c r="AF33" s="209"/>
      <c r="AG33" s="209"/>
      <c r="AH33" s="209"/>
      <c r="AI33" s="209"/>
      <c r="AJ33" s="209"/>
      <c r="AK33" s="210"/>
      <c r="AM33" s="208" t="s">
        <v>15</v>
      </c>
      <c r="AN33" s="209"/>
      <c r="AO33" s="209"/>
      <c r="AP33" s="209"/>
      <c r="AQ33" s="209"/>
      <c r="AR33" s="209"/>
      <c r="AS33" s="209"/>
      <c r="AT33" s="209"/>
      <c r="AU33" s="209"/>
      <c r="AV33" s="209"/>
      <c r="AW33" s="210"/>
    </row>
    <row r="34" spans="1:49" x14ac:dyDescent="0.25">
      <c r="A34" s="98" t="s">
        <v>18</v>
      </c>
      <c r="C34" s="99">
        <f>C32*C33</f>
        <v>11250000</v>
      </c>
      <c r="D34" s="99">
        <f>D32*D33</f>
        <v>13500000</v>
      </c>
      <c r="E34" s="99">
        <f>E32*E33</f>
        <v>16200000</v>
      </c>
      <c r="F34" s="99">
        <f>F32*F33</f>
        <v>19350000</v>
      </c>
      <c r="G34" s="107">
        <f>G32*G33</f>
        <v>23100000</v>
      </c>
      <c r="I34" s="110"/>
      <c r="J34" s="110"/>
      <c r="K34" s="110"/>
      <c r="L34" s="110"/>
      <c r="M34" s="115"/>
      <c r="N34" s="110"/>
      <c r="O34" s="34"/>
      <c r="P34" s="211" t="s">
        <v>13</v>
      </c>
      <c r="Q34" s="212"/>
      <c r="R34" s="38">
        <f>B5</f>
        <v>0.2</v>
      </c>
      <c r="S34" s="33"/>
      <c r="T34" s="211" t="s">
        <v>12</v>
      </c>
      <c r="U34" s="212"/>
      <c r="V34" s="213"/>
      <c r="W34" s="37">
        <f>B4</f>
        <v>-75</v>
      </c>
      <c r="X34" s="33"/>
      <c r="Y34" s="32"/>
      <c r="AA34" s="31"/>
      <c r="AB34" s="214" t="s">
        <v>13</v>
      </c>
      <c r="AC34" s="215"/>
      <c r="AD34" s="36">
        <f>B5</f>
        <v>0.2</v>
      </c>
      <c r="AE34" s="30"/>
      <c r="AF34" s="211" t="s">
        <v>12</v>
      </c>
      <c r="AG34" s="212"/>
      <c r="AH34" s="213"/>
      <c r="AI34" s="35">
        <f>B4</f>
        <v>-75</v>
      </c>
      <c r="AJ34" s="30"/>
      <c r="AK34" s="29"/>
      <c r="AM34" s="31"/>
      <c r="AN34" s="214" t="s">
        <v>13</v>
      </c>
      <c r="AO34" s="215"/>
      <c r="AP34" s="36">
        <f>B5</f>
        <v>0.2</v>
      </c>
      <c r="AQ34" s="30"/>
      <c r="AR34" s="211" t="s">
        <v>12</v>
      </c>
      <c r="AS34" s="212"/>
      <c r="AT34" s="213"/>
      <c r="AU34" s="35">
        <f>B4</f>
        <v>-75</v>
      </c>
      <c r="AV34" s="30"/>
      <c r="AW34" s="29"/>
    </row>
    <row r="35" spans="1:49" x14ac:dyDescent="0.25">
      <c r="A35" s="98" t="s">
        <v>17</v>
      </c>
      <c r="C35" s="99"/>
      <c r="D35" s="99"/>
      <c r="E35" s="99"/>
      <c r="F35" s="99"/>
      <c r="G35" s="107"/>
      <c r="I35" s="110"/>
      <c r="J35" s="110"/>
      <c r="K35" s="110"/>
      <c r="L35" s="110"/>
      <c r="M35" s="115"/>
      <c r="N35" s="110"/>
      <c r="O35" s="34"/>
      <c r="P35" s="33"/>
      <c r="Q35" s="33"/>
      <c r="R35" s="33"/>
      <c r="S35" s="33"/>
      <c r="T35" s="33"/>
      <c r="U35" s="33"/>
      <c r="V35" s="33"/>
      <c r="W35" s="33"/>
      <c r="X35" s="33"/>
      <c r="Y35" s="32"/>
      <c r="AA35" s="31"/>
      <c r="AB35" s="30"/>
      <c r="AC35" s="30"/>
      <c r="AD35" s="30"/>
      <c r="AE35" s="30"/>
      <c r="AF35" s="30"/>
      <c r="AG35" s="30"/>
      <c r="AH35" s="30"/>
      <c r="AI35" s="30"/>
      <c r="AJ35" s="30"/>
      <c r="AK35" s="29"/>
      <c r="AM35" s="31"/>
      <c r="AN35" s="30"/>
      <c r="AO35" s="30"/>
      <c r="AP35" s="30"/>
      <c r="AQ35" s="30"/>
      <c r="AR35" s="30"/>
      <c r="AS35" s="30"/>
      <c r="AT35" s="30"/>
      <c r="AU35" s="30"/>
      <c r="AV35" s="30"/>
      <c r="AW35" s="29"/>
    </row>
    <row r="36" spans="1:49" x14ac:dyDescent="0.25">
      <c r="A36" s="98" t="s">
        <v>16</v>
      </c>
      <c r="C36" s="99">
        <f>$B$15*C34</f>
        <v>2812500</v>
      </c>
      <c r="D36" s="99">
        <f>$B$15*D34</f>
        <v>3375000</v>
      </c>
      <c r="E36" s="99">
        <f>$B$15*E34</f>
        <v>4050000</v>
      </c>
      <c r="F36" s="99">
        <f>$B$15*F34</f>
        <v>4837500</v>
      </c>
      <c r="G36" s="107">
        <f>$B$15*G34</f>
        <v>5775000</v>
      </c>
      <c r="I36" s="110"/>
      <c r="J36" s="110"/>
      <c r="K36" s="110"/>
      <c r="L36" s="110"/>
      <c r="M36" s="115"/>
      <c r="N36" s="110"/>
      <c r="O36" s="59">
        <f>J2</f>
        <v>2084628</v>
      </c>
      <c r="P36" s="128">
        <v>150000</v>
      </c>
      <c r="Q36" s="129">
        <v>160000</v>
      </c>
      <c r="R36" s="129">
        <v>165000</v>
      </c>
      <c r="S36" s="129">
        <v>170000</v>
      </c>
      <c r="T36" s="129">
        <v>175000</v>
      </c>
      <c r="U36" s="129">
        <v>180000</v>
      </c>
      <c r="V36" s="129">
        <v>185000</v>
      </c>
      <c r="W36" s="129">
        <v>190000</v>
      </c>
      <c r="X36" s="130">
        <v>200000</v>
      </c>
      <c r="Y36" s="24" t="s">
        <v>9</v>
      </c>
      <c r="AA36" s="28">
        <f>K2</f>
        <v>2.4995539568345323E-2</v>
      </c>
      <c r="AB36" s="128">
        <v>150000</v>
      </c>
      <c r="AC36" s="129">
        <v>160000</v>
      </c>
      <c r="AD36" s="129">
        <v>165000</v>
      </c>
      <c r="AE36" s="129">
        <v>170000</v>
      </c>
      <c r="AF36" s="129">
        <v>175000</v>
      </c>
      <c r="AG36" s="129">
        <v>180000</v>
      </c>
      <c r="AH36" s="129">
        <v>185000</v>
      </c>
      <c r="AI36" s="129">
        <v>190000</v>
      </c>
      <c r="AJ36" s="130">
        <v>200000</v>
      </c>
      <c r="AK36" s="24" t="s">
        <v>9</v>
      </c>
      <c r="AM36" s="118">
        <f>L2</f>
        <v>18668637.913326219</v>
      </c>
      <c r="AN36" s="128">
        <v>150000</v>
      </c>
      <c r="AO36" s="129">
        <v>160000</v>
      </c>
      <c r="AP36" s="129">
        <v>165000</v>
      </c>
      <c r="AQ36" s="129">
        <v>170000</v>
      </c>
      <c r="AR36" s="129">
        <v>175000</v>
      </c>
      <c r="AS36" s="129">
        <v>180000</v>
      </c>
      <c r="AT36" s="129">
        <v>185000</v>
      </c>
      <c r="AU36" s="129">
        <v>190000</v>
      </c>
      <c r="AV36" s="130">
        <v>200000</v>
      </c>
      <c r="AW36" s="24" t="s">
        <v>9</v>
      </c>
    </row>
    <row r="37" spans="1:49" x14ac:dyDescent="0.25">
      <c r="A37" s="98" t="s">
        <v>14</v>
      </c>
      <c r="C37" s="99">
        <f>$B$7*C32</f>
        <v>5250000</v>
      </c>
      <c r="D37" s="99">
        <f>$B$7*(D32)</f>
        <v>6300000</v>
      </c>
      <c r="E37" s="99">
        <f>$B$7*(E32)</f>
        <v>7560000</v>
      </c>
      <c r="F37" s="99">
        <f>$B$7*(F32)</f>
        <v>9030000</v>
      </c>
      <c r="G37" s="107">
        <f>$B$7*(G32)</f>
        <v>10780000</v>
      </c>
      <c r="I37" s="110"/>
      <c r="J37" s="110"/>
      <c r="K37" s="110"/>
      <c r="L37" s="110"/>
      <c r="M37" s="115"/>
      <c r="N37" s="110"/>
      <c r="O37" s="20">
        <v>-5000</v>
      </c>
      <c r="P37" s="133">
        <f t="dataTable" ref="P37:X47" dt2D="1" dtr="1" r1="B2" r2="B11" ca="1"/>
        <v>11119628</v>
      </c>
      <c r="Q37" s="126">
        <v>10429003</v>
      </c>
      <c r="R37" s="126">
        <v>9731065.5</v>
      </c>
      <c r="S37" s="126">
        <v>8935628</v>
      </c>
      <c r="T37" s="126">
        <v>7796503</v>
      </c>
      <c r="U37" s="126">
        <v>7140003</v>
      </c>
      <c r="V37" s="126">
        <v>6381940.5</v>
      </c>
      <c r="W37" s="126">
        <v>5477628</v>
      </c>
      <c r="X37" s="126">
        <v>3571503</v>
      </c>
      <c r="Y37" s="92">
        <f>HLOOKUP(MAX(P37:X37),P37:X$48,COUNT(X37:X$48),FALSE)</f>
        <v>150000</v>
      </c>
      <c r="AA37" s="20">
        <v>-5000</v>
      </c>
      <c r="AB37" s="19">
        <f t="dataTable" ref="AB37:AJ47" dt2D="1" dtr="1" r1="B2" r2="B11" ca="1"/>
        <v>0.13332887290167866</v>
      </c>
      <c r="AC37" s="18">
        <v>0.14017477150537636</v>
      </c>
      <c r="AD37" s="18">
        <v>0.14075454545454547</v>
      </c>
      <c r="AE37" s="18">
        <v>0.13979392991239048</v>
      </c>
      <c r="AF37" s="18">
        <v>0.13500438095238096</v>
      </c>
      <c r="AG37" s="18">
        <v>0.13266449275362319</v>
      </c>
      <c r="AH37" s="18">
        <v>0.12824154526273485</v>
      </c>
      <c r="AI37" s="18">
        <v>0.12062602950891874</v>
      </c>
      <c r="AJ37" s="18">
        <v>9.6527108108108106E-2</v>
      </c>
      <c r="AK37" s="92">
        <f>HLOOKUP(MAX(AB37:AJ37),AB37:AJ$48,COUNT(AJ37:AJ$48),FALSE)</f>
        <v>165000</v>
      </c>
      <c r="AM37" s="20">
        <v>-5000</v>
      </c>
      <c r="AN37" s="133">
        <f t="dataTable" ref="AN37:AV47" dt2D="1" dtr="1" r1="B2" r2="B11" ca="1"/>
        <v>22939393.895645987</v>
      </c>
      <c r="AO37" s="126">
        <v>20153927.401717216</v>
      </c>
      <c r="AP37" s="126">
        <v>18399258.016968958</v>
      </c>
      <c r="AQ37" s="126">
        <v>16596979.460177142</v>
      </c>
      <c r="AR37" s="126">
        <v>14388067.327880237</v>
      </c>
      <c r="AS37" s="126">
        <v>13013847.739064166</v>
      </c>
      <c r="AT37" s="126">
        <v>11544235.036054803</v>
      </c>
      <c r="AU37" s="126">
        <v>9923216.0772240032</v>
      </c>
      <c r="AV37" s="126">
        <v>6704257.2294873763</v>
      </c>
      <c r="AW37" s="92">
        <f>HLOOKUP(MAX(AN37:AV37),AN37:AV$48,COUNT(AV37:AV$48),FALSE)</f>
        <v>150000</v>
      </c>
    </row>
    <row r="38" spans="1:49" x14ac:dyDescent="0.25">
      <c r="A38" s="98" t="s">
        <v>11</v>
      </c>
      <c r="C38" s="99">
        <f>$B$16*C37</f>
        <v>1312500</v>
      </c>
      <c r="D38" s="99">
        <f>($B$16)*D37</f>
        <v>1575000</v>
      </c>
      <c r="E38" s="99">
        <f>($B$16)*E37</f>
        <v>1890000</v>
      </c>
      <c r="F38" s="99">
        <f>($B$16)*F37</f>
        <v>2257500</v>
      </c>
      <c r="G38" s="107">
        <f>($B$16)*G37</f>
        <v>2695000</v>
      </c>
      <c r="I38" s="110"/>
      <c r="J38" s="110"/>
      <c r="K38" s="110"/>
      <c r="L38" s="110"/>
      <c r="M38" s="115"/>
      <c r="N38" s="110"/>
      <c r="O38" s="9">
        <v>-3000</v>
      </c>
      <c r="P38" s="134">
        <v>10216128</v>
      </c>
      <c r="Q38" s="127">
        <v>9673378</v>
      </c>
      <c r="R38" s="127">
        <v>9050190.5</v>
      </c>
      <c r="S38" s="127">
        <v>8324628</v>
      </c>
      <c r="T38" s="127">
        <v>7260253</v>
      </c>
      <c r="U38" s="127">
        <v>6654128</v>
      </c>
      <c r="V38" s="127">
        <v>5944815.5</v>
      </c>
      <c r="W38" s="127">
        <v>5089253</v>
      </c>
      <c r="X38" s="127">
        <v>3270878</v>
      </c>
      <c r="Y38" s="92">
        <f>HLOOKUP(MAX(P38:X38),P38:X$48,COUNT(X38:X$48),FALSE)</f>
        <v>150000</v>
      </c>
      <c r="AA38" s="9">
        <v>-3000</v>
      </c>
      <c r="AB38" s="12">
        <v>0.12249553956834533</v>
      </c>
      <c r="AC38" s="11">
        <v>0.13001852150537635</v>
      </c>
      <c r="AD38" s="11">
        <v>0.13090606060606061</v>
      </c>
      <c r="AE38" s="11">
        <v>0.13023510638297872</v>
      </c>
      <c r="AF38" s="11">
        <v>0.12571866666666667</v>
      </c>
      <c r="AG38" s="11">
        <v>0.12363671497584541</v>
      </c>
      <c r="AH38" s="11">
        <v>0.11945776147895107</v>
      </c>
      <c r="AI38" s="11">
        <v>0.11207339792997137</v>
      </c>
      <c r="AJ38" s="11">
        <v>8.8402108108108113E-2</v>
      </c>
      <c r="AK38" s="92">
        <f>HLOOKUP(MAX(AB38:AJ38),AB38:AJ$48,COUNT(AJ38:AJ$48),FALSE)</f>
        <v>165000</v>
      </c>
      <c r="AM38" s="9">
        <v>-3000</v>
      </c>
      <c r="AN38" s="134">
        <v>22512318.297414012</v>
      </c>
      <c r="AO38" s="137">
        <v>19796763.707158461</v>
      </c>
      <c r="AP38" s="137">
        <v>18077269.143321648</v>
      </c>
      <c r="AQ38" s="137">
        <v>16308048.656945929</v>
      </c>
      <c r="AR38" s="137">
        <v>14134311.345560465</v>
      </c>
      <c r="AS38" s="137">
        <v>12783811.921353452</v>
      </c>
      <c r="AT38" s="137">
        <v>11337295.087876171</v>
      </c>
      <c r="AU38" s="137">
        <v>9739371.9985774532</v>
      </c>
      <c r="AV38" s="137">
        <v>6562106.7951023728</v>
      </c>
      <c r="AW38" s="92">
        <f>HLOOKUP(MAX(AN38:AV38),AN38:AV$48,COUNT(AV38:AV$48),FALSE)</f>
        <v>150000</v>
      </c>
    </row>
    <row r="39" spans="1:49" x14ac:dyDescent="0.25">
      <c r="A39" s="98" t="s">
        <v>10</v>
      </c>
      <c r="C39" s="99">
        <f>$B$13</f>
        <v>1200000</v>
      </c>
      <c r="D39" s="99">
        <f>$B$13</f>
        <v>1200000</v>
      </c>
      <c r="E39" s="99">
        <f>$B$13</f>
        <v>1200000</v>
      </c>
      <c r="F39" s="99">
        <f>$B$13</f>
        <v>1200000</v>
      </c>
      <c r="G39" s="107">
        <f>$B$13</f>
        <v>1200000</v>
      </c>
      <c r="I39" s="110"/>
      <c r="J39" s="110"/>
      <c r="K39" s="110"/>
      <c r="L39" s="110"/>
      <c r="M39" s="115"/>
      <c r="N39" s="110"/>
      <c r="O39" s="9">
        <v>-1000</v>
      </c>
      <c r="P39" s="134">
        <v>9312628</v>
      </c>
      <c r="Q39" s="127">
        <v>8917753</v>
      </c>
      <c r="R39" s="127">
        <v>8369315.5</v>
      </c>
      <c r="S39" s="127">
        <v>7713628</v>
      </c>
      <c r="T39" s="127">
        <v>6724003</v>
      </c>
      <c r="U39" s="127">
        <v>6168253</v>
      </c>
      <c r="V39" s="127">
        <v>5507690.5</v>
      </c>
      <c r="W39" s="127">
        <v>4700878</v>
      </c>
      <c r="X39" s="127">
        <v>2970253</v>
      </c>
      <c r="Y39" s="92">
        <f>HLOOKUP(MAX(P39:X39),P39:X$48,COUNT(X39:X$48),FALSE)</f>
        <v>150000</v>
      </c>
      <c r="AA39" s="9">
        <v>-1000</v>
      </c>
      <c r="AB39" s="12">
        <v>0.111662206235012</v>
      </c>
      <c r="AC39" s="11">
        <v>0.11986227150537634</v>
      </c>
      <c r="AD39" s="11">
        <v>0.12105757575757575</v>
      </c>
      <c r="AE39" s="11">
        <v>0.12067628285356696</v>
      </c>
      <c r="AF39" s="11">
        <v>0.11643295238095239</v>
      </c>
      <c r="AG39" s="11">
        <v>0.11460893719806764</v>
      </c>
      <c r="AH39" s="11">
        <v>0.11067397769516729</v>
      </c>
      <c r="AI39" s="11">
        <v>0.103520766351024</v>
      </c>
      <c r="AJ39" s="11">
        <v>8.0277108108108106E-2</v>
      </c>
      <c r="AK39" s="92">
        <f>HLOOKUP(MAX(AB39:AJ39),AB39:AJ$48,COUNT(AJ39:AJ$48),FALSE)</f>
        <v>165000</v>
      </c>
      <c r="AM39" s="9">
        <v>-1000</v>
      </c>
      <c r="AN39" s="134">
        <v>22085242.699182034</v>
      </c>
      <c r="AO39" s="137">
        <v>19439600.012599703</v>
      </c>
      <c r="AP39" s="137">
        <v>17755280.269674342</v>
      </c>
      <c r="AQ39" s="137">
        <v>16019117.853714712</v>
      </c>
      <c r="AR39" s="137">
        <v>13880555.3632407</v>
      </c>
      <c r="AS39" s="137">
        <v>12553776.103642739</v>
      </c>
      <c r="AT39" s="137">
        <v>11130355.139697541</v>
      </c>
      <c r="AU39" s="137">
        <v>9555527.9199309051</v>
      </c>
      <c r="AV39" s="137">
        <v>6419956.3607173711</v>
      </c>
      <c r="AW39" s="92">
        <f>HLOOKUP(MAX(AN39:AV39),AN39:AV$48,COUNT(AV39:AV$48),FALSE)</f>
        <v>150000</v>
      </c>
    </row>
    <row r="40" spans="1:49" x14ac:dyDescent="0.25">
      <c r="A40" s="98" t="s">
        <v>8</v>
      </c>
      <c r="C40" s="99">
        <f>$B$17*C39</f>
        <v>120000</v>
      </c>
      <c r="D40" s="99">
        <f>($B$17)*D39</f>
        <v>120000</v>
      </c>
      <c r="E40" s="99">
        <f>($B$17)*E39</f>
        <v>120000</v>
      </c>
      <c r="F40" s="99">
        <f>($B$17)*F39</f>
        <v>120000</v>
      </c>
      <c r="G40" s="107">
        <f>($B$17)*G39</f>
        <v>120000</v>
      </c>
      <c r="I40" s="110"/>
      <c r="J40" s="110"/>
      <c r="K40" s="110"/>
      <c r="L40" s="110"/>
      <c r="M40" s="115"/>
      <c r="N40" s="110"/>
      <c r="O40" s="9">
        <v>1000</v>
      </c>
      <c r="P40" s="134">
        <v>8409128</v>
      </c>
      <c r="Q40" s="127">
        <v>8162128</v>
      </c>
      <c r="R40" s="127">
        <v>7688440.5</v>
      </c>
      <c r="S40" s="127">
        <v>7102628</v>
      </c>
      <c r="T40" s="127">
        <v>6187753</v>
      </c>
      <c r="U40" s="127">
        <v>5682378</v>
      </c>
      <c r="V40" s="127">
        <v>5070565.5</v>
      </c>
      <c r="W40" s="127">
        <v>4312503</v>
      </c>
      <c r="X40" s="127">
        <v>2669628</v>
      </c>
      <c r="Y40" s="92">
        <f>HLOOKUP(MAX(P40:X40),P40:X$48,COUNT(X40:X$48),FALSE)</f>
        <v>150000</v>
      </c>
      <c r="AA40" s="9">
        <v>1000</v>
      </c>
      <c r="AB40" s="12">
        <v>0.10082887290167866</v>
      </c>
      <c r="AC40" s="11">
        <v>0.10970602150537634</v>
      </c>
      <c r="AD40" s="11">
        <v>0.11120909090909091</v>
      </c>
      <c r="AE40" s="11">
        <v>0.11111745932415519</v>
      </c>
      <c r="AF40" s="11">
        <v>0.1071472380952381</v>
      </c>
      <c r="AG40" s="11">
        <v>0.10558115942028985</v>
      </c>
      <c r="AH40" s="11">
        <v>0.1018901939113835</v>
      </c>
      <c r="AI40" s="11">
        <v>9.4968134772076634E-2</v>
      </c>
      <c r="AJ40" s="11">
        <v>7.2152108108108112E-2</v>
      </c>
      <c r="AK40" s="92">
        <f>HLOOKUP(MAX(AB40:AJ40),AB40:AJ$48,COUNT(AJ40:AJ$48),FALSE)</f>
        <v>165000</v>
      </c>
      <c r="AM40" s="9">
        <v>1000</v>
      </c>
      <c r="AN40" s="134">
        <v>21658167.100950059</v>
      </c>
      <c r="AO40" s="137">
        <v>19082436.318040948</v>
      </c>
      <c r="AP40" s="137">
        <v>17433291.396027025</v>
      </c>
      <c r="AQ40" s="137">
        <v>15730187.050483499</v>
      </c>
      <c r="AR40" s="137">
        <v>13626799.38092093</v>
      </c>
      <c r="AS40" s="137">
        <v>12323740.285932025</v>
      </c>
      <c r="AT40" s="137">
        <v>10923415.191518908</v>
      </c>
      <c r="AU40" s="137">
        <v>9371683.841284357</v>
      </c>
      <c r="AV40" s="137">
        <v>6277805.9263323676</v>
      </c>
      <c r="AW40" s="92">
        <f>HLOOKUP(MAX(AN40:AV40),AN40:AV$48,COUNT(AV40:AV$48),FALSE)</f>
        <v>150000</v>
      </c>
    </row>
    <row r="41" spans="1:49" x14ac:dyDescent="0.25">
      <c r="A41" s="98" t="s">
        <v>7</v>
      </c>
      <c r="C41" s="99">
        <f>B20</f>
        <v>100000</v>
      </c>
      <c r="D41" s="99">
        <f t="shared" ref="D41:G43" si="11">C41*(1+$B$23)</f>
        <v>120000</v>
      </c>
      <c r="E41" s="99">
        <f t="shared" si="11"/>
        <v>144000</v>
      </c>
      <c r="F41" s="99">
        <f t="shared" si="11"/>
        <v>172800</v>
      </c>
      <c r="G41" s="107">
        <f t="shared" si="11"/>
        <v>207360</v>
      </c>
      <c r="I41" s="110"/>
      <c r="J41" s="110"/>
      <c r="K41" s="110"/>
      <c r="L41" s="110"/>
      <c r="M41" s="115"/>
      <c r="N41" s="110"/>
      <c r="O41" s="9">
        <v>3000</v>
      </c>
      <c r="P41" s="134">
        <v>7505628</v>
      </c>
      <c r="Q41" s="127">
        <v>7406503</v>
      </c>
      <c r="R41" s="127">
        <v>7007565.5</v>
      </c>
      <c r="S41" s="127">
        <v>6491628</v>
      </c>
      <c r="T41" s="127">
        <v>5651503</v>
      </c>
      <c r="U41" s="127">
        <v>5196503</v>
      </c>
      <c r="V41" s="127">
        <v>4633440.5</v>
      </c>
      <c r="W41" s="127">
        <v>3924128</v>
      </c>
      <c r="X41" s="127">
        <v>2369003</v>
      </c>
      <c r="Y41" s="92">
        <f>HLOOKUP(MAX(P41:X41),P41:X$48,COUNT(X41:X$48),FALSE)</f>
        <v>150000</v>
      </c>
      <c r="AA41" s="9">
        <v>3000</v>
      </c>
      <c r="AB41" s="12">
        <v>8.9995539568345329E-2</v>
      </c>
      <c r="AC41" s="11">
        <v>9.9549771505376347E-2</v>
      </c>
      <c r="AD41" s="11">
        <v>0.10136060606060605</v>
      </c>
      <c r="AE41" s="11">
        <v>0.10155863579474343</v>
      </c>
      <c r="AF41" s="11">
        <v>9.7861523809523815E-2</v>
      </c>
      <c r="AG41" s="11">
        <v>9.6553381642512079E-2</v>
      </c>
      <c r="AH41" s="11">
        <v>9.3106410127599723E-2</v>
      </c>
      <c r="AI41" s="11">
        <v>8.6415503193129267E-2</v>
      </c>
      <c r="AJ41" s="11">
        <v>6.4027108108108105E-2</v>
      </c>
      <c r="AK41" s="92">
        <f>HLOOKUP(MAX(AB41:AJ41),AB41:AJ$48,COUNT(AJ41:AJ$48),FALSE)</f>
        <v>170000</v>
      </c>
      <c r="AM41" s="9">
        <v>3000</v>
      </c>
      <c r="AN41" s="134">
        <v>21231091.50271808</v>
      </c>
      <c r="AO41" s="137">
        <v>18725272.623482194</v>
      </c>
      <c r="AP41" s="137">
        <v>17111302.522379715</v>
      </c>
      <c r="AQ41" s="137">
        <v>15441256.247252282</v>
      </c>
      <c r="AR41" s="137">
        <v>13373043.398601161</v>
      </c>
      <c r="AS41" s="137">
        <v>12093704.468221307</v>
      </c>
      <c r="AT41" s="137">
        <v>10716475.243340276</v>
      </c>
      <c r="AU41" s="137">
        <v>9187839.7626378108</v>
      </c>
      <c r="AV41" s="137">
        <v>6135655.4919473659</v>
      </c>
      <c r="AW41" s="92">
        <f>HLOOKUP(MAX(AN41:AV41),AN41:AV$48,COUNT(AV41:AV$48),FALSE)</f>
        <v>150000</v>
      </c>
    </row>
    <row r="42" spans="1:49" x14ac:dyDescent="0.25">
      <c r="A42" s="98" t="s">
        <v>6</v>
      </c>
      <c r="C42" s="99">
        <f>B21</f>
        <v>150000</v>
      </c>
      <c r="D42" s="99">
        <f t="shared" si="11"/>
        <v>180000</v>
      </c>
      <c r="E42" s="99">
        <f t="shared" si="11"/>
        <v>216000</v>
      </c>
      <c r="F42" s="99">
        <f t="shared" si="11"/>
        <v>259200</v>
      </c>
      <c r="G42" s="107">
        <f t="shared" si="11"/>
        <v>311040</v>
      </c>
      <c r="I42" s="110"/>
      <c r="J42" s="110"/>
      <c r="K42" s="110"/>
      <c r="L42" s="110"/>
      <c r="M42" s="115"/>
      <c r="N42" s="110"/>
      <c r="O42" s="9">
        <v>5000</v>
      </c>
      <c r="P42" s="134">
        <v>6602128</v>
      </c>
      <c r="Q42" s="127">
        <v>6650878</v>
      </c>
      <c r="R42" s="127">
        <v>6326690.5</v>
      </c>
      <c r="S42" s="127">
        <v>5880628</v>
      </c>
      <c r="T42" s="127">
        <v>5115253</v>
      </c>
      <c r="U42" s="127">
        <v>4710628</v>
      </c>
      <c r="V42" s="127">
        <v>4196315.5</v>
      </c>
      <c r="W42" s="127">
        <v>3535753</v>
      </c>
      <c r="X42" s="127">
        <v>2068378</v>
      </c>
      <c r="Y42" s="92">
        <f>HLOOKUP(MAX(P42:X42),P42:X$48,COUNT(X42:X$48),FALSE)</f>
        <v>160000</v>
      </c>
      <c r="AA42" s="9">
        <v>5000</v>
      </c>
      <c r="AB42" s="12">
        <v>7.9162206235011995E-2</v>
      </c>
      <c r="AC42" s="11">
        <v>8.9393521505376342E-2</v>
      </c>
      <c r="AD42" s="11">
        <v>9.1512121212121211E-2</v>
      </c>
      <c r="AE42" s="11">
        <v>9.199981226533166E-2</v>
      </c>
      <c r="AF42" s="11">
        <v>8.8575809523809529E-2</v>
      </c>
      <c r="AG42" s="11">
        <v>8.7525603864734305E-2</v>
      </c>
      <c r="AH42" s="11">
        <v>8.4322626343815932E-2</v>
      </c>
      <c r="AI42" s="11">
        <v>7.78628716141819E-2</v>
      </c>
      <c r="AJ42" s="11">
        <v>5.5902108108108105E-2</v>
      </c>
      <c r="AK42" s="92">
        <f>HLOOKUP(MAX(AB42:AJ42),AB42:AJ$48,COUNT(AJ42:AJ$48),FALSE)</f>
        <v>170000</v>
      </c>
      <c r="AM42" s="9">
        <v>5000</v>
      </c>
      <c r="AN42" s="134">
        <v>20804015.904486105</v>
      </c>
      <c r="AO42" s="137">
        <v>18368108.928923436</v>
      </c>
      <c r="AP42" s="137">
        <v>16789313.648732409</v>
      </c>
      <c r="AQ42" s="137">
        <v>15152325.444021069</v>
      </c>
      <c r="AR42" s="137">
        <v>13119287.416281393</v>
      </c>
      <c r="AS42" s="137">
        <v>11863668.650510592</v>
      </c>
      <c r="AT42" s="137">
        <v>10509535.295161644</v>
      </c>
      <c r="AU42" s="137">
        <v>9003995.6839912608</v>
      </c>
      <c r="AV42" s="137">
        <v>5993505.0575623643</v>
      </c>
      <c r="AW42" s="92">
        <f>HLOOKUP(MAX(AN42:AV42),AN42:AV$48,COUNT(AV42:AV$48),FALSE)</f>
        <v>150000</v>
      </c>
    </row>
    <row r="43" spans="1:49" x14ac:dyDescent="0.25">
      <c r="A43" s="98" t="s">
        <v>5</v>
      </c>
      <c r="C43" s="17">
        <f>B22</f>
        <v>300000</v>
      </c>
      <c r="D43" s="17">
        <f t="shared" si="11"/>
        <v>360000</v>
      </c>
      <c r="E43" s="17">
        <f t="shared" si="11"/>
        <v>432000</v>
      </c>
      <c r="F43" s="17">
        <f t="shared" si="11"/>
        <v>518400</v>
      </c>
      <c r="G43" s="106">
        <f t="shared" si="11"/>
        <v>622080</v>
      </c>
      <c r="I43" s="110"/>
      <c r="J43" s="110"/>
      <c r="K43" s="110"/>
      <c r="L43" s="110"/>
      <c r="M43" s="115"/>
      <c r="N43" s="110"/>
      <c r="O43" s="9">
        <v>7000</v>
      </c>
      <c r="P43" s="134">
        <v>5698628</v>
      </c>
      <c r="Q43" s="127">
        <v>5895253</v>
      </c>
      <c r="R43" s="127">
        <v>5645815.5</v>
      </c>
      <c r="S43" s="127">
        <v>5269628</v>
      </c>
      <c r="T43" s="127">
        <v>4579003</v>
      </c>
      <c r="U43" s="127">
        <v>4224753</v>
      </c>
      <c r="V43" s="127">
        <v>3759190.5</v>
      </c>
      <c r="W43" s="127">
        <v>3147378</v>
      </c>
      <c r="X43" s="127">
        <v>1767753</v>
      </c>
      <c r="Y43" s="92">
        <f>HLOOKUP(MAX(P43:X43),P43:X$48,COUNT(X43:X$48),FALSE)</f>
        <v>160000</v>
      </c>
      <c r="AA43" s="9">
        <v>7000</v>
      </c>
      <c r="AB43" s="12">
        <v>6.8328872901678661E-2</v>
      </c>
      <c r="AC43" s="11">
        <v>7.923727150537635E-2</v>
      </c>
      <c r="AD43" s="11">
        <v>8.1663636363636369E-2</v>
      </c>
      <c r="AE43" s="11">
        <v>8.2440988735919901E-2</v>
      </c>
      <c r="AF43" s="11">
        <v>7.9290095238095243E-2</v>
      </c>
      <c r="AG43" s="11">
        <v>7.8497826086956518E-2</v>
      </c>
      <c r="AH43" s="11">
        <v>7.5538842560032154E-2</v>
      </c>
      <c r="AI43" s="11">
        <v>6.9310240035234533E-2</v>
      </c>
      <c r="AJ43" s="11">
        <v>4.7777108108108111E-2</v>
      </c>
      <c r="AK43" s="92">
        <f>HLOOKUP(MAX(AB43:AJ43),AB43:AJ$48,COUNT(AJ43:AJ$48),FALSE)</f>
        <v>170000</v>
      </c>
      <c r="AM43" s="9">
        <v>7000</v>
      </c>
      <c r="AN43" s="134">
        <v>20376940.30625413</v>
      </c>
      <c r="AO43" s="137">
        <v>18010945.234364677</v>
      </c>
      <c r="AP43" s="137">
        <v>16467324.775085099</v>
      </c>
      <c r="AQ43" s="137">
        <v>14863394.640789852</v>
      </c>
      <c r="AR43" s="137">
        <v>12865531.433961622</v>
      </c>
      <c r="AS43" s="137">
        <v>11633632.832799876</v>
      </c>
      <c r="AT43" s="137">
        <v>10302595.346983014</v>
      </c>
      <c r="AU43" s="137">
        <v>8820151.6053447146</v>
      </c>
      <c r="AV43" s="137">
        <v>5851354.6231773607</v>
      </c>
      <c r="AW43" s="92">
        <f>HLOOKUP(MAX(AN43:AV43),AN43:AV$48,COUNT(AV43:AV$48),FALSE)</f>
        <v>150000</v>
      </c>
    </row>
    <row r="44" spans="1:49" x14ac:dyDescent="0.25">
      <c r="A44" s="98" t="s">
        <v>4</v>
      </c>
      <c r="C44" s="17">
        <f>C43+C36+C37+C38+C39+C40+C41+C42</f>
        <v>11245000</v>
      </c>
      <c r="D44" s="17">
        <f>D43+D36+D37+D38+D39+D40+D41+D42</f>
        <v>13230000</v>
      </c>
      <c r="E44" s="17">
        <f>E43+E36+E37+E38+E39+E40+E41+E42</f>
        <v>15612000</v>
      </c>
      <c r="F44" s="17">
        <f>F43+F36+F37+F38+F39+F40+F41+F42</f>
        <v>18395400</v>
      </c>
      <c r="G44" s="106">
        <f>G43+G36+G37+G38+G39+G40+G41+G42</f>
        <v>21710480</v>
      </c>
      <c r="I44" s="110"/>
      <c r="J44" s="110"/>
      <c r="K44" s="110"/>
      <c r="L44" s="110"/>
      <c r="M44" s="115"/>
      <c r="N44" s="110"/>
      <c r="O44" s="9">
        <v>9000</v>
      </c>
      <c r="P44" s="134">
        <v>4795128</v>
      </c>
      <c r="Q44" s="127">
        <v>5139628</v>
      </c>
      <c r="R44" s="127">
        <v>4964940.5</v>
      </c>
      <c r="S44" s="127">
        <v>4658628</v>
      </c>
      <c r="T44" s="127">
        <v>4042753</v>
      </c>
      <c r="U44" s="127">
        <v>3738878</v>
      </c>
      <c r="V44" s="127">
        <v>3322065.5</v>
      </c>
      <c r="W44" s="127">
        <v>2759003</v>
      </c>
      <c r="X44" s="127">
        <v>1467128</v>
      </c>
      <c r="Y44" s="92">
        <f>HLOOKUP(MAX(P44:X44),P44:X$48,COUNT(X44:X$48),FALSE)</f>
        <v>160000</v>
      </c>
      <c r="AA44" s="9">
        <v>9000</v>
      </c>
      <c r="AB44" s="12">
        <v>5.749553956834532E-2</v>
      </c>
      <c r="AC44" s="11">
        <v>6.9081021505376344E-2</v>
      </c>
      <c r="AD44" s="11">
        <v>7.1815151515151512E-2</v>
      </c>
      <c r="AE44" s="11">
        <v>7.2882165206508129E-2</v>
      </c>
      <c r="AF44" s="11">
        <v>7.0004380952380957E-2</v>
      </c>
      <c r="AG44" s="11">
        <v>6.9470048309178745E-2</v>
      </c>
      <c r="AH44" s="11">
        <v>6.6755058776248363E-2</v>
      </c>
      <c r="AI44" s="11">
        <v>6.0757608456287159E-2</v>
      </c>
      <c r="AJ44" s="11">
        <v>3.9652108108108111E-2</v>
      </c>
      <c r="AK44" s="92">
        <f>HLOOKUP(MAX(AB44:AJ44),AB44:AJ$48,COUNT(AJ44:AJ$48),FALSE)</f>
        <v>170000</v>
      </c>
      <c r="AM44" s="9">
        <v>9000</v>
      </c>
      <c r="AN44" s="134">
        <v>19949864.708022151</v>
      </c>
      <c r="AO44" s="137">
        <v>17653781.539805923</v>
      </c>
      <c r="AP44" s="137">
        <v>16145335.901437785</v>
      </c>
      <c r="AQ44" s="137">
        <v>14574463.837558638</v>
      </c>
      <c r="AR44" s="137">
        <v>12611775.451641858</v>
      </c>
      <c r="AS44" s="137">
        <v>11403597.015089162</v>
      </c>
      <c r="AT44" s="137">
        <v>10095655.398804383</v>
      </c>
      <c r="AU44" s="137">
        <v>8636307.5266981665</v>
      </c>
      <c r="AV44" s="137">
        <v>5709204.1887923591</v>
      </c>
      <c r="AW44" s="92">
        <f>HLOOKUP(MAX(AN44:AV44),AN44:AV$48,COUNT(AV44:AV$48),FALSE)</f>
        <v>150000</v>
      </c>
    </row>
    <row r="45" spans="1:49" x14ac:dyDescent="0.25">
      <c r="A45" s="98" t="s">
        <v>3</v>
      </c>
      <c r="C45" s="99">
        <f>C34-C44</f>
        <v>5000</v>
      </c>
      <c r="D45" s="99">
        <f>D34-D44</f>
        <v>270000</v>
      </c>
      <c r="E45" s="99">
        <f>E34-E44</f>
        <v>588000</v>
      </c>
      <c r="F45" s="99">
        <f>F34-F44</f>
        <v>954600</v>
      </c>
      <c r="G45" s="107">
        <f>G34-G44</f>
        <v>1389520</v>
      </c>
      <c r="I45" s="110"/>
      <c r="J45" s="110"/>
      <c r="K45" s="110"/>
      <c r="L45" s="110"/>
      <c r="M45" s="115"/>
      <c r="N45" s="110"/>
      <c r="O45" s="9">
        <v>11000</v>
      </c>
      <c r="P45" s="134">
        <v>3891628</v>
      </c>
      <c r="Q45" s="127">
        <v>4384003</v>
      </c>
      <c r="R45" s="127">
        <v>4284065.5</v>
      </c>
      <c r="S45" s="127">
        <v>4047628</v>
      </c>
      <c r="T45" s="127">
        <v>3506503</v>
      </c>
      <c r="U45" s="127">
        <v>3253003</v>
      </c>
      <c r="V45" s="127">
        <v>2884940.5</v>
      </c>
      <c r="W45" s="127">
        <v>2370628</v>
      </c>
      <c r="X45" s="127">
        <v>1166503</v>
      </c>
      <c r="Y45" s="92">
        <f>HLOOKUP(MAX(P45:X45),P45:X$48,COUNT(X45:X$48),FALSE)</f>
        <v>160000</v>
      </c>
      <c r="AA45" s="9">
        <v>11000</v>
      </c>
      <c r="AB45" s="12">
        <v>4.6662206235011994E-2</v>
      </c>
      <c r="AC45" s="11">
        <v>5.8924771505376346E-2</v>
      </c>
      <c r="AD45" s="11">
        <v>6.196666666666667E-2</v>
      </c>
      <c r="AE45" s="11">
        <v>6.332334167709637E-2</v>
      </c>
      <c r="AF45" s="11">
        <v>6.0718666666666664E-2</v>
      </c>
      <c r="AG45" s="11">
        <v>6.0442270531400964E-2</v>
      </c>
      <c r="AH45" s="11">
        <v>5.7971274992464586E-2</v>
      </c>
      <c r="AI45" s="11">
        <v>5.2204976877339791E-2</v>
      </c>
      <c r="AJ45" s="11">
        <v>3.1527108108108111E-2</v>
      </c>
      <c r="AK45" s="92">
        <f>HLOOKUP(MAX(AB45:AJ45),AB45:AJ$48,COUNT(AJ45:AJ$48),FALSE)</f>
        <v>170000</v>
      </c>
      <c r="AM45" s="9">
        <v>11000</v>
      </c>
      <c r="AN45" s="134">
        <v>19522789.109790176</v>
      </c>
      <c r="AO45" s="137">
        <v>17296617.845247164</v>
      </c>
      <c r="AP45" s="137">
        <v>15823347.027790476</v>
      </c>
      <c r="AQ45" s="137">
        <v>14285533.034327421</v>
      </c>
      <c r="AR45" s="137">
        <v>12358019.469322085</v>
      </c>
      <c r="AS45" s="137">
        <v>11173561.197378449</v>
      </c>
      <c r="AT45" s="137">
        <v>9888715.450625753</v>
      </c>
      <c r="AU45" s="137">
        <v>8452463.4480516203</v>
      </c>
      <c r="AV45" s="137">
        <v>5567053.7544073556</v>
      </c>
      <c r="AW45" s="92">
        <f>HLOOKUP(MAX(AN45:AV45),AN45:AV$48,COUNT(AV45:AV$48),FALSE)</f>
        <v>150000</v>
      </c>
    </row>
    <row r="46" spans="1:49" x14ac:dyDescent="0.25">
      <c r="A46" s="98" t="s">
        <v>2</v>
      </c>
      <c r="C46" s="17">
        <f>($B$25)*C45</f>
        <v>1750</v>
      </c>
      <c r="D46" s="17">
        <f>($B$25)*D45</f>
        <v>94500</v>
      </c>
      <c r="E46" s="17">
        <f>($B$25)*E45</f>
        <v>205800</v>
      </c>
      <c r="F46" s="17">
        <f>($B$25)*F45</f>
        <v>334110</v>
      </c>
      <c r="G46" s="106">
        <f>($B$25)*G45</f>
        <v>486331.99999999994</v>
      </c>
      <c r="I46" s="114"/>
      <c r="J46" s="110"/>
      <c r="K46" s="110"/>
      <c r="L46" s="110"/>
      <c r="M46" s="115"/>
      <c r="N46" s="110"/>
      <c r="O46" s="9">
        <v>13000</v>
      </c>
      <c r="P46" s="134">
        <v>2988128</v>
      </c>
      <c r="Q46" s="127">
        <v>3628378</v>
      </c>
      <c r="R46" s="127">
        <v>3603190.5</v>
      </c>
      <c r="S46" s="127">
        <v>3436628</v>
      </c>
      <c r="T46" s="127">
        <v>2970253</v>
      </c>
      <c r="U46" s="127">
        <v>2767128</v>
      </c>
      <c r="V46" s="127">
        <v>2447815.5</v>
      </c>
      <c r="W46" s="127">
        <v>1982253</v>
      </c>
      <c r="X46" s="127">
        <v>865878</v>
      </c>
      <c r="Y46" s="92">
        <f>HLOOKUP(MAX(P46:X46),P46:X$48,COUNT(X46:X$48),FALSE)</f>
        <v>160000</v>
      </c>
      <c r="Z46" s="6"/>
      <c r="AA46" s="9">
        <v>13000</v>
      </c>
      <c r="AB46" s="8">
        <v>3.582887290167866E-2</v>
      </c>
      <c r="AC46" s="7">
        <v>4.8768521505376347E-2</v>
      </c>
      <c r="AD46" s="7">
        <v>5.211818181818182E-2</v>
      </c>
      <c r="AE46" s="7">
        <v>5.3764518147684605E-2</v>
      </c>
      <c r="AF46" s="7">
        <v>5.1432952380952378E-2</v>
      </c>
      <c r="AG46" s="7">
        <v>5.1414492753623191E-2</v>
      </c>
      <c r="AH46" s="7">
        <v>4.9187491208680802E-2</v>
      </c>
      <c r="AI46" s="7">
        <v>4.3652345298392424E-2</v>
      </c>
      <c r="AJ46" s="7">
        <v>2.3402108108108107E-2</v>
      </c>
      <c r="AK46" s="92">
        <f>HLOOKUP(MAX(AB46:AJ46),AB46:AJ$48,COUNT(AJ46:AJ$48),FALSE)</f>
        <v>170000</v>
      </c>
      <c r="AM46" s="9">
        <v>13000</v>
      </c>
      <c r="AN46" s="138">
        <v>19095713.511558194</v>
      </c>
      <c r="AO46" s="139">
        <v>16939454.15068841</v>
      </c>
      <c r="AP46" s="139">
        <v>15501358.15414317</v>
      </c>
      <c r="AQ46" s="139">
        <v>13996602.231096208</v>
      </c>
      <c r="AR46" s="139">
        <v>12104263.487002321</v>
      </c>
      <c r="AS46" s="139">
        <v>10943525.379667735</v>
      </c>
      <c r="AT46" s="139">
        <v>9681775.5024471208</v>
      </c>
      <c r="AU46" s="139">
        <v>8268619.3694050703</v>
      </c>
      <c r="AV46" s="139">
        <v>5424903.3200223539</v>
      </c>
      <c r="AW46" s="92">
        <f>HLOOKUP(MAX(AN46:AV46),AN46:AV$48,COUNT(AV46:AV$48),FALSE)</f>
        <v>150000</v>
      </c>
    </row>
    <row r="47" spans="1:49" ht="16.5" thickBot="1" x14ac:dyDescent="0.3">
      <c r="A47" s="98" t="s">
        <v>1</v>
      </c>
      <c r="C47" s="16">
        <f>C45-C46</f>
        <v>3250</v>
      </c>
      <c r="D47" s="16">
        <f>D45-D46</f>
        <v>175500</v>
      </c>
      <c r="E47" s="16">
        <f>E45-E46</f>
        <v>382200</v>
      </c>
      <c r="F47" s="16">
        <f>F45-F46</f>
        <v>620490</v>
      </c>
      <c r="G47" s="108">
        <f>G45-G46</f>
        <v>903188</v>
      </c>
      <c r="I47" s="110"/>
      <c r="J47" s="110"/>
      <c r="K47" s="110"/>
      <c r="L47" s="110"/>
      <c r="M47" s="115"/>
      <c r="N47" s="110"/>
      <c r="O47" s="5">
        <v>15000</v>
      </c>
      <c r="P47" s="135">
        <v>2084628</v>
      </c>
      <c r="Q47" s="136">
        <v>2872753</v>
      </c>
      <c r="R47" s="136">
        <v>2922315.5</v>
      </c>
      <c r="S47" s="136">
        <v>2825628</v>
      </c>
      <c r="T47" s="136">
        <v>2434003</v>
      </c>
      <c r="U47" s="136">
        <v>2281253</v>
      </c>
      <c r="V47" s="136">
        <v>2010690.5</v>
      </c>
      <c r="W47" s="136">
        <v>1593878</v>
      </c>
      <c r="X47" s="136">
        <v>565253</v>
      </c>
      <c r="Y47" s="92">
        <f>HLOOKUP(MAX(P47:X47),P47:X$48,COUNT(X47:X$48),FALSE)</f>
        <v>165000</v>
      </c>
      <c r="Z47" s="6"/>
      <c r="AA47" s="5">
        <v>15000</v>
      </c>
      <c r="AB47" s="4">
        <v>2.4995539568345323E-2</v>
      </c>
      <c r="AC47" s="3">
        <v>3.8612271505376342E-2</v>
      </c>
      <c r="AD47" s="3">
        <v>4.2269696969696971E-2</v>
      </c>
      <c r="AE47" s="3">
        <v>4.4205694618272839E-2</v>
      </c>
      <c r="AF47" s="3">
        <v>4.2147238095238092E-2</v>
      </c>
      <c r="AG47" s="3">
        <v>4.238671497584541E-2</v>
      </c>
      <c r="AH47" s="3">
        <v>4.0403707424897017E-2</v>
      </c>
      <c r="AI47" s="3">
        <v>3.5099713719445057E-2</v>
      </c>
      <c r="AJ47" s="3">
        <v>1.5277108108108109E-2</v>
      </c>
      <c r="AK47" s="92">
        <f>HLOOKUP(MAX(AB47:AJ47),AB47:AJ$48,COUNT(AJ47:AJ$48),FALSE)</f>
        <v>170000</v>
      </c>
      <c r="AM47" s="5">
        <v>15000</v>
      </c>
      <c r="AN47" s="135">
        <v>18668637.913326219</v>
      </c>
      <c r="AO47" s="136">
        <v>16582290.456129655</v>
      </c>
      <c r="AP47" s="136">
        <v>15179369.28049586</v>
      </c>
      <c r="AQ47" s="136">
        <v>13707671.427864995</v>
      </c>
      <c r="AR47" s="136">
        <v>11850507.50468255</v>
      </c>
      <c r="AS47" s="136">
        <v>10713489.561957018</v>
      </c>
      <c r="AT47" s="136">
        <v>9474835.5542684887</v>
      </c>
      <c r="AU47" s="136">
        <v>8084775.2907585241</v>
      </c>
      <c r="AV47" s="136">
        <v>5282752.8856373532</v>
      </c>
      <c r="AW47" s="92">
        <f>HLOOKUP(MAX(AN47:AV47),AN47:AV$48,COUNT(AV47:AV$48),FALSE)</f>
        <v>150000</v>
      </c>
    </row>
    <row r="48" spans="1:49" ht="17.25" thickTop="1" thickBot="1" x14ac:dyDescent="0.3">
      <c r="A48" s="100" t="s">
        <v>0</v>
      </c>
      <c r="B48" s="104"/>
      <c r="C48" s="101">
        <f>C47/C34</f>
        <v>2.8888888888888888E-4</v>
      </c>
      <c r="D48" s="101">
        <f>D47/D34</f>
        <v>1.2999999999999999E-2</v>
      </c>
      <c r="E48" s="101">
        <f>E47/E34</f>
        <v>2.3592592592592592E-2</v>
      </c>
      <c r="F48" s="101">
        <f>F47/F34</f>
        <v>3.2066666666666667E-2</v>
      </c>
      <c r="G48" s="109">
        <f>G47/G34</f>
        <v>3.9099047619047617E-2</v>
      </c>
      <c r="I48" s="110"/>
      <c r="J48" s="110"/>
      <c r="K48" s="110"/>
      <c r="L48" s="110"/>
      <c r="M48" s="115"/>
      <c r="N48" s="110"/>
      <c r="P48" s="1">
        <f>P36</f>
        <v>150000</v>
      </c>
      <c r="Q48" s="1">
        <f t="shared" ref="Q48:X48" si="12">Q36</f>
        <v>160000</v>
      </c>
      <c r="R48" s="1">
        <f t="shared" si="12"/>
        <v>165000</v>
      </c>
      <c r="S48" s="1">
        <f t="shared" si="12"/>
        <v>170000</v>
      </c>
      <c r="T48" s="1">
        <f t="shared" si="12"/>
        <v>175000</v>
      </c>
      <c r="U48" s="1">
        <f t="shared" si="12"/>
        <v>180000</v>
      </c>
      <c r="V48" s="1">
        <f t="shared" si="12"/>
        <v>185000</v>
      </c>
      <c r="W48" s="1">
        <f t="shared" si="12"/>
        <v>190000</v>
      </c>
      <c r="X48" s="1">
        <f t="shared" si="12"/>
        <v>200000</v>
      </c>
      <c r="AB48" s="1">
        <f>AB36</f>
        <v>150000</v>
      </c>
      <c r="AC48" s="1">
        <f t="shared" ref="AC48:AJ48" si="13">AC36</f>
        <v>160000</v>
      </c>
      <c r="AD48" s="1">
        <f t="shared" si="13"/>
        <v>165000</v>
      </c>
      <c r="AE48" s="1">
        <f t="shared" si="13"/>
        <v>170000</v>
      </c>
      <c r="AF48" s="1">
        <f t="shared" si="13"/>
        <v>175000</v>
      </c>
      <c r="AG48" s="1">
        <f t="shared" si="13"/>
        <v>180000</v>
      </c>
      <c r="AH48" s="1">
        <f t="shared" si="13"/>
        <v>185000</v>
      </c>
      <c r="AI48" s="1">
        <f t="shared" si="13"/>
        <v>190000</v>
      </c>
      <c r="AJ48" s="1">
        <f t="shared" si="13"/>
        <v>200000</v>
      </c>
      <c r="AN48" s="1">
        <f>AN36</f>
        <v>150000</v>
      </c>
      <c r="AO48" s="1">
        <f t="shared" ref="AO48:AV48" si="14">AO36</f>
        <v>160000</v>
      </c>
      <c r="AP48" s="1">
        <f t="shared" si="14"/>
        <v>165000</v>
      </c>
      <c r="AQ48" s="1">
        <f t="shared" si="14"/>
        <v>170000</v>
      </c>
      <c r="AR48" s="1">
        <f t="shared" si="14"/>
        <v>175000</v>
      </c>
      <c r="AS48" s="1">
        <f t="shared" si="14"/>
        <v>180000</v>
      </c>
      <c r="AT48" s="1">
        <f t="shared" si="14"/>
        <v>185000</v>
      </c>
      <c r="AU48" s="1">
        <f t="shared" si="14"/>
        <v>190000</v>
      </c>
      <c r="AV48" s="1">
        <f t="shared" si="14"/>
        <v>200000</v>
      </c>
    </row>
    <row r="49" spans="1:44" x14ac:dyDescent="0.25">
      <c r="A49" s="165" t="s">
        <v>62</v>
      </c>
      <c r="B49" s="166">
        <v>-3000000</v>
      </c>
      <c r="C49" s="166"/>
      <c r="D49" s="112"/>
      <c r="E49" s="112"/>
      <c r="F49" s="166">
        <v>-1500000</v>
      </c>
      <c r="G49" s="167"/>
      <c r="I49" s="110"/>
      <c r="J49" s="110"/>
      <c r="K49" s="110"/>
      <c r="L49" s="110"/>
      <c r="M49" s="115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M49" s="110"/>
      <c r="AN49" s="110"/>
      <c r="AO49" s="110"/>
      <c r="AP49" s="110"/>
      <c r="AQ49" s="110"/>
      <c r="AR49" s="110"/>
    </row>
    <row r="50" spans="1:44" x14ac:dyDescent="0.25">
      <c r="A50" s="98" t="s">
        <v>63</v>
      </c>
      <c r="C50" s="99">
        <f>C36+C38+C40</f>
        <v>4245000</v>
      </c>
      <c r="D50" s="99">
        <f>D36+D38+D40</f>
        <v>5070000</v>
      </c>
      <c r="E50" s="99">
        <f t="shared" ref="E50:G50" si="15">E36+E38+E40</f>
        <v>6060000</v>
      </c>
      <c r="F50" s="99">
        <f t="shared" si="15"/>
        <v>7215000</v>
      </c>
      <c r="G50" s="107">
        <f t="shared" si="15"/>
        <v>8590000</v>
      </c>
      <c r="I50" s="110"/>
      <c r="J50" s="110"/>
      <c r="K50" s="110"/>
      <c r="L50" s="110"/>
      <c r="M50" s="115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</row>
    <row r="51" spans="1:44" x14ac:dyDescent="0.25">
      <c r="A51" s="98" t="s">
        <v>64</v>
      </c>
      <c r="B51" s="99">
        <f>B49</f>
        <v>-3000000</v>
      </c>
      <c r="C51" s="99">
        <f>C47+SUM(C38,C36,C40)+C49</f>
        <v>4248250</v>
      </c>
      <c r="D51" s="99">
        <f t="shared" ref="D51:E51" si="16">D47+SUM(D38,D36,D40)+D49</f>
        <v>5245500</v>
      </c>
      <c r="E51" s="99">
        <f t="shared" si="16"/>
        <v>6442200</v>
      </c>
      <c r="F51" s="99">
        <f>F47+SUM(F38,F36,F40)+F49</f>
        <v>6335490</v>
      </c>
      <c r="G51" s="107">
        <f>G47+SUM(G38,G36,G40)+G49</f>
        <v>9493188</v>
      </c>
      <c r="I51" s="110"/>
      <c r="J51" s="110"/>
      <c r="K51" s="110"/>
      <c r="L51" s="110"/>
      <c r="M51" s="115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</row>
    <row r="52" spans="1:44" ht="16.5" thickBot="1" x14ac:dyDescent="0.3">
      <c r="A52" s="100" t="s">
        <v>65</v>
      </c>
      <c r="B52" s="168">
        <f>NPV(B26,C51:G51)+B51</f>
        <v>18668637.913326219</v>
      </c>
      <c r="C52" s="169"/>
      <c r="D52" s="104"/>
      <c r="E52" s="104"/>
      <c r="F52" s="104"/>
      <c r="G52" s="102"/>
      <c r="I52" s="110"/>
      <c r="J52" s="110"/>
      <c r="K52" s="110"/>
      <c r="L52" s="110"/>
      <c r="M52" s="115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</row>
  </sheetData>
  <mergeCells count="27">
    <mergeCell ref="O33:Y33"/>
    <mergeCell ref="AA33:AK33"/>
    <mergeCell ref="AM33:AW33"/>
    <mergeCell ref="P34:Q34"/>
    <mergeCell ref="T34:V34"/>
    <mergeCell ref="AB34:AC34"/>
    <mergeCell ref="AF34:AH34"/>
    <mergeCell ref="AN34:AO34"/>
    <mergeCell ref="AR34:AT34"/>
    <mergeCell ref="O19:Y19"/>
    <mergeCell ref="AA19:AK19"/>
    <mergeCell ref="AM19:AW19"/>
    <mergeCell ref="P20:Q20"/>
    <mergeCell ref="T20:V20"/>
    <mergeCell ref="AB20:AC20"/>
    <mergeCell ref="AF20:AH20"/>
    <mergeCell ref="AN20:AO20"/>
    <mergeCell ref="AR20:AT20"/>
    <mergeCell ref="O2:Y2"/>
    <mergeCell ref="AA2:AK2"/>
    <mergeCell ref="AM2:AW2"/>
    <mergeCell ref="P3:Q3"/>
    <mergeCell ref="T3:V3"/>
    <mergeCell ref="AB3:AC3"/>
    <mergeCell ref="AF3:AH3"/>
    <mergeCell ref="AN3:AO3"/>
    <mergeCell ref="AR3:A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996-BFE5-4EEA-8EED-FE884F27A71A}">
  <sheetPr codeName="Sheet5"/>
  <dimension ref="A1:AC71"/>
  <sheetViews>
    <sheetView showGridLines="0" topLeftCell="R1" zoomScale="72" zoomScaleNormal="80" workbookViewId="0">
      <selection activeCell="AE6" sqref="AE6"/>
    </sheetView>
  </sheetViews>
  <sheetFormatPr defaultRowHeight="15.75" x14ac:dyDescent="0.25"/>
  <cols>
    <col min="1" max="1" width="19.75" bestFit="1" customWidth="1"/>
    <col min="5" max="5" width="12.25" bestFit="1" customWidth="1"/>
    <col min="6" max="6" width="20.625" bestFit="1" customWidth="1"/>
    <col min="7" max="7" width="15.375" bestFit="1" customWidth="1"/>
    <col min="8" max="10" width="10.5" bestFit="1" customWidth="1"/>
    <col min="11" max="11" width="10.875" bestFit="1" customWidth="1"/>
    <col min="12" max="12" width="11.25" bestFit="1" customWidth="1"/>
    <col min="13" max="13" width="11.625" bestFit="1" customWidth="1"/>
    <col min="15" max="15" width="11.75" bestFit="1" customWidth="1"/>
    <col min="16" max="16" width="15.75" style="90" bestFit="1" customWidth="1"/>
    <col min="17" max="17" width="0" hidden="1" customWidth="1"/>
    <col min="18" max="18" width="17" style="90" bestFit="1" customWidth="1"/>
    <col min="19" max="19" width="0" hidden="1" customWidth="1"/>
    <col min="20" max="20" width="16.75" style="90" bestFit="1" customWidth="1"/>
    <col min="21" max="21" width="20.125" bestFit="1" customWidth="1"/>
    <col min="22" max="22" width="15.75" bestFit="1" customWidth="1"/>
    <col min="23" max="24" width="16.75" bestFit="1" customWidth="1"/>
    <col min="26" max="26" width="17.75" bestFit="1" customWidth="1"/>
    <col min="29" max="29" width="11.25" bestFit="1" customWidth="1"/>
    <col min="31" max="31" width="17.75" bestFit="1" customWidth="1"/>
  </cols>
  <sheetData>
    <row r="1" spans="1:29" ht="17.25" thickTop="1" thickBot="1" x14ac:dyDescent="0.3">
      <c r="A1" s="60" t="s">
        <v>46</v>
      </c>
      <c r="B1" s="61" t="s">
        <v>50</v>
      </c>
      <c r="C1" s="61" t="s">
        <v>49</v>
      </c>
      <c r="D1" s="62" t="s">
        <v>52</v>
      </c>
      <c r="E1" s="40"/>
      <c r="F1" t="str">
        <f>B1</f>
        <v>Lower</v>
      </c>
      <c r="O1" t="s">
        <v>53</v>
      </c>
      <c r="AA1" t="s">
        <v>55</v>
      </c>
      <c r="AB1" t="s">
        <v>54</v>
      </c>
      <c r="AC1" t="s">
        <v>56</v>
      </c>
    </row>
    <row r="2" spans="1:29" x14ac:dyDescent="0.25">
      <c r="A2" s="63" t="s">
        <v>44</v>
      </c>
      <c r="B2" s="71">
        <v>150000</v>
      </c>
      <c r="C2" s="71">
        <v>175000</v>
      </c>
      <c r="D2" s="71">
        <v>200000</v>
      </c>
      <c r="F2" s="75" t="s">
        <v>22</v>
      </c>
      <c r="G2" s="193">
        <v>2002</v>
      </c>
      <c r="H2" s="76">
        <v>2003</v>
      </c>
      <c r="I2" s="76">
        <f>H2+1</f>
        <v>2004</v>
      </c>
      <c r="J2" s="76">
        <f>I2+1</f>
        <v>2005</v>
      </c>
      <c r="K2" s="76">
        <f>J2+1</f>
        <v>2006</v>
      </c>
      <c r="L2" s="76">
        <f>K2+1</f>
        <v>2007</v>
      </c>
      <c r="M2" s="77" t="s">
        <v>21</v>
      </c>
      <c r="P2" s="90" t="str">
        <f>B1</f>
        <v>Lower</v>
      </c>
      <c r="R2" s="90" t="str">
        <f>C1</f>
        <v xml:space="preserve">Base </v>
      </c>
      <c r="T2" s="90" t="str">
        <f>D1</f>
        <v>Upper</v>
      </c>
      <c r="V2" t="s">
        <v>55</v>
      </c>
      <c r="W2" t="s">
        <v>54</v>
      </c>
      <c r="X2" t="s">
        <v>56</v>
      </c>
      <c r="Z2" t="s">
        <v>60</v>
      </c>
      <c r="AA2">
        <f>0.014729</f>
        <v>1.4729000000000001E-2</v>
      </c>
      <c r="AB2">
        <v>0.26456499999999999</v>
      </c>
      <c r="AC2">
        <f>AB2-AA2</f>
        <v>0.249836</v>
      </c>
    </row>
    <row r="3" spans="1:29" x14ac:dyDescent="0.25">
      <c r="A3" s="63" t="s">
        <v>43</v>
      </c>
      <c r="B3" s="40">
        <f>VLOOKUP(B2,$A$30:$B$34,2,TRUE)</f>
        <v>150</v>
      </c>
      <c r="C3" s="40">
        <f t="shared" ref="C3:D3" si="0">VLOOKUP(C2,$A$30:$B$34,2,TRUE)</f>
        <v>120</v>
      </c>
      <c r="D3" s="40">
        <f t="shared" si="0"/>
        <v>100</v>
      </c>
      <c r="F3" s="78" t="s">
        <v>20</v>
      </c>
      <c r="G3" s="40"/>
      <c r="H3" s="40">
        <f>$B$3+$B$4</f>
        <v>75</v>
      </c>
      <c r="I3" s="40">
        <f>ROUNDDOWN(H3*(1+$B$5),0)</f>
        <v>90</v>
      </c>
      <c r="J3" s="40">
        <f t="shared" ref="J3:L3" si="1">ROUNDDOWN(I3*(1+$B$5),0)</f>
        <v>108</v>
      </c>
      <c r="K3" s="40">
        <f t="shared" si="1"/>
        <v>129</v>
      </c>
      <c r="L3" s="40">
        <f t="shared" si="1"/>
        <v>154</v>
      </c>
      <c r="M3" s="79">
        <f>SUM(H3:L3)</f>
        <v>556</v>
      </c>
      <c r="P3" s="197">
        <f>G23</f>
        <v>22939393.895645987</v>
      </c>
      <c r="R3" s="197">
        <f>G47</f>
        <v>68694792.637707666</v>
      </c>
      <c r="T3" s="197">
        <f>G71</f>
        <v>129112145.26918322</v>
      </c>
      <c r="U3" t="str">
        <f>O1</f>
        <v>Selling Price</v>
      </c>
      <c r="V3" s="198">
        <f>MIN(P4:P6,R4:R6,T4:T6)</f>
        <v>6704257.2294873763</v>
      </c>
      <c r="W3" s="198">
        <f>MAX(P4:P6,R4:R6,T4:T6)</f>
        <v>129112145.26918322</v>
      </c>
      <c r="X3" s="198">
        <f>W3-V3</f>
        <v>122407888.03969584</v>
      </c>
      <c r="Z3" t="s">
        <v>53</v>
      </c>
      <c r="AA3">
        <f>0.073389</f>
        <v>7.3388999999999996E-2</v>
      </c>
      <c r="AB3">
        <f>0.224622</f>
        <v>0.22462199999999999</v>
      </c>
      <c r="AC3">
        <f t="shared" ref="AC3:AC5" si="2">AB3-AA3</f>
        <v>0.15123300000000001</v>
      </c>
    </row>
    <row r="4" spans="1:29" x14ac:dyDescent="0.25">
      <c r="A4" s="65" t="s">
        <v>42</v>
      </c>
      <c r="B4" s="72">
        <v>-75</v>
      </c>
      <c r="C4" s="72">
        <v>0</v>
      </c>
      <c r="D4" s="72">
        <v>50</v>
      </c>
      <c r="F4" s="80" t="s">
        <v>19</v>
      </c>
      <c r="G4" s="40"/>
      <c r="H4" s="69">
        <f>$B$2</f>
        <v>150000</v>
      </c>
      <c r="I4" s="69">
        <f>$B$2</f>
        <v>150000</v>
      </c>
      <c r="J4" s="69">
        <f>$B$2</f>
        <v>150000</v>
      </c>
      <c r="K4" s="69">
        <f>$B$2</f>
        <v>150000</v>
      </c>
      <c r="L4" s="69">
        <f>$B$2</f>
        <v>150000</v>
      </c>
      <c r="M4" s="81">
        <f>L4</f>
        <v>150000</v>
      </c>
      <c r="O4" s="40">
        <v>150000</v>
      </c>
      <c r="P4" s="198">
        <f t="dataTable" ref="P4:P6" dt2D="0" dtr="0" r1="B2" ca="1"/>
        <v>22939393.895645987</v>
      </c>
      <c r="Q4" s="198">
        <f>O4</f>
        <v>150000</v>
      </c>
      <c r="R4" s="198">
        <f t="dataTable" ref="R4:R6" dt2D="0" dtr="0" r1="C2" ca="1"/>
        <v>69784697.377838746</v>
      </c>
      <c r="S4" s="198">
        <f>Q4</f>
        <v>150000</v>
      </c>
      <c r="T4" s="198">
        <f t="dataTable" ref="T4:T6" dt2D="0" dtr="0" r1="D2" ca="1"/>
        <v>112483770.36020933</v>
      </c>
      <c r="Z4" t="s">
        <v>57</v>
      </c>
      <c r="AA4">
        <f>0.08598</f>
        <v>8.5980000000000001E-2</v>
      </c>
      <c r="AB4">
        <f>0.20573</f>
        <v>0.20573</v>
      </c>
      <c r="AC4">
        <f t="shared" si="2"/>
        <v>0.11975</v>
      </c>
    </row>
    <row r="5" spans="1:29" x14ac:dyDescent="0.25">
      <c r="A5" s="63" t="s">
        <v>41</v>
      </c>
      <c r="B5" s="73">
        <v>0.2</v>
      </c>
      <c r="C5" s="73">
        <v>0.35</v>
      </c>
      <c r="D5" s="73">
        <v>0.5</v>
      </c>
      <c r="F5" s="80" t="s">
        <v>18</v>
      </c>
      <c r="G5" s="40"/>
      <c r="H5" s="82">
        <f>H3*H4</f>
        <v>11250000</v>
      </c>
      <c r="I5" s="82">
        <f>I3*I4</f>
        <v>13500000</v>
      </c>
      <c r="J5" s="82">
        <f>J3*J4</f>
        <v>16200000</v>
      </c>
      <c r="K5" s="82">
        <f>K3*K4</f>
        <v>19350000</v>
      </c>
      <c r="L5" s="82">
        <f>L3*L4</f>
        <v>23100000</v>
      </c>
      <c r="M5" s="83">
        <f>SUM(H5:L5)</f>
        <v>83400000</v>
      </c>
      <c r="O5" s="40">
        <v>175000</v>
      </c>
      <c r="P5" s="198">
        <v>14388067.327880237</v>
      </c>
      <c r="Q5" s="198">
        <f>O5</f>
        <v>175000</v>
      </c>
      <c r="R5" s="198">
        <v>68694792.637707666</v>
      </c>
      <c r="S5" s="198">
        <f t="shared" ref="S5:S6" si="3">Q5</f>
        <v>175000</v>
      </c>
      <c r="T5" s="198">
        <v>120893035.80077563</v>
      </c>
      <c r="Z5" t="s">
        <v>61</v>
      </c>
      <c r="AA5">
        <f>0.123063</f>
        <v>0.12306300000000001</v>
      </c>
      <c r="AB5">
        <f>0.203811</f>
        <v>0.20381099999999999</v>
      </c>
      <c r="AC5">
        <f t="shared" si="2"/>
        <v>8.0747999999999986E-2</v>
      </c>
    </row>
    <row r="6" spans="1:29" x14ac:dyDescent="0.25">
      <c r="A6" s="63"/>
      <c r="B6" s="40"/>
      <c r="C6" s="40"/>
      <c r="D6" s="40"/>
      <c r="F6" s="80" t="s">
        <v>17</v>
      </c>
      <c r="G6" s="40"/>
      <c r="H6" s="82"/>
      <c r="I6" s="82"/>
      <c r="J6" s="82"/>
      <c r="K6" s="82"/>
      <c r="L6" s="82"/>
      <c r="M6" s="83"/>
      <c r="O6" s="40">
        <v>200000</v>
      </c>
      <c r="P6" s="198">
        <v>6704257.2294873763</v>
      </c>
      <c r="Q6" s="198">
        <f>O6</f>
        <v>200000</v>
      </c>
      <c r="R6" s="198">
        <v>67939251.815678522</v>
      </c>
      <c r="S6" s="198">
        <f t="shared" si="3"/>
        <v>200000</v>
      </c>
      <c r="T6" s="198">
        <v>129112145.26918322</v>
      </c>
    </row>
    <row r="7" spans="1:29" x14ac:dyDescent="0.25">
      <c r="A7" s="63" t="s">
        <v>40</v>
      </c>
      <c r="B7" s="40">
        <f>SUM(B8:B11)</f>
        <v>50000</v>
      </c>
      <c r="C7" s="40">
        <f t="shared" ref="C7:D7" si="4">SUM(C8:C11)</f>
        <v>55000</v>
      </c>
      <c r="D7" s="40">
        <f t="shared" si="4"/>
        <v>70000</v>
      </c>
      <c r="F7" s="80" t="s">
        <v>16</v>
      </c>
      <c r="G7" s="40"/>
      <c r="H7" s="82">
        <f t="shared" ref="H7:M7" si="5">$B$15*H5</f>
        <v>2812500</v>
      </c>
      <c r="I7" s="82">
        <f t="shared" si="5"/>
        <v>3375000</v>
      </c>
      <c r="J7" s="82">
        <f t="shared" si="5"/>
        <v>4050000</v>
      </c>
      <c r="K7" s="82">
        <f t="shared" si="5"/>
        <v>4837500</v>
      </c>
      <c r="L7" s="82">
        <f t="shared" si="5"/>
        <v>5775000</v>
      </c>
      <c r="M7" s="83">
        <f t="shared" si="5"/>
        <v>20850000</v>
      </c>
    </row>
    <row r="8" spans="1:29" x14ac:dyDescent="0.25">
      <c r="A8" s="63" t="s">
        <v>39</v>
      </c>
      <c r="B8" s="40">
        <v>42000</v>
      </c>
      <c r="C8" s="40">
        <v>42000</v>
      </c>
      <c r="D8" s="40">
        <v>42000</v>
      </c>
      <c r="E8" s="40"/>
      <c r="F8" s="80" t="s">
        <v>14</v>
      </c>
      <c r="G8" s="40"/>
      <c r="H8" s="82">
        <f>$B$7*H3</f>
        <v>3750000</v>
      </c>
      <c r="I8" s="82">
        <f>$B$7*(I3)</f>
        <v>4500000</v>
      </c>
      <c r="J8" s="82">
        <f t="shared" ref="J8:M8" si="6">$B$7*(J3)</f>
        <v>5400000</v>
      </c>
      <c r="K8" s="82">
        <f t="shared" si="6"/>
        <v>6450000</v>
      </c>
      <c r="L8" s="82">
        <f t="shared" si="6"/>
        <v>7700000</v>
      </c>
      <c r="M8" s="83">
        <f t="shared" si="6"/>
        <v>27800000</v>
      </c>
      <c r="O8" t="s">
        <v>57</v>
      </c>
    </row>
    <row r="9" spans="1:29" x14ac:dyDescent="0.25">
      <c r="A9" s="63" t="s">
        <v>38</v>
      </c>
      <c r="B9" s="40">
        <v>6000</v>
      </c>
      <c r="C9" s="40">
        <v>6000</v>
      </c>
      <c r="D9" s="40">
        <v>6000</v>
      </c>
      <c r="E9" s="40"/>
      <c r="F9" s="80" t="s">
        <v>11</v>
      </c>
      <c r="G9" s="40"/>
      <c r="H9" s="82">
        <f>$B$16*H8</f>
        <v>937500</v>
      </c>
      <c r="I9" s="82">
        <f>($B$16)*I8</f>
        <v>1125000</v>
      </c>
      <c r="J9" s="82">
        <f t="shared" ref="J9:M9" si="7">($B$16)*J8</f>
        <v>1350000</v>
      </c>
      <c r="K9" s="82">
        <f t="shared" si="7"/>
        <v>1612500</v>
      </c>
      <c r="L9" s="82">
        <f t="shared" si="7"/>
        <v>1925000</v>
      </c>
      <c r="M9" s="83">
        <f t="shared" si="7"/>
        <v>6950000</v>
      </c>
      <c r="P9" s="90" t="str">
        <f>B1</f>
        <v>Lower</v>
      </c>
      <c r="R9" s="90" t="str">
        <f>C1</f>
        <v xml:space="preserve">Base </v>
      </c>
      <c r="T9" s="90" t="str">
        <f>D1</f>
        <v>Upper</v>
      </c>
      <c r="V9" t="s">
        <v>55</v>
      </c>
      <c r="W9" t="s">
        <v>54</v>
      </c>
      <c r="X9" t="s">
        <v>56</v>
      </c>
    </row>
    <row r="10" spans="1:29" x14ac:dyDescent="0.25">
      <c r="A10" s="63" t="s">
        <v>37</v>
      </c>
      <c r="B10" s="40">
        <v>7000</v>
      </c>
      <c r="C10" s="40">
        <v>7000</v>
      </c>
      <c r="D10" s="40">
        <v>7000</v>
      </c>
      <c r="E10" s="40"/>
      <c r="F10" s="80" t="s">
        <v>10</v>
      </c>
      <c r="G10" s="40"/>
      <c r="H10" s="82">
        <f>$B$13</f>
        <v>1200000</v>
      </c>
      <c r="I10" s="82">
        <f>$B$13</f>
        <v>1200000</v>
      </c>
      <c r="J10" s="82">
        <f>$B$13</f>
        <v>1200000</v>
      </c>
      <c r="K10" s="82">
        <f>$B$13</f>
        <v>1200000</v>
      </c>
      <c r="L10" s="82">
        <f>$B$13</f>
        <v>1200000</v>
      </c>
      <c r="M10" s="83">
        <f>SUM(H10:L10)</f>
        <v>6000000</v>
      </c>
      <c r="P10" s="197">
        <f>G23</f>
        <v>22939393.895645987</v>
      </c>
      <c r="R10" s="197">
        <f>G47</f>
        <v>68694792.637707666</v>
      </c>
      <c r="T10" s="197">
        <f>G71</f>
        <v>129112145.26918322</v>
      </c>
      <c r="U10" t="str">
        <f>O8</f>
        <v>Volume Adjustment</v>
      </c>
      <c r="V10" s="198">
        <f>MIN(P11:P13,R11:R13,T11:T13)</f>
        <v>13027662.805466644</v>
      </c>
      <c r="W10" s="198">
        <f>MAX(P11:P13,R11:R13,T11:T13)</f>
        <v>129112145.26918322</v>
      </c>
      <c r="X10" s="198">
        <f>W10-V10</f>
        <v>116084482.46371657</v>
      </c>
    </row>
    <row r="11" spans="1:29" x14ac:dyDescent="0.25">
      <c r="A11" s="65" t="s">
        <v>36</v>
      </c>
      <c r="B11" s="71">
        <v>-5000</v>
      </c>
      <c r="C11" s="71">
        <v>0</v>
      </c>
      <c r="D11" s="71">
        <v>15000</v>
      </c>
      <c r="E11" s="40"/>
      <c r="F11" s="80" t="s">
        <v>8</v>
      </c>
      <c r="G11" s="40"/>
      <c r="H11" s="82">
        <f>$B$17*H10</f>
        <v>120000</v>
      </c>
      <c r="I11" s="82">
        <f>($B$17)*I10</f>
        <v>120000</v>
      </c>
      <c r="J11" s="82">
        <f t="shared" ref="J11:L11" si="8">($B$17)*J10</f>
        <v>120000</v>
      </c>
      <c r="K11" s="82">
        <f t="shared" si="8"/>
        <v>120000</v>
      </c>
      <c r="L11" s="82">
        <f t="shared" si="8"/>
        <v>120000</v>
      </c>
      <c r="M11" s="83">
        <f>SUM(H11:L11)</f>
        <v>600000</v>
      </c>
      <c r="O11" s="40">
        <v>-75</v>
      </c>
      <c r="P11" s="198">
        <f t="dataTable" ref="P11:P13" dt2D="0" dtr="0" r1="B4" ca="1"/>
        <v>22939393.895645987</v>
      </c>
      <c r="Q11" s="198">
        <f>O11</f>
        <v>-75</v>
      </c>
      <c r="R11" s="198">
        <f t="dataTable" ref="R11:R13" dt2D="0" dtr="0" r1="C4" ca="1"/>
        <v>19911886.322613426</v>
      </c>
      <c r="S11" s="198">
        <f>Q11</f>
        <v>-75</v>
      </c>
      <c r="T11" s="198">
        <f t="dataTable" ref="T11:T13" dt2D="0" dtr="0" r1="D4" ca="1"/>
        <v>13027662.805466644</v>
      </c>
    </row>
    <row r="12" spans="1:29" x14ac:dyDescent="0.25">
      <c r="A12" s="63"/>
      <c r="B12" s="40"/>
      <c r="C12" s="40"/>
      <c r="D12" s="40"/>
      <c r="E12" s="40"/>
      <c r="F12" s="80" t="s">
        <v>7</v>
      </c>
      <c r="G12" s="40"/>
      <c r="H12" s="82">
        <f>B20</f>
        <v>100000</v>
      </c>
      <c r="I12" s="82">
        <f>H12*(1+$B$23)</f>
        <v>120000</v>
      </c>
      <c r="J12" s="82">
        <f>I12*(1+$B$23)</f>
        <v>144000</v>
      </c>
      <c r="K12" s="82">
        <f t="shared" ref="K12:L14" si="9">J12*(1+$B$23)</f>
        <v>172800</v>
      </c>
      <c r="L12" s="82">
        <f t="shared" si="9"/>
        <v>207360</v>
      </c>
      <c r="M12" s="83">
        <f>SUM(H12:L12)</f>
        <v>744160</v>
      </c>
      <c r="O12" s="40">
        <v>0</v>
      </c>
      <c r="P12" s="198">
        <v>54401338.721129909</v>
      </c>
      <c r="Q12" s="198">
        <f>O12</f>
        <v>0</v>
      </c>
      <c r="R12" s="198">
        <v>68694792.637707666</v>
      </c>
      <c r="S12" s="198">
        <f t="shared" ref="S12:S13" si="10">Q12</f>
        <v>0</v>
      </c>
      <c r="T12" s="198">
        <v>82933195.413978219</v>
      </c>
    </row>
    <row r="13" spans="1:29" x14ac:dyDescent="0.25">
      <c r="A13" s="63" t="s">
        <v>35</v>
      </c>
      <c r="B13" s="40">
        <v>1200000</v>
      </c>
      <c r="C13" s="40">
        <v>1200000</v>
      </c>
      <c r="D13" s="40">
        <v>1200000</v>
      </c>
      <c r="E13" s="40"/>
      <c r="F13" s="80" t="s">
        <v>6</v>
      </c>
      <c r="G13" s="40"/>
      <c r="H13" s="82">
        <f>B21</f>
        <v>150000</v>
      </c>
      <c r="I13" s="82">
        <f>H13*(1+$B$23)</f>
        <v>180000</v>
      </c>
      <c r="J13" s="82">
        <f>I13*(1+$B$23)</f>
        <v>216000</v>
      </c>
      <c r="K13" s="82">
        <f t="shared" si="9"/>
        <v>259200</v>
      </c>
      <c r="L13" s="82">
        <f t="shared" si="9"/>
        <v>311040</v>
      </c>
      <c r="M13" s="83">
        <f>SUM(H13:L13)</f>
        <v>1116240</v>
      </c>
      <c r="O13" s="40">
        <v>50</v>
      </c>
      <c r="P13" s="198">
        <v>75341632.37555249</v>
      </c>
      <c r="Q13" s="198">
        <f>O13</f>
        <v>50</v>
      </c>
      <c r="R13" s="198">
        <v>101095807.55752002</v>
      </c>
      <c r="S13" s="198">
        <f t="shared" si="10"/>
        <v>50</v>
      </c>
      <c r="T13" s="198">
        <v>129112145.26918322</v>
      </c>
    </row>
    <row r="14" spans="1:29" x14ac:dyDescent="0.25">
      <c r="A14" s="63"/>
      <c r="B14" s="40"/>
      <c r="C14" s="40"/>
      <c r="D14" s="40"/>
      <c r="E14" s="40"/>
      <c r="F14" s="80" t="s">
        <v>5</v>
      </c>
      <c r="G14" s="40"/>
      <c r="H14" s="69">
        <f>B22</f>
        <v>300000</v>
      </c>
      <c r="I14" s="69">
        <f>H14*(1+$B$23)</f>
        <v>360000</v>
      </c>
      <c r="J14" s="69">
        <f t="shared" ref="J14" si="11">I14*(1+$B$23)</f>
        <v>432000</v>
      </c>
      <c r="K14" s="69">
        <f t="shared" si="9"/>
        <v>518400</v>
      </c>
      <c r="L14" s="69">
        <f t="shared" si="9"/>
        <v>622080</v>
      </c>
      <c r="M14" s="81">
        <f>SUM(H14:L14)</f>
        <v>2232480</v>
      </c>
    </row>
    <row r="15" spans="1:29" x14ac:dyDescent="0.25">
      <c r="A15" s="63" t="s">
        <v>34</v>
      </c>
      <c r="B15" s="67">
        <v>0.25</v>
      </c>
      <c r="C15" s="67">
        <v>0.25</v>
      </c>
      <c r="D15" s="67">
        <v>0.25</v>
      </c>
      <c r="E15" s="40"/>
      <c r="F15" s="80" t="s">
        <v>4</v>
      </c>
      <c r="G15" s="40"/>
      <c r="H15" s="69">
        <f>H14+H7+H8+H9+H10+H11+H12+H13</f>
        <v>9370000</v>
      </c>
      <c r="I15" s="69">
        <f>I14+I7+I8+I9+I10+I11+I12+I13</f>
        <v>10980000</v>
      </c>
      <c r="J15" s="69">
        <f>J14+J7+J8+J9+J10+J11+J12+J13</f>
        <v>12912000</v>
      </c>
      <c r="K15" s="69">
        <f t="shared" ref="K15:M15" si="12">K14+K7+K8+K9+K10+K11+K12+K13</f>
        <v>15170400</v>
      </c>
      <c r="L15" s="69">
        <f t="shared" si="12"/>
        <v>17860480</v>
      </c>
      <c r="M15" s="84">
        <f t="shared" si="12"/>
        <v>66292880</v>
      </c>
      <c r="O15" t="s">
        <v>58</v>
      </c>
    </row>
    <row r="16" spans="1:29" x14ac:dyDescent="0.25">
      <c r="A16" s="63" t="s">
        <v>33</v>
      </c>
      <c r="B16" s="67">
        <v>0.25</v>
      </c>
      <c r="C16" s="67">
        <v>0.25</v>
      </c>
      <c r="D16" s="67">
        <v>0.25</v>
      </c>
      <c r="E16" s="40"/>
      <c r="F16" s="80" t="s">
        <v>3</v>
      </c>
      <c r="G16" s="40"/>
      <c r="H16" s="82">
        <f t="shared" ref="H16:M16" si="13">H5-H15</f>
        <v>1880000</v>
      </c>
      <c r="I16" s="82">
        <f t="shared" si="13"/>
        <v>2520000</v>
      </c>
      <c r="J16" s="82">
        <f t="shared" si="13"/>
        <v>3288000</v>
      </c>
      <c r="K16" s="82">
        <f t="shared" si="13"/>
        <v>4179600</v>
      </c>
      <c r="L16" s="82">
        <f t="shared" si="13"/>
        <v>5239520</v>
      </c>
      <c r="M16" s="83">
        <f t="shared" si="13"/>
        <v>17107120</v>
      </c>
      <c r="P16" s="90" t="str">
        <f>B1</f>
        <v>Lower</v>
      </c>
      <c r="R16" s="90" t="str">
        <f>C1</f>
        <v xml:space="preserve">Base </v>
      </c>
      <c r="T16" s="90" t="str">
        <f>D1</f>
        <v>Upper</v>
      </c>
      <c r="V16" t="s">
        <v>55</v>
      </c>
      <c r="W16" t="s">
        <v>54</v>
      </c>
      <c r="X16" t="s">
        <v>56</v>
      </c>
    </row>
    <row r="17" spans="1:24" x14ac:dyDescent="0.25">
      <c r="A17" s="63" t="s">
        <v>32</v>
      </c>
      <c r="B17" s="67">
        <v>0.1</v>
      </c>
      <c r="C17" s="67">
        <v>0.1</v>
      </c>
      <c r="D17" s="67">
        <v>0.1</v>
      </c>
      <c r="E17" s="40"/>
      <c r="F17" s="80" t="s">
        <v>2</v>
      </c>
      <c r="G17" s="40"/>
      <c r="H17" s="69">
        <f>($B$25)*H16</f>
        <v>658000</v>
      </c>
      <c r="I17" s="69">
        <f t="shared" ref="I17:L17" si="14">($B$25)*I16</f>
        <v>882000</v>
      </c>
      <c r="J17" s="69">
        <f t="shared" si="14"/>
        <v>1150800</v>
      </c>
      <c r="K17" s="69">
        <f t="shared" si="14"/>
        <v>1462860</v>
      </c>
      <c r="L17" s="69">
        <f t="shared" si="14"/>
        <v>1833832</v>
      </c>
      <c r="M17" s="84">
        <f>($B$25)*M16</f>
        <v>5987492</v>
      </c>
      <c r="P17" s="197">
        <f>G23</f>
        <v>22939393.895645987</v>
      </c>
      <c r="R17" s="197">
        <f>G47</f>
        <v>68694792.637707666</v>
      </c>
      <c r="T17" s="197">
        <f>G71</f>
        <v>129112145.26918322</v>
      </c>
      <c r="U17" t="str">
        <f>O15</f>
        <v xml:space="preserve">Sales Growth </v>
      </c>
      <c r="V17" s="198">
        <f>MIN(P18:P20,R18:R20,T18:T20)</f>
        <v>22939393.895645987</v>
      </c>
      <c r="W17" s="198">
        <f>MAX(P18:P20,R18:R20,T18:T20)</f>
        <v>129112145.26918322</v>
      </c>
      <c r="X17" s="198">
        <f>W17-V17</f>
        <v>106172751.37353723</v>
      </c>
    </row>
    <row r="18" spans="1:24" ht="16.5" thickBot="1" x14ac:dyDescent="0.3">
      <c r="A18" s="63"/>
      <c r="B18" s="40"/>
      <c r="C18" s="40"/>
      <c r="D18" s="40"/>
      <c r="E18" s="40"/>
      <c r="F18" s="80" t="s">
        <v>1</v>
      </c>
      <c r="G18" s="40"/>
      <c r="H18" s="70">
        <f>H16-H17</f>
        <v>1222000</v>
      </c>
      <c r="I18" s="70">
        <f t="shared" ref="I18:M18" si="15">I16-I17</f>
        <v>1638000</v>
      </c>
      <c r="J18" s="70">
        <f t="shared" si="15"/>
        <v>2137200</v>
      </c>
      <c r="K18" s="70">
        <f t="shared" si="15"/>
        <v>2716740</v>
      </c>
      <c r="L18" s="70">
        <f t="shared" si="15"/>
        <v>3405688</v>
      </c>
      <c r="M18" s="85">
        <f t="shared" si="15"/>
        <v>11119628</v>
      </c>
      <c r="O18" s="88">
        <v>0.2</v>
      </c>
      <c r="P18" s="198">
        <f t="dataTable" ref="P18:P20" dt2D="0" dtr="0" r1="B5"/>
        <v>22939393.895645987</v>
      </c>
      <c r="Q18" s="198">
        <f>O18</f>
        <v>0.2</v>
      </c>
      <c r="R18" s="198">
        <f t="dataTable" ref="R18:R20" dt2D="0" dtr="0" r1="C5"/>
        <v>51174323.869057894</v>
      </c>
      <c r="S18" s="198">
        <f>Q18</f>
        <v>0.2</v>
      </c>
      <c r="T18" s="198">
        <f t="dataTable" ref="T18:T20" dt2D="0" dtr="0" r1="D5"/>
        <v>73901442.533218175</v>
      </c>
    </row>
    <row r="19" spans="1:24" ht="17.25" thickTop="1" thickBot="1" x14ac:dyDescent="0.3">
      <c r="A19" s="63" t="s">
        <v>30</v>
      </c>
      <c r="B19" s="40">
        <f>SUM(B20:B22)</f>
        <v>550000</v>
      </c>
      <c r="C19" s="40">
        <f t="shared" ref="C19:D19" si="16">SUM(C20:C22)</f>
        <v>550000</v>
      </c>
      <c r="D19" s="40">
        <f t="shared" si="16"/>
        <v>550000</v>
      </c>
      <c r="E19" s="40"/>
      <c r="F19" s="80" t="s">
        <v>0</v>
      </c>
      <c r="G19" s="40"/>
      <c r="H19" s="194">
        <f>H18/H5</f>
        <v>0.10862222222222222</v>
      </c>
      <c r="I19" s="194">
        <f>I18/I5</f>
        <v>0.12133333333333333</v>
      </c>
      <c r="J19" s="194">
        <f t="shared" ref="J19:L19" si="17">J18/J5</f>
        <v>0.13192592592592592</v>
      </c>
      <c r="K19" s="194">
        <f t="shared" si="17"/>
        <v>0.1404</v>
      </c>
      <c r="L19" s="194">
        <f t="shared" si="17"/>
        <v>0.14743238095238095</v>
      </c>
      <c r="M19" s="195">
        <f>M18/M5</f>
        <v>0.13332887290167866</v>
      </c>
      <c r="O19" s="88">
        <v>0.35</v>
      </c>
      <c r="P19" s="198">
        <v>31768310.902199864</v>
      </c>
      <c r="Q19" s="198">
        <f>O19</f>
        <v>0.35</v>
      </c>
      <c r="R19" s="198">
        <v>68694792.637707666</v>
      </c>
      <c r="S19" s="198">
        <f t="shared" ref="S19:S20" si="18">Q19</f>
        <v>0.35</v>
      </c>
      <c r="T19" s="198">
        <v>97874653.939338505</v>
      </c>
    </row>
    <row r="20" spans="1:24" x14ac:dyDescent="0.25">
      <c r="A20" s="63" t="s">
        <v>28</v>
      </c>
      <c r="B20" s="40">
        <v>100000</v>
      </c>
      <c r="C20" s="40">
        <v>100000</v>
      </c>
      <c r="D20" s="40">
        <v>100000</v>
      </c>
      <c r="E20" s="40"/>
      <c r="F20" s="183" t="s">
        <v>62</v>
      </c>
      <c r="G20" s="185">
        <v>-3000000</v>
      </c>
      <c r="H20" s="185"/>
      <c r="I20" s="185"/>
      <c r="J20" s="185"/>
      <c r="K20" s="185">
        <v>-1500000</v>
      </c>
      <c r="L20" s="185"/>
      <c r="M20" s="186"/>
      <c r="O20" s="88">
        <v>0.5</v>
      </c>
      <c r="P20" s="198">
        <v>43191468.373723514</v>
      </c>
      <c r="Q20" s="198">
        <f>O20</f>
        <v>0.5</v>
      </c>
      <c r="R20" s="198">
        <v>91263967.823333159</v>
      </c>
      <c r="S20" s="198">
        <f t="shared" si="18"/>
        <v>0.5</v>
      </c>
      <c r="T20" s="198">
        <v>129112145.26918322</v>
      </c>
    </row>
    <row r="21" spans="1:24" x14ac:dyDescent="0.25">
      <c r="A21" s="63" t="s">
        <v>27</v>
      </c>
      <c r="B21" s="40">
        <v>150000</v>
      </c>
      <c r="C21" s="40">
        <v>150000</v>
      </c>
      <c r="D21" s="40">
        <v>150000</v>
      </c>
      <c r="E21" s="40"/>
      <c r="F21" s="80" t="s">
        <v>63</v>
      </c>
      <c r="G21" s="40"/>
      <c r="H21" s="40">
        <f>H7+H9+H11</f>
        <v>3870000</v>
      </c>
      <c r="I21" s="40">
        <f t="shared" ref="I21:L21" si="19">I7+I9+I11</f>
        <v>4620000</v>
      </c>
      <c r="J21" s="40">
        <f t="shared" si="19"/>
        <v>5520000</v>
      </c>
      <c r="K21" s="40">
        <f t="shared" si="19"/>
        <v>6570000</v>
      </c>
      <c r="L21" s="40">
        <f t="shared" si="19"/>
        <v>7820000</v>
      </c>
      <c r="M21" s="174"/>
    </row>
    <row r="22" spans="1:24" x14ac:dyDescent="0.25">
      <c r="A22" s="63" t="s">
        <v>26</v>
      </c>
      <c r="B22" s="40">
        <v>300000</v>
      </c>
      <c r="C22" s="40">
        <v>300000</v>
      </c>
      <c r="D22" s="40">
        <v>300000</v>
      </c>
      <c r="E22" s="40"/>
      <c r="F22" s="80" t="s">
        <v>64</v>
      </c>
      <c r="G22" s="40">
        <v>-3000000</v>
      </c>
      <c r="H22" s="40">
        <f>H18+SUM(H9,H7,H11)+H20</f>
        <v>5092000</v>
      </c>
      <c r="I22" s="40">
        <f t="shared" ref="I22:K22" si="20">I18+SUM(I9,I7,I11)+I20</f>
        <v>6258000</v>
      </c>
      <c r="J22" s="40">
        <f t="shared" si="20"/>
        <v>7657200</v>
      </c>
      <c r="K22" s="40">
        <f t="shared" si="20"/>
        <v>7786740</v>
      </c>
      <c r="L22" s="40">
        <f>L18+SUM(L9,L7,L11)+L20</f>
        <v>11225688</v>
      </c>
      <c r="M22" s="174"/>
      <c r="O22" t="s">
        <v>59</v>
      </c>
    </row>
    <row r="23" spans="1:24" ht="16.5" thickBot="1" x14ac:dyDescent="0.3">
      <c r="A23" s="63" t="s">
        <v>25</v>
      </c>
      <c r="B23" s="67">
        <f>B5</f>
        <v>0.2</v>
      </c>
      <c r="C23" s="67">
        <f t="shared" ref="C23:D23" si="21">C5</f>
        <v>0.35</v>
      </c>
      <c r="D23" s="67">
        <f t="shared" si="21"/>
        <v>0.5</v>
      </c>
      <c r="E23" s="40"/>
      <c r="F23" s="86" t="s">
        <v>65</v>
      </c>
      <c r="G23" s="196">
        <f>NPV($B$27,H22:L22)+G22</f>
        <v>22939393.895645987</v>
      </c>
      <c r="H23" s="182"/>
      <c r="I23" s="182"/>
      <c r="J23" s="182"/>
      <c r="K23" s="182"/>
      <c r="L23" s="182"/>
      <c r="M23" s="189"/>
      <c r="P23" s="90" t="str">
        <f>B1</f>
        <v>Lower</v>
      </c>
      <c r="R23" s="90" t="str">
        <f>C1</f>
        <v xml:space="preserve">Base </v>
      </c>
      <c r="T23" s="90" t="str">
        <f>D1</f>
        <v>Upper</v>
      </c>
      <c r="V23" t="s">
        <v>55</v>
      </c>
      <c r="W23" t="s">
        <v>54</v>
      </c>
      <c r="X23" t="s">
        <v>56</v>
      </c>
    </row>
    <row r="24" spans="1:24" x14ac:dyDescent="0.25">
      <c r="A24" s="63"/>
      <c r="C24" s="40"/>
      <c r="D24" s="40"/>
      <c r="E24" s="40"/>
      <c r="P24" s="197">
        <f>G23</f>
        <v>22939393.895645987</v>
      </c>
      <c r="R24" s="197">
        <f>G47</f>
        <v>68694792.637707666</v>
      </c>
      <c r="T24" s="197">
        <f>G71</f>
        <v>129112145.26918322</v>
      </c>
      <c r="U24" t="str">
        <f>O22</f>
        <v xml:space="preserve">Cost Adjustment </v>
      </c>
      <c r="V24" s="198">
        <f>MIN(P25:P27,R25:R27,T25:T27)</f>
        <v>18668637.913326219</v>
      </c>
      <c r="W24" s="198">
        <f>MAX(P25:P27,R25:R27,T25:T27)</f>
        <v>143547551.4572643</v>
      </c>
      <c r="X24" s="198">
        <f>W24-V24</f>
        <v>124878913.54393809</v>
      </c>
    </row>
    <row r="25" spans="1:24" ht="16.5" thickBot="1" x14ac:dyDescent="0.3">
      <c r="A25" s="63" t="s">
        <v>24</v>
      </c>
      <c r="B25" s="68">
        <v>0.35</v>
      </c>
      <c r="C25" s="68">
        <v>0.35</v>
      </c>
      <c r="D25" s="68">
        <v>0.35</v>
      </c>
      <c r="E25" s="40"/>
      <c r="F25" s="40" t="s">
        <v>51</v>
      </c>
      <c r="G25" s="40"/>
      <c r="H25" s="40"/>
      <c r="O25" s="89">
        <v>-5000</v>
      </c>
      <c r="P25" s="198">
        <f t="dataTable" ref="P25:P27" dt2D="0" dtr="0" r1="B11" ca="1"/>
        <v>22939393.895645987</v>
      </c>
      <c r="Q25" s="198">
        <f>O25</f>
        <v>-5000</v>
      </c>
      <c r="R25" s="198">
        <f t="dataTable" ref="R25:R27" dt2D="0" dtr="0" r1="C11" ca="1"/>
        <v>70919676.039628103</v>
      </c>
      <c r="S25" s="198">
        <f>Q25</f>
        <v>-5000</v>
      </c>
      <c r="T25" s="198">
        <f t="dataTable" ref="T25:T27" dt2D="0" dtr="0" r1="D11" ca="1"/>
        <v>143547551.4572643</v>
      </c>
    </row>
    <row r="26" spans="1:24" x14ac:dyDescent="0.25">
      <c r="A26" s="63" t="s">
        <v>23</v>
      </c>
      <c r="B26" s="67">
        <v>0.2</v>
      </c>
      <c r="C26" s="67">
        <v>0.2</v>
      </c>
      <c r="D26" s="67">
        <v>0.2</v>
      </c>
      <c r="E26" s="40"/>
      <c r="F26" s="75" t="s">
        <v>22</v>
      </c>
      <c r="G26" s="180"/>
      <c r="H26" s="76">
        <v>2003</v>
      </c>
      <c r="I26" s="76">
        <f>H26+1</f>
        <v>2004</v>
      </c>
      <c r="J26" s="76">
        <f>I26+1</f>
        <v>2005</v>
      </c>
      <c r="K26" s="76">
        <f>J26+1</f>
        <v>2006</v>
      </c>
      <c r="L26" s="76">
        <f>K26+1</f>
        <v>2007</v>
      </c>
      <c r="M26" s="77" t="s">
        <v>21</v>
      </c>
      <c r="O26" s="89">
        <v>0</v>
      </c>
      <c r="P26" s="198">
        <v>21871704.900066044</v>
      </c>
      <c r="Q26" s="198">
        <f>O26</f>
        <v>0</v>
      </c>
      <c r="R26" s="198">
        <v>68694792.637707666</v>
      </c>
      <c r="S26" s="198">
        <f t="shared" ref="S26:S27" si="22">Q26</f>
        <v>0</v>
      </c>
      <c r="T26" s="198">
        <v>139938699.91024405</v>
      </c>
    </row>
    <row r="27" spans="1:24" x14ac:dyDescent="0.25">
      <c r="A27" s="63" t="s">
        <v>66</v>
      </c>
      <c r="B27" s="194">
        <v>0.125</v>
      </c>
      <c r="C27" s="194">
        <v>0.125</v>
      </c>
      <c r="D27" s="194">
        <v>0.125</v>
      </c>
      <c r="F27" s="78" t="s">
        <v>20</v>
      </c>
      <c r="G27" s="40"/>
      <c r="H27" s="40">
        <f>$C$3+$C$4</f>
        <v>120</v>
      </c>
      <c r="I27" s="40">
        <f>ROUNDDOWN(H27*(1+$C$5),0)</f>
        <v>162</v>
      </c>
      <c r="J27" s="40">
        <f t="shared" ref="J27:L27" si="23">ROUNDDOWN(I27*(1+$C$5),0)</f>
        <v>218</v>
      </c>
      <c r="K27" s="40">
        <f t="shared" si="23"/>
        <v>294</v>
      </c>
      <c r="L27" s="40">
        <f t="shared" si="23"/>
        <v>396</v>
      </c>
      <c r="M27" s="79">
        <f>SUM(H27:L27)</f>
        <v>1190</v>
      </c>
      <c r="O27" s="89">
        <v>15000</v>
      </c>
      <c r="P27" s="198">
        <v>18668637.913326219</v>
      </c>
      <c r="Q27" s="198">
        <f>O27</f>
        <v>15000</v>
      </c>
      <c r="R27" s="198">
        <v>62020142.43194636</v>
      </c>
      <c r="S27" s="198">
        <f t="shared" si="22"/>
        <v>15000</v>
      </c>
      <c r="T27" s="198">
        <v>129112145.26918322</v>
      </c>
    </row>
    <row r="28" spans="1:24" x14ac:dyDescent="0.25">
      <c r="F28" s="80" t="s">
        <v>19</v>
      </c>
      <c r="G28" s="40"/>
      <c r="H28" s="69">
        <f>$C$2</f>
        <v>175000</v>
      </c>
      <c r="I28" s="69">
        <f>$C$2</f>
        <v>175000</v>
      </c>
      <c r="J28" s="69">
        <f>$C$2</f>
        <v>175000</v>
      </c>
      <c r="K28" s="69">
        <f>$C$2</f>
        <v>175000</v>
      </c>
      <c r="L28" s="69">
        <f>$C$2</f>
        <v>175000</v>
      </c>
      <c r="M28" s="81">
        <f>L28</f>
        <v>175000</v>
      </c>
    </row>
    <row r="29" spans="1:24" x14ac:dyDescent="0.25">
      <c r="A29" s="40" t="s">
        <v>47</v>
      </c>
      <c r="B29" s="40" t="s">
        <v>48</v>
      </c>
      <c r="F29" s="80" t="s">
        <v>18</v>
      </c>
      <c r="G29" s="40"/>
      <c r="H29" s="82">
        <f>H27*H28</f>
        <v>21000000</v>
      </c>
      <c r="I29" s="82">
        <f>I27*I28</f>
        <v>28350000</v>
      </c>
      <c r="J29" s="82">
        <f>J27*J28</f>
        <v>38150000</v>
      </c>
      <c r="K29" s="82">
        <f>K27*K28</f>
        <v>51450000</v>
      </c>
      <c r="L29" s="82">
        <f>L27*L28</f>
        <v>69300000</v>
      </c>
      <c r="M29" s="83">
        <f>SUM(H29:L29)</f>
        <v>208250000</v>
      </c>
    </row>
    <row r="30" spans="1:24" x14ac:dyDescent="0.25">
      <c r="A30" s="64">
        <v>150000</v>
      </c>
      <c r="B30" s="40">
        <v>150</v>
      </c>
      <c r="F30" s="80" t="s">
        <v>17</v>
      </c>
      <c r="G30" s="40"/>
      <c r="H30" s="82"/>
      <c r="I30" s="82"/>
      <c r="J30" s="82"/>
      <c r="K30" s="82"/>
      <c r="L30" s="82"/>
      <c r="M30" s="83"/>
    </row>
    <row r="31" spans="1:24" x14ac:dyDescent="0.25">
      <c r="A31" s="66">
        <v>150000.00000999999</v>
      </c>
      <c r="B31" s="40">
        <f>150-(30*((B2-150000)/25000))</f>
        <v>150</v>
      </c>
      <c r="F31" s="80" t="s">
        <v>16</v>
      </c>
      <c r="G31" s="40"/>
      <c r="H31" s="82">
        <f t="shared" ref="H31:M31" si="24">$C$15*H29</f>
        <v>5250000</v>
      </c>
      <c r="I31" s="82">
        <f t="shared" si="24"/>
        <v>7087500</v>
      </c>
      <c r="J31" s="82">
        <f t="shared" si="24"/>
        <v>9537500</v>
      </c>
      <c r="K31" s="82">
        <f t="shared" si="24"/>
        <v>12862500</v>
      </c>
      <c r="L31" s="82">
        <f t="shared" si="24"/>
        <v>17325000</v>
      </c>
      <c r="M31" s="83">
        <f t="shared" si="24"/>
        <v>52062500</v>
      </c>
    </row>
    <row r="32" spans="1:24" x14ac:dyDescent="0.25">
      <c r="A32" s="64">
        <v>175000</v>
      </c>
      <c r="B32" s="40">
        <v>120</v>
      </c>
      <c r="F32" s="80" t="s">
        <v>14</v>
      </c>
      <c r="G32" s="40"/>
      <c r="H32" s="82">
        <f>$C$7*H27</f>
        <v>6600000</v>
      </c>
      <c r="I32" s="82">
        <f>$C$7*(I27)</f>
        <v>8910000</v>
      </c>
      <c r="J32" s="82">
        <f>$C$7*(J27)</f>
        <v>11990000</v>
      </c>
      <c r="K32" s="82">
        <f>$C$7*(K27)</f>
        <v>16170000</v>
      </c>
      <c r="L32" s="82">
        <f>$C$7*(L27)</f>
        <v>21780000</v>
      </c>
      <c r="M32" s="83">
        <f>$C$7*(M27)</f>
        <v>65450000</v>
      </c>
    </row>
    <row r="33" spans="1:13" x14ac:dyDescent="0.25">
      <c r="A33" s="66">
        <v>175000.00000999999</v>
      </c>
      <c r="B33" s="40">
        <f>120-(20*((B2-175000)/25000))</f>
        <v>140</v>
      </c>
      <c r="F33" s="80" t="s">
        <v>11</v>
      </c>
      <c r="G33" s="40"/>
      <c r="H33" s="82">
        <f>$C$16*H32</f>
        <v>1650000</v>
      </c>
      <c r="I33" s="82">
        <f>($C$16)*I32</f>
        <v>2227500</v>
      </c>
      <c r="J33" s="82">
        <f>($C$16)*J32</f>
        <v>2997500</v>
      </c>
      <c r="K33" s="82">
        <f>($C$16)*K32</f>
        <v>4042500</v>
      </c>
      <c r="L33" s="82">
        <f>($C$16)*L32</f>
        <v>5445000</v>
      </c>
      <c r="M33" s="83">
        <f>($C$16)*M32</f>
        <v>16362500</v>
      </c>
    </row>
    <row r="34" spans="1:13" x14ac:dyDescent="0.25">
      <c r="A34" s="64">
        <v>200000</v>
      </c>
      <c r="B34" s="40">
        <v>100</v>
      </c>
      <c r="F34" s="80" t="s">
        <v>10</v>
      </c>
      <c r="G34" s="40"/>
      <c r="H34" s="82">
        <f>$C$13</f>
        <v>1200000</v>
      </c>
      <c r="I34" s="82">
        <f>$C$13</f>
        <v>1200000</v>
      </c>
      <c r="J34" s="82">
        <f>$C$13</f>
        <v>1200000</v>
      </c>
      <c r="K34" s="82">
        <f>$C$13</f>
        <v>1200000</v>
      </c>
      <c r="L34" s="82">
        <f>$C$13</f>
        <v>1200000</v>
      </c>
      <c r="M34" s="83">
        <f>SUM(H34:L34)</f>
        <v>6000000</v>
      </c>
    </row>
    <row r="35" spans="1:13" x14ac:dyDescent="0.25">
      <c r="F35" s="80" t="s">
        <v>8</v>
      </c>
      <c r="G35" s="40"/>
      <c r="H35" s="82">
        <f>$C$17*H34</f>
        <v>120000</v>
      </c>
      <c r="I35" s="82">
        <f>($C$17)*I34</f>
        <v>120000</v>
      </c>
      <c r="J35" s="82">
        <f>($C$17)*J34</f>
        <v>120000</v>
      </c>
      <c r="K35" s="82">
        <f>($C$17)*K34</f>
        <v>120000</v>
      </c>
      <c r="L35" s="82">
        <f>($C$17)*L34</f>
        <v>120000</v>
      </c>
      <c r="M35" s="83">
        <f>SUM(H35:L35)</f>
        <v>600000</v>
      </c>
    </row>
    <row r="36" spans="1:13" x14ac:dyDescent="0.25">
      <c r="F36" s="80" t="s">
        <v>7</v>
      </c>
      <c r="G36" s="40"/>
      <c r="H36" s="82">
        <f>C20</f>
        <v>100000</v>
      </c>
      <c r="I36" s="82">
        <f t="shared" ref="I36:L38" si="25">H36*(1+$C$23)</f>
        <v>135000</v>
      </c>
      <c r="J36" s="82">
        <f t="shared" si="25"/>
        <v>182250</v>
      </c>
      <c r="K36" s="82">
        <f t="shared" si="25"/>
        <v>246037.50000000003</v>
      </c>
      <c r="L36" s="82">
        <f t="shared" si="25"/>
        <v>332150.62500000006</v>
      </c>
      <c r="M36" s="83">
        <f>SUM(H36:L36)</f>
        <v>995438.125</v>
      </c>
    </row>
    <row r="37" spans="1:13" x14ac:dyDescent="0.25">
      <c r="F37" s="80" t="s">
        <v>6</v>
      </c>
      <c r="G37" s="40"/>
      <c r="H37" s="82">
        <f>C21</f>
        <v>150000</v>
      </c>
      <c r="I37" s="82">
        <f t="shared" si="25"/>
        <v>202500</v>
      </c>
      <c r="J37" s="82">
        <f t="shared" si="25"/>
        <v>273375</v>
      </c>
      <c r="K37" s="82">
        <f t="shared" si="25"/>
        <v>369056.25</v>
      </c>
      <c r="L37" s="82">
        <f t="shared" si="25"/>
        <v>498225.93750000006</v>
      </c>
      <c r="M37" s="83">
        <f>SUM(H37:L37)</f>
        <v>1493157.1875</v>
      </c>
    </row>
    <row r="38" spans="1:13" x14ac:dyDescent="0.25">
      <c r="F38" s="80" t="s">
        <v>5</v>
      </c>
      <c r="G38" s="40"/>
      <c r="H38" s="69">
        <f>C22</f>
        <v>300000</v>
      </c>
      <c r="I38" s="69">
        <f>H38*(1+$C$23)</f>
        <v>405000</v>
      </c>
      <c r="J38" s="69">
        <f t="shared" si="25"/>
        <v>546750</v>
      </c>
      <c r="K38" s="69">
        <f t="shared" si="25"/>
        <v>738112.5</v>
      </c>
      <c r="L38" s="69">
        <f t="shared" si="25"/>
        <v>996451.87500000012</v>
      </c>
      <c r="M38" s="81">
        <f>SUM(H38:L38)</f>
        <v>2986314.375</v>
      </c>
    </row>
    <row r="39" spans="1:13" x14ac:dyDescent="0.25">
      <c r="F39" s="80" t="s">
        <v>4</v>
      </c>
      <c r="G39" s="40"/>
      <c r="H39" s="69">
        <f>H38+H31+H32+H33+H34+H35+H36+H37</f>
        <v>15370000</v>
      </c>
      <c r="I39" s="69">
        <f>I38+I31+I32+I33+I34+I35+I36+I37</f>
        <v>20287500</v>
      </c>
      <c r="J39" s="69">
        <f>J38+J31+J32+J33+J34+J35+J36+J37</f>
        <v>26847375</v>
      </c>
      <c r="K39" s="69">
        <f t="shared" ref="K39:M39" si="26">K38+K31+K32+K33+K34+K35+K36+K37</f>
        <v>35748206.25</v>
      </c>
      <c r="L39" s="69">
        <f t="shared" si="26"/>
        <v>47696828.4375</v>
      </c>
      <c r="M39" s="84">
        <f t="shared" si="26"/>
        <v>145949909.6875</v>
      </c>
    </row>
    <row r="40" spans="1:13" x14ac:dyDescent="0.25">
      <c r="F40" s="80" t="s">
        <v>3</v>
      </c>
      <c r="G40" s="40"/>
      <c r="H40" s="82">
        <f t="shared" ref="H40:M40" si="27">H29-H39</f>
        <v>5630000</v>
      </c>
      <c r="I40" s="82">
        <f t="shared" si="27"/>
        <v>8062500</v>
      </c>
      <c r="J40" s="82">
        <f t="shared" si="27"/>
        <v>11302625</v>
      </c>
      <c r="K40" s="82">
        <f t="shared" si="27"/>
        <v>15701793.75</v>
      </c>
      <c r="L40" s="82">
        <f t="shared" si="27"/>
        <v>21603171.5625</v>
      </c>
      <c r="M40" s="83">
        <f t="shared" si="27"/>
        <v>62300090.3125</v>
      </c>
    </row>
    <row r="41" spans="1:13" x14ac:dyDescent="0.25">
      <c r="F41" s="80" t="s">
        <v>2</v>
      </c>
      <c r="G41" s="40"/>
      <c r="H41" s="69">
        <f t="shared" ref="H41:M41" si="28">($C$25)*H40</f>
        <v>1970499.9999999998</v>
      </c>
      <c r="I41" s="69">
        <f t="shared" si="28"/>
        <v>2821875</v>
      </c>
      <c r="J41" s="69">
        <f t="shared" si="28"/>
        <v>3955918.7499999995</v>
      </c>
      <c r="K41" s="69">
        <f t="shared" si="28"/>
        <v>5495627.8125</v>
      </c>
      <c r="L41" s="69">
        <f t="shared" si="28"/>
        <v>7561110.0468749991</v>
      </c>
      <c r="M41" s="84">
        <f t="shared" si="28"/>
        <v>21805031.609375</v>
      </c>
    </row>
    <row r="42" spans="1:13" ht="16.5" thickBot="1" x14ac:dyDescent="0.3">
      <c r="F42" s="80" t="s">
        <v>1</v>
      </c>
      <c r="G42" s="40"/>
      <c r="H42" s="70">
        <f>H40-H41</f>
        <v>3659500</v>
      </c>
      <c r="I42" s="70">
        <f t="shared" ref="I42:M42" si="29">I40-I41</f>
        <v>5240625</v>
      </c>
      <c r="J42" s="70">
        <f t="shared" si="29"/>
        <v>7346706.25</v>
      </c>
      <c r="K42" s="70">
        <f t="shared" si="29"/>
        <v>10206165.9375</v>
      </c>
      <c r="L42" s="70">
        <f t="shared" si="29"/>
        <v>14042061.515625</v>
      </c>
      <c r="M42" s="85">
        <f t="shared" si="29"/>
        <v>40495058.703125</v>
      </c>
    </row>
    <row r="43" spans="1:13" ht="17.25" thickTop="1" thickBot="1" x14ac:dyDescent="0.3">
      <c r="F43" s="86" t="s">
        <v>0</v>
      </c>
      <c r="G43" s="182"/>
      <c r="H43" s="74">
        <f>H42/H29</f>
        <v>0.17426190476190476</v>
      </c>
      <c r="I43" s="74">
        <f>I42/I29</f>
        <v>0.18485449735449735</v>
      </c>
      <c r="J43" s="74">
        <f t="shared" ref="J43:L43" si="30">J42/J29</f>
        <v>0.1925742136304063</v>
      </c>
      <c r="K43" s="74">
        <f t="shared" si="30"/>
        <v>0.19837057215743439</v>
      </c>
      <c r="L43" s="74">
        <f t="shared" si="30"/>
        <v>0.20262715029761905</v>
      </c>
      <c r="M43" s="87">
        <f>M42/M29</f>
        <v>0.19445406340036014</v>
      </c>
    </row>
    <row r="44" spans="1:13" x14ac:dyDescent="0.25">
      <c r="F44" s="183" t="s">
        <v>62</v>
      </c>
      <c r="G44" s="185">
        <v>-3000000</v>
      </c>
      <c r="H44" s="185"/>
      <c r="I44" s="185"/>
      <c r="J44" s="185"/>
      <c r="K44" s="185">
        <v>-1500000</v>
      </c>
      <c r="L44" s="185"/>
      <c r="M44" s="186"/>
    </row>
    <row r="45" spans="1:13" x14ac:dyDescent="0.25">
      <c r="F45" s="80" t="s">
        <v>63</v>
      </c>
      <c r="G45" s="40"/>
      <c r="H45" s="40">
        <f>H31+H33+H35</f>
        <v>7020000</v>
      </c>
      <c r="I45" s="40">
        <f t="shared" ref="I45:L45" si="31">I31+I33+I35</f>
        <v>9435000</v>
      </c>
      <c r="J45" s="40">
        <f t="shared" si="31"/>
        <v>12655000</v>
      </c>
      <c r="K45" s="40">
        <f t="shared" si="31"/>
        <v>17025000</v>
      </c>
      <c r="L45" s="40">
        <f t="shared" si="31"/>
        <v>22890000</v>
      </c>
      <c r="M45" s="174"/>
    </row>
    <row r="46" spans="1:13" x14ac:dyDescent="0.25">
      <c r="F46" s="80" t="s">
        <v>64</v>
      </c>
      <c r="G46" s="40">
        <v>-3000000</v>
      </c>
      <c r="H46" s="40">
        <f>H42+SUM(H33,H31,H35)+H44</f>
        <v>10679500</v>
      </c>
      <c r="I46" s="40">
        <f t="shared" ref="I46:K46" si="32">I42+SUM(I33,I31,I35)+I44</f>
        <v>14675625</v>
      </c>
      <c r="J46" s="40">
        <f t="shared" si="32"/>
        <v>20001706.25</v>
      </c>
      <c r="K46" s="40">
        <f t="shared" si="32"/>
        <v>25731165.9375</v>
      </c>
      <c r="L46" s="40">
        <f>L42+SUM(L33,L31,L35)+L44</f>
        <v>36932061.515625</v>
      </c>
      <c r="M46" s="174"/>
    </row>
    <row r="47" spans="1:13" ht="16.5" thickBot="1" x14ac:dyDescent="0.3">
      <c r="F47" s="86" t="s">
        <v>65</v>
      </c>
      <c r="G47" s="196">
        <f>NPV($C$27,H46:L46)+G46</f>
        <v>68694792.637707666</v>
      </c>
      <c r="H47" s="182"/>
      <c r="I47" s="182"/>
      <c r="J47" s="182"/>
      <c r="K47" s="182"/>
      <c r="L47" s="182"/>
      <c r="M47" s="189"/>
    </row>
    <row r="49" spans="6:13" ht="16.5" thickBot="1" x14ac:dyDescent="0.3">
      <c r="F49" s="40" t="str">
        <f>D1</f>
        <v>Upper</v>
      </c>
      <c r="G49" s="40"/>
      <c r="H49" s="40"/>
    </row>
    <row r="50" spans="6:13" x14ac:dyDescent="0.25">
      <c r="F50" s="75" t="s">
        <v>22</v>
      </c>
      <c r="G50" s="180"/>
      <c r="H50" s="76">
        <v>2003</v>
      </c>
      <c r="I50" s="76">
        <f>H50+1</f>
        <v>2004</v>
      </c>
      <c r="J50" s="76">
        <f>I50+1</f>
        <v>2005</v>
      </c>
      <c r="K50" s="76">
        <f>J50+1</f>
        <v>2006</v>
      </c>
      <c r="L50" s="76">
        <f>K50+1</f>
        <v>2007</v>
      </c>
      <c r="M50" s="77" t="s">
        <v>21</v>
      </c>
    </row>
    <row r="51" spans="6:13" x14ac:dyDescent="0.25">
      <c r="F51" s="78" t="s">
        <v>20</v>
      </c>
      <c r="G51" s="40"/>
      <c r="H51" s="40">
        <f>$D$3+$D$4</f>
        <v>150</v>
      </c>
      <c r="I51" s="40">
        <f>ROUNDDOWN(H51*(1+$D$5),0)</f>
        <v>225</v>
      </c>
      <c r="J51" s="40">
        <f t="shared" ref="J51:L51" si="33">ROUNDDOWN(I51*(1+$D$5),0)</f>
        <v>337</v>
      </c>
      <c r="K51" s="40">
        <f t="shared" si="33"/>
        <v>505</v>
      </c>
      <c r="L51" s="40">
        <f t="shared" si="33"/>
        <v>757</v>
      </c>
      <c r="M51" s="79">
        <f>SUM(H51:L51)</f>
        <v>1974</v>
      </c>
    </row>
    <row r="52" spans="6:13" x14ac:dyDescent="0.25">
      <c r="F52" s="80" t="s">
        <v>19</v>
      </c>
      <c r="G52" s="40"/>
      <c r="H52" s="69">
        <f>$D$2</f>
        <v>200000</v>
      </c>
      <c r="I52" s="69">
        <f>$D$2</f>
        <v>200000</v>
      </c>
      <c r="J52" s="69">
        <f>$D$2</f>
        <v>200000</v>
      </c>
      <c r="K52" s="69">
        <f>$D$2</f>
        <v>200000</v>
      </c>
      <c r="L52" s="69">
        <f>$D$2</f>
        <v>200000</v>
      </c>
      <c r="M52" s="81">
        <f>L52</f>
        <v>200000</v>
      </c>
    </row>
    <row r="53" spans="6:13" x14ac:dyDescent="0.25">
      <c r="F53" s="80" t="s">
        <v>18</v>
      </c>
      <c r="G53" s="40"/>
      <c r="H53" s="82">
        <f>H51*H52</f>
        <v>30000000</v>
      </c>
      <c r="I53" s="82">
        <f>I51*I52</f>
        <v>45000000</v>
      </c>
      <c r="J53" s="82">
        <f>J51*J52</f>
        <v>67400000</v>
      </c>
      <c r="K53" s="82">
        <f>K51*K52</f>
        <v>101000000</v>
      </c>
      <c r="L53" s="82">
        <f>L51*L52</f>
        <v>151400000</v>
      </c>
      <c r="M53" s="83">
        <f>SUM(H53:L53)</f>
        <v>394800000</v>
      </c>
    </row>
    <row r="54" spans="6:13" x14ac:dyDescent="0.25">
      <c r="F54" s="80" t="s">
        <v>17</v>
      </c>
      <c r="G54" s="40"/>
      <c r="H54" s="82"/>
      <c r="I54" s="82"/>
      <c r="J54" s="82"/>
      <c r="K54" s="82"/>
      <c r="L54" s="82"/>
      <c r="M54" s="83"/>
    </row>
    <row r="55" spans="6:13" x14ac:dyDescent="0.25">
      <c r="F55" s="80" t="s">
        <v>16</v>
      </c>
      <c r="G55" s="40"/>
      <c r="H55" s="82">
        <f t="shared" ref="H55:M55" si="34">$D$15*H53</f>
        <v>7500000</v>
      </c>
      <c r="I55" s="82">
        <f t="shared" si="34"/>
        <v>11250000</v>
      </c>
      <c r="J55" s="82">
        <f t="shared" si="34"/>
        <v>16850000</v>
      </c>
      <c r="K55" s="82">
        <f t="shared" si="34"/>
        <v>25250000</v>
      </c>
      <c r="L55" s="82">
        <f t="shared" si="34"/>
        <v>37850000</v>
      </c>
      <c r="M55" s="83">
        <f t="shared" si="34"/>
        <v>98700000</v>
      </c>
    </row>
    <row r="56" spans="6:13" x14ac:dyDescent="0.25">
      <c r="F56" s="80" t="s">
        <v>14</v>
      </c>
      <c r="G56" s="40"/>
      <c r="H56" s="82">
        <f>$D$7*H51</f>
        <v>10500000</v>
      </c>
      <c r="I56" s="82">
        <f>$D$7*(I51)</f>
        <v>15750000</v>
      </c>
      <c r="J56" s="82">
        <f>$D$7*(J51)</f>
        <v>23590000</v>
      </c>
      <c r="K56" s="82">
        <f>$D$7*(K51)</f>
        <v>35350000</v>
      </c>
      <c r="L56" s="82">
        <f>$D$7*(L51)</f>
        <v>52990000</v>
      </c>
      <c r="M56" s="83">
        <f>$D$7*(M51)</f>
        <v>138180000</v>
      </c>
    </row>
    <row r="57" spans="6:13" x14ac:dyDescent="0.25">
      <c r="F57" s="80" t="s">
        <v>11</v>
      </c>
      <c r="G57" s="40"/>
      <c r="H57" s="82">
        <f>$D$16*H56</f>
        <v>2625000</v>
      </c>
      <c r="I57" s="82">
        <f>($D$16)*I56</f>
        <v>3937500</v>
      </c>
      <c r="J57" s="82">
        <f>($D$16)*J56</f>
        <v>5897500</v>
      </c>
      <c r="K57" s="82">
        <f>($D$16)*K56</f>
        <v>8837500</v>
      </c>
      <c r="L57" s="82">
        <f>($D$16)*L56</f>
        <v>13247500</v>
      </c>
      <c r="M57" s="83">
        <f>($D$16)*M56</f>
        <v>34545000</v>
      </c>
    </row>
    <row r="58" spans="6:13" x14ac:dyDescent="0.25">
      <c r="F58" s="80" t="s">
        <v>10</v>
      </c>
      <c r="G58" s="40"/>
      <c r="H58" s="82">
        <f>$D$13</f>
        <v>1200000</v>
      </c>
      <c r="I58" s="82">
        <f>$D$13</f>
        <v>1200000</v>
      </c>
      <c r="J58" s="82">
        <f>$D$13</f>
        <v>1200000</v>
      </c>
      <c r="K58" s="82">
        <f>$D$13</f>
        <v>1200000</v>
      </c>
      <c r="L58" s="82">
        <f>$D$13</f>
        <v>1200000</v>
      </c>
      <c r="M58" s="83">
        <f>SUM(H58:L58)</f>
        <v>6000000</v>
      </c>
    </row>
    <row r="59" spans="6:13" x14ac:dyDescent="0.25">
      <c r="F59" s="80" t="s">
        <v>8</v>
      </c>
      <c r="G59" s="40"/>
      <c r="H59" s="82">
        <f>$D$17*H58</f>
        <v>120000</v>
      </c>
      <c r="I59" s="82">
        <f>($D$17)*I58</f>
        <v>120000</v>
      </c>
      <c r="J59" s="82">
        <f>($D$17)*J58</f>
        <v>120000</v>
      </c>
      <c r="K59" s="82">
        <f>($D$17)*K58</f>
        <v>120000</v>
      </c>
      <c r="L59" s="82">
        <f>($D$17)*L58</f>
        <v>120000</v>
      </c>
      <c r="M59" s="83">
        <f>SUM(H59:L59)</f>
        <v>600000</v>
      </c>
    </row>
    <row r="60" spans="6:13" x14ac:dyDescent="0.25">
      <c r="F60" s="80" t="s">
        <v>7</v>
      </c>
      <c r="G60" s="40"/>
      <c r="H60" s="82">
        <f>D20</f>
        <v>100000</v>
      </c>
      <c r="I60" s="82">
        <f t="shared" ref="I60:L62" si="35">H60*(1+$D$23)</f>
        <v>150000</v>
      </c>
      <c r="J60" s="82">
        <f t="shared" si="35"/>
        <v>225000</v>
      </c>
      <c r="K60" s="82">
        <f t="shared" si="35"/>
        <v>337500</v>
      </c>
      <c r="L60" s="82">
        <f t="shared" si="35"/>
        <v>506250</v>
      </c>
      <c r="M60" s="83">
        <f>SUM(H60:L60)</f>
        <v>1318750</v>
      </c>
    </row>
    <row r="61" spans="6:13" x14ac:dyDescent="0.25">
      <c r="F61" s="80" t="s">
        <v>6</v>
      </c>
      <c r="G61" s="40"/>
      <c r="H61" s="82">
        <f>D21</f>
        <v>150000</v>
      </c>
      <c r="I61" s="82">
        <f t="shared" si="35"/>
        <v>225000</v>
      </c>
      <c r="J61" s="82">
        <f t="shared" si="35"/>
        <v>337500</v>
      </c>
      <c r="K61" s="82">
        <f t="shared" si="35"/>
        <v>506250</v>
      </c>
      <c r="L61" s="82">
        <f t="shared" si="35"/>
        <v>759375</v>
      </c>
      <c r="M61" s="83">
        <f>SUM(H61:L61)</f>
        <v>1978125</v>
      </c>
    </row>
    <row r="62" spans="6:13" x14ac:dyDescent="0.25">
      <c r="F62" s="80" t="s">
        <v>5</v>
      </c>
      <c r="G62" s="40"/>
      <c r="H62" s="69">
        <f>D22</f>
        <v>300000</v>
      </c>
      <c r="I62" s="69">
        <f>H62*(1+$D$23)</f>
        <v>450000</v>
      </c>
      <c r="J62" s="69">
        <f t="shared" si="35"/>
        <v>675000</v>
      </c>
      <c r="K62" s="69">
        <f t="shared" si="35"/>
        <v>1012500</v>
      </c>
      <c r="L62" s="69">
        <f t="shared" si="35"/>
        <v>1518750</v>
      </c>
      <c r="M62" s="81">
        <f>SUM(H62:L62)</f>
        <v>3956250</v>
      </c>
    </row>
    <row r="63" spans="6:13" x14ac:dyDescent="0.25">
      <c r="F63" s="80" t="s">
        <v>4</v>
      </c>
      <c r="G63" s="40"/>
      <c r="H63" s="69">
        <f>H62+H55+H56+H57+H58+H59+H60+H61</f>
        <v>22495000</v>
      </c>
      <c r="I63" s="69">
        <f>I62+I55+I56+I57+I58+I59+I60+I61</f>
        <v>33082500</v>
      </c>
      <c r="J63" s="69">
        <f>J62+J55+J56+J57+J58+J59+J60+J61</f>
        <v>48895000</v>
      </c>
      <c r="K63" s="69">
        <f t="shared" ref="K63:M63" si="36">K62+K55+K56+K57+K58+K59+K60+K61</f>
        <v>72613750</v>
      </c>
      <c r="L63" s="69">
        <f t="shared" si="36"/>
        <v>108191875</v>
      </c>
      <c r="M63" s="84">
        <f t="shared" si="36"/>
        <v>285278125</v>
      </c>
    </row>
    <row r="64" spans="6:13" x14ac:dyDescent="0.25">
      <c r="F64" s="80" t="s">
        <v>3</v>
      </c>
      <c r="G64" s="40"/>
      <c r="H64" s="82">
        <f t="shared" ref="H64:M64" si="37">H53-H63</f>
        <v>7505000</v>
      </c>
      <c r="I64" s="82">
        <f t="shared" si="37"/>
        <v>11917500</v>
      </c>
      <c r="J64" s="82">
        <f t="shared" si="37"/>
        <v>18505000</v>
      </c>
      <c r="K64" s="82">
        <f t="shared" si="37"/>
        <v>28386250</v>
      </c>
      <c r="L64" s="82">
        <f t="shared" si="37"/>
        <v>43208125</v>
      </c>
      <c r="M64" s="83">
        <f t="shared" si="37"/>
        <v>109521875</v>
      </c>
    </row>
    <row r="65" spans="6:13" x14ac:dyDescent="0.25">
      <c r="F65" s="80" t="s">
        <v>2</v>
      </c>
      <c r="G65" s="40"/>
      <c r="H65" s="69">
        <f t="shared" ref="H65:M65" si="38">($D$25)*H64</f>
        <v>2626750</v>
      </c>
      <c r="I65" s="69">
        <f t="shared" si="38"/>
        <v>4171124.9999999995</v>
      </c>
      <c r="J65" s="69">
        <f t="shared" si="38"/>
        <v>6476750</v>
      </c>
      <c r="K65" s="69">
        <f t="shared" si="38"/>
        <v>9935187.5</v>
      </c>
      <c r="L65" s="69">
        <f t="shared" si="38"/>
        <v>15122843.749999998</v>
      </c>
      <c r="M65" s="84">
        <f t="shared" si="38"/>
        <v>38332656.25</v>
      </c>
    </row>
    <row r="66" spans="6:13" ht="16.5" thickBot="1" x14ac:dyDescent="0.3">
      <c r="F66" s="80" t="s">
        <v>1</v>
      </c>
      <c r="G66" s="40"/>
      <c r="H66" s="70">
        <f>H64-H65</f>
        <v>4878250</v>
      </c>
      <c r="I66" s="70">
        <f t="shared" ref="I66:M66" si="39">I64-I65</f>
        <v>7746375</v>
      </c>
      <c r="J66" s="70">
        <f t="shared" si="39"/>
        <v>12028250</v>
      </c>
      <c r="K66" s="70">
        <f t="shared" si="39"/>
        <v>18451062.5</v>
      </c>
      <c r="L66" s="70">
        <f t="shared" si="39"/>
        <v>28085281.25</v>
      </c>
      <c r="M66" s="85">
        <f t="shared" si="39"/>
        <v>71189218.75</v>
      </c>
    </row>
    <row r="67" spans="6:13" ht="17.25" thickTop="1" thickBot="1" x14ac:dyDescent="0.3">
      <c r="F67" s="86" t="s">
        <v>0</v>
      </c>
      <c r="G67" s="182"/>
      <c r="H67" s="74">
        <f>H66/H53</f>
        <v>0.16260833333333333</v>
      </c>
      <c r="I67" s="74">
        <f>I66/I53</f>
        <v>0.17214166666666667</v>
      </c>
      <c r="J67" s="74">
        <f t="shared" ref="J67:L67" si="40">J66/J53</f>
        <v>0.1784606824925816</v>
      </c>
      <c r="K67" s="74">
        <f t="shared" si="40"/>
        <v>0.18268378712871286</v>
      </c>
      <c r="L67" s="74">
        <f t="shared" si="40"/>
        <v>0.1855038391677675</v>
      </c>
      <c r="M67" s="87">
        <f>M66/M53</f>
        <v>0.18031717008611955</v>
      </c>
    </row>
    <row r="68" spans="6:13" x14ac:dyDescent="0.25">
      <c r="F68" s="183" t="s">
        <v>62</v>
      </c>
      <c r="G68" s="185">
        <v>-3000000</v>
      </c>
      <c r="H68" s="185"/>
      <c r="I68" s="185"/>
      <c r="J68" s="185"/>
      <c r="K68" s="185">
        <v>-1500000</v>
      </c>
      <c r="L68" s="185"/>
      <c r="M68" s="186"/>
    </row>
    <row r="69" spans="6:13" x14ac:dyDescent="0.25">
      <c r="F69" s="80" t="s">
        <v>63</v>
      </c>
      <c r="G69" s="40"/>
      <c r="H69" s="40">
        <f>H55+H57+H59</f>
        <v>10245000</v>
      </c>
      <c r="I69" s="40">
        <f t="shared" ref="I69:L69" si="41">I55+I57+I59</f>
        <v>15307500</v>
      </c>
      <c r="J69" s="40">
        <f t="shared" si="41"/>
        <v>22867500</v>
      </c>
      <c r="K69" s="40">
        <f t="shared" si="41"/>
        <v>34207500</v>
      </c>
      <c r="L69" s="40">
        <f t="shared" si="41"/>
        <v>51217500</v>
      </c>
      <c r="M69" s="174"/>
    </row>
    <row r="70" spans="6:13" x14ac:dyDescent="0.25">
      <c r="F70" s="80" t="s">
        <v>64</v>
      </c>
      <c r="G70" s="40">
        <v>-3000000</v>
      </c>
      <c r="H70" s="40">
        <f>H66+SUM(H57,H55,H59)+H68</f>
        <v>15123250</v>
      </c>
      <c r="I70" s="40">
        <f t="shared" ref="I70:K70" si="42">I66+SUM(I57,I55,I59)+I68</f>
        <v>23053875</v>
      </c>
      <c r="J70" s="40">
        <f t="shared" si="42"/>
        <v>34895750</v>
      </c>
      <c r="K70" s="40">
        <f t="shared" si="42"/>
        <v>51158562.5</v>
      </c>
      <c r="L70" s="40">
        <f>L66+SUM(L57,L55,L59)+L68</f>
        <v>79302781.25</v>
      </c>
      <c r="M70" s="174"/>
    </row>
    <row r="71" spans="6:13" ht="16.5" thickBot="1" x14ac:dyDescent="0.3">
      <c r="F71" s="86" t="s">
        <v>65</v>
      </c>
      <c r="G71" s="196">
        <f>NPV($D$27,H70:L70)+G70</f>
        <v>129112145.26918322</v>
      </c>
      <c r="H71" s="182"/>
      <c r="I71" s="182"/>
      <c r="J71" s="182"/>
      <c r="K71" s="182"/>
      <c r="L71" s="182"/>
      <c r="M71" s="18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5385-F90D-4EBE-8B51-DC46673F68D7}">
  <sheetPr transitionEvaluation="1" transitionEntry="1" codeName="Sheet6"/>
  <dimension ref="A1:AZ1158"/>
  <sheetViews>
    <sheetView showGridLines="0" topLeftCell="A30" zoomScale="70" zoomScaleNormal="70" workbookViewId="0">
      <selection activeCell="B55" sqref="B55"/>
    </sheetView>
  </sheetViews>
  <sheetFormatPr defaultColWidth="8.75" defaultRowHeight="15.75" x14ac:dyDescent="0.25"/>
  <cols>
    <col min="1" max="2" width="23.125" style="40" customWidth="1"/>
    <col min="3" max="3" width="11.25" style="40" customWidth="1"/>
    <col min="4" max="4" width="13.75" style="40" customWidth="1"/>
    <col min="5" max="5" width="11.25" style="40" customWidth="1"/>
    <col min="6" max="6" width="14.375" style="40" bestFit="1" customWidth="1"/>
    <col min="7" max="7" width="11.25" style="40" customWidth="1"/>
    <col min="9" max="9" width="11.625" bestFit="1" customWidth="1"/>
    <col min="10" max="11" width="9"/>
    <col min="12" max="12" width="15.375" bestFit="1" customWidth="1"/>
    <col min="13" max="14" width="11.625" bestFit="1" customWidth="1"/>
    <col min="15" max="15" width="14.375" bestFit="1" customWidth="1"/>
    <col min="16" max="16" width="12" bestFit="1" customWidth="1"/>
    <col min="17" max="17" width="12" customWidth="1"/>
    <col min="18" max="18" width="12" bestFit="1" customWidth="1"/>
    <col min="19" max="19" width="12.75" bestFit="1" customWidth="1"/>
    <col min="20" max="23" width="16.875" bestFit="1" customWidth="1"/>
    <col min="24" max="24" width="16.375" customWidth="1"/>
    <col min="25" max="31" width="16.875" bestFit="1" customWidth="1"/>
    <col min="32" max="32" width="13" bestFit="1" customWidth="1"/>
    <col min="33" max="33" width="9.875" bestFit="1" customWidth="1"/>
    <col min="34" max="34" width="14.75" bestFit="1" customWidth="1"/>
    <col min="37" max="37" width="15.25" bestFit="1" customWidth="1"/>
    <col min="38" max="38" width="16.875" bestFit="1" customWidth="1"/>
    <col min="40" max="40" width="43.5" bestFit="1" customWidth="1"/>
    <col min="41" max="42" width="16.875" bestFit="1" customWidth="1"/>
    <col min="43" max="44" width="15" bestFit="1" customWidth="1"/>
    <col min="45" max="46" width="15.375" bestFit="1" customWidth="1"/>
    <col min="47" max="47" width="15" bestFit="1" customWidth="1"/>
    <col min="48" max="50" width="15.375" bestFit="1" customWidth="1"/>
    <col min="53" max="16384" width="8.75" style="40"/>
  </cols>
  <sheetData>
    <row r="1" spans="1:41" ht="16.5" thickBot="1" x14ac:dyDescent="0.3">
      <c r="A1" s="172" t="s">
        <v>46</v>
      </c>
      <c r="B1" s="173"/>
      <c r="C1"/>
      <c r="D1"/>
      <c r="E1"/>
      <c r="J1" t="s">
        <v>48</v>
      </c>
      <c r="M1" s="40"/>
      <c r="S1" t="s">
        <v>80</v>
      </c>
      <c r="T1" t="s">
        <v>81</v>
      </c>
    </row>
    <row r="2" spans="1:41" ht="16.5" thickBot="1" x14ac:dyDescent="0.3">
      <c r="A2" s="80" t="s">
        <v>44</v>
      </c>
      <c r="B2" s="83">
        <v>150000</v>
      </c>
      <c r="C2"/>
      <c r="D2"/>
      <c r="E2"/>
      <c r="F2" s="40" t="s">
        <v>47</v>
      </c>
      <c r="G2" s="40" t="s">
        <v>48</v>
      </c>
      <c r="J2">
        <v>1</v>
      </c>
      <c r="K2">
        <v>-75</v>
      </c>
      <c r="M2" s="40" t="s">
        <v>73</v>
      </c>
      <c r="N2" t="s">
        <v>48</v>
      </c>
      <c r="O2" t="s">
        <v>74</v>
      </c>
      <c r="P2" t="s">
        <v>75</v>
      </c>
      <c r="R2" t="s">
        <v>65</v>
      </c>
      <c r="S2" s="190">
        <f>B52</f>
        <v>21227751.230784319</v>
      </c>
      <c r="T2" s="192">
        <v>150000</v>
      </c>
      <c r="U2" s="192">
        <f>T2+5000</f>
        <v>155000</v>
      </c>
      <c r="V2" s="192">
        <f t="shared" ref="V2:AD2" si="0">U2+5000</f>
        <v>160000</v>
      </c>
      <c r="W2" s="192">
        <f t="shared" si="0"/>
        <v>165000</v>
      </c>
      <c r="X2" s="192">
        <f t="shared" si="0"/>
        <v>170000</v>
      </c>
      <c r="Y2" s="192">
        <f t="shared" si="0"/>
        <v>175000</v>
      </c>
      <c r="Z2" s="192">
        <f t="shared" si="0"/>
        <v>180000</v>
      </c>
      <c r="AA2" s="192">
        <f t="shared" si="0"/>
        <v>185000</v>
      </c>
      <c r="AB2" s="192">
        <f t="shared" si="0"/>
        <v>190000</v>
      </c>
      <c r="AC2" s="192">
        <f t="shared" si="0"/>
        <v>195000</v>
      </c>
      <c r="AD2" s="192">
        <f t="shared" si="0"/>
        <v>200000</v>
      </c>
      <c r="AE2" s="192" t="s">
        <v>78</v>
      </c>
      <c r="AF2" s="192" t="s">
        <v>9</v>
      </c>
      <c r="AH2" t="s">
        <v>79</v>
      </c>
      <c r="AN2" s="217" t="s">
        <v>87</v>
      </c>
      <c r="AO2" s="218"/>
    </row>
    <row r="3" spans="1:41" x14ac:dyDescent="0.25">
      <c r="A3" s="80" t="s">
        <v>43</v>
      </c>
      <c r="B3" s="174">
        <f>VLOOKUP(B2,$F$2:$G$7,2,TRUE)</f>
        <v>150</v>
      </c>
      <c r="C3"/>
      <c r="D3"/>
      <c r="E3"/>
      <c r="F3" s="64">
        <v>150000</v>
      </c>
      <c r="G3" s="40">
        <v>150</v>
      </c>
      <c r="J3">
        <v>2</v>
      </c>
      <c r="K3">
        <v>-65</v>
      </c>
      <c r="L3" s="40"/>
      <c r="M3">
        <v>1</v>
      </c>
      <c r="N3">
        <f>VLOOKUP(ROUNDUP(MOD(M3,15),0),$J$2:$K$17,2,FALSE)</f>
        <v>-75</v>
      </c>
      <c r="O3">
        <f>VLOOKUP(ROUNDUP(MOD(M3/15,11),0),$J$20:$K$31,2,FALSE)</f>
        <v>-5000</v>
      </c>
      <c r="P3">
        <f>VLOOKUP(ROUNDUP(MOD(M3/165,7),0),$J$34:$K$41,2,FALSE)</f>
        <v>0.2</v>
      </c>
      <c r="S3">
        <v>1</v>
      </c>
      <c r="T3" s="192">
        <f t="dataTable" ref="T3:AD1157" dt2D="1" dtr="1" r1="B2" r2="B54" ca="1"/>
        <v>21227751.230784319</v>
      </c>
      <c r="U3" s="192">
        <v>19806378.043983988</v>
      </c>
      <c r="V3" s="192">
        <v>18625845.838622961</v>
      </c>
      <c r="W3" s="192">
        <v>16989180.028356168</v>
      </c>
      <c r="X3" s="192">
        <v>15305203.993168175</v>
      </c>
      <c r="Y3" s="192">
        <v>13244490.214979222</v>
      </c>
      <c r="Z3" s="192">
        <v>11962474.006201973</v>
      </c>
      <c r="AA3" s="192">
        <v>10589161.320527826</v>
      </c>
      <c r="AB3" s="192">
        <v>9074368.3812376093</v>
      </c>
      <c r="AC3" s="192">
        <v>7360578.054766506</v>
      </c>
      <c r="AD3" s="192">
        <v>6063444.9527472369</v>
      </c>
      <c r="AE3" s="192">
        <f>MAX(T3:AD3)</f>
        <v>21227751.230784319</v>
      </c>
      <c r="AF3" s="192">
        <f>HLOOKUP(MAX(T3:AD3),T3:$AD$1158,COUNT(AD3:$AD$1158),FALSE)</f>
        <v>150000</v>
      </c>
      <c r="AH3" s="192">
        <f>AVERAGEIF(AE3:AE1157,"&gt;20000000",AF3:AF1157)</f>
        <v>167552.35602094242</v>
      </c>
      <c r="AJ3" s="40" t="s">
        <v>73</v>
      </c>
      <c r="AK3" s="200">
        <f>S2</f>
        <v>21227751.230784319</v>
      </c>
      <c r="AL3" s="199">
        <f>AH3</f>
        <v>167552.35602094242</v>
      </c>
      <c r="AN3" s="206" t="s">
        <v>82</v>
      </c>
      <c r="AO3" s="207">
        <f>AL3</f>
        <v>167552.35602094242</v>
      </c>
    </row>
    <row r="4" spans="1:41" x14ac:dyDescent="0.25">
      <c r="A4" s="175" t="s">
        <v>42</v>
      </c>
      <c r="B4" s="174">
        <f>B55</f>
        <v>-75</v>
      </c>
      <c r="C4"/>
      <c r="D4"/>
      <c r="E4"/>
      <c r="F4" s="66">
        <v>150000.00000999999</v>
      </c>
      <c r="G4" s="40">
        <f>150-(30*((B2-150000)/25000))</f>
        <v>150</v>
      </c>
      <c r="J4">
        <v>3</v>
      </c>
      <c r="K4">
        <v>-55</v>
      </c>
      <c r="M4">
        <v>2</v>
      </c>
      <c r="N4">
        <f t="shared" ref="N4:N67" si="1">VLOOKUP(ROUNDUP(MOD(M4,15),0),$J$2:$K$17,2,FALSE)</f>
        <v>-65</v>
      </c>
      <c r="O4">
        <f t="shared" ref="O4:O67" si="2">VLOOKUP(ROUNDUP(MOD(M4/15,11),0),$J$20:$K$31,2,FALSE)</f>
        <v>-5000</v>
      </c>
      <c r="P4">
        <f t="shared" ref="P4:P67" si="3">VLOOKUP(ROUNDUP(MOD(M4/165,7),0),$J$34:$K$41,2,FALSE)</f>
        <v>0.2</v>
      </c>
      <c r="S4">
        <v>2</v>
      </c>
      <c r="T4" s="192">
        <v>25116398.635063428</v>
      </c>
      <c r="U4" s="192">
        <v>23825985.78358084</v>
      </c>
      <c r="V4" s="192">
        <v>22721360.912167057</v>
      </c>
      <c r="W4" s="192">
        <v>21560790.322043128</v>
      </c>
      <c r="X4" s="192">
        <v>19840743.980704576</v>
      </c>
      <c r="Y4" s="192">
        <v>18126270.7831528</v>
      </c>
      <c r="Z4" s="192">
        <v>17074615.376697611</v>
      </c>
      <c r="AA4" s="192">
        <v>15881479.716626354</v>
      </c>
      <c r="AB4" s="192">
        <v>14491180.008585624</v>
      </c>
      <c r="AC4" s="192">
        <v>13013250.502070822</v>
      </c>
      <c r="AD4" s="192">
        <v>11690199.908938976</v>
      </c>
      <c r="AE4" s="192">
        <f t="shared" ref="AE4:AE67" si="4">MAX(T4:AD4)</f>
        <v>25116398.635063428</v>
      </c>
      <c r="AF4" s="192">
        <f>HLOOKUP(MAX(T4:AD4),T4:$AD$1158,COUNT(AD4:$AD$1158),FALSE)</f>
        <v>150000</v>
      </c>
      <c r="AK4">
        <v>1</v>
      </c>
      <c r="AL4" s="198">
        <f t="dataTable" ref="AL4:AL1158" dt2D="1" dtr="1" r1="B2" r2="B54"/>
        <v>15976215.490388155</v>
      </c>
      <c r="AN4" s="201" t="s">
        <v>83</v>
      </c>
      <c r="AO4" s="202">
        <f>MAX(AL4:AL1158)</f>
        <v>126057994.67258351</v>
      </c>
    </row>
    <row r="5" spans="1:41" x14ac:dyDescent="0.25">
      <c r="A5" s="80" t="s">
        <v>41</v>
      </c>
      <c r="B5" s="176">
        <f>B57</f>
        <v>0.2</v>
      </c>
      <c r="C5"/>
      <c r="D5"/>
      <c r="E5"/>
      <c r="F5" s="64">
        <v>175000</v>
      </c>
      <c r="G5" s="40">
        <v>120</v>
      </c>
      <c r="J5">
        <v>4</v>
      </c>
      <c r="K5">
        <v>-45</v>
      </c>
      <c r="M5">
        <v>3</v>
      </c>
      <c r="N5">
        <f t="shared" si="1"/>
        <v>-55</v>
      </c>
      <c r="O5">
        <f t="shared" si="2"/>
        <v>-5000</v>
      </c>
      <c r="P5">
        <f t="shared" si="3"/>
        <v>0.2</v>
      </c>
      <c r="S5">
        <v>3</v>
      </c>
      <c r="T5" s="192">
        <v>28964028.958680425</v>
      </c>
      <c r="U5" s="192">
        <v>28037242.026062015</v>
      </c>
      <c r="V5" s="192">
        <v>26957629.826828692</v>
      </c>
      <c r="W5" s="192">
        <v>25924352.893599678</v>
      </c>
      <c r="X5" s="192">
        <v>24592531.299994428</v>
      </c>
      <c r="Y5" s="192">
        <v>22883971.963388223</v>
      </c>
      <c r="Z5" s="192">
        <v>21954110.196193714</v>
      </c>
      <c r="AA5" s="192">
        <v>20932951.952102311</v>
      </c>
      <c r="AB5" s="192">
        <v>19770313.454394836</v>
      </c>
      <c r="AC5" s="192">
        <v>18285015.732342113</v>
      </c>
      <c r="AD5" s="192">
        <v>17130000.87588558</v>
      </c>
      <c r="AE5" s="192">
        <f t="shared" si="4"/>
        <v>28964028.958680425</v>
      </c>
      <c r="AF5" s="192">
        <f>HLOOKUP(MAX(T5:AD5),T5:$AD$1158,COUNT(AD5:$AD$1158),FALSE)</f>
        <v>150000</v>
      </c>
      <c r="AH5" s="191">
        <f>MIN(AE3:AE1157)</f>
        <v>17238462.301496368</v>
      </c>
      <c r="AK5">
        <v>2</v>
      </c>
      <c r="AL5" s="198">
        <v>20592348.002130441</v>
      </c>
      <c r="AN5" s="201" t="s">
        <v>84</v>
      </c>
      <c r="AO5" s="202">
        <f>MIN(AL4:AL1158)</f>
        <v>13146974.058963399</v>
      </c>
    </row>
    <row r="6" spans="1:41" x14ac:dyDescent="0.25">
      <c r="A6" s="80"/>
      <c r="B6" s="174"/>
      <c r="C6"/>
      <c r="D6"/>
      <c r="E6"/>
      <c r="F6" s="66">
        <v>175000.00000999999</v>
      </c>
      <c r="G6" s="40">
        <f>120-(20*((B2-175000)/25000))</f>
        <v>140</v>
      </c>
      <c r="J6">
        <v>5</v>
      </c>
      <c r="K6">
        <v>-35</v>
      </c>
      <c r="M6">
        <v>4</v>
      </c>
      <c r="N6">
        <f t="shared" si="1"/>
        <v>-45</v>
      </c>
      <c r="O6">
        <f t="shared" si="2"/>
        <v>-5000</v>
      </c>
      <c r="P6">
        <f t="shared" si="3"/>
        <v>0.2</v>
      </c>
      <c r="S6">
        <v>4</v>
      </c>
      <c r="T6" s="192">
        <v>32995108.175558709</v>
      </c>
      <c r="U6" s="192">
        <v>32056849.765658863</v>
      </c>
      <c r="V6" s="192">
        <v>31304379.33582782</v>
      </c>
      <c r="W6" s="192">
        <v>30187903.703819089</v>
      </c>
      <c r="X6" s="192">
        <v>29128071.287530832</v>
      </c>
      <c r="Y6" s="192">
        <v>27765752.531561796</v>
      </c>
      <c r="Z6" s="192">
        <v>27066251.566689353</v>
      </c>
      <c r="AA6" s="192">
        <v>26225270.348200839</v>
      </c>
      <c r="AB6" s="192">
        <v>25187125.081742857</v>
      </c>
      <c r="AC6" s="192">
        <v>23937688.179646429</v>
      </c>
      <c r="AD6" s="192">
        <v>22903499.876016553</v>
      </c>
      <c r="AE6" s="192">
        <f t="shared" si="4"/>
        <v>32995108.175558709</v>
      </c>
      <c r="AF6" s="192">
        <f>HLOOKUP(MAX(T6:AD6),T6:$AD$1158,COUNT(AD6:$AD$1158),FALSE)</f>
        <v>150000</v>
      </c>
      <c r="AK6">
        <v>3</v>
      </c>
      <c r="AL6" s="198">
        <v>25091153.057486739</v>
      </c>
      <c r="AN6" s="201" t="s">
        <v>85</v>
      </c>
      <c r="AO6" s="202">
        <f>AVERAGE(AL4:AL1158)</f>
        <v>56541935.869826704</v>
      </c>
    </row>
    <row r="7" spans="1:41" x14ac:dyDescent="0.25">
      <c r="A7" s="80" t="s">
        <v>40</v>
      </c>
      <c r="B7" s="177">
        <f>SUM(B8:B11)</f>
        <v>50000</v>
      </c>
      <c r="C7"/>
      <c r="D7"/>
      <c r="E7"/>
      <c r="F7" s="64">
        <v>200000</v>
      </c>
      <c r="G7" s="40">
        <v>100</v>
      </c>
      <c r="J7">
        <v>6</v>
      </c>
      <c r="K7">
        <v>-25</v>
      </c>
      <c r="M7">
        <v>5</v>
      </c>
      <c r="N7">
        <f t="shared" si="1"/>
        <v>-35</v>
      </c>
      <c r="O7">
        <f t="shared" si="2"/>
        <v>-5000</v>
      </c>
      <c r="P7">
        <f t="shared" si="3"/>
        <v>0.2</v>
      </c>
      <c r="S7">
        <v>5</v>
      </c>
      <c r="T7" s="192">
        <v>36842738.499175705</v>
      </c>
      <c r="U7" s="192">
        <v>36268106.008140042</v>
      </c>
      <c r="V7" s="192">
        <v>35540648.250489458</v>
      </c>
      <c r="W7" s="192">
        <v>34759513.997506045</v>
      </c>
      <c r="X7" s="192">
        <v>33711961.712574996</v>
      </c>
      <c r="Y7" s="192">
        <v>32523453.711797222</v>
      </c>
      <c r="Z7" s="192">
        <v>31945746.386185452</v>
      </c>
      <c r="AA7" s="192">
        <v>31276742.5836768</v>
      </c>
      <c r="AB7" s="192">
        <v>30290854.575338833</v>
      </c>
      <c r="AC7" s="192">
        <v>29333115.247082084</v>
      </c>
      <c r="AD7" s="192">
        <v>28530254.832208302</v>
      </c>
      <c r="AE7" s="192">
        <f t="shared" si="4"/>
        <v>36842738.499175705</v>
      </c>
      <c r="AF7" s="192">
        <f>HLOOKUP(MAX(T7:AD7),T7:$AD$1158,COUNT(AD7:$AD$1158),FALSE)</f>
        <v>150000</v>
      </c>
      <c r="AK7">
        <v>4</v>
      </c>
      <c r="AL7" s="198">
        <v>29707285.569229018</v>
      </c>
      <c r="AN7" s="201" t="s">
        <v>86</v>
      </c>
      <c r="AO7" s="203">
        <f>COUNTIF(AL4:AL1158,"&gt;=2,000,000")/COUNT(AL4:AL1158)</f>
        <v>1</v>
      </c>
    </row>
    <row r="8" spans="1:41" ht="16.5" thickBot="1" x14ac:dyDescent="0.3">
      <c r="A8" s="80" t="s">
        <v>39</v>
      </c>
      <c r="B8" s="177">
        <v>42000</v>
      </c>
      <c r="C8"/>
      <c r="D8"/>
      <c r="E8"/>
      <c r="J8">
        <v>7</v>
      </c>
      <c r="K8">
        <v>-15</v>
      </c>
      <c r="M8">
        <v>6</v>
      </c>
      <c r="N8">
        <f t="shared" si="1"/>
        <v>-25</v>
      </c>
      <c r="O8">
        <f t="shared" si="2"/>
        <v>-5000</v>
      </c>
      <c r="P8">
        <f t="shared" si="3"/>
        <v>0.2</v>
      </c>
      <c r="S8">
        <v>6</v>
      </c>
      <c r="T8" s="192">
        <v>40873817.716053985</v>
      </c>
      <c r="U8" s="192">
        <v>40287713.747736879</v>
      </c>
      <c r="V8" s="192">
        <v>39887397.75948859</v>
      </c>
      <c r="W8" s="192">
        <v>39123076.569062598</v>
      </c>
      <c r="X8" s="192">
        <v>38415398.594357088</v>
      </c>
      <c r="Y8" s="192">
        <v>37230971.11531347</v>
      </c>
      <c r="Z8" s="192">
        <v>36877258.321612142</v>
      </c>
      <c r="AA8" s="192">
        <v>36212436.340597458</v>
      </c>
      <c r="AB8" s="192">
        <v>35569988.021148041</v>
      </c>
      <c r="AC8" s="192">
        <v>34728542.314517744</v>
      </c>
      <c r="AD8" s="192">
        <v>34303753.832339272</v>
      </c>
      <c r="AE8" s="192">
        <f t="shared" si="4"/>
        <v>40873817.716053985</v>
      </c>
      <c r="AF8" s="192">
        <f>HLOOKUP(MAX(T8:AD8),T8:$AD$1158,COUNT(AD8:$AD$1158),FALSE)</f>
        <v>150000</v>
      </c>
      <c r="AK8">
        <v>5</v>
      </c>
      <c r="AL8" s="198">
        <v>34104066.74946706</v>
      </c>
      <c r="AN8" s="204" t="s">
        <v>88</v>
      </c>
      <c r="AO8" s="205">
        <f>COUNTIF(AL4:AL1158,"&lt;=-2,000,000")/COUNT(AL4:AL1158)</f>
        <v>0</v>
      </c>
    </row>
    <row r="9" spans="1:41" x14ac:dyDescent="0.25">
      <c r="A9" s="80" t="s">
        <v>38</v>
      </c>
      <c r="B9" s="177">
        <v>6000</v>
      </c>
      <c r="C9"/>
      <c r="D9"/>
      <c r="E9"/>
      <c r="J9">
        <v>8</v>
      </c>
      <c r="K9">
        <v>-10</v>
      </c>
      <c r="M9">
        <v>7</v>
      </c>
      <c r="N9">
        <f t="shared" si="1"/>
        <v>-15</v>
      </c>
      <c r="O9">
        <f t="shared" si="2"/>
        <v>-5000</v>
      </c>
      <c r="P9">
        <f t="shared" si="3"/>
        <v>0.2</v>
      </c>
      <c r="S9">
        <v>7</v>
      </c>
      <c r="T9" s="192">
        <v>44633261.316247456</v>
      </c>
      <c r="U9" s="192">
        <v>44258043.504479185</v>
      </c>
      <c r="V9" s="192">
        <v>44123666.674150229</v>
      </c>
      <c r="W9" s="192">
        <v>43694686.862749554</v>
      </c>
      <c r="X9" s="192">
        <v>42895335.578759566</v>
      </c>
      <c r="Y9" s="192">
        <v>42162935.460206226</v>
      </c>
      <c r="Z9" s="192">
        <v>41937382.576177202</v>
      </c>
      <c r="AA9" s="192">
        <v>41504754.73669599</v>
      </c>
      <c r="AB9" s="192">
        <v>40986799.648496062</v>
      </c>
      <c r="AC9" s="192">
        <v>40381214.761822067</v>
      </c>
      <c r="AD9" s="192">
        <v>39930508.788531013</v>
      </c>
      <c r="AE9" s="192">
        <f t="shared" si="4"/>
        <v>44633261.316247456</v>
      </c>
      <c r="AF9" s="192">
        <f>HLOOKUP(MAX(T9:AD9),T9:$AD$1158,COUNT(AD9:$AD$1158),FALSE)</f>
        <v>150000</v>
      </c>
      <c r="AK9">
        <v>6</v>
      </c>
      <c r="AL9" s="198">
        <v>38555418.839652061</v>
      </c>
    </row>
    <row r="10" spans="1:41" x14ac:dyDescent="0.25">
      <c r="A10" s="80" t="s">
        <v>37</v>
      </c>
      <c r="B10" s="177">
        <v>7000</v>
      </c>
      <c r="C10"/>
      <c r="D10"/>
      <c r="E10"/>
      <c r="J10">
        <v>9</v>
      </c>
      <c r="K10">
        <v>-5</v>
      </c>
      <c r="M10">
        <v>8</v>
      </c>
      <c r="N10">
        <f t="shared" si="1"/>
        <v>-10</v>
      </c>
      <c r="O10">
        <f t="shared" si="2"/>
        <v>-5000</v>
      </c>
      <c r="P10">
        <f t="shared" si="3"/>
        <v>0.2</v>
      </c>
      <c r="S10">
        <v>8</v>
      </c>
      <c r="T10" s="192">
        <v>46621678.380098775</v>
      </c>
      <c r="U10" s="192">
        <v>46484134.868589215</v>
      </c>
      <c r="V10" s="192">
        <v>46149082.331379808</v>
      </c>
      <c r="W10" s="192">
        <v>45949732.578344584</v>
      </c>
      <c r="X10" s="192">
        <v>45190907.074094728</v>
      </c>
      <c r="Y10" s="192">
        <v>44437654.71363166</v>
      </c>
      <c r="Z10" s="192">
        <v>44347220.14426516</v>
      </c>
      <c r="AA10" s="192">
        <v>44115305.321282618</v>
      </c>
      <c r="AB10" s="192">
        <v>43686226.450330578</v>
      </c>
      <c r="AC10" s="192">
        <v>43045855.943740115</v>
      </c>
      <c r="AD10" s="192">
        <v>42620734.035616197</v>
      </c>
      <c r="AE10" s="192">
        <f t="shared" si="4"/>
        <v>46621678.380098775</v>
      </c>
      <c r="AF10" s="192">
        <f>HLOOKUP(MAX(T10:AD10),T10:$AD$1158,COUNT(AD10:$AD$1158),FALSE)</f>
        <v>150000</v>
      </c>
      <c r="AK10">
        <v>7</v>
      </c>
      <c r="AL10" s="198">
        <v>43219004.316565633</v>
      </c>
    </row>
    <row r="11" spans="1:41" x14ac:dyDescent="0.25">
      <c r="A11" s="175" t="s">
        <v>36</v>
      </c>
      <c r="B11" s="174">
        <f>B56</f>
        <v>-5000</v>
      </c>
      <c r="C11"/>
      <c r="D11"/>
      <c r="E11"/>
      <c r="F11"/>
      <c r="J11">
        <v>10</v>
      </c>
      <c r="K11">
        <v>0</v>
      </c>
      <c r="M11">
        <v>9</v>
      </c>
      <c r="N11">
        <f t="shared" si="1"/>
        <v>-5</v>
      </c>
      <c r="O11">
        <f t="shared" si="2"/>
        <v>-5000</v>
      </c>
      <c r="P11">
        <f t="shared" si="3"/>
        <v>0.2</v>
      </c>
      <c r="S11">
        <v>9</v>
      </c>
      <c r="T11" s="192">
        <v>48480891.639864452</v>
      </c>
      <c r="U11" s="192">
        <v>48426449.327086836</v>
      </c>
      <c r="V11" s="192">
        <v>48315251.829726927</v>
      </c>
      <c r="W11" s="192">
        <v>48058249.434306107</v>
      </c>
      <c r="X11" s="192">
        <v>47598772.460541658</v>
      </c>
      <c r="Y11" s="192">
        <v>46870452.863722473</v>
      </c>
      <c r="Z11" s="192">
        <v>46757057.712353133</v>
      </c>
      <c r="AA11" s="192">
        <v>46556226.97217194</v>
      </c>
      <c r="AB11" s="192">
        <v>46265933.094305269</v>
      </c>
      <c r="AC11" s="192">
        <v>45776641.829257712</v>
      </c>
      <c r="AD11" s="192">
        <v>45497913.271946512</v>
      </c>
      <c r="AE11" s="192">
        <f t="shared" si="4"/>
        <v>48480891.639864452</v>
      </c>
      <c r="AF11" s="192">
        <f>HLOOKUP(MAX(T11:AD11),T11:$AD$1158,COUNT(AD11:$AD$1158),FALSE)</f>
        <v>150000</v>
      </c>
      <c r="AK11">
        <v>8</v>
      </c>
      <c r="AL11" s="198">
        <v>45471965.816631623</v>
      </c>
    </row>
    <row r="12" spans="1:41" x14ac:dyDescent="0.25">
      <c r="A12" s="80"/>
      <c r="B12" s="174"/>
      <c r="C12"/>
      <c r="D12"/>
      <c r="E12"/>
      <c r="J12">
        <v>11</v>
      </c>
      <c r="K12">
        <v>10</v>
      </c>
      <c r="M12">
        <v>10</v>
      </c>
      <c r="N12">
        <f t="shared" si="1"/>
        <v>0</v>
      </c>
      <c r="O12">
        <f t="shared" si="2"/>
        <v>-5000</v>
      </c>
      <c r="P12">
        <f t="shared" si="3"/>
        <v>0.2</v>
      </c>
      <c r="S12">
        <v>10</v>
      </c>
      <c r="T12" s="192">
        <v>50611740.516314954</v>
      </c>
      <c r="U12" s="192">
        <v>50503742.608186051</v>
      </c>
      <c r="V12" s="192">
        <v>50540515.599463865</v>
      </c>
      <c r="W12" s="192">
        <v>50213283.388563983</v>
      </c>
      <c r="X12" s="192">
        <v>49942694.393384583</v>
      </c>
      <c r="Y12" s="192">
        <v>49195355.893867068</v>
      </c>
      <c r="Z12" s="192">
        <v>49226714.963761277</v>
      </c>
      <c r="AA12" s="192">
        <v>49166777.556758568</v>
      </c>
      <c r="AB12" s="192">
        <v>48789955.943926565</v>
      </c>
      <c r="AC12" s="192">
        <v>48441283.011175759</v>
      </c>
      <c r="AD12" s="192">
        <v>48453583.508523412</v>
      </c>
      <c r="AE12" s="192">
        <f t="shared" si="4"/>
        <v>50611740.516314954</v>
      </c>
      <c r="AF12" s="192">
        <f>HLOOKUP(MAX(T12:AD12),T12:$AD$1158,COUNT(AD12:$AD$1158),FALSE)</f>
        <v>150000</v>
      </c>
      <c r="AK12">
        <v>9</v>
      </c>
      <c r="AL12" s="198">
        <v>47670356.406750634</v>
      </c>
    </row>
    <row r="13" spans="1:41" x14ac:dyDescent="0.25">
      <c r="A13" s="80" t="s">
        <v>35</v>
      </c>
      <c r="B13" s="177">
        <v>1200000</v>
      </c>
      <c r="C13"/>
      <c r="D13"/>
      <c r="E13"/>
      <c r="J13">
        <v>12</v>
      </c>
      <c r="K13">
        <v>20</v>
      </c>
      <c r="M13">
        <v>11</v>
      </c>
      <c r="N13">
        <f t="shared" si="1"/>
        <v>10</v>
      </c>
      <c r="O13">
        <f t="shared" si="2"/>
        <v>-5000</v>
      </c>
      <c r="P13">
        <f t="shared" si="3"/>
        <v>0.2</v>
      </c>
      <c r="S13">
        <v>11</v>
      </c>
      <c r="T13" s="192">
        <v>54500387.920594051</v>
      </c>
      <c r="U13" s="192">
        <v>54523350.34778291</v>
      </c>
      <c r="V13" s="192">
        <v>54732100.755040571</v>
      </c>
      <c r="W13" s="192">
        <v>54738376.583954602</v>
      </c>
      <c r="X13" s="192">
        <v>54478234.380920984</v>
      </c>
      <c r="Y13" s="192">
        <v>54077136.462040655</v>
      </c>
      <c r="Z13" s="192">
        <v>54338856.33425691</v>
      </c>
      <c r="AA13" s="192">
        <v>54459095.952857099</v>
      </c>
      <c r="AB13" s="192">
        <v>54262451.365627989</v>
      </c>
      <c r="AC13" s="192">
        <v>54093955.458480082</v>
      </c>
      <c r="AD13" s="192">
        <v>54020987.991938911</v>
      </c>
      <c r="AE13" s="192">
        <f t="shared" si="4"/>
        <v>54738376.583954602</v>
      </c>
      <c r="AF13" s="192">
        <f>HLOOKUP(MAX(T13:AD13),T13:$AD$1158,COUNT(AD13:$AD$1158),FALSE)</f>
        <v>165000</v>
      </c>
      <c r="AK13">
        <v>10</v>
      </c>
      <c r="AL13" s="198">
        <v>49868746.996869653</v>
      </c>
    </row>
    <row r="14" spans="1:41" x14ac:dyDescent="0.25">
      <c r="A14" s="80"/>
      <c r="B14" s="174"/>
      <c r="C14"/>
      <c r="D14"/>
      <c r="E14"/>
      <c r="J14">
        <v>13</v>
      </c>
      <c r="K14">
        <v>30</v>
      </c>
      <c r="M14">
        <v>12</v>
      </c>
      <c r="N14">
        <f t="shared" si="1"/>
        <v>20</v>
      </c>
      <c r="O14">
        <f t="shared" si="2"/>
        <v>-5000</v>
      </c>
      <c r="P14">
        <f t="shared" si="3"/>
        <v>0.2</v>
      </c>
      <c r="S14">
        <v>12</v>
      </c>
      <c r="T14" s="192">
        <v>58259831.520787522</v>
      </c>
      <c r="U14" s="192">
        <v>58734606.590264082</v>
      </c>
      <c r="V14" s="192">
        <v>58968369.669702202</v>
      </c>
      <c r="W14" s="192">
        <v>59148456.2538075</v>
      </c>
      <c r="X14" s="192">
        <v>59230021.700210832</v>
      </c>
      <c r="Y14" s="192">
        <v>58834837.642276071</v>
      </c>
      <c r="Z14" s="192">
        <v>59218351.153753005</v>
      </c>
      <c r="AA14" s="192">
        <v>59394789.709777758</v>
      </c>
      <c r="AB14" s="192">
        <v>59485901.017083786</v>
      </c>
      <c r="AC14" s="192">
        <v>59489382.525915742</v>
      </c>
      <c r="AD14" s="192">
        <v>59647742.94813066</v>
      </c>
      <c r="AE14" s="192">
        <f t="shared" si="4"/>
        <v>59647742.94813066</v>
      </c>
      <c r="AF14" s="192">
        <f>HLOOKUP(MAX(T14:AD14),T14:$AD$1158,COUNT(AD14:$AD$1158),FALSE)</f>
        <v>200000</v>
      </c>
      <c r="AK14">
        <v>11</v>
      </c>
      <c r="AL14" s="198">
        <v>54484879.50861194</v>
      </c>
    </row>
    <row r="15" spans="1:41" x14ac:dyDescent="0.25">
      <c r="A15" s="80" t="s">
        <v>34</v>
      </c>
      <c r="B15" s="176">
        <v>0.25</v>
      </c>
      <c r="C15"/>
      <c r="D15"/>
      <c r="E15"/>
      <c r="J15">
        <v>14</v>
      </c>
      <c r="K15">
        <v>40</v>
      </c>
      <c r="M15">
        <v>13</v>
      </c>
      <c r="N15">
        <f t="shared" si="1"/>
        <v>30</v>
      </c>
      <c r="O15">
        <f t="shared" si="2"/>
        <v>-5000</v>
      </c>
      <c r="P15">
        <f t="shared" si="3"/>
        <v>0.2</v>
      </c>
      <c r="S15">
        <v>13</v>
      </c>
      <c r="T15" s="192">
        <v>62290910.737665795</v>
      </c>
      <c r="U15" s="192">
        <v>62662085.927132867</v>
      </c>
      <c r="V15" s="192">
        <v>63315119.178701334</v>
      </c>
      <c r="W15" s="192">
        <v>63512018.825364053</v>
      </c>
      <c r="X15" s="192">
        <v>63661608.247105561</v>
      </c>
      <c r="Y15" s="192">
        <v>63716618.210449636</v>
      </c>
      <c r="Z15" s="192">
        <v>64330492.524248645</v>
      </c>
      <c r="AA15" s="192">
        <v>64633257.65073429</v>
      </c>
      <c r="AB15" s="192">
        <v>64958396.43878521</v>
      </c>
      <c r="AC15" s="192">
        <v>65142054.97322005</v>
      </c>
      <c r="AD15" s="192">
        <v>65421241.948261634</v>
      </c>
      <c r="AE15" s="192">
        <f t="shared" si="4"/>
        <v>65421241.948261634</v>
      </c>
      <c r="AF15" s="192">
        <f>HLOOKUP(MAX(T15:AD15),T15:$AD$1158,COUNT(AD15:$AD$1158),FALSE)</f>
        <v>200000</v>
      </c>
      <c r="AK15">
        <v>12</v>
      </c>
      <c r="AL15" s="198">
        <v>58983684.563968226</v>
      </c>
    </row>
    <row r="16" spans="1:41" x14ac:dyDescent="0.25">
      <c r="A16" s="80" t="s">
        <v>33</v>
      </c>
      <c r="B16" s="176">
        <v>0.25</v>
      </c>
      <c r="C16"/>
      <c r="D16"/>
      <c r="E16"/>
      <c r="J16">
        <v>15</v>
      </c>
      <c r="K16">
        <v>50</v>
      </c>
      <c r="M16">
        <v>14</v>
      </c>
      <c r="N16">
        <f t="shared" si="1"/>
        <v>40</v>
      </c>
      <c r="O16">
        <f t="shared" si="2"/>
        <v>-5000</v>
      </c>
      <c r="P16">
        <f t="shared" si="3"/>
        <v>0.2</v>
      </c>
      <c r="S16">
        <v>14</v>
      </c>
      <c r="T16" s="192">
        <v>66138541.061282784</v>
      </c>
      <c r="U16" s="192">
        <v>66873342.169614032</v>
      </c>
      <c r="V16" s="192">
        <v>67551388.093362972</v>
      </c>
      <c r="W16" s="192">
        <v>68083629.119051009</v>
      </c>
      <c r="X16" s="192">
        <v>68245498.672149718</v>
      </c>
      <c r="Y16" s="192">
        <v>68474319.390685067</v>
      </c>
      <c r="Z16" s="192">
        <v>69098150.544493988</v>
      </c>
      <c r="AA16" s="192">
        <v>69738580.341352224</v>
      </c>
      <c r="AB16" s="192">
        <v>70181846.090241</v>
      </c>
      <c r="AC16" s="192">
        <v>70537482.040655717</v>
      </c>
      <c r="AD16" s="192">
        <v>71047996.904453367</v>
      </c>
      <c r="AE16" s="192">
        <f t="shared" si="4"/>
        <v>71047996.904453367</v>
      </c>
      <c r="AF16" s="192">
        <f>HLOOKUP(MAX(T16:AD16),T16:$AD$1158,COUNT(AD16:$AD$1158),FALSE)</f>
        <v>200000</v>
      </c>
      <c r="AK16">
        <v>13</v>
      </c>
      <c r="AL16" s="198">
        <v>63599817.07571052</v>
      </c>
    </row>
    <row r="17" spans="1:40" x14ac:dyDescent="0.25">
      <c r="A17" s="80" t="s">
        <v>32</v>
      </c>
      <c r="B17" s="176">
        <v>0.1</v>
      </c>
      <c r="C17"/>
      <c r="D17"/>
      <c r="E17"/>
      <c r="J17">
        <v>0</v>
      </c>
      <c r="K17">
        <v>50</v>
      </c>
      <c r="M17">
        <v>15</v>
      </c>
      <c r="N17">
        <f t="shared" si="1"/>
        <v>50</v>
      </c>
      <c r="O17">
        <f t="shared" si="2"/>
        <v>-5000</v>
      </c>
      <c r="P17">
        <f t="shared" si="3"/>
        <v>0.2</v>
      </c>
      <c r="S17">
        <v>15</v>
      </c>
      <c r="T17" s="192">
        <v>70169620.278161079</v>
      </c>
      <c r="U17" s="192">
        <v>70892949.909210891</v>
      </c>
      <c r="V17" s="192">
        <v>71898137.602362111</v>
      </c>
      <c r="W17" s="192">
        <v>72447191.690607563</v>
      </c>
      <c r="X17" s="192">
        <v>72948935.553931803</v>
      </c>
      <c r="Y17" s="192">
        <v>73073941.674255103</v>
      </c>
      <c r="Z17" s="192">
        <v>74029662.479920685</v>
      </c>
      <c r="AA17" s="192">
        <v>74790052.576828197</v>
      </c>
      <c r="AB17" s="192">
        <v>75460979.53605023</v>
      </c>
      <c r="AC17" s="192">
        <v>75932909.108091369</v>
      </c>
      <c r="AD17" s="192">
        <v>76821495.904584348</v>
      </c>
      <c r="AE17" s="192">
        <f t="shared" si="4"/>
        <v>76821495.904584348</v>
      </c>
      <c r="AF17" s="192">
        <f>HLOOKUP(MAX(T17:AD17),T17:$AD$1158,COUNT(AD17:$AD$1158),FALSE)</f>
        <v>200000</v>
      </c>
      <c r="AK17">
        <v>14</v>
      </c>
      <c r="AL17" s="198">
        <v>68098622.131066814</v>
      </c>
      <c r="AN17" t="s">
        <v>89</v>
      </c>
    </row>
    <row r="18" spans="1:40" x14ac:dyDescent="0.25">
      <c r="A18" s="80"/>
      <c r="B18" s="174"/>
      <c r="C18"/>
      <c r="D18"/>
      <c r="E18"/>
      <c r="M18">
        <v>16</v>
      </c>
      <c r="N18">
        <f t="shared" si="1"/>
        <v>-75</v>
      </c>
      <c r="O18">
        <f t="shared" si="2"/>
        <v>-3000</v>
      </c>
      <c r="P18">
        <f t="shared" si="3"/>
        <v>0.2</v>
      </c>
      <c r="S18">
        <v>16</v>
      </c>
      <c r="T18" s="192">
        <v>20828822.337855525</v>
      </c>
      <c r="U18" s="192">
        <v>19443070.269289568</v>
      </c>
      <c r="V18" s="192">
        <v>18292221.47032873</v>
      </c>
      <c r="W18" s="192">
        <v>16688383.864680614</v>
      </c>
      <c r="X18" s="192">
        <v>15035293.782121316</v>
      </c>
      <c r="Y18" s="192">
        <v>13007408.208551038</v>
      </c>
      <c r="Z18" s="192">
        <v>11747533.057203449</v>
      </c>
      <c r="AA18" s="192">
        <v>10395802.105131753</v>
      </c>
      <c r="AB18" s="192">
        <v>8902590.8994439878</v>
      </c>
      <c r="AC18" s="192">
        <v>7210941.6304025445</v>
      </c>
      <c r="AD18" s="192">
        <v>5930655.0963800419</v>
      </c>
      <c r="AE18" s="192">
        <f t="shared" si="4"/>
        <v>20828822.337855525</v>
      </c>
      <c r="AF18" s="192">
        <f>HLOOKUP(MAX(T18:AD18),T18:$AD$1158,COUNT(AD18:$AD$1158),FALSE)</f>
        <v>150000</v>
      </c>
      <c r="AK18">
        <v>15</v>
      </c>
      <c r="AL18" s="198">
        <v>72549974.221251816</v>
      </c>
    </row>
    <row r="19" spans="1:40" x14ac:dyDescent="0.25">
      <c r="A19" s="80" t="s">
        <v>30</v>
      </c>
      <c r="B19" s="177">
        <f>SUM(B20:B22)</f>
        <v>550000</v>
      </c>
      <c r="C19"/>
      <c r="D19"/>
      <c r="E19"/>
      <c r="J19" t="s">
        <v>72</v>
      </c>
      <c r="M19">
        <v>17</v>
      </c>
      <c r="N19">
        <f t="shared" si="1"/>
        <v>-65</v>
      </c>
      <c r="O19">
        <f t="shared" si="2"/>
        <v>-3000</v>
      </c>
      <c r="P19">
        <f t="shared" si="3"/>
        <v>0.2</v>
      </c>
      <c r="S19">
        <v>17</v>
      </c>
      <c r="T19" s="192">
        <v>24664442.73207628</v>
      </c>
      <c r="U19" s="192">
        <v>23410210.322655279</v>
      </c>
      <c r="V19" s="192">
        <v>22336471.403870188</v>
      </c>
      <c r="W19" s="192">
        <v>21205024.896319237</v>
      </c>
      <c r="X19" s="192">
        <v>19518366.083426576</v>
      </c>
      <c r="Y19" s="192">
        <v>17834778.838503484</v>
      </c>
      <c r="Z19" s="192">
        <v>16804705.165650748</v>
      </c>
      <c r="AA19" s="192">
        <v>15633151.239181943</v>
      </c>
      <c r="AB19" s="192">
        <v>14264992.588570874</v>
      </c>
      <c r="AC19" s="192">
        <v>12808644.815658521</v>
      </c>
      <c r="AD19" s="192">
        <v>11504383.042513432</v>
      </c>
      <c r="AE19" s="192">
        <f t="shared" si="4"/>
        <v>24664442.73207628</v>
      </c>
      <c r="AF19" s="192">
        <f>HLOOKUP(MAX(T19:AD19),T19:$AD$1158,COUNT(AD19:$AD$1158),FALSE)</f>
        <v>150000</v>
      </c>
      <c r="AK19">
        <v>16</v>
      </c>
      <c r="AL19" s="198">
        <v>15693291.347245686</v>
      </c>
    </row>
    <row r="20" spans="1:40" x14ac:dyDescent="0.25">
      <c r="A20" s="80" t="s">
        <v>28</v>
      </c>
      <c r="B20" s="177">
        <v>100000</v>
      </c>
      <c r="C20"/>
      <c r="D20"/>
      <c r="E20"/>
      <c r="J20">
        <v>1</v>
      </c>
      <c r="K20">
        <v>-5000</v>
      </c>
      <c r="M20">
        <v>18</v>
      </c>
      <c r="N20">
        <f t="shared" si="1"/>
        <v>-55</v>
      </c>
      <c r="O20">
        <f t="shared" si="2"/>
        <v>-3000</v>
      </c>
      <c r="P20">
        <f t="shared" si="3"/>
        <v>0.2</v>
      </c>
      <c r="S20">
        <v>18</v>
      </c>
      <c r="T20" s="192">
        <v>28459605.36946214</v>
      </c>
      <c r="U20" s="192">
        <v>27566497.30308811</v>
      </c>
      <c r="V20" s="192">
        <v>26519713.308473464</v>
      </c>
      <c r="W20" s="192">
        <v>25516119.781644646</v>
      </c>
      <c r="X20" s="192">
        <v>24215184.140668087</v>
      </c>
      <c r="Y20" s="192">
        <v>22539453.00868056</v>
      </c>
      <c r="Z20" s="192">
        <v>21631732.29891571</v>
      </c>
      <c r="AA20" s="192">
        <v>20632155.788426757</v>
      </c>
      <c r="AB20" s="192">
        <v>19491099.024321735</v>
      </c>
      <c r="AC20" s="192">
        <v>18029144.905927178</v>
      </c>
      <c r="AD20" s="192">
        <v>16892918.869457398</v>
      </c>
      <c r="AE20" s="192">
        <f t="shared" si="4"/>
        <v>28459605.36946214</v>
      </c>
      <c r="AF20" s="192">
        <f>HLOOKUP(MAX(T20:AD20),T20:$AD$1158,COUNT(AD20:$AD$1158),FALSE)</f>
        <v>150000</v>
      </c>
      <c r="AK20">
        <v>17</v>
      </c>
      <c r="AL20" s="198">
        <v>20255013.920766838</v>
      </c>
    </row>
    <row r="21" spans="1:40" x14ac:dyDescent="0.25">
      <c r="A21" s="80" t="s">
        <v>27</v>
      </c>
      <c r="B21" s="177">
        <v>150000</v>
      </c>
      <c r="C21"/>
      <c r="D21"/>
      <c r="E21"/>
      <c r="J21">
        <v>2</v>
      </c>
      <c r="K21">
        <v>-3000</v>
      </c>
      <c r="M21">
        <v>19</v>
      </c>
      <c r="N21">
        <f t="shared" si="1"/>
        <v>-45</v>
      </c>
      <c r="O21">
        <f t="shared" si="2"/>
        <v>-3000</v>
      </c>
      <c r="P21">
        <f t="shared" si="3"/>
        <v>0.2</v>
      </c>
      <c r="S21">
        <v>19</v>
      </c>
      <c r="T21" s="192">
        <v>32435715.324292079</v>
      </c>
      <c r="U21" s="192">
        <v>31533637.356453821</v>
      </c>
      <c r="V21" s="192">
        <v>30812052.879251473</v>
      </c>
      <c r="W21" s="192">
        <v>29728405.451861415</v>
      </c>
      <c r="X21" s="192">
        <v>28698256.441973347</v>
      </c>
      <c r="Y21" s="192">
        <v>27366823.638632998</v>
      </c>
      <c r="Z21" s="192">
        <v>26688904.407363005</v>
      </c>
      <c r="AA21" s="192">
        <v>25869504.922476947</v>
      </c>
      <c r="AB21" s="192">
        <v>24853500.713448625</v>
      </c>
      <c r="AC21" s="192">
        <v>23626848.091183152</v>
      </c>
      <c r="AD21" s="192">
        <v>22612007.931367245</v>
      </c>
      <c r="AE21" s="192">
        <f t="shared" si="4"/>
        <v>32435715.324292079</v>
      </c>
      <c r="AF21" s="192">
        <f>HLOOKUP(MAX(T21:AD21),T21:$AD$1158,COUNT(AD21:$AD$1158),FALSE)</f>
        <v>150000</v>
      </c>
      <c r="AK21">
        <v>18</v>
      </c>
      <c r="AL21" s="198">
        <v>24700791.966064773</v>
      </c>
    </row>
    <row r="22" spans="1:40" x14ac:dyDescent="0.25">
      <c r="A22" s="80" t="s">
        <v>26</v>
      </c>
      <c r="B22" s="177">
        <v>300000</v>
      </c>
      <c r="C22"/>
      <c r="D22"/>
      <c r="E22"/>
      <c r="J22">
        <v>3</v>
      </c>
      <c r="K22">
        <v>-1000</v>
      </c>
      <c r="M22">
        <v>20</v>
      </c>
      <c r="N22">
        <f t="shared" si="1"/>
        <v>-35</v>
      </c>
      <c r="O22">
        <f t="shared" si="2"/>
        <v>-3000</v>
      </c>
      <c r="P22">
        <f t="shared" si="3"/>
        <v>0.2</v>
      </c>
      <c r="S22">
        <v>20</v>
      </c>
      <c r="T22" s="192">
        <v>36230877.961677939</v>
      </c>
      <c r="U22" s="192">
        <v>35689924.336886652</v>
      </c>
      <c r="V22" s="192">
        <v>34995294.783854753</v>
      </c>
      <c r="W22" s="192">
        <v>34245046.483500034</v>
      </c>
      <c r="X22" s="192">
        <v>33229119.856959157</v>
      </c>
      <c r="Y22" s="192">
        <v>32071497.80881007</v>
      </c>
      <c r="Z22" s="192">
        <v>31515931.540627971</v>
      </c>
      <c r="AA22" s="192">
        <v>30868509.471721761</v>
      </c>
      <c r="AB22" s="192">
        <v>29905965.06704196</v>
      </c>
      <c r="AC22" s="192">
        <v>28969807.472387664</v>
      </c>
      <c r="AD22" s="192">
        <v>28185735.877500631</v>
      </c>
      <c r="AE22" s="192">
        <f t="shared" si="4"/>
        <v>36230877.961677939</v>
      </c>
      <c r="AF22" s="192">
        <f>HLOOKUP(MAX(T22:AD22),T22:$AD$1158,COUNT(AD22:$AD$1158),FALSE)</f>
        <v>150000</v>
      </c>
      <c r="AK22">
        <v>19</v>
      </c>
      <c r="AL22" s="198">
        <v>29262514.539585933</v>
      </c>
    </row>
    <row r="23" spans="1:40" x14ac:dyDescent="0.25">
      <c r="A23" s="80" t="s">
        <v>25</v>
      </c>
      <c r="B23" s="176">
        <f>B5</f>
        <v>0.2</v>
      </c>
      <c r="C23"/>
      <c r="D23"/>
      <c r="E23"/>
      <c r="J23">
        <v>4</v>
      </c>
      <c r="K23">
        <v>1000</v>
      </c>
      <c r="M23">
        <v>21</v>
      </c>
      <c r="N23">
        <f t="shared" si="1"/>
        <v>-25</v>
      </c>
      <c r="O23">
        <f t="shared" si="2"/>
        <v>-3000</v>
      </c>
      <c r="P23">
        <f t="shared" si="3"/>
        <v>0.2</v>
      </c>
      <c r="S23">
        <v>21</v>
      </c>
      <c r="T23" s="192">
        <v>40206987.916507877</v>
      </c>
      <c r="U23" s="192">
        <v>39657064.390252367</v>
      </c>
      <c r="V23" s="192">
        <v>39287634.354632758</v>
      </c>
      <c r="W23" s="192">
        <v>38556141.368825443</v>
      </c>
      <c r="X23" s="192">
        <v>37878146.800520122</v>
      </c>
      <c r="Y23" s="192">
        <v>36726547.526095182</v>
      </c>
      <c r="Z23" s="192">
        <v>36394416.465996303</v>
      </c>
      <c r="AA23" s="192">
        <v>35752938.088639781</v>
      </c>
      <c r="AB23" s="192">
        <v>35132071.502792828</v>
      </c>
      <c r="AC23" s="192">
        <v>34312766.853592187</v>
      </c>
      <c r="AD23" s="192">
        <v>33904824.939410485</v>
      </c>
      <c r="AE23" s="192">
        <f t="shared" si="4"/>
        <v>40206987.916507877</v>
      </c>
      <c r="AF23" s="192">
        <f>HLOOKUP(MAX(T23:AD23),T23:$AD$1158,COUNT(AD23:$AD$1158),FALSE)</f>
        <v>150000</v>
      </c>
      <c r="AK23">
        <v>20</v>
      </c>
      <c r="AL23" s="198">
        <v>33607471.255994126</v>
      </c>
    </row>
    <row r="24" spans="1:40" x14ac:dyDescent="0.25">
      <c r="A24" s="80"/>
      <c r="B24" s="174"/>
      <c r="C24"/>
      <c r="D24"/>
      <c r="E24"/>
      <c r="J24">
        <v>5</v>
      </c>
      <c r="K24">
        <v>3000</v>
      </c>
      <c r="M24">
        <v>22</v>
      </c>
      <c r="N24">
        <f t="shared" si="1"/>
        <v>-15</v>
      </c>
      <c r="O24">
        <f t="shared" si="2"/>
        <v>-3000</v>
      </c>
      <c r="P24">
        <f t="shared" si="3"/>
        <v>0.2</v>
      </c>
      <c r="S24">
        <v>22</v>
      </c>
      <c r="T24" s="192">
        <v>43915166.376698703</v>
      </c>
      <c r="U24" s="192">
        <v>43575569.683164813</v>
      </c>
      <c r="V24" s="192">
        <v>43470876.259236038</v>
      </c>
      <c r="W24" s="192">
        <v>43072782.400464073</v>
      </c>
      <c r="X24" s="192">
        <v>42306259.321092747</v>
      </c>
      <c r="Y24" s="192">
        <v>41603542.608939596</v>
      </c>
      <c r="Z24" s="192">
        <v>41400130.782340229</v>
      </c>
      <c r="AA24" s="192">
        <v>40990287.222689979</v>
      </c>
      <c r="AB24" s="192">
        <v>40494473.191919714</v>
      </c>
      <c r="AC24" s="192">
        <v>39910470.038848162</v>
      </c>
      <c r="AD24" s="192">
        <v>39478552.885543868</v>
      </c>
      <c r="AE24" s="192">
        <f t="shared" si="4"/>
        <v>43915166.376698703</v>
      </c>
      <c r="AF24" s="192">
        <f>HLOOKUP(MAX(T24:AD24),T24:$AD$1158,COUNT(AD24:$AD$1158),FALSE)</f>
        <v>150000</v>
      </c>
      <c r="AK24">
        <v>21</v>
      </c>
      <c r="AL24" s="198">
        <v>38006355.659947991</v>
      </c>
    </row>
    <row r="25" spans="1:40" x14ac:dyDescent="0.25">
      <c r="A25" s="80" t="s">
        <v>24</v>
      </c>
      <c r="B25" s="178">
        <v>0.35</v>
      </c>
      <c r="C25"/>
      <c r="D25"/>
      <c r="E25"/>
      <c r="J25">
        <v>6</v>
      </c>
      <c r="K25">
        <v>5000</v>
      </c>
      <c r="M25">
        <v>23</v>
      </c>
      <c r="N25">
        <f t="shared" si="1"/>
        <v>-10</v>
      </c>
      <c r="O25">
        <f t="shared" si="2"/>
        <v>-3000</v>
      </c>
      <c r="P25">
        <f t="shared" si="3"/>
        <v>0.2</v>
      </c>
      <c r="S25">
        <v>23</v>
      </c>
      <c r="T25" s="192">
        <v>45876468.662406601</v>
      </c>
      <c r="U25" s="192">
        <v>45772604.017141424</v>
      </c>
      <c r="V25" s="192">
        <v>45470939.00837791</v>
      </c>
      <c r="W25" s="192">
        <v>45300713.337915652</v>
      </c>
      <c r="X25" s="192">
        <v>44575275.362111695</v>
      </c>
      <c r="Y25" s="192">
        <v>43852908.954277314</v>
      </c>
      <c r="Z25" s="192">
        <v>43784056.118513271</v>
      </c>
      <c r="AA25" s="192">
        <v>43573723.029133163</v>
      </c>
      <c r="AB25" s="192">
        <v>43166785.21561081</v>
      </c>
      <c r="AC25" s="192">
        <v>42549198.988851279</v>
      </c>
      <c r="AD25" s="192">
        <v>42143425.224541336</v>
      </c>
      <c r="AE25" s="192">
        <f t="shared" si="4"/>
        <v>45876468.662406601</v>
      </c>
      <c r="AF25" s="192">
        <f>HLOOKUP(MAX(T25:AD25),T25:$AD$1158,COUNT(AD25:$AD$1158),FALSE)</f>
        <v>150000</v>
      </c>
      <c r="AK25">
        <v>22</v>
      </c>
      <c r="AL25" s="198">
        <v>42614971.874813221</v>
      </c>
    </row>
    <row r="26" spans="1:40" x14ac:dyDescent="0.25">
      <c r="A26" s="80" t="s">
        <v>66</v>
      </c>
      <c r="B26" s="176">
        <v>0.15</v>
      </c>
      <c r="C26"/>
      <c r="D26"/>
      <c r="E26"/>
      <c r="J26">
        <v>7</v>
      </c>
      <c r="K26">
        <v>7000</v>
      </c>
      <c r="M26">
        <v>24</v>
      </c>
      <c r="N26">
        <f t="shared" si="1"/>
        <v>-5</v>
      </c>
      <c r="O26">
        <f t="shared" si="2"/>
        <v>-3000</v>
      </c>
      <c r="P26">
        <f t="shared" si="3"/>
        <v>0.2</v>
      </c>
      <c r="S26">
        <v>24</v>
      </c>
      <c r="T26" s="192">
        <v>47710329.014084563</v>
      </c>
      <c r="U26" s="192">
        <v>47689565.567551337</v>
      </c>
      <c r="V26" s="192">
        <v>47609993.7285816</v>
      </c>
      <c r="W26" s="192">
        <v>47383877.285789467</v>
      </c>
      <c r="X26" s="192">
        <v>46955286.264653713</v>
      </c>
      <c r="Y26" s="192">
        <v>46258592.326224707</v>
      </c>
      <c r="Z26" s="192">
        <v>46167981.454686314</v>
      </c>
      <c r="AA26" s="192">
        <v>45989291.771934792</v>
      </c>
      <c r="AB26" s="192">
        <v>45720579.627670571</v>
      </c>
      <c r="AC26" s="192">
        <v>45253429.42005267</v>
      </c>
      <c r="AD26" s="192">
        <v>44993489.682728231</v>
      </c>
      <c r="AE26" s="192">
        <f t="shared" si="4"/>
        <v>47710329.014084563</v>
      </c>
      <c r="AF26" s="192">
        <f>HLOOKUP(MAX(T26:AD26),T26:$AD$1158,COUNT(AD26:$AD$1158),FALSE)</f>
        <v>150000</v>
      </c>
      <c r="AK26">
        <v>23</v>
      </c>
      <c r="AL26" s="198">
        <v>44841377.92056299</v>
      </c>
    </row>
    <row r="27" spans="1:40" ht="16.5" thickBot="1" x14ac:dyDescent="0.3">
      <c r="A27" s="86" t="s">
        <v>67</v>
      </c>
      <c r="B27" s="179">
        <v>0.2</v>
      </c>
      <c r="C27"/>
      <c r="D27"/>
      <c r="E27"/>
      <c r="J27">
        <v>8</v>
      </c>
      <c r="K27">
        <v>9000</v>
      </c>
      <c r="M27">
        <v>25</v>
      </c>
      <c r="N27">
        <f t="shared" si="1"/>
        <v>0</v>
      </c>
      <c r="O27">
        <f t="shared" si="2"/>
        <v>-3000</v>
      </c>
      <c r="P27">
        <f t="shared" si="3"/>
        <v>0.2</v>
      </c>
      <c r="S27">
        <v>25</v>
      </c>
      <c r="T27" s="192">
        <v>49812120.860401645</v>
      </c>
      <c r="U27" s="192">
        <v>49739744.070507139</v>
      </c>
      <c r="V27" s="192">
        <v>49807403.014413632</v>
      </c>
      <c r="W27" s="192">
        <v>49512999.008132428</v>
      </c>
      <c r="X27" s="192">
        <v>49272093.419353209</v>
      </c>
      <c r="Y27" s="192">
        <v>48557583.124454379</v>
      </c>
      <c r="Z27" s="192">
        <v>48611083.251778238</v>
      </c>
      <c r="AA27" s="192">
        <v>48572727.578377984</v>
      </c>
      <c r="AB27" s="192">
        <v>48219249.569204144</v>
      </c>
      <c r="AC27" s="192">
        <v>47892158.370055802</v>
      </c>
      <c r="AD27" s="192">
        <v>47921305.43540021</v>
      </c>
      <c r="AE27" s="192">
        <f t="shared" si="4"/>
        <v>49812120.860401645</v>
      </c>
      <c r="AF27" s="192">
        <f>HLOOKUP(MAX(T27:AD27),T27:$AD$1158,COUNT(AD27:$AD$1158),FALSE)</f>
        <v>150000</v>
      </c>
      <c r="AK27">
        <v>24</v>
      </c>
      <c r="AL27" s="198">
        <v>47013856.278767087</v>
      </c>
    </row>
    <row r="28" spans="1:40" x14ac:dyDescent="0.25">
      <c r="C28"/>
      <c r="D28"/>
      <c r="E28"/>
      <c r="J28">
        <v>9</v>
      </c>
      <c r="K28">
        <v>11000</v>
      </c>
      <c r="M28">
        <v>26</v>
      </c>
      <c r="N28">
        <f t="shared" si="1"/>
        <v>10</v>
      </c>
      <c r="O28">
        <f t="shared" si="2"/>
        <v>-3000</v>
      </c>
      <c r="P28">
        <f t="shared" si="3"/>
        <v>0.2</v>
      </c>
      <c r="S28">
        <v>26</v>
      </c>
      <c r="T28" s="192">
        <v>53647741.2546224</v>
      </c>
      <c r="U28" s="192">
        <v>53706884.123872846</v>
      </c>
      <c r="V28" s="192">
        <v>53946520.483759187</v>
      </c>
      <c r="W28" s="192">
        <v>53983682.265301906</v>
      </c>
      <c r="X28" s="192">
        <v>53755165.720658466</v>
      </c>
      <c r="Y28" s="192">
        <v>53384953.754406825</v>
      </c>
      <c r="Z28" s="192">
        <v>53668255.360225536</v>
      </c>
      <c r="AA28" s="192">
        <v>53810076.712428182</v>
      </c>
      <c r="AB28" s="192">
        <v>53636775.728857227</v>
      </c>
      <c r="AC28" s="192">
        <v>53489861.555311784</v>
      </c>
      <c r="AD28" s="192">
        <v>53436242.232584573</v>
      </c>
      <c r="AE28" s="192">
        <f t="shared" si="4"/>
        <v>53983682.265301906</v>
      </c>
      <c r="AF28" s="192">
        <f>HLOOKUP(MAX(T28:AD28),T28:$AD$1158,COUNT(AD28:$AD$1158),FALSE)</f>
        <v>165000</v>
      </c>
      <c r="AK28">
        <v>25</v>
      </c>
      <c r="AL28" s="198">
        <v>49186334.636971176</v>
      </c>
    </row>
    <row r="29" spans="1:40" x14ac:dyDescent="0.25">
      <c r="J29">
        <v>10</v>
      </c>
      <c r="K29">
        <v>13000</v>
      </c>
      <c r="M29">
        <v>27</v>
      </c>
      <c r="N29">
        <f t="shared" si="1"/>
        <v>20</v>
      </c>
      <c r="O29">
        <f t="shared" si="2"/>
        <v>-3000</v>
      </c>
      <c r="P29">
        <f t="shared" si="3"/>
        <v>0.2</v>
      </c>
      <c r="S29">
        <v>27</v>
      </c>
      <c r="T29" s="192">
        <v>57355919.714813225</v>
      </c>
      <c r="U29" s="192">
        <v>57863171.104305677</v>
      </c>
      <c r="V29" s="192">
        <v>58129762.388362475</v>
      </c>
      <c r="W29" s="192">
        <v>58340734.925096452</v>
      </c>
      <c r="X29" s="192">
        <v>58451983.777899981</v>
      </c>
      <c r="Y29" s="192">
        <v>58089627.924583897</v>
      </c>
      <c r="Z29" s="192">
        <v>58495282.493490502</v>
      </c>
      <c r="AA29" s="192">
        <v>58694505.329346195</v>
      </c>
      <c r="AB29" s="192">
        <v>58807757.694081888</v>
      </c>
      <c r="AC29" s="192">
        <v>58832820.936516292</v>
      </c>
      <c r="AD29" s="192">
        <v>59009970.178717948</v>
      </c>
      <c r="AE29" s="192">
        <f t="shared" si="4"/>
        <v>59009970.178717948</v>
      </c>
      <c r="AF29" s="192">
        <f>HLOOKUP(MAX(T29:AD29),T29:$AD$1158,COUNT(AD29:$AD$1158),FALSE)</f>
        <v>200000</v>
      </c>
      <c r="AK29">
        <v>26</v>
      </c>
      <c r="AL29" s="198">
        <v>53748057.210492335</v>
      </c>
    </row>
    <row r="30" spans="1:40" ht="16.5" thickBot="1" x14ac:dyDescent="0.3">
      <c r="J30">
        <v>11</v>
      </c>
      <c r="K30">
        <v>15000</v>
      </c>
      <c r="M30">
        <v>28</v>
      </c>
      <c r="N30">
        <f t="shared" si="1"/>
        <v>30</v>
      </c>
      <c r="O30">
        <f t="shared" si="2"/>
        <v>-3000</v>
      </c>
      <c r="P30">
        <f t="shared" si="3"/>
        <v>0.2</v>
      </c>
      <c r="S30">
        <v>28</v>
      </c>
      <c r="T30" s="192">
        <v>61332029.669643164</v>
      </c>
      <c r="U30" s="192">
        <v>61739385.301171817</v>
      </c>
      <c r="V30" s="192">
        <v>62422101.959140472</v>
      </c>
      <c r="W30" s="192">
        <v>62651829.810421862</v>
      </c>
      <c r="X30" s="192">
        <v>62832305.184792064</v>
      </c>
      <c r="Y30" s="192">
        <v>62916998.554536343</v>
      </c>
      <c r="Z30" s="192">
        <v>63552454.601937793</v>
      </c>
      <c r="AA30" s="192">
        <v>63878563.332081601</v>
      </c>
      <c r="AB30" s="192">
        <v>64225283.85373497</v>
      </c>
      <c r="AC30" s="192">
        <v>64430524.121772259</v>
      </c>
      <c r="AD30" s="192">
        <v>64729059.24062781</v>
      </c>
      <c r="AE30" s="192">
        <f t="shared" si="4"/>
        <v>64729059.24062781</v>
      </c>
      <c r="AF30" s="192">
        <f>HLOOKUP(MAX(T30:AD30),T30:$AD$1158,COUNT(AD30:$AD$1158),FALSE)</f>
        <v>200000</v>
      </c>
      <c r="AK30">
        <v>27</v>
      </c>
      <c r="AL30" s="198">
        <v>58193835.255790278</v>
      </c>
    </row>
    <row r="31" spans="1:40" x14ac:dyDescent="0.25">
      <c r="A31" s="75" t="s">
        <v>22</v>
      </c>
      <c r="B31" s="180">
        <v>2002</v>
      </c>
      <c r="C31" s="76">
        <v>2003</v>
      </c>
      <c r="D31" s="76">
        <f>C31+1</f>
        <v>2004</v>
      </c>
      <c r="E31" s="76">
        <f>D31+1</f>
        <v>2005</v>
      </c>
      <c r="F31" s="76">
        <f>E31+1</f>
        <v>2006</v>
      </c>
      <c r="G31" s="181">
        <f>F31+1</f>
        <v>2007</v>
      </c>
      <c r="J31">
        <v>0</v>
      </c>
      <c r="K31">
        <v>15000</v>
      </c>
      <c r="M31">
        <v>29</v>
      </c>
      <c r="N31">
        <f t="shared" si="1"/>
        <v>40</v>
      </c>
      <c r="O31">
        <f t="shared" si="2"/>
        <v>-3000</v>
      </c>
      <c r="P31">
        <f t="shared" si="3"/>
        <v>0.2</v>
      </c>
      <c r="S31">
        <v>29</v>
      </c>
      <c r="T31" s="192">
        <v>65127192.307029024</v>
      </c>
      <c r="U31" s="192">
        <v>65895672.281604648</v>
      </c>
      <c r="V31" s="192">
        <v>66605343.863743767</v>
      </c>
      <c r="W31" s="192">
        <v>67168470.842060491</v>
      </c>
      <c r="X31" s="192">
        <v>67363168.599777877</v>
      </c>
      <c r="Y31" s="192">
        <v>67621672.724713415</v>
      </c>
      <c r="Z31" s="192">
        <v>68268847.482180506</v>
      </c>
      <c r="AA31" s="192">
        <v>68930859.012641206</v>
      </c>
      <c r="AB31" s="192">
        <v>69396265.818959638</v>
      </c>
      <c r="AC31" s="192">
        <v>69773483.50297679</v>
      </c>
      <c r="AD31" s="192">
        <v>70302787.1867612</v>
      </c>
      <c r="AE31" s="192">
        <f t="shared" si="4"/>
        <v>70302787.1867612</v>
      </c>
      <c r="AF31" s="192">
        <f>HLOOKUP(MAX(T31:AD31),T31:$AD$1158,COUNT(AD31:$AD$1158),FALSE)</f>
        <v>200000</v>
      </c>
      <c r="AK31">
        <v>28</v>
      </c>
      <c r="AL31" s="198">
        <v>62755557.82931143</v>
      </c>
    </row>
    <row r="32" spans="1:40" x14ac:dyDescent="0.25">
      <c r="A32" s="78" t="s">
        <v>20</v>
      </c>
      <c r="C32" s="40">
        <f>$B$3+$B$4</f>
        <v>75</v>
      </c>
      <c r="D32" s="40">
        <f>ROUNDDOWN(C32*(1+$B5),0)</f>
        <v>90</v>
      </c>
      <c r="E32" s="40">
        <f t="shared" ref="E32:G32" si="5">ROUNDDOWN(D32*(1+$B5),0)</f>
        <v>108</v>
      </c>
      <c r="F32" s="40">
        <f t="shared" si="5"/>
        <v>129</v>
      </c>
      <c r="G32" s="40">
        <f t="shared" si="5"/>
        <v>154</v>
      </c>
      <c r="M32">
        <v>30</v>
      </c>
      <c r="N32">
        <f t="shared" si="1"/>
        <v>50</v>
      </c>
      <c r="O32">
        <f t="shared" si="2"/>
        <v>-3000</v>
      </c>
      <c r="P32">
        <f t="shared" si="3"/>
        <v>0.2</v>
      </c>
      <c r="S32">
        <v>30</v>
      </c>
      <c r="T32" s="192">
        <v>69103302.26185897</v>
      </c>
      <c r="U32" s="192">
        <v>69862812.334970355</v>
      </c>
      <c r="V32" s="192">
        <v>70897683.434521765</v>
      </c>
      <c r="W32" s="192">
        <v>71479565.727385893</v>
      </c>
      <c r="X32" s="192">
        <v>72012195.54333885</v>
      </c>
      <c r="Y32" s="192">
        <v>72170029.868280798</v>
      </c>
      <c r="Z32" s="192">
        <v>73147332.407548845</v>
      </c>
      <c r="AA32" s="192">
        <v>73929863.561886027</v>
      </c>
      <c r="AB32" s="192">
        <v>74622372.254710495</v>
      </c>
      <c r="AC32" s="192">
        <v>75116442.884181291</v>
      </c>
      <c r="AD32" s="192">
        <v>76021876.24867104</v>
      </c>
      <c r="AE32" s="192">
        <f t="shared" si="4"/>
        <v>76021876.24867104</v>
      </c>
      <c r="AF32" s="192">
        <f>HLOOKUP(MAX(T32:AD32),T32:$AD$1158,COUNT(AD32:$AD$1158),FALSE)</f>
        <v>200000</v>
      </c>
      <c r="AK32">
        <v>29</v>
      </c>
      <c r="AL32" s="198">
        <v>67201335.874609366</v>
      </c>
    </row>
    <row r="33" spans="1:38" x14ac:dyDescent="0.25">
      <c r="A33" s="80" t="s">
        <v>19</v>
      </c>
      <c r="C33" s="69">
        <f>$B$2</f>
        <v>150000</v>
      </c>
      <c r="D33" s="69">
        <f>$B$2</f>
        <v>150000</v>
      </c>
      <c r="E33" s="69">
        <f>$B$2</f>
        <v>150000</v>
      </c>
      <c r="F33" s="69">
        <f>$B$2</f>
        <v>150000</v>
      </c>
      <c r="G33" s="84">
        <f>$B$2</f>
        <v>150000</v>
      </c>
      <c r="J33" t="s">
        <v>77</v>
      </c>
      <c r="M33">
        <v>31</v>
      </c>
      <c r="N33">
        <f t="shared" si="1"/>
        <v>-75</v>
      </c>
      <c r="O33">
        <f t="shared" si="2"/>
        <v>-1000</v>
      </c>
      <c r="P33">
        <f t="shared" si="3"/>
        <v>0.2</v>
      </c>
      <c r="S33">
        <v>31</v>
      </c>
      <c r="T33" s="192">
        <v>20429893.444926728</v>
      </c>
      <c r="U33" s="192">
        <v>19079762.494595151</v>
      </c>
      <c r="V33" s="192">
        <v>17958597.102034502</v>
      </c>
      <c r="W33" s="192">
        <v>16387587.701005064</v>
      </c>
      <c r="X33" s="192">
        <v>14765383.571074449</v>
      </c>
      <c r="Y33" s="192">
        <v>12770326.202122856</v>
      </c>
      <c r="Z33" s="192">
        <v>11532592.108204925</v>
      </c>
      <c r="AA33" s="192">
        <v>10202442.88973568</v>
      </c>
      <c r="AB33" s="192">
        <v>8730813.4176503662</v>
      </c>
      <c r="AC33" s="192">
        <v>7061305.2060385887</v>
      </c>
      <c r="AD33" s="192">
        <v>5797865.2400128487</v>
      </c>
      <c r="AE33" s="192">
        <f t="shared" si="4"/>
        <v>20429893.444926728</v>
      </c>
      <c r="AF33" s="192">
        <f>HLOOKUP(MAX(T33:AD33),T33:$AD$1158,COUNT(AD33:$AD$1158),FALSE)</f>
        <v>150000</v>
      </c>
      <c r="AK33">
        <v>30</v>
      </c>
      <c r="AL33" s="198">
        <v>71600220.278563246</v>
      </c>
    </row>
    <row r="34" spans="1:38" x14ac:dyDescent="0.25">
      <c r="A34" s="80" t="s">
        <v>18</v>
      </c>
      <c r="C34" s="82">
        <f>C32*C33</f>
        <v>11250000</v>
      </c>
      <c r="D34" s="82">
        <f>D32*D33</f>
        <v>13500000</v>
      </c>
      <c r="E34" s="82">
        <f>E32*E33</f>
        <v>16200000</v>
      </c>
      <c r="F34" s="82">
        <f>F32*F33</f>
        <v>19350000</v>
      </c>
      <c r="G34" s="83">
        <f>G32*G33</f>
        <v>23100000</v>
      </c>
      <c r="J34">
        <v>1</v>
      </c>
      <c r="K34">
        <v>0.2</v>
      </c>
      <c r="M34">
        <v>32</v>
      </c>
      <c r="N34">
        <f t="shared" si="1"/>
        <v>-65</v>
      </c>
      <c r="O34">
        <f t="shared" si="2"/>
        <v>-1000</v>
      </c>
      <c r="P34">
        <f t="shared" si="3"/>
        <v>0.2</v>
      </c>
      <c r="S34">
        <v>32</v>
      </c>
      <c r="T34" s="192">
        <v>24212486.829089135</v>
      </c>
      <c r="U34" s="192">
        <v>22994434.861729719</v>
      </c>
      <c r="V34" s="192">
        <v>21951581.895573314</v>
      </c>
      <c r="W34" s="192">
        <v>20849259.470595345</v>
      </c>
      <c r="X34" s="192">
        <v>19195988.186148569</v>
      </c>
      <c r="Y34" s="192">
        <v>17543286.893854171</v>
      </c>
      <c r="Z34" s="192">
        <v>16534794.954603884</v>
      </c>
      <c r="AA34" s="192">
        <v>15384822.761737529</v>
      </c>
      <c r="AB34" s="192">
        <v>14038805.168556124</v>
      </c>
      <c r="AC34" s="192">
        <v>12604039.129246222</v>
      </c>
      <c r="AD34" s="192">
        <v>11318566.176087884</v>
      </c>
      <c r="AE34" s="192">
        <f t="shared" si="4"/>
        <v>24212486.829089135</v>
      </c>
      <c r="AF34" s="192">
        <f>HLOOKUP(MAX(T34:AD34),T34:$AD$1158,COUNT(AD34:$AD$1158),FALSE)</f>
        <v>150000</v>
      </c>
      <c r="AK34">
        <v>31</v>
      </c>
      <c r="AL34" s="198">
        <v>15410367.204103205</v>
      </c>
    </row>
    <row r="35" spans="1:38" x14ac:dyDescent="0.25">
      <c r="A35" s="80" t="s">
        <v>17</v>
      </c>
      <c r="C35" s="82"/>
      <c r="D35" s="82"/>
      <c r="E35" s="82"/>
      <c r="F35" s="82"/>
      <c r="G35" s="83"/>
      <c r="J35">
        <v>2</v>
      </c>
      <c r="K35">
        <v>0.25</v>
      </c>
      <c r="M35">
        <v>33</v>
      </c>
      <c r="N35">
        <f t="shared" si="1"/>
        <v>-55</v>
      </c>
      <c r="O35">
        <f t="shared" si="2"/>
        <v>-1000</v>
      </c>
      <c r="P35">
        <f t="shared" si="3"/>
        <v>0.2</v>
      </c>
      <c r="S35">
        <v>33</v>
      </c>
      <c r="T35" s="192">
        <v>27955181.780243855</v>
      </c>
      <c r="U35" s="192">
        <v>27095752.580114212</v>
      </c>
      <c r="V35" s="192">
        <v>26081796.790118244</v>
      </c>
      <c r="W35" s="192">
        <v>25107886.669689614</v>
      </c>
      <c r="X35" s="192">
        <v>23837836.981341742</v>
      </c>
      <c r="Y35" s="192">
        <v>22194934.053972889</v>
      </c>
      <c r="Z35" s="192">
        <v>21309354.401637707</v>
      </c>
      <c r="AA35" s="192">
        <v>20331359.624751203</v>
      </c>
      <c r="AB35" s="192">
        <v>19211884.594248634</v>
      </c>
      <c r="AC35" s="192">
        <v>17773274.079512235</v>
      </c>
      <c r="AD35" s="192">
        <v>16655836.863029212</v>
      </c>
      <c r="AE35" s="192">
        <f t="shared" si="4"/>
        <v>27955181.780243855</v>
      </c>
      <c r="AF35" s="192">
        <f>HLOOKUP(MAX(T35:AD35),T35:$AD$1158,COUNT(AD35:$AD$1158),FALSE)</f>
        <v>150000</v>
      </c>
      <c r="AK35">
        <v>32</v>
      </c>
      <c r="AL35" s="198">
        <v>19917679.839403231</v>
      </c>
    </row>
    <row r="36" spans="1:38" x14ac:dyDescent="0.25">
      <c r="A36" s="80" t="s">
        <v>16</v>
      </c>
      <c r="C36" s="82">
        <f>$B$15*C34</f>
        <v>2812500</v>
      </c>
      <c r="D36" s="82">
        <f>$B$15*D34</f>
        <v>3375000</v>
      </c>
      <c r="E36" s="82">
        <f>$B$15*E34</f>
        <v>4050000</v>
      </c>
      <c r="F36" s="82">
        <f>$B$15*F34</f>
        <v>4837500</v>
      </c>
      <c r="G36" s="83">
        <f>$B$15*G34</f>
        <v>5775000</v>
      </c>
      <c r="J36">
        <v>3</v>
      </c>
      <c r="K36">
        <v>0.3</v>
      </c>
      <c r="M36">
        <v>34</v>
      </c>
      <c r="N36">
        <f t="shared" si="1"/>
        <v>-45</v>
      </c>
      <c r="O36">
        <f t="shared" si="2"/>
        <v>-1000</v>
      </c>
      <c r="P36">
        <f t="shared" si="3"/>
        <v>0.2</v>
      </c>
      <c r="S36">
        <v>34</v>
      </c>
      <c r="T36" s="192">
        <v>31876322.473025456</v>
      </c>
      <c r="U36" s="192">
        <v>31010424.947248779</v>
      </c>
      <c r="V36" s="192">
        <v>30319726.422675118</v>
      </c>
      <c r="W36" s="192">
        <v>29268907.199903741</v>
      </c>
      <c r="X36" s="192">
        <v>28268441.596415862</v>
      </c>
      <c r="Y36" s="192">
        <v>26967894.745704211</v>
      </c>
      <c r="Z36" s="192">
        <v>26311557.248036668</v>
      </c>
      <c r="AA36" s="192">
        <v>25513739.496753056</v>
      </c>
      <c r="AB36" s="192">
        <v>24519876.34515439</v>
      </c>
      <c r="AC36" s="192">
        <v>23316008.002719879</v>
      </c>
      <c r="AD36" s="192">
        <v>22320515.986717928</v>
      </c>
      <c r="AE36" s="192">
        <f t="shared" si="4"/>
        <v>31876322.473025456</v>
      </c>
      <c r="AF36" s="192">
        <f>HLOOKUP(MAX(T36:AD36),T36:$AD$1158,COUNT(AD36:$AD$1158),FALSE)</f>
        <v>150000</v>
      </c>
      <c r="AK36">
        <v>33</v>
      </c>
      <c r="AL36" s="198">
        <v>24310430.874642819</v>
      </c>
    </row>
    <row r="37" spans="1:38" x14ac:dyDescent="0.25">
      <c r="A37" s="80" t="s">
        <v>14</v>
      </c>
      <c r="C37" s="82">
        <f>$B$7*C32</f>
        <v>3750000</v>
      </c>
      <c r="D37" s="82">
        <f>$B$7*(D32)</f>
        <v>4500000</v>
      </c>
      <c r="E37" s="82">
        <f>$B$7*(E32)</f>
        <v>5400000</v>
      </c>
      <c r="F37" s="82">
        <f>$B$7*(F32)</f>
        <v>6450000</v>
      </c>
      <c r="G37" s="83">
        <f>$B$7*(G32)</f>
        <v>7700000</v>
      </c>
      <c r="J37">
        <v>4</v>
      </c>
      <c r="K37">
        <v>0.35</v>
      </c>
      <c r="M37">
        <v>35</v>
      </c>
      <c r="N37">
        <f t="shared" si="1"/>
        <v>-35</v>
      </c>
      <c r="O37">
        <f t="shared" si="2"/>
        <v>-1000</v>
      </c>
      <c r="P37">
        <f t="shared" si="3"/>
        <v>0.2</v>
      </c>
      <c r="S37">
        <v>35</v>
      </c>
      <c r="T37" s="192">
        <v>35619017.424180165</v>
      </c>
      <c r="U37" s="192">
        <v>35111742.665633276</v>
      </c>
      <c r="V37" s="192">
        <v>34449941.317220055</v>
      </c>
      <c r="W37" s="192">
        <v>33730578.969494015</v>
      </c>
      <c r="X37" s="192">
        <v>32746278.001343317</v>
      </c>
      <c r="Y37" s="192">
        <v>31619541.905822925</v>
      </c>
      <c r="Z37" s="192">
        <v>31086116.69507049</v>
      </c>
      <c r="AA37" s="192">
        <v>30460276.359766725</v>
      </c>
      <c r="AB37" s="192">
        <v>29521075.558745094</v>
      </c>
      <c r="AC37" s="192">
        <v>28606499.697693251</v>
      </c>
      <c r="AD37" s="192">
        <v>27841216.922792964</v>
      </c>
      <c r="AE37" s="192">
        <f t="shared" si="4"/>
        <v>35619017.424180165</v>
      </c>
      <c r="AF37" s="192">
        <f>HLOOKUP(MAX(T37:AD37),T37:$AD$1158,COUNT(AD37:$AD$1158),FALSE)</f>
        <v>150000</v>
      </c>
      <c r="AK37">
        <v>34</v>
      </c>
      <c r="AL37" s="198">
        <v>28817743.509942845</v>
      </c>
    </row>
    <row r="38" spans="1:38" x14ac:dyDescent="0.25">
      <c r="A38" s="80" t="s">
        <v>11</v>
      </c>
      <c r="C38" s="82">
        <f>$B$16*C37</f>
        <v>937500</v>
      </c>
      <c r="D38" s="82">
        <f>($B$16)*D37</f>
        <v>1125000</v>
      </c>
      <c r="E38" s="82">
        <f>($B$16)*E37</f>
        <v>1350000</v>
      </c>
      <c r="F38" s="82">
        <f>($B$16)*F37</f>
        <v>1612500</v>
      </c>
      <c r="G38" s="83">
        <f>($B$16)*G37</f>
        <v>1925000</v>
      </c>
      <c r="J38">
        <v>5</v>
      </c>
      <c r="K38">
        <v>0.4</v>
      </c>
      <c r="M38">
        <v>36</v>
      </c>
      <c r="N38">
        <f t="shared" si="1"/>
        <v>-25</v>
      </c>
      <c r="O38">
        <f t="shared" si="2"/>
        <v>-1000</v>
      </c>
      <c r="P38">
        <f t="shared" si="3"/>
        <v>0.2</v>
      </c>
      <c r="S38">
        <v>36</v>
      </c>
      <c r="T38" s="192">
        <v>39540158.11696177</v>
      </c>
      <c r="U38" s="192">
        <v>39026415.03276784</v>
      </c>
      <c r="V38" s="192">
        <v>38687870.949776925</v>
      </c>
      <c r="W38" s="192">
        <v>37989206.168588296</v>
      </c>
      <c r="X38" s="192">
        <v>37340895.006683148</v>
      </c>
      <c r="Y38" s="192">
        <v>36222123.9368769</v>
      </c>
      <c r="Z38" s="192">
        <v>35911574.610380478</v>
      </c>
      <c r="AA38" s="192">
        <v>35293439.836682111</v>
      </c>
      <c r="AB38" s="192">
        <v>34694154.984437607</v>
      </c>
      <c r="AC38" s="192">
        <v>33896991.392666623</v>
      </c>
      <c r="AD38" s="192">
        <v>33505896.046481684</v>
      </c>
      <c r="AE38" s="192">
        <f t="shared" si="4"/>
        <v>39540158.11696177</v>
      </c>
      <c r="AF38" s="192">
        <f>HLOOKUP(MAX(T38:AD38),T38:$AD$1158,COUNT(AD38:$AD$1158),FALSE)</f>
        <v>150000</v>
      </c>
      <c r="AK38">
        <v>35</v>
      </c>
      <c r="AL38" s="198">
        <v>33110875.762521185</v>
      </c>
    </row>
    <row r="39" spans="1:38" x14ac:dyDescent="0.25">
      <c r="A39" s="80" t="s">
        <v>10</v>
      </c>
      <c r="C39" s="82">
        <f>$B$13</f>
        <v>1200000</v>
      </c>
      <c r="D39" s="82">
        <f>$B$13</f>
        <v>1200000</v>
      </c>
      <c r="E39" s="82">
        <f>$B$13</f>
        <v>1200000</v>
      </c>
      <c r="F39" s="82">
        <f>$B$13</f>
        <v>1200000</v>
      </c>
      <c r="G39" s="83">
        <f>$B$13</f>
        <v>1200000</v>
      </c>
      <c r="J39">
        <v>6</v>
      </c>
      <c r="K39">
        <v>0.45</v>
      </c>
      <c r="M39">
        <v>37</v>
      </c>
      <c r="N39">
        <f t="shared" si="1"/>
        <v>-15</v>
      </c>
      <c r="O39">
        <f t="shared" si="2"/>
        <v>-1000</v>
      </c>
      <c r="P39">
        <f t="shared" si="3"/>
        <v>0.2</v>
      </c>
      <c r="S39">
        <v>37</v>
      </c>
      <c r="T39" s="192">
        <v>43197071.437149957</v>
      </c>
      <c r="U39" s="192">
        <v>42893095.861850448</v>
      </c>
      <c r="V39" s="192">
        <v>42818085.844321854</v>
      </c>
      <c r="W39" s="192">
        <v>42450877.938178584</v>
      </c>
      <c r="X39" s="192">
        <v>41717183.063425928</v>
      </c>
      <c r="Y39" s="192">
        <v>41044149.757672966</v>
      </c>
      <c r="Z39" s="192">
        <v>40862878.98850327</v>
      </c>
      <c r="AA39" s="192">
        <v>40475819.70868396</v>
      </c>
      <c r="AB39" s="192">
        <v>40002146.735343359</v>
      </c>
      <c r="AC39" s="192">
        <v>39439725.315874256</v>
      </c>
      <c r="AD39" s="192">
        <v>39026596.982556723</v>
      </c>
      <c r="AE39" s="192">
        <f t="shared" si="4"/>
        <v>43197071.437149957</v>
      </c>
      <c r="AF39" s="192">
        <f>HLOOKUP(MAX(T39:AD39),T39:$AD$1158,COUNT(AD39:$AD$1158),FALSE)</f>
        <v>150000</v>
      </c>
      <c r="AK39">
        <v>36</v>
      </c>
      <c r="AL39" s="198">
        <v>37457292.480243914</v>
      </c>
    </row>
    <row r="40" spans="1:38" x14ac:dyDescent="0.25">
      <c r="A40" s="80" t="s">
        <v>8</v>
      </c>
      <c r="C40" s="82">
        <f>$B$17*C39</f>
        <v>120000</v>
      </c>
      <c r="D40" s="82">
        <f>($B$17)*D39</f>
        <v>120000</v>
      </c>
      <c r="E40" s="82">
        <f>($B$17)*E39</f>
        <v>120000</v>
      </c>
      <c r="F40" s="82">
        <f>($B$17)*F39</f>
        <v>120000</v>
      </c>
      <c r="G40" s="83">
        <f>($B$17)*G39</f>
        <v>120000</v>
      </c>
      <c r="J40">
        <v>7</v>
      </c>
      <c r="K40">
        <v>0.5</v>
      </c>
      <c r="M40">
        <v>38</v>
      </c>
      <c r="N40">
        <f t="shared" si="1"/>
        <v>-10</v>
      </c>
      <c r="O40">
        <f t="shared" si="2"/>
        <v>-1000</v>
      </c>
      <c r="P40">
        <f t="shared" si="3"/>
        <v>0.2</v>
      </c>
      <c r="S40">
        <v>38</v>
      </c>
      <c r="T40" s="192">
        <v>45131258.94471442</v>
      </c>
      <c r="U40" s="192">
        <v>45061073.165693633</v>
      </c>
      <c r="V40" s="192">
        <v>44792795.685376011</v>
      </c>
      <c r="W40" s="192">
        <v>44651694.097486734</v>
      </c>
      <c r="X40" s="192">
        <v>43959643.650128663</v>
      </c>
      <c r="Y40" s="192">
        <v>43268163.194922969</v>
      </c>
      <c r="Z40" s="192">
        <v>43220892.092761382</v>
      </c>
      <c r="AA40" s="192">
        <v>43032140.736983731</v>
      </c>
      <c r="AB40" s="192">
        <v>42647343.980891027</v>
      </c>
      <c r="AC40" s="192">
        <v>42052542.033962466</v>
      </c>
      <c r="AD40" s="192">
        <v>41666116.413466483</v>
      </c>
      <c r="AE40" s="192">
        <f t="shared" si="4"/>
        <v>45131258.94471442</v>
      </c>
      <c r="AF40" s="192">
        <f>HLOOKUP(MAX(T40:AD40),T40:$AD$1158,COUNT(AD40:$AD$1158),FALSE)</f>
        <v>150000</v>
      </c>
      <c r="AK40">
        <v>37</v>
      </c>
      <c r="AL40" s="198">
        <v>42010939.433060795</v>
      </c>
    </row>
    <row r="41" spans="1:38" x14ac:dyDescent="0.25">
      <c r="A41" s="80" t="s">
        <v>7</v>
      </c>
      <c r="C41" s="82">
        <f>B20</f>
        <v>100000</v>
      </c>
      <c r="D41" s="82">
        <f t="shared" ref="D41:G43" si="6">C41*(1+$B$23)</f>
        <v>120000</v>
      </c>
      <c r="E41" s="82">
        <f t="shared" si="6"/>
        <v>144000</v>
      </c>
      <c r="F41" s="82">
        <f t="shared" si="6"/>
        <v>172800</v>
      </c>
      <c r="G41" s="83">
        <f t="shared" si="6"/>
        <v>207360</v>
      </c>
      <c r="J41">
        <v>0</v>
      </c>
      <c r="K41">
        <v>0.5</v>
      </c>
      <c r="M41">
        <v>39</v>
      </c>
      <c r="N41">
        <f t="shared" si="1"/>
        <v>-5</v>
      </c>
      <c r="O41">
        <f t="shared" si="2"/>
        <v>-1000</v>
      </c>
      <c r="P41">
        <f t="shared" si="3"/>
        <v>0.2</v>
      </c>
      <c r="S41">
        <v>39</v>
      </c>
      <c r="T41" s="192">
        <v>46939766.388304681</v>
      </c>
      <c r="U41" s="192">
        <v>46952681.808015838</v>
      </c>
      <c r="V41" s="192">
        <v>46904735.62743628</v>
      </c>
      <c r="W41" s="192">
        <v>46709505.137272835</v>
      </c>
      <c r="X41" s="192">
        <v>46311800.068765767</v>
      </c>
      <c r="Y41" s="192">
        <v>45646731.788726941</v>
      </c>
      <c r="Z41" s="192">
        <v>45578905.197019495</v>
      </c>
      <c r="AA41" s="192">
        <v>45422356.571697637</v>
      </c>
      <c r="AB41" s="192">
        <v>45175226.161035866</v>
      </c>
      <c r="AC41" s="192">
        <v>44730217.010847628</v>
      </c>
      <c r="AD41" s="192">
        <v>44489066.093509942</v>
      </c>
      <c r="AE41" s="192">
        <f t="shared" si="4"/>
        <v>46952681.808015838</v>
      </c>
      <c r="AF41" s="192">
        <f>HLOOKUP(MAX(T41:AD41),T41:$AD$1158,COUNT(AD41:$AD$1158),FALSE)</f>
        <v>155000</v>
      </c>
      <c r="AK41">
        <v>38</v>
      </c>
      <c r="AL41" s="198">
        <v>44210790.024494357</v>
      </c>
    </row>
    <row r="42" spans="1:38" x14ac:dyDescent="0.25">
      <c r="A42" s="80" t="s">
        <v>6</v>
      </c>
      <c r="C42" s="82">
        <f>B21</f>
        <v>150000</v>
      </c>
      <c r="D42" s="82">
        <f t="shared" si="6"/>
        <v>180000</v>
      </c>
      <c r="E42" s="82">
        <f t="shared" si="6"/>
        <v>216000</v>
      </c>
      <c r="F42" s="82">
        <f t="shared" si="6"/>
        <v>259200</v>
      </c>
      <c r="G42" s="83">
        <f t="shared" si="6"/>
        <v>311040</v>
      </c>
      <c r="M42">
        <v>40</v>
      </c>
      <c r="N42">
        <f t="shared" si="1"/>
        <v>0</v>
      </c>
      <c r="O42">
        <f t="shared" si="2"/>
        <v>-1000</v>
      </c>
      <c r="P42">
        <f t="shared" si="3"/>
        <v>0.2</v>
      </c>
      <c r="S42">
        <v>40</v>
      </c>
      <c r="T42" s="192">
        <v>49012501.204488344</v>
      </c>
      <c r="U42" s="192">
        <v>48975745.532828204</v>
      </c>
      <c r="V42" s="192">
        <v>49074290.4293634</v>
      </c>
      <c r="W42" s="192">
        <v>48812714.627700865</v>
      </c>
      <c r="X42" s="192">
        <v>48601492.445321836</v>
      </c>
      <c r="Y42" s="192">
        <v>47919810.355041683</v>
      </c>
      <c r="Z42" s="192">
        <v>47995451.539795205</v>
      </c>
      <c r="AA42" s="192">
        <v>47978677.599997401</v>
      </c>
      <c r="AB42" s="192">
        <v>47648543.194481723</v>
      </c>
      <c r="AC42" s="192">
        <v>47343033.728935838</v>
      </c>
      <c r="AD42" s="192">
        <v>47389027.362277009</v>
      </c>
      <c r="AE42" s="192">
        <f t="shared" si="4"/>
        <v>49074290.4293634</v>
      </c>
      <c r="AF42" s="192">
        <f>HLOOKUP(MAX(T42:AD42),T42:$AD$1158,COUNT(AD42:$AD$1158),FALSE)</f>
        <v>160000</v>
      </c>
      <c r="AK42">
        <v>39</v>
      </c>
      <c r="AL42" s="198">
        <v>46357356.150783524</v>
      </c>
    </row>
    <row r="43" spans="1:38" x14ac:dyDescent="0.25">
      <c r="A43" s="80" t="s">
        <v>5</v>
      </c>
      <c r="C43" s="69">
        <f>B22</f>
        <v>300000</v>
      </c>
      <c r="D43" s="69">
        <f t="shared" si="6"/>
        <v>360000</v>
      </c>
      <c r="E43" s="69">
        <f>D43*(1+$B$23)</f>
        <v>432000</v>
      </c>
      <c r="F43" s="69">
        <f t="shared" si="6"/>
        <v>518400</v>
      </c>
      <c r="G43" s="84">
        <f t="shared" si="6"/>
        <v>622080</v>
      </c>
      <c r="M43">
        <v>41</v>
      </c>
      <c r="N43">
        <f t="shared" si="1"/>
        <v>10</v>
      </c>
      <c r="O43">
        <f t="shared" si="2"/>
        <v>-1000</v>
      </c>
      <c r="P43">
        <f t="shared" si="3"/>
        <v>0.2</v>
      </c>
      <c r="S43">
        <v>41</v>
      </c>
      <c r="T43" s="192">
        <v>52795094.588650748</v>
      </c>
      <c r="U43" s="192">
        <v>52890417.899962775</v>
      </c>
      <c r="V43" s="192">
        <v>53160940.212477811</v>
      </c>
      <c r="W43" s="192">
        <v>53228987.946649224</v>
      </c>
      <c r="X43" s="192">
        <v>53032097.060395949</v>
      </c>
      <c r="Y43" s="192">
        <v>52692771.046773009</v>
      </c>
      <c r="Z43" s="192">
        <v>52997654.386194155</v>
      </c>
      <c r="AA43" s="192">
        <v>53161057.47199925</v>
      </c>
      <c r="AB43" s="192">
        <v>53011100.092086472</v>
      </c>
      <c r="AC43" s="192">
        <v>52885767.652143478</v>
      </c>
      <c r="AD43" s="192">
        <v>52851496.473230228</v>
      </c>
      <c r="AE43" s="192">
        <f t="shared" si="4"/>
        <v>53228987.946649224</v>
      </c>
      <c r="AF43" s="192">
        <f>HLOOKUP(MAX(T43:AD43),T43:$AD$1158,COUNT(AD43:$AD$1158),FALSE)</f>
        <v>165000</v>
      </c>
      <c r="AK43">
        <v>40</v>
      </c>
      <c r="AL43" s="198">
        <v>48503922.277072698</v>
      </c>
    </row>
    <row r="44" spans="1:38" x14ac:dyDescent="0.25">
      <c r="A44" s="80" t="s">
        <v>4</v>
      </c>
      <c r="C44" s="69">
        <f>C43+C36+C37+C38+C39+C40+C41+C42</f>
        <v>9370000</v>
      </c>
      <c r="D44" s="69">
        <f>D43+D36+D37+D38+D39+D40+D41+D42</f>
        <v>10980000</v>
      </c>
      <c r="E44" s="69">
        <f>E43+E36+E37+E38+E39+E40+E41+E42</f>
        <v>12912000</v>
      </c>
      <c r="F44" s="69">
        <f>F43+F36+F37+F38+F39+F40+F41+F42</f>
        <v>15170400</v>
      </c>
      <c r="G44" s="84">
        <f>G43+G36+G37+G38+G39+G40+G41+G42</f>
        <v>17860480</v>
      </c>
      <c r="M44">
        <v>42</v>
      </c>
      <c r="N44">
        <f t="shared" si="1"/>
        <v>20</v>
      </c>
      <c r="O44">
        <f t="shared" si="2"/>
        <v>-1000</v>
      </c>
      <c r="P44">
        <f t="shared" si="3"/>
        <v>0.2</v>
      </c>
      <c r="S44">
        <v>42</v>
      </c>
      <c r="T44" s="192">
        <v>56452007.908838928</v>
      </c>
      <c r="U44" s="192">
        <v>56991735.618347272</v>
      </c>
      <c r="V44" s="192">
        <v>57291155.107022747</v>
      </c>
      <c r="W44" s="192">
        <v>57533013.596385412</v>
      </c>
      <c r="X44" s="192">
        <v>57673945.855589122</v>
      </c>
      <c r="Y44" s="192">
        <v>57344418.206891723</v>
      </c>
      <c r="Z44" s="192">
        <v>57772213.833227977</v>
      </c>
      <c r="AA44" s="192">
        <v>57994220.948914632</v>
      </c>
      <c r="AB44" s="192">
        <v>58129614.371079989</v>
      </c>
      <c r="AC44" s="192">
        <v>58176259.34711685</v>
      </c>
      <c r="AD44" s="192">
        <v>58372197.409305267</v>
      </c>
      <c r="AE44" s="192">
        <f t="shared" si="4"/>
        <v>58372197.409305267</v>
      </c>
      <c r="AF44" s="192">
        <f>HLOOKUP(MAX(T44:AD44),T44:$AD$1158,COUNT(AD44:$AD$1158),FALSE)</f>
        <v>200000</v>
      </c>
      <c r="AK44">
        <v>41</v>
      </c>
      <c r="AL44" s="198">
        <v>53011234.912372723</v>
      </c>
    </row>
    <row r="45" spans="1:38" x14ac:dyDescent="0.25">
      <c r="A45" s="80" t="s">
        <v>3</v>
      </c>
      <c r="C45" s="82">
        <f>C34-C44</f>
        <v>1880000</v>
      </c>
      <c r="D45" s="82">
        <f>D34-D44</f>
        <v>2520000</v>
      </c>
      <c r="E45" s="82">
        <f>E34-E44</f>
        <v>3288000</v>
      </c>
      <c r="F45" s="82">
        <f>F34-F44</f>
        <v>4179600</v>
      </c>
      <c r="G45" s="83">
        <f>G34-G44</f>
        <v>5239520</v>
      </c>
      <c r="M45">
        <v>43</v>
      </c>
      <c r="N45">
        <f t="shared" si="1"/>
        <v>30</v>
      </c>
      <c r="O45">
        <f t="shared" si="2"/>
        <v>-1000</v>
      </c>
      <c r="P45">
        <f t="shared" si="3"/>
        <v>0.2</v>
      </c>
      <c r="S45">
        <v>43</v>
      </c>
      <c r="T45" s="192">
        <v>60373148.601620525</v>
      </c>
      <c r="U45" s="192">
        <v>60816684.675210774</v>
      </c>
      <c r="V45" s="192">
        <v>61529084.739579618</v>
      </c>
      <c r="W45" s="192">
        <v>61791640.795479678</v>
      </c>
      <c r="X45" s="192">
        <v>62003002.122478582</v>
      </c>
      <c r="Y45" s="192">
        <v>62117378.898623034</v>
      </c>
      <c r="Z45" s="192">
        <v>62774416.679626942</v>
      </c>
      <c r="AA45" s="192">
        <v>63123869.013428926</v>
      </c>
      <c r="AB45" s="192">
        <v>63492171.268684737</v>
      </c>
      <c r="AC45" s="192">
        <v>63718993.270324484</v>
      </c>
      <c r="AD45" s="192">
        <v>64036876.53299398</v>
      </c>
      <c r="AE45" s="192">
        <f t="shared" si="4"/>
        <v>64036876.53299398</v>
      </c>
      <c r="AF45" s="192">
        <f>HLOOKUP(MAX(T45:AD45),T45:$AD$1158,COUNT(AD45:$AD$1158),FALSE)</f>
        <v>200000</v>
      </c>
      <c r="AK45">
        <v>42</v>
      </c>
      <c r="AL45" s="198">
        <v>57403985.947612308</v>
      </c>
    </row>
    <row r="46" spans="1:38" x14ac:dyDescent="0.25">
      <c r="A46" s="80" t="s">
        <v>2</v>
      </c>
      <c r="C46" s="69">
        <f>($B$25)*C45</f>
        <v>658000</v>
      </c>
      <c r="D46" s="69">
        <f>($B$25)*D45</f>
        <v>882000</v>
      </c>
      <c r="E46" s="69">
        <f>($B$25)*E45</f>
        <v>1150800</v>
      </c>
      <c r="F46" s="69">
        <f>($B$25)*F45</f>
        <v>1462860</v>
      </c>
      <c r="G46" s="84">
        <f>($B$25)*G45</f>
        <v>1833832</v>
      </c>
      <c r="M46">
        <v>44</v>
      </c>
      <c r="N46">
        <f t="shared" si="1"/>
        <v>40</v>
      </c>
      <c r="O46">
        <f t="shared" si="2"/>
        <v>-1000</v>
      </c>
      <c r="P46">
        <f t="shared" si="3"/>
        <v>0.2</v>
      </c>
      <c r="S46">
        <v>44</v>
      </c>
      <c r="T46" s="192">
        <v>64115843.552775249</v>
      </c>
      <c r="U46" s="192">
        <v>64918002.393595263</v>
      </c>
      <c r="V46" s="192">
        <v>65659299.634124547</v>
      </c>
      <c r="W46" s="192">
        <v>66253312.565069973</v>
      </c>
      <c r="X46" s="192">
        <v>66480838.527406037</v>
      </c>
      <c r="Y46" s="192">
        <v>66769026.058741763</v>
      </c>
      <c r="Z46" s="192">
        <v>67439544.419867009</v>
      </c>
      <c r="AA46" s="192">
        <v>68123137.683930159</v>
      </c>
      <c r="AB46" s="192">
        <v>68610685.547678262</v>
      </c>
      <c r="AC46" s="192">
        <v>69009484.965297863</v>
      </c>
      <c r="AD46" s="192">
        <v>69557577.469069019</v>
      </c>
      <c r="AE46" s="192">
        <f t="shared" si="4"/>
        <v>69557577.469069019</v>
      </c>
      <c r="AF46" s="192">
        <f>HLOOKUP(MAX(T46:AD46),T46:$AD$1158,COUNT(AD46:$AD$1158),FALSE)</f>
        <v>200000</v>
      </c>
      <c r="AK46">
        <v>43</v>
      </c>
      <c r="AL46" s="198">
        <v>61911298.582912341</v>
      </c>
    </row>
    <row r="47" spans="1:38" ht="16.5" thickBot="1" x14ac:dyDescent="0.3">
      <c r="A47" s="80" t="s">
        <v>1</v>
      </c>
      <c r="C47" s="70">
        <f>C45-C46</f>
        <v>1222000</v>
      </c>
      <c r="D47" s="70">
        <f>D45-D46</f>
        <v>1638000</v>
      </c>
      <c r="E47" s="70">
        <f>E45-E46</f>
        <v>2137200</v>
      </c>
      <c r="F47" s="70">
        <f>F45-F46</f>
        <v>2716740</v>
      </c>
      <c r="G47" s="85">
        <f>G45-G46</f>
        <v>3405688</v>
      </c>
      <c r="M47">
        <v>45</v>
      </c>
      <c r="N47">
        <f t="shared" si="1"/>
        <v>50</v>
      </c>
      <c r="O47">
        <f t="shared" si="2"/>
        <v>-1000</v>
      </c>
      <c r="P47">
        <f t="shared" si="3"/>
        <v>0.2</v>
      </c>
      <c r="S47">
        <v>45</v>
      </c>
      <c r="T47" s="192">
        <v>68036984.245556861</v>
      </c>
      <c r="U47" s="192">
        <v>68832674.760729834</v>
      </c>
      <c r="V47" s="192">
        <v>69897229.266681418</v>
      </c>
      <c r="W47" s="192">
        <v>70511939.764164224</v>
      </c>
      <c r="X47" s="192">
        <v>71075455.532745883</v>
      </c>
      <c r="Y47" s="192">
        <v>71266118.062306523</v>
      </c>
      <c r="Z47" s="192">
        <v>72265002.335176989</v>
      </c>
      <c r="AA47" s="192">
        <v>73069674.546943828</v>
      </c>
      <c r="AB47" s="192">
        <v>73783764.973370761</v>
      </c>
      <c r="AC47" s="192">
        <v>74299976.660271227</v>
      </c>
      <c r="AD47" s="192">
        <v>75222256.592757732</v>
      </c>
      <c r="AE47" s="192">
        <f t="shared" si="4"/>
        <v>75222256.592757732</v>
      </c>
      <c r="AF47" s="192">
        <f>HLOOKUP(MAX(T47:AD47),T47:$AD$1158,COUNT(AD47:$AD$1158),FALSE)</f>
        <v>200000</v>
      </c>
      <c r="AK47">
        <v>44</v>
      </c>
      <c r="AL47" s="198">
        <v>66304049.618151933</v>
      </c>
    </row>
    <row r="48" spans="1:38" ht="17.25" thickTop="1" thickBot="1" x14ac:dyDescent="0.3">
      <c r="A48" s="86" t="s">
        <v>0</v>
      </c>
      <c r="B48" s="182"/>
      <c r="C48" s="74">
        <f>C47/C34</f>
        <v>0.10862222222222222</v>
      </c>
      <c r="D48" s="74">
        <f>D47/D34</f>
        <v>0.12133333333333333</v>
      </c>
      <c r="E48" s="74">
        <f>E47/E34</f>
        <v>0.13192592592592592</v>
      </c>
      <c r="F48" s="74">
        <f>F47/F34</f>
        <v>0.1404</v>
      </c>
      <c r="G48" s="87">
        <f>G47/G34</f>
        <v>0.14743238095238095</v>
      </c>
      <c r="M48">
        <v>46</v>
      </c>
      <c r="N48">
        <f t="shared" si="1"/>
        <v>-75</v>
      </c>
      <c r="O48">
        <f t="shared" si="2"/>
        <v>1000</v>
      </c>
      <c r="P48">
        <f t="shared" si="3"/>
        <v>0.2</v>
      </c>
      <c r="S48">
        <v>46</v>
      </c>
      <c r="T48" s="192">
        <v>20030964.551997934</v>
      </c>
      <c r="U48" s="192">
        <v>18716454.719900735</v>
      </c>
      <c r="V48" s="192">
        <v>17624972.73374027</v>
      </c>
      <c r="W48" s="192">
        <v>16086791.53732951</v>
      </c>
      <c r="X48" s="192">
        <v>14495473.360027585</v>
      </c>
      <c r="Y48" s="192">
        <v>12533244.195694672</v>
      </c>
      <c r="Z48" s="192">
        <v>11317651.159206405</v>
      </c>
      <c r="AA48" s="192">
        <v>10009083.674339609</v>
      </c>
      <c r="AB48" s="192">
        <v>8559035.9358567465</v>
      </c>
      <c r="AC48" s="192">
        <v>6911668.7816746272</v>
      </c>
      <c r="AD48" s="192">
        <v>5665075.3836456537</v>
      </c>
      <c r="AE48" s="192">
        <f t="shared" si="4"/>
        <v>20030964.551997934</v>
      </c>
      <c r="AF48" s="192">
        <f>HLOOKUP(MAX(T48:AD48),T48:$AD$1158,COUNT(AD48:$AD$1158),FALSE)</f>
        <v>150000</v>
      </c>
      <c r="AK48">
        <v>45</v>
      </c>
      <c r="AL48" s="198">
        <v>70650466.335874647</v>
      </c>
    </row>
    <row r="49" spans="1:38" x14ac:dyDescent="0.25">
      <c r="A49" s="183" t="s">
        <v>62</v>
      </c>
      <c r="B49" s="184">
        <v>-3000000</v>
      </c>
      <c r="C49" s="184"/>
      <c r="D49" s="185"/>
      <c r="E49" s="185"/>
      <c r="F49" s="184">
        <v>-1500000</v>
      </c>
      <c r="G49" s="186"/>
      <c r="M49">
        <v>47</v>
      </c>
      <c r="N49">
        <f t="shared" si="1"/>
        <v>-65</v>
      </c>
      <c r="O49">
        <f t="shared" si="2"/>
        <v>1000</v>
      </c>
      <c r="P49">
        <f t="shared" si="3"/>
        <v>0.2</v>
      </c>
      <c r="S49">
        <v>47</v>
      </c>
      <c r="T49" s="192">
        <v>23760530.92610199</v>
      </c>
      <c r="U49" s="192">
        <v>22578659.400804162</v>
      </c>
      <c r="V49" s="192">
        <v>21566692.387276445</v>
      </c>
      <c r="W49" s="192">
        <v>20493494.044871449</v>
      </c>
      <c r="X49" s="192">
        <v>18873610.288870562</v>
      </c>
      <c r="Y49" s="192">
        <v>17251794.949204855</v>
      </c>
      <c r="Z49" s="192">
        <v>16264884.743557021</v>
      </c>
      <c r="AA49" s="192">
        <v>15136494.284293119</v>
      </c>
      <c r="AB49" s="192">
        <v>13812617.748541374</v>
      </c>
      <c r="AC49" s="192">
        <v>12399433.442833923</v>
      </c>
      <c r="AD49" s="192">
        <v>11132749.309662338</v>
      </c>
      <c r="AE49" s="192">
        <f t="shared" si="4"/>
        <v>23760530.92610199</v>
      </c>
      <c r="AF49" s="192">
        <f>HLOOKUP(MAX(T49:AD49),T49:$AD$1158,COUNT(AD49:$AD$1158),FALSE)</f>
        <v>150000</v>
      </c>
      <c r="AK49">
        <v>46</v>
      </c>
      <c r="AL49" s="198">
        <v>15127443.060960732</v>
      </c>
    </row>
    <row r="50" spans="1:38" x14ac:dyDescent="0.25">
      <c r="A50" s="80" t="s">
        <v>63</v>
      </c>
      <c r="C50" s="82">
        <f>C36+C38+C40</f>
        <v>3870000</v>
      </c>
      <c r="D50" s="82">
        <f>D36+D38+D40</f>
        <v>4620000</v>
      </c>
      <c r="E50" s="82">
        <f t="shared" ref="E50:G50" si="7">E36+E38+E40</f>
        <v>5520000</v>
      </c>
      <c r="F50" s="82">
        <f t="shared" si="7"/>
        <v>6570000</v>
      </c>
      <c r="G50" s="83">
        <f t="shared" si="7"/>
        <v>7820000</v>
      </c>
      <c r="M50">
        <v>48</v>
      </c>
      <c r="N50">
        <f t="shared" si="1"/>
        <v>-55</v>
      </c>
      <c r="O50">
        <f t="shared" si="2"/>
        <v>1000</v>
      </c>
      <c r="P50">
        <f t="shared" si="3"/>
        <v>0.2</v>
      </c>
      <c r="S50">
        <v>48</v>
      </c>
      <c r="T50" s="192">
        <v>27450758.191025563</v>
      </c>
      <c r="U50" s="192">
        <v>26625007.85714031</v>
      </c>
      <c r="V50" s="192">
        <v>25643880.271763027</v>
      </c>
      <c r="W50" s="192">
        <v>24699653.557734575</v>
      </c>
      <c r="X50" s="192">
        <v>23460489.822015394</v>
      </c>
      <c r="Y50" s="192">
        <v>21850415.099265229</v>
      </c>
      <c r="Z50" s="192">
        <v>20986976.5043597</v>
      </c>
      <c r="AA50" s="192">
        <v>20030563.461075649</v>
      </c>
      <c r="AB50" s="192">
        <v>18932670.164175533</v>
      </c>
      <c r="AC50" s="192">
        <v>17517403.253097303</v>
      </c>
      <c r="AD50" s="192">
        <v>16418754.85660103</v>
      </c>
      <c r="AE50" s="192">
        <f t="shared" si="4"/>
        <v>27450758.191025563</v>
      </c>
      <c r="AF50" s="192">
        <f>HLOOKUP(MAX(T50:AD50),T50:$AD$1158,COUNT(AD50:$AD$1158),FALSE)</f>
        <v>150000</v>
      </c>
      <c r="AK50">
        <v>47</v>
      </c>
      <c r="AL50" s="198">
        <v>19580345.758039627</v>
      </c>
    </row>
    <row r="51" spans="1:38" x14ac:dyDescent="0.25">
      <c r="A51" s="80" t="s">
        <v>64</v>
      </c>
      <c r="B51" s="82">
        <f>B49</f>
        <v>-3000000</v>
      </c>
      <c r="C51" s="82">
        <f t="shared" ref="C51:E51" si="8">C47+SUM(C38,C36,C40)+C49</f>
        <v>5092000</v>
      </c>
      <c r="D51" s="82">
        <f t="shared" si="8"/>
        <v>6258000</v>
      </c>
      <c r="E51" s="82">
        <f t="shared" si="8"/>
        <v>7657200</v>
      </c>
      <c r="F51" s="82">
        <f>F47+SUM(F38,F36,F40)+F49</f>
        <v>7786740</v>
      </c>
      <c r="G51" s="83">
        <f>G47+SUM(G38,G36,G40)+G49</f>
        <v>11225688</v>
      </c>
      <c r="M51">
        <v>49</v>
      </c>
      <c r="N51">
        <f t="shared" si="1"/>
        <v>-45</v>
      </c>
      <c r="O51">
        <f t="shared" si="2"/>
        <v>1000</v>
      </c>
      <c r="P51">
        <f t="shared" si="3"/>
        <v>0.2</v>
      </c>
      <c r="S51">
        <v>49</v>
      </c>
      <c r="T51" s="192">
        <v>31316929.621758826</v>
      </c>
      <c r="U51" s="192">
        <v>30487212.538043737</v>
      </c>
      <c r="V51" s="192">
        <v>29827399.966098774</v>
      </c>
      <c r="W51" s="192">
        <v>28809408.947946068</v>
      </c>
      <c r="X51" s="192">
        <v>27838626.750858378</v>
      </c>
      <c r="Y51" s="192">
        <v>26568965.852775414</v>
      </c>
      <c r="Z51" s="192">
        <v>25934210.088710319</v>
      </c>
      <c r="AA51" s="192">
        <v>25157974.07102916</v>
      </c>
      <c r="AB51" s="192">
        <v>24186251.976860154</v>
      </c>
      <c r="AC51" s="192">
        <v>23005167.914256599</v>
      </c>
      <c r="AD51" s="192">
        <v>22029024.042068619</v>
      </c>
      <c r="AE51" s="192">
        <f t="shared" si="4"/>
        <v>31316929.621758826</v>
      </c>
      <c r="AF51" s="192">
        <f>HLOOKUP(MAX(T51:AD51),T51:$AD$1158,COUNT(AD51:$AD$1158),FALSE)</f>
        <v>150000</v>
      </c>
      <c r="AK51">
        <v>48</v>
      </c>
      <c r="AL51" s="198">
        <v>23920069.783220865</v>
      </c>
    </row>
    <row r="52" spans="1:38" ht="16.5" thickBot="1" x14ac:dyDescent="0.3">
      <c r="A52" s="86" t="s">
        <v>65</v>
      </c>
      <c r="B52" s="187">
        <f>NPV(B26,C51:G51)+B51</f>
        <v>21227751.230784319</v>
      </c>
      <c r="C52" s="188"/>
      <c r="D52" s="182"/>
      <c r="E52" s="182"/>
      <c r="F52" s="182"/>
      <c r="G52" s="189"/>
      <c r="M52">
        <v>50</v>
      </c>
      <c r="N52">
        <f t="shared" si="1"/>
        <v>-35</v>
      </c>
      <c r="O52">
        <f t="shared" si="2"/>
        <v>1000</v>
      </c>
      <c r="P52">
        <f t="shared" si="3"/>
        <v>0.2</v>
      </c>
      <c r="S52">
        <v>50</v>
      </c>
      <c r="T52" s="192">
        <v>35007156.886682399</v>
      </c>
      <c r="U52" s="192">
        <v>34533560.994379893</v>
      </c>
      <c r="V52" s="192">
        <v>33904587.850585349</v>
      </c>
      <c r="W52" s="192">
        <v>33216111.455488004</v>
      </c>
      <c r="X52" s="192">
        <v>32263436.145727478</v>
      </c>
      <c r="Y52" s="192">
        <v>31167586.00283578</v>
      </c>
      <c r="Z52" s="192">
        <v>30656301.849513002</v>
      </c>
      <c r="AA52" s="192">
        <v>30052043.247811694</v>
      </c>
      <c r="AB52" s="192">
        <v>29136186.050448213</v>
      </c>
      <c r="AC52" s="192">
        <v>28243191.922998827</v>
      </c>
      <c r="AD52" s="192">
        <v>27496697.9680853</v>
      </c>
      <c r="AE52" s="192">
        <f t="shared" si="4"/>
        <v>35007156.886682399</v>
      </c>
      <c r="AF52" s="192">
        <f>HLOOKUP(MAX(T52:AD52),T52:$AD$1158,COUNT(AD52:$AD$1158),FALSE)</f>
        <v>150000</v>
      </c>
      <c r="AK52">
        <v>49</v>
      </c>
      <c r="AL52" s="198">
        <v>28372972.48029976</v>
      </c>
    </row>
    <row r="53" spans="1:38" x14ac:dyDescent="0.25">
      <c r="M53">
        <v>51</v>
      </c>
      <c r="N53">
        <f t="shared" si="1"/>
        <v>-25</v>
      </c>
      <c r="O53">
        <f t="shared" si="2"/>
        <v>1000</v>
      </c>
      <c r="P53">
        <f t="shared" si="3"/>
        <v>0.2</v>
      </c>
      <c r="S53">
        <v>51</v>
      </c>
      <c r="T53" s="192">
        <v>38873328.317415655</v>
      </c>
      <c r="U53" s="192">
        <v>38395765.67528332</v>
      </c>
      <c r="V53" s="192">
        <v>38088107.544921093</v>
      </c>
      <c r="W53" s="192">
        <v>37422270.968351141</v>
      </c>
      <c r="X53" s="192">
        <v>36803643.21284619</v>
      </c>
      <c r="Y53" s="192">
        <v>35717700.347658612</v>
      </c>
      <c r="Z53" s="192">
        <v>35428732.754764631</v>
      </c>
      <c r="AA53" s="192">
        <v>34833941.584724434</v>
      </c>
      <c r="AB53" s="192">
        <v>34256238.466082379</v>
      </c>
      <c r="AC53" s="192">
        <v>33481215.931741059</v>
      </c>
      <c r="AD53" s="192">
        <v>33106967.15355289</v>
      </c>
      <c r="AE53" s="192">
        <f t="shared" si="4"/>
        <v>38873328.317415655</v>
      </c>
      <c r="AF53" s="192">
        <f>HLOOKUP(MAX(T53:AD53),T53:$AD$1158,COUNT(AD53:$AD$1158),FALSE)</f>
        <v>150000</v>
      </c>
      <c r="AK53">
        <v>50</v>
      </c>
      <c r="AL53" s="198">
        <v>32614280.269048251</v>
      </c>
    </row>
    <row r="54" spans="1:38" x14ac:dyDescent="0.25">
      <c r="A54" s="40" t="s">
        <v>73</v>
      </c>
      <c r="B54" s="40">
        <v>1</v>
      </c>
      <c r="M54">
        <v>52</v>
      </c>
      <c r="N54">
        <f t="shared" si="1"/>
        <v>-15</v>
      </c>
      <c r="O54">
        <f t="shared" si="2"/>
        <v>1000</v>
      </c>
      <c r="P54">
        <f t="shared" si="3"/>
        <v>0.2</v>
      </c>
      <c r="S54">
        <v>52</v>
      </c>
      <c r="T54" s="192">
        <v>42478976.497601211</v>
      </c>
      <c r="U54" s="192">
        <v>42210622.040536076</v>
      </c>
      <c r="V54" s="192">
        <v>42165295.429407671</v>
      </c>
      <c r="W54" s="192">
        <v>41828973.475893073</v>
      </c>
      <c r="X54" s="192">
        <v>41128106.805759117</v>
      </c>
      <c r="Y54" s="192">
        <v>40484756.906406336</v>
      </c>
      <c r="Z54" s="192">
        <v>40325627.194666296</v>
      </c>
      <c r="AA54" s="192">
        <v>39961352.194677956</v>
      </c>
      <c r="AB54" s="192">
        <v>39509820.278767012</v>
      </c>
      <c r="AC54" s="192">
        <v>38968980.592900358</v>
      </c>
      <c r="AD54" s="192">
        <v>38574641.079569571</v>
      </c>
      <c r="AE54" s="192">
        <f t="shared" si="4"/>
        <v>42478976.497601211</v>
      </c>
      <c r="AF54" s="192">
        <f>HLOOKUP(MAX(T54:AD54),T54:$AD$1158,COUNT(AD54:$AD$1158),FALSE)</f>
        <v>150000</v>
      </c>
      <c r="AK54">
        <v>51</v>
      </c>
      <c r="AL54" s="198">
        <v>36908229.300539836</v>
      </c>
    </row>
    <row r="55" spans="1:38" x14ac:dyDescent="0.25">
      <c r="A55" s="40" t="s">
        <v>48</v>
      </c>
      <c r="B55" s="40">
        <f>VLOOKUP($B$54,$M$3:$P$1157,2,FALSE)</f>
        <v>-75</v>
      </c>
      <c r="M55">
        <v>53</v>
      </c>
      <c r="N55">
        <f t="shared" si="1"/>
        <v>-10</v>
      </c>
      <c r="O55">
        <f t="shared" si="2"/>
        <v>1000</v>
      </c>
      <c r="P55">
        <f t="shared" si="3"/>
        <v>0.2</v>
      </c>
      <c r="S55">
        <v>53</v>
      </c>
      <c r="T55" s="192">
        <v>44386049.227022246</v>
      </c>
      <c r="U55" s="192">
        <v>44349542.31424585</v>
      </c>
      <c r="V55" s="192">
        <v>44114652.362374112</v>
      </c>
      <c r="W55" s="192">
        <v>44002674.857057817</v>
      </c>
      <c r="X55" s="192">
        <v>43344011.93814563</v>
      </c>
      <c r="Y55" s="192">
        <v>42683417.435568623</v>
      </c>
      <c r="Z55" s="192">
        <v>42657728.067009494</v>
      </c>
      <c r="AA55" s="192">
        <v>42490558.444834292</v>
      </c>
      <c r="AB55" s="192">
        <v>42127902.746171243</v>
      </c>
      <c r="AC55" s="192">
        <v>41555885.079073645</v>
      </c>
      <c r="AD55" s="192">
        <v>41188807.602391616</v>
      </c>
      <c r="AE55" s="192">
        <f t="shared" si="4"/>
        <v>44386049.227022246</v>
      </c>
      <c r="AF55" s="192">
        <f>HLOOKUP(MAX(T55:AD55),T55:$AD$1158,COUNT(AD55:$AD$1158),FALSE)</f>
        <v>150000</v>
      </c>
      <c r="AK55">
        <v>52</v>
      </c>
      <c r="AL55" s="198">
        <v>41406906.991308384</v>
      </c>
    </row>
    <row r="56" spans="1:38" x14ac:dyDescent="0.25">
      <c r="A56" s="40" t="s">
        <v>74</v>
      </c>
      <c r="B56" s="40">
        <f>VLOOKUP($B$54,$M$3:$P$1157,3,FALSE)</f>
        <v>-5000</v>
      </c>
      <c r="M56">
        <v>54</v>
      </c>
      <c r="N56">
        <f t="shared" si="1"/>
        <v>-5</v>
      </c>
      <c r="O56">
        <f t="shared" si="2"/>
        <v>1000</v>
      </c>
      <c r="P56">
        <f t="shared" si="3"/>
        <v>0.2</v>
      </c>
      <c r="S56">
        <v>54</v>
      </c>
      <c r="T56" s="192">
        <v>46169203.762524776</v>
      </c>
      <c r="U56" s="192">
        <v>46215798.048480347</v>
      </c>
      <c r="V56" s="192">
        <v>46199477.526290946</v>
      </c>
      <c r="W56" s="192">
        <v>46035132.988756202</v>
      </c>
      <c r="X56" s="192">
        <v>45668313.872877829</v>
      </c>
      <c r="Y56" s="192">
        <v>45034871.251229167</v>
      </c>
      <c r="Z56" s="192">
        <v>44989828.939352684</v>
      </c>
      <c r="AA56" s="192">
        <v>44855421.371460482</v>
      </c>
      <c r="AB56" s="192">
        <v>44629872.694401167</v>
      </c>
      <c r="AC56" s="192">
        <v>44207004.601642594</v>
      </c>
      <c r="AD56" s="192">
        <v>43984642.504291654</v>
      </c>
      <c r="AE56" s="192">
        <f t="shared" si="4"/>
        <v>46215798.048480347</v>
      </c>
      <c r="AF56" s="192">
        <f>HLOOKUP(MAX(T56:AD56),T56:$AD$1158,COUNT(AD56:$AD$1158),FALSE)</f>
        <v>155000</v>
      </c>
      <c r="AK56">
        <v>53</v>
      </c>
      <c r="AL56" s="198">
        <v>43580202.128425725</v>
      </c>
    </row>
    <row r="57" spans="1:38" x14ac:dyDescent="0.25">
      <c r="A57" s="40" t="s">
        <v>76</v>
      </c>
      <c r="B57" s="40">
        <f>VLOOKUP($B$54,$M$3:$P$1157,4,FALSE)</f>
        <v>0.2</v>
      </c>
      <c r="M57">
        <v>55</v>
      </c>
      <c r="N57">
        <f t="shared" si="1"/>
        <v>0</v>
      </c>
      <c r="O57">
        <f t="shared" si="2"/>
        <v>1000</v>
      </c>
      <c r="P57">
        <f t="shared" si="3"/>
        <v>0.2</v>
      </c>
      <c r="S57">
        <v>55</v>
      </c>
      <c r="T57" s="192">
        <v>48212881.548575029</v>
      </c>
      <c r="U57" s="192">
        <v>48211746.995149277</v>
      </c>
      <c r="V57" s="192">
        <v>48341177.84431316</v>
      </c>
      <c r="W57" s="192">
        <v>48112430.24726931</v>
      </c>
      <c r="X57" s="192">
        <v>47930891.471290462</v>
      </c>
      <c r="Y57" s="192">
        <v>47282037.585628994</v>
      </c>
      <c r="Z57" s="192">
        <v>47379819.827812172</v>
      </c>
      <c r="AA57" s="192">
        <v>47384627.621616818</v>
      </c>
      <c r="AB57" s="192">
        <v>47077836.819759309</v>
      </c>
      <c r="AC57" s="192">
        <v>46793909.087815873</v>
      </c>
      <c r="AD57" s="192">
        <v>46856749.289153807</v>
      </c>
      <c r="AE57" s="192">
        <f t="shared" si="4"/>
        <v>48341177.84431316</v>
      </c>
      <c r="AF57" s="192">
        <f>HLOOKUP(MAX(T57:AD57),T57:$AD$1158,COUNT(AD57:$AD$1158),FALSE)</f>
        <v>160000</v>
      </c>
      <c r="AK57">
        <v>54</v>
      </c>
      <c r="AL57" s="198">
        <v>45700856.022799969</v>
      </c>
    </row>
    <row r="58" spans="1:38" x14ac:dyDescent="0.25">
      <c r="M58">
        <v>56</v>
      </c>
      <c r="N58">
        <f t="shared" si="1"/>
        <v>10</v>
      </c>
      <c r="O58">
        <f t="shared" si="2"/>
        <v>1000</v>
      </c>
      <c r="P58">
        <f t="shared" si="3"/>
        <v>0.2</v>
      </c>
      <c r="S58">
        <v>56</v>
      </c>
      <c r="T58" s="192">
        <v>51942447.922679096</v>
      </c>
      <c r="U58" s="192">
        <v>52073951.676052712</v>
      </c>
      <c r="V58" s="192">
        <v>52375359.941196434</v>
      </c>
      <c r="W58" s="192">
        <v>52474293.627996534</v>
      </c>
      <c r="X58" s="192">
        <v>52309028.400133446</v>
      </c>
      <c r="Y58" s="192">
        <v>52000588.339139178</v>
      </c>
      <c r="Z58" s="192">
        <v>52327053.412162796</v>
      </c>
      <c r="AA58" s="192">
        <v>52512038.231570333</v>
      </c>
      <c r="AB58" s="192">
        <v>52385424.455315717</v>
      </c>
      <c r="AC58" s="192">
        <v>52281673.748975165</v>
      </c>
      <c r="AD58" s="192">
        <v>52266750.713875897</v>
      </c>
      <c r="AE58" s="192">
        <f t="shared" si="4"/>
        <v>52512038.231570333</v>
      </c>
      <c r="AF58" s="192">
        <f>HLOOKUP(MAX(T58:AD58),T58:$AD$1158,COUNT(AD58:$AD$1158),FALSE)</f>
        <v>185000</v>
      </c>
      <c r="AK58">
        <v>55</v>
      </c>
      <c r="AL58" s="198">
        <v>47821509.91717422</v>
      </c>
    </row>
    <row r="59" spans="1:38" x14ac:dyDescent="0.25">
      <c r="M59">
        <v>57</v>
      </c>
      <c r="N59">
        <f t="shared" si="1"/>
        <v>20</v>
      </c>
      <c r="O59">
        <f t="shared" si="2"/>
        <v>1000</v>
      </c>
      <c r="P59">
        <f t="shared" si="3"/>
        <v>0.2</v>
      </c>
      <c r="S59">
        <v>57</v>
      </c>
      <c r="T59" s="192">
        <v>55548096.102864645</v>
      </c>
      <c r="U59" s="192">
        <v>56120300.132388867</v>
      </c>
      <c r="V59" s="192">
        <v>56452547.825683013</v>
      </c>
      <c r="W59" s="192">
        <v>56725292.267674379</v>
      </c>
      <c r="X59" s="192">
        <v>56895907.933278285</v>
      </c>
      <c r="Y59" s="192">
        <v>56599208.489199556</v>
      </c>
      <c r="Z59" s="192">
        <v>57049145.172965467</v>
      </c>
      <c r="AA59" s="192">
        <v>57293936.568483077</v>
      </c>
      <c r="AB59" s="192">
        <v>57451471.04807809</v>
      </c>
      <c r="AC59" s="192">
        <v>57519697.757717401</v>
      </c>
      <c r="AD59" s="192">
        <v>57734424.639892571</v>
      </c>
      <c r="AE59" s="192">
        <f t="shared" si="4"/>
        <v>57734424.639892571</v>
      </c>
      <c r="AF59" s="192">
        <f>HLOOKUP(MAX(T59:AD59),T59:$AD$1158,COUNT(AD59:$AD$1158),FALSE)</f>
        <v>200000</v>
      </c>
      <c r="AK59">
        <v>56</v>
      </c>
      <c r="AL59" s="198">
        <v>52274412.614253111</v>
      </c>
    </row>
    <row r="60" spans="1:38" x14ac:dyDescent="0.25">
      <c r="M60">
        <v>58</v>
      </c>
      <c r="N60">
        <f t="shared" si="1"/>
        <v>30</v>
      </c>
      <c r="O60">
        <f t="shared" si="2"/>
        <v>1000</v>
      </c>
      <c r="P60">
        <f t="shared" si="3"/>
        <v>0.2</v>
      </c>
      <c r="S60">
        <v>58</v>
      </c>
      <c r="T60" s="192">
        <v>59414267.533597901</v>
      </c>
      <c r="U60" s="192">
        <v>59893984.049249724</v>
      </c>
      <c r="V60" s="192">
        <v>60636067.520018756</v>
      </c>
      <c r="W60" s="192">
        <v>60931451.780537516</v>
      </c>
      <c r="X60" s="192">
        <v>61173699.060165085</v>
      </c>
      <c r="Y60" s="192">
        <v>61317759.242709741</v>
      </c>
      <c r="Z60" s="192">
        <v>61996378.757316083</v>
      </c>
      <c r="AA60" s="192">
        <v>62369174.69477623</v>
      </c>
      <c r="AB60" s="192">
        <v>62759058.683634512</v>
      </c>
      <c r="AC60" s="192">
        <v>63007462.418876685</v>
      </c>
      <c r="AD60" s="192">
        <v>63344693.825360157</v>
      </c>
      <c r="AE60" s="192">
        <f t="shared" si="4"/>
        <v>63344693.825360157</v>
      </c>
      <c r="AF60" s="192">
        <f>HLOOKUP(MAX(T60:AD60),T60:$AD$1158,COUNT(AD60:$AD$1158),FALSE)</f>
        <v>200000</v>
      </c>
      <c r="AK60">
        <v>57</v>
      </c>
      <c r="AL60" s="198">
        <v>56614136.639434353</v>
      </c>
    </row>
    <row r="61" spans="1:38" x14ac:dyDescent="0.25">
      <c r="M61">
        <v>59</v>
      </c>
      <c r="N61">
        <f t="shared" si="1"/>
        <v>40</v>
      </c>
      <c r="O61">
        <f t="shared" si="2"/>
        <v>1000</v>
      </c>
      <c r="P61">
        <f t="shared" si="3"/>
        <v>0.2</v>
      </c>
      <c r="S61">
        <v>59</v>
      </c>
      <c r="T61" s="192">
        <v>63104494.798521467</v>
      </c>
      <c r="U61" s="192">
        <v>63940332.505585879</v>
      </c>
      <c r="V61" s="192">
        <v>64713255.404505342</v>
      </c>
      <c r="W61" s="192">
        <v>65338154.288079441</v>
      </c>
      <c r="X61" s="192">
        <v>65598508.455034181</v>
      </c>
      <c r="Y61" s="192">
        <v>65916379.392770112</v>
      </c>
      <c r="Z61" s="192">
        <v>66610241.357553527</v>
      </c>
      <c r="AA61" s="192">
        <v>67315416.355219126</v>
      </c>
      <c r="AB61" s="192">
        <v>67825105.276396871</v>
      </c>
      <c r="AC61" s="192">
        <v>68245486.427618936</v>
      </c>
      <c r="AD61" s="192">
        <v>68812367.751376837</v>
      </c>
      <c r="AE61" s="192">
        <f t="shared" si="4"/>
        <v>68812367.751376837</v>
      </c>
      <c r="AF61" s="192">
        <f>HLOOKUP(MAX(T61:AD61),T61:$AD$1158,COUNT(AD61:$AD$1158),FALSE)</f>
        <v>200000</v>
      </c>
      <c r="AK61">
        <v>58</v>
      </c>
      <c r="AL61" s="198">
        <v>61067039.336513259</v>
      </c>
    </row>
    <row r="62" spans="1:38" x14ac:dyDescent="0.25">
      <c r="M62">
        <v>60</v>
      </c>
      <c r="N62">
        <f t="shared" si="1"/>
        <v>50</v>
      </c>
      <c r="O62">
        <f t="shared" si="2"/>
        <v>1000</v>
      </c>
      <c r="P62">
        <f t="shared" si="3"/>
        <v>0.2</v>
      </c>
      <c r="S62">
        <v>60</v>
      </c>
      <c r="T62" s="192">
        <v>66970666.229254723</v>
      </c>
      <c r="U62" s="192">
        <v>67802537.186489299</v>
      </c>
      <c r="V62" s="192">
        <v>68896775.098841086</v>
      </c>
      <c r="W62" s="192">
        <v>69544313.80094257</v>
      </c>
      <c r="X62" s="192">
        <v>70138715.522152886</v>
      </c>
      <c r="Y62" s="192">
        <v>70362206.256332234</v>
      </c>
      <c r="Z62" s="192">
        <v>71382672.262805149</v>
      </c>
      <c r="AA62" s="192">
        <v>72209485.532001659</v>
      </c>
      <c r="AB62" s="192">
        <v>72945157.692031041</v>
      </c>
      <c r="AC62" s="192">
        <v>73483510.436361164</v>
      </c>
      <c r="AD62" s="192">
        <v>74422636.936844438</v>
      </c>
      <c r="AE62" s="192">
        <f t="shared" si="4"/>
        <v>74422636.936844438</v>
      </c>
      <c r="AF62" s="192">
        <f>HLOOKUP(MAX(T62:AD62),T62:$AD$1158,COUNT(AD62:$AD$1158),FALSE)</f>
        <v>200000</v>
      </c>
      <c r="AK62">
        <v>59</v>
      </c>
      <c r="AL62" s="198">
        <v>65406763.361694485</v>
      </c>
    </row>
    <row r="63" spans="1:38" x14ac:dyDescent="0.25">
      <c r="M63">
        <v>61</v>
      </c>
      <c r="N63">
        <f t="shared" si="1"/>
        <v>-75</v>
      </c>
      <c r="O63">
        <f t="shared" si="2"/>
        <v>3000</v>
      </c>
      <c r="P63">
        <f t="shared" si="3"/>
        <v>0.2</v>
      </c>
      <c r="S63">
        <v>61</v>
      </c>
      <c r="T63" s="192">
        <v>19632035.65906914</v>
      </c>
      <c r="U63" s="192">
        <v>18353146.945206311</v>
      </c>
      <c r="V63" s="192">
        <v>17291348.365446031</v>
      </c>
      <c r="W63" s="192">
        <v>15785995.373653956</v>
      </c>
      <c r="X63" s="192">
        <v>14225563.148980722</v>
      </c>
      <c r="Y63" s="192">
        <v>12296162.189266486</v>
      </c>
      <c r="Z63" s="192">
        <v>11102710.210207883</v>
      </c>
      <c r="AA63" s="192">
        <v>9815724.4589435384</v>
      </c>
      <c r="AB63" s="192">
        <v>8387258.454063125</v>
      </c>
      <c r="AC63" s="192">
        <v>6762032.3573106658</v>
      </c>
      <c r="AD63" s="192">
        <v>5532285.5272784568</v>
      </c>
      <c r="AE63" s="192">
        <f t="shared" si="4"/>
        <v>19632035.65906914</v>
      </c>
      <c r="AF63" s="192">
        <f>HLOOKUP(MAX(T63:AD63),T63:$AD$1158,COUNT(AD63:$AD$1158),FALSE)</f>
        <v>150000</v>
      </c>
      <c r="AK63">
        <v>60</v>
      </c>
      <c r="AL63" s="198">
        <v>69700712.393186077</v>
      </c>
    </row>
    <row r="64" spans="1:38" x14ac:dyDescent="0.25">
      <c r="M64">
        <v>62</v>
      </c>
      <c r="N64">
        <f t="shared" si="1"/>
        <v>-65</v>
      </c>
      <c r="O64">
        <f t="shared" si="2"/>
        <v>3000</v>
      </c>
      <c r="P64">
        <f t="shared" si="3"/>
        <v>0.2</v>
      </c>
      <c r="S64">
        <v>62</v>
      </c>
      <c r="T64" s="192">
        <v>23308575.023114838</v>
      </c>
      <c r="U64" s="192">
        <v>22162883.939878598</v>
      </c>
      <c r="V64" s="192">
        <v>21181802.878979575</v>
      </c>
      <c r="W64" s="192">
        <v>20137728.619147554</v>
      </c>
      <c r="X64" s="192">
        <v>18551232.391592562</v>
      </c>
      <c r="Y64" s="192">
        <v>16960303.004555542</v>
      </c>
      <c r="Z64" s="192">
        <v>15994974.532510161</v>
      </c>
      <c r="AA64" s="192">
        <v>14888165.806848705</v>
      </c>
      <c r="AB64" s="192">
        <v>13586430.328526625</v>
      </c>
      <c r="AC64" s="192">
        <v>12194827.756421626</v>
      </c>
      <c r="AD64" s="192">
        <v>10946932.443236794</v>
      </c>
      <c r="AE64" s="192">
        <f t="shared" si="4"/>
        <v>23308575.023114838</v>
      </c>
      <c r="AF64" s="192">
        <f>HLOOKUP(MAX(T64:AD64),T64:$AD$1158,COUNT(AD64:$AD$1158),FALSE)</f>
        <v>150000</v>
      </c>
      <c r="AK64">
        <v>61</v>
      </c>
      <c r="AL64" s="198">
        <v>14844518.917818256</v>
      </c>
    </row>
    <row r="65" spans="13:38" x14ac:dyDescent="0.25">
      <c r="M65">
        <v>63</v>
      </c>
      <c r="N65">
        <f t="shared" si="1"/>
        <v>-55</v>
      </c>
      <c r="O65">
        <f t="shared" si="2"/>
        <v>3000</v>
      </c>
      <c r="P65">
        <f t="shared" si="3"/>
        <v>0.2</v>
      </c>
      <c r="S65">
        <v>63</v>
      </c>
      <c r="T65" s="192">
        <v>26946334.601807274</v>
      </c>
      <c r="U65" s="192">
        <v>26154263.134166412</v>
      </c>
      <c r="V65" s="192">
        <v>25205963.753407806</v>
      </c>
      <c r="W65" s="192">
        <v>24291420.44577954</v>
      </c>
      <c r="X65" s="192">
        <v>23083142.662689053</v>
      </c>
      <c r="Y65" s="192">
        <v>21505896.144557562</v>
      </c>
      <c r="Z65" s="192">
        <v>20664598.607081696</v>
      </c>
      <c r="AA65" s="192">
        <v>19729767.297400098</v>
      </c>
      <c r="AB65" s="192">
        <v>18653455.734102432</v>
      </c>
      <c r="AC65" s="192">
        <v>17261532.42668236</v>
      </c>
      <c r="AD65" s="192">
        <v>16181672.850172844</v>
      </c>
      <c r="AE65" s="192">
        <f t="shared" si="4"/>
        <v>26946334.601807274</v>
      </c>
      <c r="AF65" s="192">
        <f>HLOOKUP(MAX(T65:AD65),T65:$AD$1158,COUNT(AD65:$AD$1158),FALSE)</f>
        <v>150000</v>
      </c>
      <c r="AK65">
        <v>62</v>
      </c>
      <c r="AL65" s="198">
        <v>19243011.676676024</v>
      </c>
    </row>
    <row r="66" spans="13:38" x14ac:dyDescent="0.25">
      <c r="M66">
        <v>64</v>
      </c>
      <c r="N66">
        <f t="shared" si="1"/>
        <v>-45</v>
      </c>
      <c r="O66">
        <f t="shared" si="2"/>
        <v>3000</v>
      </c>
      <c r="P66">
        <f t="shared" si="3"/>
        <v>0.2</v>
      </c>
      <c r="S66">
        <v>64</v>
      </c>
      <c r="T66" s="192">
        <v>30757536.770492196</v>
      </c>
      <c r="U66" s="192">
        <v>29964000.128838699</v>
      </c>
      <c r="V66" s="192">
        <v>29335073.509522419</v>
      </c>
      <c r="W66" s="192">
        <v>28349910.695988394</v>
      </c>
      <c r="X66" s="192">
        <v>27408811.905300893</v>
      </c>
      <c r="Y66" s="192">
        <v>26170036.95984662</v>
      </c>
      <c r="Z66" s="192">
        <v>25556862.929383978</v>
      </c>
      <c r="AA66" s="192">
        <v>24802208.645305268</v>
      </c>
      <c r="AB66" s="192">
        <v>23852627.608565927</v>
      </c>
      <c r="AC66" s="192">
        <v>22694327.825793318</v>
      </c>
      <c r="AD66" s="192">
        <v>21737532.097419303</v>
      </c>
      <c r="AE66" s="192">
        <f t="shared" si="4"/>
        <v>30757536.770492196</v>
      </c>
      <c r="AF66" s="192">
        <f>HLOOKUP(MAX(T66:AD66),T66:$AD$1158,COUNT(AD66:$AD$1158),FALSE)</f>
        <v>150000</v>
      </c>
      <c r="AK66">
        <v>63</v>
      </c>
      <c r="AL66" s="198">
        <v>23529708.691798907</v>
      </c>
    </row>
    <row r="67" spans="13:38" x14ac:dyDescent="0.25">
      <c r="M67">
        <v>65</v>
      </c>
      <c r="N67">
        <f t="shared" si="1"/>
        <v>-35</v>
      </c>
      <c r="O67">
        <f t="shared" si="2"/>
        <v>3000</v>
      </c>
      <c r="P67">
        <f t="shared" si="3"/>
        <v>0.2</v>
      </c>
      <c r="S67">
        <v>65</v>
      </c>
      <c r="T67" s="192">
        <v>34395296.349184632</v>
      </c>
      <c r="U67" s="192">
        <v>33955379.323126517</v>
      </c>
      <c r="V67" s="192">
        <v>33359234.383950643</v>
      </c>
      <c r="W67" s="192">
        <v>32701643.941482</v>
      </c>
      <c r="X67" s="192">
        <v>31780594.290111646</v>
      </c>
      <c r="Y67" s="192">
        <v>30715630.099848635</v>
      </c>
      <c r="Z67" s="192">
        <v>30226487.003955521</v>
      </c>
      <c r="AA67" s="192">
        <v>29643810.135856662</v>
      </c>
      <c r="AB67" s="192">
        <v>28751296.542151354</v>
      </c>
      <c r="AC67" s="192">
        <v>27879884.148304414</v>
      </c>
      <c r="AD67" s="192">
        <v>27152179.013377633</v>
      </c>
      <c r="AE67" s="192">
        <f t="shared" si="4"/>
        <v>34395296.349184632</v>
      </c>
      <c r="AF67" s="192">
        <f>HLOOKUP(MAX(T67:AD67),T67:$AD$1158,COUNT(AD67:$AD$1158),FALSE)</f>
        <v>150000</v>
      </c>
      <c r="AK67">
        <v>64</v>
      </c>
      <c r="AL67" s="198">
        <v>27928201.450656667</v>
      </c>
    </row>
    <row r="68" spans="13:38" x14ac:dyDescent="0.25">
      <c r="M68">
        <v>66</v>
      </c>
      <c r="N68">
        <f t="shared" ref="N68:N131" si="9">VLOOKUP(ROUNDUP(MOD(M68,15),0),$J$2:$K$17,2,FALSE)</f>
        <v>-25</v>
      </c>
      <c r="O68">
        <f t="shared" ref="O68:O131" si="10">VLOOKUP(ROUNDUP(MOD(M68/15,11),0),$J$20:$K$31,2,FALSE)</f>
        <v>3000</v>
      </c>
      <c r="P68">
        <f t="shared" ref="P68:P131" si="11">VLOOKUP(ROUNDUP(MOD(M68/165,7),0),$J$34:$K$41,2,FALSE)</f>
        <v>0.2</v>
      </c>
      <c r="S68">
        <v>66</v>
      </c>
      <c r="T68" s="192">
        <v>38206498.517869554</v>
      </c>
      <c r="U68" s="192">
        <v>37765116.317798793</v>
      </c>
      <c r="V68" s="192">
        <v>37488344.14006526</v>
      </c>
      <c r="W68" s="192">
        <v>36855335.768113986</v>
      </c>
      <c r="X68" s="192">
        <v>36266391.419009216</v>
      </c>
      <c r="Y68" s="192">
        <v>35213276.758440323</v>
      </c>
      <c r="Z68" s="192">
        <v>34945890.899148792</v>
      </c>
      <c r="AA68" s="192">
        <v>34374443.332766771</v>
      </c>
      <c r="AB68" s="192">
        <v>33818321.947727159</v>
      </c>
      <c r="AC68" s="192">
        <v>33065440.470815502</v>
      </c>
      <c r="AD68" s="192">
        <v>32708038.260624096</v>
      </c>
      <c r="AE68" s="192">
        <f t="shared" ref="AE68:AE131" si="12">MAX(T68:AD68)</f>
        <v>38206498.517869554</v>
      </c>
      <c r="AF68" s="192">
        <f>HLOOKUP(MAX(T68:AD68),T68:$AD$1158,COUNT(AD68:$AD$1158),FALSE)</f>
        <v>150000</v>
      </c>
      <c r="AK68">
        <v>65</v>
      </c>
      <c r="AL68" s="198">
        <v>32117684.77557531</v>
      </c>
    </row>
    <row r="69" spans="13:38" x14ac:dyDescent="0.25">
      <c r="M69">
        <v>67</v>
      </c>
      <c r="N69">
        <f t="shared" si="9"/>
        <v>-15</v>
      </c>
      <c r="O69">
        <f t="shared" si="10"/>
        <v>3000</v>
      </c>
      <c r="P69">
        <f t="shared" si="11"/>
        <v>0.2</v>
      </c>
      <c r="S69">
        <v>67</v>
      </c>
      <c r="T69" s="192">
        <v>41760881.558052465</v>
      </c>
      <c r="U69" s="192">
        <v>41528148.219221704</v>
      </c>
      <c r="V69" s="192">
        <v>41512505.014493488</v>
      </c>
      <c r="W69" s="192">
        <v>41207069.013607584</v>
      </c>
      <c r="X69" s="192">
        <v>40539030.548092306</v>
      </c>
      <c r="Y69" s="192">
        <v>39925364.055139706</v>
      </c>
      <c r="Z69" s="192">
        <v>39788375.40082933</v>
      </c>
      <c r="AA69" s="192">
        <v>39446884.680671938</v>
      </c>
      <c r="AB69" s="192">
        <v>39017493.82219065</v>
      </c>
      <c r="AC69" s="192">
        <v>38498235.86992646</v>
      </c>
      <c r="AD69" s="192">
        <v>38122685.176582433</v>
      </c>
      <c r="AE69" s="192">
        <f t="shared" si="12"/>
        <v>41760881.558052465</v>
      </c>
      <c r="AF69" s="192">
        <f>HLOOKUP(MAX(T69:AD69),T69:$AD$1158,COUNT(AD69:$AD$1158),FALSE)</f>
        <v>150000</v>
      </c>
      <c r="AK69">
        <v>66</v>
      </c>
      <c r="AL69" s="198">
        <v>36359166.120835759</v>
      </c>
    </row>
    <row r="70" spans="13:38" x14ac:dyDescent="0.25">
      <c r="M70">
        <v>68</v>
      </c>
      <c r="N70">
        <f t="shared" si="9"/>
        <v>-10</v>
      </c>
      <c r="O70">
        <f t="shared" si="10"/>
        <v>3000</v>
      </c>
      <c r="P70">
        <f t="shared" si="11"/>
        <v>0.2</v>
      </c>
      <c r="S70">
        <v>68</v>
      </c>
      <c r="T70" s="192">
        <v>43640839.509330072</v>
      </c>
      <c r="U70" s="192">
        <v>43638011.462798066</v>
      </c>
      <c r="V70" s="192">
        <v>43436509.039372213</v>
      </c>
      <c r="W70" s="192">
        <v>43353655.616628893</v>
      </c>
      <c r="X70" s="192">
        <v>42728380.226162605</v>
      </c>
      <c r="Y70" s="192">
        <v>42098671.676214285</v>
      </c>
      <c r="Z70" s="192">
        <v>42094564.041257598</v>
      </c>
      <c r="AA70" s="192">
        <v>41948976.152684845</v>
      </c>
      <c r="AB70" s="192">
        <v>41608461.51145146</v>
      </c>
      <c r="AC70" s="192">
        <v>41059228.124184817</v>
      </c>
      <c r="AD70" s="192">
        <v>40711498.791316755</v>
      </c>
      <c r="AE70" s="192">
        <f t="shared" si="12"/>
        <v>43640839.509330072</v>
      </c>
      <c r="AF70" s="192">
        <f>HLOOKUP(MAX(T70:AD70),T70:$AD$1158,COUNT(AD70:$AD$1158),FALSE)</f>
        <v>150000</v>
      </c>
      <c r="AK70">
        <v>67</v>
      </c>
      <c r="AL70" s="198">
        <v>40802874.549555972</v>
      </c>
    </row>
    <row r="71" spans="13:38" x14ac:dyDescent="0.25">
      <c r="M71">
        <v>69</v>
      </c>
      <c r="N71">
        <f t="shared" si="9"/>
        <v>-5</v>
      </c>
      <c r="O71">
        <f t="shared" si="10"/>
        <v>3000</v>
      </c>
      <c r="P71">
        <f t="shared" si="11"/>
        <v>0.2</v>
      </c>
      <c r="S71">
        <v>69</v>
      </c>
      <c r="T71" s="192">
        <v>45398641.136744902</v>
      </c>
      <c r="U71" s="192">
        <v>45478914.288944833</v>
      </c>
      <c r="V71" s="192">
        <v>45494219.425145626</v>
      </c>
      <c r="W71" s="192">
        <v>45360760.840239577</v>
      </c>
      <c r="X71" s="192">
        <v>45024827.676989883</v>
      </c>
      <c r="Y71" s="192">
        <v>44423010.713731401</v>
      </c>
      <c r="Z71" s="192">
        <v>44400752.68168588</v>
      </c>
      <c r="AA71" s="192">
        <v>44288486.171223328</v>
      </c>
      <c r="AB71" s="192">
        <v>44084519.227766462</v>
      </c>
      <c r="AC71" s="192">
        <v>43683792.192437552</v>
      </c>
      <c r="AD71" s="192">
        <v>43480218.915073372</v>
      </c>
      <c r="AE71" s="192">
        <f t="shared" si="12"/>
        <v>45494219.425145626</v>
      </c>
      <c r="AF71" s="192">
        <f>HLOOKUP(MAX(T71:AD71),T71:$AD$1158,COUNT(AD71:$AD$1158),FALSE)</f>
        <v>160000</v>
      </c>
      <c r="AK71">
        <v>68</v>
      </c>
      <c r="AL71" s="198">
        <v>42949614.232357092</v>
      </c>
    </row>
    <row r="72" spans="13:38" x14ac:dyDescent="0.25">
      <c r="M72">
        <v>70</v>
      </c>
      <c r="N72">
        <f t="shared" si="9"/>
        <v>0</v>
      </c>
      <c r="O72">
        <f t="shared" si="10"/>
        <v>3000</v>
      </c>
      <c r="P72">
        <f t="shared" si="11"/>
        <v>0.2</v>
      </c>
      <c r="S72">
        <v>70</v>
      </c>
      <c r="T72" s="192">
        <v>47413261.892661728</v>
      </c>
      <c r="U72" s="192">
        <v>47447748.45747035</v>
      </c>
      <c r="V72" s="192">
        <v>47608065.259262927</v>
      </c>
      <c r="W72" s="192">
        <v>47412145.866837755</v>
      </c>
      <c r="X72" s="192">
        <v>47260290.497259095</v>
      </c>
      <c r="Y72" s="192">
        <v>46644264.816216305</v>
      </c>
      <c r="Z72" s="192">
        <v>46764188.11582914</v>
      </c>
      <c r="AA72" s="192">
        <v>46790577.643236235</v>
      </c>
      <c r="AB72" s="192">
        <v>46507130.445036896</v>
      </c>
      <c r="AC72" s="192">
        <v>46244784.446695909</v>
      </c>
      <c r="AD72" s="192">
        <v>46324471.216030605</v>
      </c>
      <c r="AE72" s="192">
        <f t="shared" si="12"/>
        <v>47608065.259262927</v>
      </c>
      <c r="AF72" s="192">
        <f>HLOOKUP(MAX(T72:AD72),T72:$AD$1158,COUNT(AD72:$AD$1158),FALSE)</f>
        <v>160000</v>
      </c>
      <c r="AK72">
        <v>69</v>
      </c>
      <c r="AL72" s="198">
        <v>45044355.894816421</v>
      </c>
    </row>
    <row r="73" spans="13:38" x14ac:dyDescent="0.25">
      <c r="M73">
        <v>71</v>
      </c>
      <c r="N73">
        <f t="shared" si="9"/>
        <v>10</v>
      </c>
      <c r="O73">
        <f t="shared" si="10"/>
        <v>3000</v>
      </c>
      <c r="P73">
        <f t="shared" si="11"/>
        <v>0.2</v>
      </c>
      <c r="S73">
        <v>71</v>
      </c>
      <c r="T73" s="192">
        <v>51089801.25670743</v>
      </c>
      <c r="U73" s="192">
        <v>51257485.452142641</v>
      </c>
      <c r="V73" s="192">
        <v>51589779.669915058</v>
      </c>
      <c r="W73" s="192">
        <v>51719599.309343845</v>
      </c>
      <c r="X73" s="192">
        <v>51585959.739870928</v>
      </c>
      <c r="Y73" s="192">
        <v>51308405.631505355</v>
      </c>
      <c r="Z73" s="192">
        <v>51656452.438131422</v>
      </c>
      <c r="AA73" s="192">
        <v>51863018.991141416</v>
      </c>
      <c r="AB73" s="192">
        <v>51759748.818544954</v>
      </c>
      <c r="AC73" s="192">
        <v>51677579.845806867</v>
      </c>
      <c r="AD73" s="192">
        <v>51682004.954521552</v>
      </c>
      <c r="AE73" s="192">
        <f t="shared" si="12"/>
        <v>51863018.991141416</v>
      </c>
      <c r="AF73" s="192">
        <f>HLOOKUP(MAX(T73:AD73),T73:$AD$1158,COUNT(AD73:$AD$1158),FALSE)</f>
        <v>185000</v>
      </c>
      <c r="AK73">
        <v>70</v>
      </c>
      <c r="AL73" s="198">
        <v>47139097.557275742</v>
      </c>
    </row>
    <row r="74" spans="13:38" x14ac:dyDescent="0.25">
      <c r="M74">
        <v>72</v>
      </c>
      <c r="N74">
        <f t="shared" si="9"/>
        <v>20</v>
      </c>
      <c r="O74">
        <f t="shared" si="10"/>
        <v>3000</v>
      </c>
      <c r="P74">
        <f t="shared" si="11"/>
        <v>0.2</v>
      </c>
      <c r="S74">
        <v>72</v>
      </c>
      <c r="T74" s="192">
        <v>54644184.296890348</v>
      </c>
      <c r="U74" s="192">
        <v>55248864.646430455</v>
      </c>
      <c r="V74" s="192">
        <v>55613940.544343285</v>
      </c>
      <c r="W74" s="192">
        <v>55917570.938963339</v>
      </c>
      <c r="X74" s="192">
        <v>56117870.010967411</v>
      </c>
      <c r="Y74" s="192">
        <v>55853998.771507382</v>
      </c>
      <c r="Z74" s="192">
        <v>56326076.512702957</v>
      </c>
      <c r="AA74" s="192">
        <v>56593652.188051529</v>
      </c>
      <c r="AB74" s="192">
        <v>56773327.725076199</v>
      </c>
      <c r="AC74" s="192">
        <v>56863136.168317951</v>
      </c>
      <c r="AD74" s="192">
        <v>57096651.870479889</v>
      </c>
      <c r="AE74" s="192">
        <f t="shared" si="12"/>
        <v>57096651.870479889</v>
      </c>
      <c r="AF74" s="192">
        <f>HLOOKUP(MAX(T74:AD74),T74:$AD$1158,COUNT(AD74:$AD$1158),FALSE)</f>
        <v>200000</v>
      </c>
      <c r="AK74">
        <v>71</v>
      </c>
      <c r="AL74" s="198">
        <v>51537590.316133499</v>
      </c>
    </row>
    <row r="75" spans="13:38" x14ac:dyDescent="0.25">
      <c r="M75">
        <v>73</v>
      </c>
      <c r="N75">
        <f t="shared" si="9"/>
        <v>30</v>
      </c>
      <c r="O75">
        <f t="shared" si="10"/>
        <v>3000</v>
      </c>
      <c r="P75">
        <f t="shared" si="11"/>
        <v>0.2</v>
      </c>
      <c r="S75">
        <v>73</v>
      </c>
      <c r="T75" s="192">
        <v>58455386.46557527</v>
      </c>
      <c r="U75" s="192">
        <v>58971283.423288673</v>
      </c>
      <c r="V75" s="192">
        <v>59743050.300457895</v>
      </c>
      <c r="W75" s="192">
        <v>60071262.765595324</v>
      </c>
      <c r="X75" s="192">
        <v>60344395.997851588</v>
      </c>
      <c r="Y75" s="192">
        <v>60518139.586796425</v>
      </c>
      <c r="Z75" s="192">
        <v>61218340.835005231</v>
      </c>
      <c r="AA75" s="192">
        <v>61614480.376123533</v>
      </c>
      <c r="AB75" s="192">
        <v>62025946.09858425</v>
      </c>
      <c r="AC75" s="192">
        <v>62295931.567428924</v>
      </c>
      <c r="AD75" s="192">
        <v>62652511.117726333</v>
      </c>
      <c r="AE75" s="192">
        <f t="shared" si="12"/>
        <v>62652511.117726333</v>
      </c>
      <c r="AF75" s="192">
        <f>HLOOKUP(MAX(T75:AD75),T75:$AD$1158,COUNT(AD75:$AD$1158),FALSE)</f>
        <v>200000</v>
      </c>
      <c r="AK75">
        <v>72</v>
      </c>
      <c r="AL75" s="198">
        <v>55824287.33125639</v>
      </c>
    </row>
    <row r="76" spans="13:38" x14ac:dyDescent="0.25">
      <c r="M76">
        <v>74</v>
      </c>
      <c r="N76">
        <f t="shared" si="9"/>
        <v>40</v>
      </c>
      <c r="O76">
        <f t="shared" si="10"/>
        <v>3000</v>
      </c>
      <c r="P76">
        <f t="shared" si="11"/>
        <v>0.2</v>
      </c>
      <c r="S76">
        <v>74</v>
      </c>
      <c r="T76" s="192">
        <v>62093146.044267707</v>
      </c>
      <c r="U76" s="192">
        <v>62962662.617576487</v>
      </c>
      <c r="V76" s="192">
        <v>63767211.174886145</v>
      </c>
      <c r="W76" s="192">
        <v>64422996.011088923</v>
      </c>
      <c r="X76" s="192">
        <v>64716178.382662341</v>
      </c>
      <c r="Y76" s="192">
        <v>65063732.726798445</v>
      </c>
      <c r="Z76" s="192">
        <v>65780938.29524003</v>
      </c>
      <c r="AA76" s="192">
        <v>66507695.026508078</v>
      </c>
      <c r="AB76" s="192">
        <v>67039525.005115509</v>
      </c>
      <c r="AC76" s="192">
        <v>67481487.889940009</v>
      </c>
      <c r="AD76" s="192">
        <v>68067158.033684686</v>
      </c>
      <c r="AE76" s="192">
        <f t="shared" si="12"/>
        <v>68067158.033684686</v>
      </c>
      <c r="AF76" s="192">
        <f>HLOOKUP(MAX(T76:AD76),T76:$AD$1158,COUNT(AD76:$AD$1158),FALSE)</f>
        <v>200000</v>
      </c>
      <c r="AK76">
        <v>73</v>
      </c>
      <c r="AL76" s="198">
        <v>60222780.090114154</v>
      </c>
    </row>
    <row r="77" spans="13:38" x14ac:dyDescent="0.25">
      <c r="M77">
        <v>75</v>
      </c>
      <c r="N77">
        <f t="shared" si="9"/>
        <v>50</v>
      </c>
      <c r="O77">
        <f t="shared" si="10"/>
        <v>3000</v>
      </c>
      <c r="P77">
        <f t="shared" si="11"/>
        <v>0.2</v>
      </c>
      <c r="S77">
        <v>75</v>
      </c>
      <c r="T77" s="192">
        <v>65904348.212952614</v>
      </c>
      <c r="U77" s="192">
        <v>66772399.612248778</v>
      </c>
      <c r="V77" s="192">
        <v>67896320.931000739</v>
      </c>
      <c r="W77" s="192">
        <v>68576687.837720901</v>
      </c>
      <c r="X77" s="192">
        <v>69201975.511559919</v>
      </c>
      <c r="Y77" s="192">
        <v>69458294.450357929</v>
      </c>
      <c r="Z77" s="192">
        <v>70500342.190433308</v>
      </c>
      <c r="AA77" s="192">
        <v>71349296.51705949</v>
      </c>
      <c r="AB77" s="192">
        <v>72106550.410691306</v>
      </c>
      <c r="AC77" s="192">
        <v>72667044.212451085</v>
      </c>
      <c r="AD77" s="192">
        <v>73623017.280931145</v>
      </c>
      <c r="AE77" s="192">
        <f t="shared" si="12"/>
        <v>73623017.280931145</v>
      </c>
      <c r="AF77" s="192">
        <f>HLOOKUP(MAX(T77:AD77),T77:$AD$1158,COUNT(AD77:$AD$1158),FALSE)</f>
        <v>200000</v>
      </c>
      <c r="AK77">
        <v>74</v>
      </c>
      <c r="AL77" s="198">
        <v>64509477.105237037</v>
      </c>
    </row>
    <row r="78" spans="13:38" x14ac:dyDescent="0.25">
      <c r="M78">
        <v>76</v>
      </c>
      <c r="N78">
        <f t="shared" si="9"/>
        <v>-75</v>
      </c>
      <c r="O78">
        <f t="shared" si="10"/>
        <v>5000</v>
      </c>
      <c r="P78">
        <f t="shared" si="11"/>
        <v>0.2</v>
      </c>
      <c r="S78">
        <v>76</v>
      </c>
      <c r="T78" s="192">
        <v>19233106.766140342</v>
      </c>
      <c r="U78" s="192">
        <v>17989839.17051189</v>
      </c>
      <c r="V78" s="192">
        <v>16957723.997151807</v>
      </c>
      <c r="W78" s="192">
        <v>15485199.209978405</v>
      </c>
      <c r="X78" s="192">
        <v>13955652.937933858</v>
      </c>
      <c r="Y78" s="192">
        <v>12059080.182838302</v>
      </c>
      <c r="Z78" s="192">
        <v>10887769.261209358</v>
      </c>
      <c r="AA78" s="192">
        <v>9622365.2435474657</v>
      </c>
      <c r="AB78" s="192">
        <v>8215480.9722695015</v>
      </c>
      <c r="AC78" s="192">
        <v>6612395.9329467081</v>
      </c>
      <c r="AD78" s="192">
        <v>5399495.6709112618</v>
      </c>
      <c r="AE78" s="192">
        <f t="shared" si="12"/>
        <v>19233106.766140342</v>
      </c>
      <c r="AF78" s="192">
        <f>HLOOKUP(MAX(T78:AD78),T78:$AD$1158,COUNT(AD78:$AD$1158),FALSE)</f>
        <v>150000</v>
      </c>
      <c r="AK78">
        <v>75</v>
      </c>
      <c r="AL78" s="198">
        <v>68750958.450497478</v>
      </c>
    </row>
    <row r="79" spans="13:38" x14ac:dyDescent="0.25">
      <c r="M79">
        <v>77</v>
      </c>
      <c r="N79">
        <f t="shared" si="9"/>
        <v>-65</v>
      </c>
      <c r="O79">
        <f t="shared" si="10"/>
        <v>5000</v>
      </c>
      <c r="P79">
        <f t="shared" si="11"/>
        <v>0.2</v>
      </c>
      <c r="S79">
        <v>77</v>
      </c>
      <c r="T79" s="192">
        <v>22856619.120127697</v>
      </c>
      <c r="U79" s="192">
        <v>21747108.478953045</v>
      </c>
      <c r="V79" s="192">
        <v>20796913.370682705</v>
      </c>
      <c r="W79" s="192">
        <v>19781963.193423666</v>
      </c>
      <c r="X79" s="192">
        <v>18228854.494314559</v>
      </c>
      <c r="Y79" s="192">
        <v>16668811.059906229</v>
      </c>
      <c r="Z79" s="192">
        <v>15725064.321463298</v>
      </c>
      <c r="AA79" s="192">
        <v>14639837.329404298</v>
      </c>
      <c r="AB79" s="192">
        <v>13360242.90851187</v>
      </c>
      <c r="AC79" s="192">
        <v>11990222.070009325</v>
      </c>
      <c r="AD79" s="192">
        <v>10761115.576811247</v>
      </c>
      <c r="AE79" s="192">
        <f t="shared" si="12"/>
        <v>22856619.120127697</v>
      </c>
      <c r="AF79" s="192">
        <f>HLOOKUP(MAX(T79:AD79),T79:$AD$1158,COUNT(AD79:$AD$1158),FALSE)</f>
        <v>150000</v>
      </c>
      <c r="AK79">
        <v>76</v>
      </c>
      <c r="AL79" s="198">
        <v>14561594.774675779</v>
      </c>
    </row>
    <row r="80" spans="13:38" x14ac:dyDescent="0.25">
      <c r="M80">
        <v>78</v>
      </c>
      <c r="N80">
        <f t="shared" si="9"/>
        <v>-55</v>
      </c>
      <c r="O80">
        <f t="shared" si="10"/>
        <v>5000</v>
      </c>
      <c r="P80">
        <f t="shared" si="11"/>
        <v>0.2</v>
      </c>
      <c r="S80">
        <v>78</v>
      </c>
      <c r="T80" s="192">
        <v>26441911.012588989</v>
      </c>
      <c r="U80" s="192">
        <v>25683518.41119251</v>
      </c>
      <c r="V80" s="192">
        <v>24768047.235052586</v>
      </c>
      <c r="W80" s="192">
        <v>23883187.333824508</v>
      </c>
      <c r="X80" s="192">
        <v>22705795.503362708</v>
      </c>
      <c r="Y80" s="192">
        <v>21161377.189849891</v>
      </c>
      <c r="Z80" s="192">
        <v>20342220.709803697</v>
      </c>
      <c r="AA80" s="192">
        <v>19428971.133724548</v>
      </c>
      <c r="AB80" s="192">
        <v>18374241.304029327</v>
      </c>
      <c r="AC80" s="192">
        <v>17005661.600267425</v>
      </c>
      <c r="AD80" s="192">
        <v>15944590.843744662</v>
      </c>
      <c r="AE80" s="192">
        <f t="shared" si="12"/>
        <v>26441911.012588989</v>
      </c>
      <c r="AF80" s="192">
        <f>HLOOKUP(MAX(T80:AD80),T80:$AD$1158,COUNT(AD80:$AD$1158),FALSE)</f>
        <v>150000</v>
      </c>
      <c r="AK80">
        <v>77</v>
      </c>
      <c r="AL80" s="198">
        <v>18905677.595312417</v>
      </c>
    </row>
    <row r="81" spans="13:38" x14ac:dyDescent="0.25">
      <c r="M81">
        <v>79</v>
      </c>
      <c r="N81">
        <f t="shared" si="9"/>
        <v>-45</v>
      </c>
      <c r="O81">
        <f t="shared" si="10"/>
        <v>5000</v>
      </c>
      <c r="P81">
        <f t="shared" si="11"/>
        <v>0.2</v>
      </c>
      <c r="S81">
        <v>79</v>
      </c>
      <c r="T81" s="192">
        <v>30198143.91922557</v>
      </c>
      <c r="U81" s="192">
        <v>29440787.719633661</v>
      </c>
      <c r="V81" s="192">
        <v>28842747.052946068</v>
      </c>
      <c r="W81" s="192">
        <v>27890412.444030728</v>
      </c>
      <c r="X81" s="192">
        <v>26978997.059743408</v>
      </c>
      <c r="Y81" s="192">
        <v>25771108.066917818</v>
      </c>
      <c r="Z81" s="192">
        <v>25179515.770057634</v>
      </c>
      <c r="AA81" s="192">
        <v>24446443.219581373</v>
      </c>
      <c r="AB81" s="192">
        <v>23519003.240271691</v>
      </c>
      <c r="AC81" s="192">
        <v>22383487.737330038</v>
      </c>
      <c r="AD81" s="192">
        <v>21446040.152769987</v>
      </c>
      <c r="AE81" s="192">
        <f t="shared" si="12"/>
        <v>30198143.91922557</v>
      </c>
      <c r="AF81" s="192">
        <f>HLOOKUP(MAX(T81:AD81),T81:$AD$1158,COUNT(AD81:$AD$1158),FALSE)</f>
        <v>150000</v>
      </c>
      <c r="AK81">
        <v>78</v>
      </c>
      <c r="AL81" s="198">
        <v>23139347.600376952</v>
      </c>
    </row>
    <row r="82" spans="13:38" x14ac:dyDescent="0.25">
      <c r="M82">
        <v>80</v>
      </c>
      <c r="N82">
        <f t="shared" si="9"/>
        <v>-35</v>
      </c>
      <c r="O82">
        <f t="shared" si="10"/>
        <v>5000</v>
      </c>
      <c r="P82">
        <f t="shared" si="11"/>
        <v>0.2</v>
      </c>
      <c r="S82">
        <v>80</v>
      </c>
      <c r="T82" s="192">
        <v>33783435.811686859</v>
      </c>
      <c r="U82" s="192">
        <v>33377197.651873127</v>
      </c>
      <c r="V82" s="192">
        <v>32813880.917315945</v>
      </c>
      <c r="W82" s="192">
        <v>32187176.427475981</v>
      </c>
      <c r="X82" s="192">
        <v>31297752.434495807</v>
      </c>
      <c r="Y82" s="192">
        <v>30263674.196861487</v>
      </c>
      <c r="Z82" s="192">
        <v>29796672.158398028</v>
      </c>
      <c r="AA82" s="192">
        <v>29235577.023901623</v>
      </c>
      <c r="AB82" s="192">
        <v>28366407.033854485</v>
      </c>
      <c r="AC82" s="192">
        <v>27516576.373609994</v>
      </c>
      <c r="AD82" s="192">
        <v>26807660.058669969</v>
      </c>
      <c r="AE82" s="192">
        <f t="shared" si="12"/>
        <v>33783435.811686859</v>
      </c>
      <c r="AF82" s="192">
        <f>HLOOKUP(MAX(T82:AD82),T82:$AD$1158,COUNT(AD82:$AD$1158),FALSE)</f>
        <v>150000</v>
      </c>
      <c r="AK82">
        <v>79</v>
      </c>
      <c r="AL82" s="198">
        <v>27483430.42101359</v>
      </c>
    </row>
    <row r="83" spans="13:38" x14ac:dyDescent="0.25">
      <c r="M83">
        <v>81</v>
      </c>
      <c r="N83">
        <f t="shared" si="9"/>
        <v>-25</v>
      </c>
      <c r="O83">
        <f t="shared" si="10"/>
        <v>5000</v>
      </c>
      <c r="P83">
        <f t="shared" si="11"/>
        <v>0.2</v>
      </c>
      <c r="S83">
        <v>81</v>
      </c>
      <c r="T83" s="192">
        <v>37539668.718323447</v>
      </c>
      <c r="U83" s="192">
        <v>37134466.960314274</v>
      </c>
      <c r="V83" s="192">
        <v>36888580.735209428</v>
      </c>
      <c r="W83" s="192">
        <v>36288400.567876838</v>
      </c>
      <c r="X83" s="192">
        <v>35729139.625172257</v>
      </c>
      <c r="Y83" s="192">
        <v>34708853.169222035</v>
      </c>
      <c r="Z83" s="192">
        <v>34463049.04353296</v>
      </c>
      <c r="AA83" s="192">
        <v>33914945.080809094</v>
      </c>
      <c r="AB83" s="192">
        <v>33380405.429371938</v>
      </c>
      <c r="AC83" s="192">
        <v>32649665.009889945</v>
      </c>
      <c r="AD83" s="192">
        <v>32309109.367695294</v>
      </c>
      <c r="AE83" s="192">
        <f t="shared" si="12"/>
        <v>37539668.718323447</v>
      </c>
      <c r="AF83" s="192">
        <f>HLOOKUP(MAX(T83:AD83),T83:$AD$1158,COUNT(AD83:$AD$1158),FALSE)</f>
        <v>150000</v>
      </c>
      <c r="AK83">
        <v>80</v>
      </c>
      <c r="AL83" s="198">
        <v>31621089.282102384</v>
      </c>
    </row>
    <row r="84" spans="13:38" x14ac:dyDescent="0.25">
      <c r="M84">
        <v>82</v>
      </c>
      <c r="N84">
        <f t="shared" si="9"/>
        <v>-15</v>
      </c>
      <c r="O84">
        <f t="shared" si="10"/>
        <v>5000</v>
      </c>
      <c r="P84">
        <f t="shared" si="11"/>
        <v>0.2</v>
      </c>
      <c r="S84">
        <v>82</v>
      </c>
      <c r="T84" s="192">
        <v>41042786.618503712</v>
      </c>
      <c r="U84" s="192">
        <v>40845674.397907332</v>
      </c>
      <c r="V84" s="192">
        <v>40859714.599579304</v>
      </c>
      <c r="W84" s="192">
        <v>40585164.551322095</v>
      </c>
      <c r="X84" s="192">
        <v>39949954.290425494</v>
      </c>
      <c r="Y84" s="192">
        <v>39365971.203873083</v>
      </c>
      <c r="Z84" s="192">
        <v>39251123.606992364</v>
      </c>
      <c r="AA84" s="192">
        <v>38932417.166665927</v>
      </c>
      <c r="AB84" s="192">
        <v>38525167.365614302</v>
      </c>
      <c r="AC84" s="192">
        <v>38027491.146952562</v>
      </c>
      <c r="AD84" s="192">
        <v>37670729.273595281</v>
      </c>
      <c r="AE84" s="192">
        <f t="shared" si="12"/>
        <v>41042786.618503712</v>
      </c>
      <c r="AF84" s="192">
        <f>HLOOKUP(MAX(T84:AD84),T84:$AD$1158,COUNT(AD84:$AD$1158),FALSE)</f>
        <v>150000</v>
      </c>
      <c r="AK84">
        <v>81</v>
      </c>
      <c r="AL84" s="198">
        <v>35810102.941131689</v>
      </c>
    </row>
    <row r="85" spans="13:38" x14ac:dyDescent="0.25">
      <c r="M85">
        <v>83</v>
      </c>
      <c r="N85">
        <f t="shared" si="9"/>
        <v>-10</v>
      </c>
      <c r="O85">
        <f t="shared" si="10"/>
        <v>5000</v>
      </c>
      <c r="P85">
        <f t="shared" si="11"/>
        <v>0.2</v>
      </c>
      <c r="S85">
        <v>83</v>
      </c>
      <c r="T85" s="192">
        <v>42895629.791637912</v>
      </c>
      <c r="U85" s="192">
        <v>42926480.611350283</v>
      </c>
      <c r="V85" s="192">
        <v>42758365.716370314</v>
      </c>
      <c r="W85" s="192">
        <v>42704636.376199976</v>
      </c>
      <c r="X85" s="192">
        <v>42112748.514179572</v>
      </c>
      <c r="Y85" s="192">
        <v>41513925.916859955</v>
      </c>
      <c r="Z85" s="192">
        <v>41531400.015505709</v>
      </c>
      <c r="AA85" s="192">
        <v>41407393.860535413</v>
      </c>
      <c r="AB85" s="192">
        <v>41089020.276731692</v>
      </c>
      <c r="AC85" s="192">
        <v>40562571.169295996</v>
      </c>
      <c r="AD85" s="192">
        <v>40234189.980241902</v>
      </c>
      <c r="AE85" s="192">
        <f t="shared" si="12"/>
        <v>42926480.611350283</v>
      </c>
      <c r="AF85" s="192">
        <f>HLOOKUP(MAX(T85:AD85),T85:$AD$1158,COUNT(AD85:$AD$1158),FALSE)</f>
        <v>155000</v>
      </c>
      <c r="AK85">
        <v>82</v>
      </c>
      <c r="AL85" s="198">
        <v>40198842.107803546</v>
      </c>
    </row>
    <row r="86" spans="13:38" x14ac:dyDescent="0.25">
      <c r="M86">
        <v>84</v>
      </c>
      <c r="N86">
        <f t="shared" si="9"/>
        <v>-5</v>
      </c>
      <c r="O86">
        <f t="shared" si="10"/>
        <v>5000</v>
      </c>
      <c r="P86">
        <f t="shared" si="11"/>
        <v>0.2</v>
      </c>
      <c r="S86">
        <v>84</v>
      </c>
      <c r="T86" s="192">
        <v>44628078.510965012</v>
      </c>
      <c r="U86" s="192">
        <v>44742030.529409334</v>
      </c>
      <c r="V86" s="192">
        <v>44788961.324000306</v>
      </c>
      <c r="W86" s="192">
        <v>44686388.691722937</v>
      </c>
      <c r="X86" s="192">
        <v>44381341.48110193</v>
      </c>
      <c r="Y86" s="192">
        <v>43811150.176233627</v>
      </c>
      <c r="Z86" s="192">
        <v>43811676.424019054</v>
      </c>
      <c r="AA86" s="192">
        <v>43721550.970986173</v>
      </c>
      <c r="AB86" s="192">
        <v>43539165.761131763</v>
      </c>
      <c r="AC86" s="192">
        <v>43160579.78323251</v>
      </c>
      <c r="AD86" s="192">
        <v>42975795.325855084</v>
      </c>
      <c r="AE86" s="192">
        <f t="shared" si="12"/>
        <v>44788961.324000306</v>
      </c>
      <c r="AF86" s="192">
        <f>HLOOKUP(MAX(T86:AD86),T86:$AD$1158,COUNT(AD86:$AD$1158),FALSE)</f>
        <v>160000</v>
      </c>
      <c r="AK86">
        <v>83</v>
      </c>
      <c r="AL86" s="198">
        <v>42319026.336288452</v>
      </c>
    </row>
    <row r="87" spans="13:38" x14ac:dyDescent="0.25">
      <c r="M87">
        <v>85</v>
      </c>
      <c r="N87">
        <f t="shared" si="9"/>
        <v>0</v>
      </c>
      <c r="O87">
        <f t="shared" si="10"/>
        <v>5000</v>
      </c>
      <c r="P87">
        <f t="shared" si="11"/>
        <v>0.2</v>
      </c>
      <c r="S87">
        <v>85</v>
      </c>
      <c r="T87" s="192">
        <v>46613642.236748427</v>
      </c>
      <c r="U87" s="192">
        <v>46683749.919791423</v>
      </c>
      <c r="V87" s="192">
        <v>46874952.674212687</v>
      </c>
      <c r="W87" s="192">
        <v>46711861.486406185</v>
      </c>
      <c r="X87" s="192">
        <v>46589689.523227721</v>
      </c>
      <c r="Y87" s="192">
        <v>46006492.046803616</v>
      </c>
      <c r="Z87" s="192">
        <v>46148556.403846107</v>
      </c>
      <c r="AA87" s="192">
        <v>46196527.664855666</v>
      </c>
      <c r="AB87" s="192">
        <v>45936424.070314474</v>
      </c>
      <c r="AC87" s="192">
        <v>45695659.805575944</v>
      </c>
      <c r="AD87" s="192">
        <v>45792193.142907403</v>
      </c>
      <c r="AE87" s="192">
        <f t="shared" si="12"/>
        <v>46874952.674212687</v>
      </c>
      <c r="AF87" s="192">
        <f>HLOOKUP(MAX(T87:AD87),T87:$AD$1158,COUNT(AD87:$AD$1158),FALSE)</f>
        <v>160000</v>
      </c>
      <c r="AK87">
        <v>84</v>
      </c>
      <c r="AL87" s="198">
        <v>44387855.766832858</v>
      </c>
    </row>
    <row r="88" spans="13:38" x14ac:dyDescent="0.25">
      <c r="M88">
        <v>86</v>
      </c>
      <c r="N88">
        <f t="shared" si="9"/>
        <v>10</v>
      </c>
      <c r="O88">
        <f t="shared" si="10"/>
        <v>5000</v>
      </c>
      <c r="P88">
        <f t="shared" si="11"/>
        <v>0.2</v>
      </c>
      <c r="S88">
        <v>86</v>
      </c>
      <c r="T88" s="192">
        <v>50237154.590735778</v>
      </c>
      <c r="U88" s="192">
        <v>50441019.22823257</v>
      </c>
      <c r="V88" s="192">
        <v>50804199.398633689</v>
      </c>
      <c r="W88" s="192">
        <v>50964904.990691155</v>
      </c>
      <c r="X88" s="192">
        <v>50862891.079608411</v>
      </c>
      <c r="Y88" s="192">
        <v>50616222.92387154</v>
      </c>
      <c r="Z88" s="192">
        <v>50985851.464100048</v>
      </c>
      <c r="AA88" s="192">
        <v>51213999.750712492</v>
      </c>
      <c r="AB88" s="192">
        <v>51134073.181774199</v>
      </c>
      <c r="AC88" s="192">
        <v>51073485.942638561</v>
      </c>
      <c r="AD88" s="192">
        <v>51097259.195167206</v>
      </c>
      <c r="AE88" s="192">
        <f t="shared" si="12"/>
        <v>51213999.750712492</v>
      </c>
      <c r="AF88" s="192">
        <f>HLOOKUP(MAX(T88:AD88),T88:$AD$1158,COUNT(AD88:$AD$1158),FALSE)</f>
        <v>185000</v>
      </c>
      <c r="AK88">
        <v>85</v>
      </c>
      <c r="AL88" s="198">
        <v>46456685.197377257</v>
      </c>
    </row>
    <row r="89" spans="13:38" x14ac:dyDescent="0.25">
      <c r="M89">
        <v>87</v>
      </c>
      <c r="N89">
        <f t="shared" si="9"/>
        <v>20</v>
      </c>
      <c r="O89">
        <f t="shared" si="10"/>
        <v>5000</v>
      </c>
      <c r="P89">
        <f t="shared" si="11"/>
        <v>0.2</v>
      </c>
      <c r="S89">
        <v>87</v>
      </c>
      <c r="T89" s="192">
        <v>53740272.490916051</v>
      </c>
      <c r="U89" s="192">
        <v>54377429.160472043</v>
      </c>
      <c r="V89" s="192">
        <v>54775333.263003558</v>
      </c>
      <c r="W89" s="192">
        <v>55109849.610252298</v>
      </c>
      <c r="X89" s="192">
        <v>55339832.088656567</v>
      </c>
      <c r="Y89" s="192">
        <v>55108789.053815201</v>
      </c>
      <c r="Z89" s="192">
        <v>55603007.852440439</v>
      </c>
      <c r="AA89" s="192">
        <v>55893367.807619967</v>
      </c>
      <c r="AB89" s="192">
        <v>56095184.4020743</v>
      </c>
      <c r="AC89" s="192">
        <v>56206574.578918509</v>
      </c>
      <c r="AD89" s="192">
        <v>56458879.101067193</v>
      </c>
      <c r="AE89" s="192">
        <f t="shared" si="12"/>
        <v>56458879.101067193</v>
      </c>
      <c r="AF89" s="192">
        <f>HLOOKUP(MAX(T89:AD89),T89:$AD$1158,COUNT(AD89:$AD$1158),FALSE)</f>
        <v>200000</v>
      </c>
      <c r="AK89">
        <v>86</v>
      </c>
      <c r="AL89" s="198">
        <v>50800768.018013895</v>
      </c>
    </row>
    <row r="90" spans="13:38" x14ac:dyDescent="0.25">
      <c r="M90">
        <v>88</v>
      </c>
      <c r="N90">
        <f t="shared" si="9"/>
        <v>30</v>
      </c>
      <c r="O90">
        <f t="shared" si="10"/>
        <v>5000</v>
      </c>
      <c r="P90">
        <f t="shared" si="11"/>
        <v>0.2</v>
      </c>
      <c r="S90">
        <v>88</v>
      </c>
      <c r="T90" s="192">
        <v>57496505.397552647</v>
      </c>
      <c r="U90" s="192">
        <v>58048582.79732763</v>
      </c>
      <c r="V90" s="192">
        <v>58850033.080897048</v>
      </c>
      <c r="W90" s="192">
        <v>59211073.750653155</v>
      </c>
      <c r="X90" s="192">
        <v>59515092.935538106</v>
      </c>
      <c r="Y90" s="192">
        <v>59718519.930883132</v>
      </c>
      <c r="Z90" s="192">
        <v>60440302.91269438</v>
      </c>
      <c r="AA90" s="192">
        <v>60859786.057470851</v>
      </c>
      <c r="AB90" s="192">
        <v>61292833.513534032</v>
      </c>
      <c r="AC90" s="192">
        <v>61584400.715981118</v>
      </c>
      <c r="AD90" s="192">
        <v>61960328.410092518</v>
      </c>
      <c r="AE90" s="192">
        <f t="shared" si="12"/>
        <v>61960328.410092518</v>
      </c>
      <c r="AF90" s="192">
        <f>HLOOKUP(MAX(T90:AD90),T90:$AD$1158,COUNT(AD90:$AD$1158),FALSE)</f>
        <v>200000</v>
      </c>
      <c r="AK90">
        <v>87</v>
      </c>
      <c r="AL90" s="198">
        <v>55034438.023078427</v>
      </c>
    </row>
    <row r="91" spans="13:38" x14ac:dyDescent="0.25">
      <c r="M91">
        <v>89</v>
      </c>
      <c r="N91">
        <f t="shared" si="9"/>
        <v>40</v>
      </c>
      <c r="O91">
        <f t="shared" si="10"/>
        <v>5000</v>
      </c>
      <c r="P91">
        <f t="shared" si="11"/>
        <v>0.2</v>
      </c>
      <c r="S91">
        <v>89</v>
      </c>
      <c r="T91" s="192">
        <v>61081797.290013932</v>
      </c>
      <c r="U91" s="192">
        <v>61984992.729567103</v>
      </c>
      <c r="V91" s="192">
        <v>62821166.945266925</v>
      </c>
      <c r="W91" s="192">
        <v>63507837.73409839</v>
      </c>
      <c r="X91" s="192">
        <v>63833848.310290501</v>
      </c>
      <c r="Y91" s="192">
        <v>64211086.060826778</v>
      </c>
      <c r="Z91" s="192">
        <v>64951635.232926533</v>
      </c>
      <c r="AA91" s="192">
        <v>65699973.697797045</v>
      </c>
      <c r="AB91" s="192">
        <v>66253944.733834118</v>
      </c>
      <c r="AC91" s="192">
        <v>66717489.352261066</v>
      </c>
      <c r="AD91" s="192">
        <v>67321948.315992504</v>
      </c>
      <c r="AE91" s="192">
        <f t="shared" si="12"/>
        <v>67321948.315992504</v>
      </c>
      <c r="AF91" s="192">
        <f>HLOOKUP(MAX(T91:AD91),T91:$AD$1158,COUNT(AD91:$AD$1158),FALSE)</f>
        <v>200000</v>
      </c>
      <c r="AK91">
        <v>88</v>
      </c>
      <c r="AL91" s="198">
        <v>59378520.843715064</v>
      </c>
    </row>
    <row r="92" spans="13:38" x14ac:dyDescent="0.25">
      <c r="M92">
        <v>90</v>
      </c>
      <c r="N92">
        <f t="shared" si="9"/>
        <v>50</v>
      </c>
      <c r="O92">
        <f t="shared" si="10"/>
        <v>5000</v>
      </c>
      <c r="P92">
        <f t="shared" si="11"/>
        <v>0.2</v>
      </c>
      <c r="S92">
        <v>90</v>
      </c>
      <c r="T92" s="192">
        <v>64838030.196650505</v>
      </c>
      <c r="U92" s="192">
        <v>65742262.038008243</v>
      </c>
      <c r="V92" s="192">
        <v>66895866.763160408</v>
      </c>
      <c r="W92" s="192">
        <v>67609061.874499246</v>
      </c>
      <c r="X92" s="192">
        <v>68265235.500966951</v>
      </c>
      <c r="Y92" s="192">
        <v>68554382.644383639</v>
      </c>
      <c r="Z92" s="192">
        <v>69618012.118061483</v>
      </c>
      <c r="AA92" s="192">
        <v>70489107.502117291</v>
      </c>
      <c r="AB92" s="192">
        <v>71267943.129351571</v>
      </c>
      <c r="AC92" s="192">
        <v>71850577.988541022</v>
      </c>
      <c r="AD92" s="192">
        <v>72823397.625017837</v>
      </c>
      <c r="AE92" s="192">
        <f t="shared" si="12"/>
        <v>72823397.625017837</v>
      </c>
      <c r="AF92" s="192">
        <f>HLOOKUP(MAX(T92:AD92),T92:$AD$1158,COUNT(AD92:$AD$1158),FALSE)</f>
        <v>200000</v>
      </c>
      <c r="AK92">
        <v>89</v>
      </c>
      <c r="AL92" s="198">
        <v>63612190.848779596</v>
      </c>
    </row>
    <row r="93" spans="13:38" x14ac:dyDescent="0.25">
      <c r="M93">
        <v>91</v>
      </c>
      <c r="N93">
        <f t="shared" si="9"/>
        <v>-75</v>
      </c>
      <c r="O93">
        <f t="shared" si="10"/>
        <v>7000</v>
      </c>
      <c r="P93">
        <f t="shared" si="11"/>
        <v>0.2</v>
      </c>
      <c r="S93">
        <v>91</v>
      </c>
      <c r="T93" s="192">
        <v>18834177.873211551</v>
      </c>
      <c r="U93" s="192">
        <v>17626531.395817474</v>
      </c>
      <c r="V93" s="192">
        <v>16624099.628857572</v>
      </c>
      <c r="W93" s="192">
        <v>15184403.046302851</v>
      </c>
      <c r="X93" s="192">
        <v>13685742.726886997</v>
      </c>
      <c r="Y93" s="192">
        <v>11821998.176410114</v>
      </c>
      <c r="Z93" s="192">
        <v>10672828.312210836</v>
      </c>
      <c r="AA93" s="192">
        <v>9429006.0281513929</v>
      </c>
      <c r="AB93" s="192">
        <v>8043703.4904758837</v>
      </c>
      <c r="AC93" s="192">
        <v>6462759.5085827503</v>
      </c>
      <c r="AD93" s="192">
        <v>5266705.8145440696</v>
      </c>
      <c r="AE93" s="192">
        <f t="shared" si="12"/>
        <v>18834177.873211551</v>
      </c>
      <c r="AF93" s="192">
        <f>HLOOKUP(MAX(T93:AD93),T93:$AD$1158,COUNT(AD93:$AD$1158),FALSE)</f>
        <v>150000</v>
      </c>
      <c r="AK93">
        <v>90</v>
      </c>
      <c r="AL93" s="198">
        <v>67801204.507808894</v>
      </c>
    </row>
    <row r="94" spans="13:38" x14ac:dyDescent="0.25">
      <c r="M94">
        <v>92</v>
      </c>
      <c r="N94">
        <f t="shared" si="9"/>
        <v>-65</v>
      </c>
      <c r="O94">
        <f t="shared" si="10"/>
        <v>7000</v>
      </c>
      <c r="P94">
        <f t="shared" si="11"/>
        <v>0.2</v>
      </c>
      <c r="S94">
        <v>92</v>
      </c>
      <c r="T94" s="192">
        <v>22404663.217140548</v>
      </c>
      <c r="U94" s="192">
        <v>21331333.018027477</v>
      </c>
      <c r="V94" s="192">
        <v>20412023.862385832</v>
      </c>
      <c r="W94" s="192">
        <v>19426197.767699771</v>
      </c>
      <c r="X94" s="192">
        <v>17906476.597036548</v>
      </c>
      <c r="Y94" s="192">
        <v>16377319.115256913</v>
      </c>
      <c r="Z94" s="192">
        <v>15455154.110416435</v>
      </c>
      <c r="AA94" s="192">
        <v>14391508.85195988</v>
      </c>
      <c r="AB94" s="192">
        <v>13134055.488497121</v>
      </c>
      <c r="AC94" s="192">
        <v>11785616.383597026</v>
      </c>
      <c r="AD94" s="192">
        <v>10575298.710385699</v>
      </c>
      <c r="AE94" s="192">
        <f t="shared" si="12"/>
        <v>22404663.217140548</v>
      </c>
      <c r="AF94" s="192">
        <f>HLOOKUP(MAX(T94:AD94),T94:$AD$1158,COUNT(AD94:$AD$1158),FALSE)</f>
        <v>150000</v>
      </c>
      <c r="AK94">
        <v>91</v>
      </c>
      <c r="AL94" s="198">
        <v>14278670.631533302</v>
      </c>
    </row>
    <row r="95" spans="13:38" x14ac:dyDescent="0.25">
      <c r="M95">
        <v>93</v>
      </c>
      <c r="N95">
        <f t="shared" si="9"/>
        <v>-55</v>
      </c>
      <c r="O95">
        <f t="shared" si="10"/>
        <v>7000</v>
      </c>
      <c r="P95">
        <f t="shared" si="11"/>
        <v>0.2</v>
      </c>
      <c r="S95">
        <v>93</v>
      </c>
      <c r="T95" s="192">
        <v>25937487.4233707</v>
      </c>
      <c r="U95" s="192">
        <v>25212773.688218612</v>
      </c>
      <c r="V95" s="192">
        <v>24330130.716697361</v>
      </c>
      <c r="W95" s="192">
        <v>23474954.221869476</v>
      </c>
      <c r="X95" s="192">
        <v>22328448.344036367</v>
      </c>
      <c r="Y95" s="192">
        <v>20816858.235142227</v>
      </c>
      <c r="Z95" s="192">
        <v>20019842.81252569</v>
      </c>
      <c r="AA95" s="192">
        <v>19128174.97004899</v>
      </c>
      <c r="AB95" s="192">
        <v>18095026.873956222</v>
      </c>
      <c r="AC95" s="192">
        <v>16749790.773852486</v>
      </c>
      <c r="AD95" s="192">
        <v>15707508.837316476</v>
      </c>
      <c r="AE95" s="192">
        <f t="shared" si="12"/>
        <v>25937487.4233707</v>
      </c>
      <c r="AF95" s="192">
        <f>HLOOKUP(MAX(T95:AD95),T95:$AD$1158,COUNT(AD95:$AD$1158),FALSE)</f>
        <v>150000</v>
      </c>
      <c r="AK95">
        <v>92</v>
      </c>
      <c r="AL95" s="198">
        <v>18568343.513948809</v>
      </c>
    </row>
    <row r="96" spans="13:38" x14ac:dyDescent="0.25">
      <c r="M96">
        <v>94</v>
      </c>
      <c r="N96">
        <f t="shared" si="9"/>
        <v>-45</v>
      </c>
      <c r="O96">
        <f t="shared" si="10"/>
        <v>7000</v>
      </c>
      <c r="P96">
        <f t="shared" si="11"/>
        <v>0.2</v>
      </c>
      <c r="S96">
        <v>94</v>
      </c>
      <c r="T96" s="192">
        <v>29638751.067958944</v>
      </c>
      <c r="U96" s="192">
        <v>28917575.310428619</v>
      </c>
      <c r="V96" s="192">
        <v>28350420.596369714</v>
      </c>
      <c r="W96" s="192">
        <v>27430914.192073055</v>
      </c>
      <c r="X96" s="192">
        <v>26549182.214185923</v>
      </c>
      <c r="Y96" s="192">
        <v>25372179.173989028</v>
      </c>
      <c r="Z96" s="192">
        <v>24802168.610731289</v>
      </c>
      <c r="AA96" s="192">
        <v>24090677.793857485</v>
      </c>
      <c r="AB96" s="192">
        <v>23185378.87197746</v>
      </c>
      <c r="AC96" s="192">
        <v>22072647.648866761</v>
      </c>
      <c r="AD96" s="192">
        <v>21154548.208120674</v>
      </c>
      <c r="AE96" s="192">
        <f t="shared" si="12"/>
        <v>29638751.067958944</v>
      </c>
      <c r="AF96" s="192">
        <f>HLOOKUP(MAX(T96:AD96),T96:$AD$1158,COUNT(AD96:$AD$1158),FALSE)</f>
        <v>150000</v>
      </c>
      <c r="AK96">
        <v>93</v>
      </c>
      <c r="AL96" s="198">
        <v>22748986.508954994</v>
      </c>
    </row>
    <row r="97" spans="13:38" x14ac:dyDescent="0.25">
      <c r="M97">
        <v>95</v>
      </c>
      <c r="N97">
        <f t="shared" si="9"/>
        <v>-35</v>
      </c>
      <c r="O97">
        <f t="shared" si="10"/>
        <v>7000</v>
      </c>
      <c r="P97">
        <f t="shared" si="11"/>
        <v>0.2</v>
      </c>
      <c r="S97">
        <v>95</v>
      </c>
      <c r="T97" s="192">
        <v>33171575.2741891</v>
      </c>
      <c r="U97" s="192">
        <v>32799015.980619743</v>
      </c>
      <c r="V97" s="192">
        <v>32268527.450681239</v>
      </c>
      <c r="W97" s="192">
        <v>31672708.91346997</v>
      </c>
      <c r="X97" s="192">
        <v>30814910.578879975</v>
      </c>
      <c r="Y97" s="192">
        <v>29811718.293874346</v>
      </c>
      <c r="Z97" s="192">
        <v>29366857.312840551</v>
      </c>
      <c r="AA97" s="192">
        <v>28827343.911946587</v>
      </c>
      <c r="AB97" s="192">
        <v>27981517.525557611</v>
      </c>
      <c r="AC97" s="192">
        <v>27153268.598915573</v>
      </c>
      <c r="AD97" s="192">
        <v>26463141.103962306</v>
      </c>
      <c r="AE97" s="192">
        <f t="shared" si="12"/>
        <v>33171575.2741891</v>
      </c>
      <c r="AF97" s="192">
        <f>HLOOKUP(MAX(T97:AD97),T97:$AD$1158,COUNT(AD97:$AD$1158),FALSE)</f>
        <v>150000</v>
      </c>
      <c r="AK97">
        <v>94</v>
      </c>
      <c r="AL97" s="198">
        <v>27038659.391370494</v>
      </c>
    </row>
    <row r="98" spans="13:38" x14ac:dyDescent="0.25">
      <c r="M98">
        <v>96</v>
      </c>
      <c r="N98">
        <f t="shared" si="9"/>
        <v>-25</v>
      </c>
      <c r="O98">
        <f t="shared" si="10"/>
        <v>7000</v>
      </c>
      <c r="P98">
        <f t="shared" si="11"/>
        <v>0.2</v>
      </c>
      <c r="S98">
        <v>96</v>
      </c>
      <c r="T98" s="192">
        <v>36872838.918777339</v>
      </c>
      <c r="U98" s="192">
        <v>36503817.602829754</v>
      </c>
      <c r="V98" s="192">
        <v>36288817.330353603</v>
      </c>
      <c r="W98" s="192">
        <v>35721465.367639676</v>
      </c>
      <c r="X98" s="192">
        <v>35191887.831335284</v>
      </c>
      <c r="Y98" s="192">
        <v>34204429.580003746</v>
      </c>
      <c r="Z98" s="192">
        <v>33980207.187917128</v>
      </c>
      <c r="AA98" s="192">
        <v>33455446.828851424</v>
      </c>
      <c r="AB98" s="192">
        <v>32942488.911016718</v>
      </c>
      <c r="AC98" s="192">
        <v>32233889.548964389</v>
      </c>
      <c r="AD98" s="192">
        <v>31910180.4747665</v>
      </c>
      <c r="AE98" s="192">
        <f t="shared" si="12"/>
        <v>36872838.918777339</v>
      </c>
      <c r="AF98" s="192">
        <f>HLOOKUP(MAX(T98:AD98),T98:$AD$1158,COUNT(AD98:$AD$1158),FALSE)</f>
        <v>150000</v>
      </c>
      <c r="AK98">
        <v>95</v>
      </c>
      <c r="AL98" s="198">
        <v>31124493.78862945</v>
      </c>
    </row>
    <row r="99" spans="13:38" x14ac:dyDescent="0.25">
      <c r="M99">
        <v>97</v>
      </c>
      <c r="N99">
        <f t="shared" si="9"/>
        <v>-15</v>
      </c>
      <c r="O99">
        <f t="shared" si="10"/>
        <v>7000</v>
      </c>
      <c r="P99">
        <f t="shared" si="11"/>
        <v>0.2</v>
      </c>
      <c r="S99">
        <v>97</v>
      </c>
      <c r="T99" s="192">
        <v>40324691.678954974</v>
      </c>
      <c r="U99" s="192">
        <v>40163200.576592959</v>
      </c>
      <c r="V99" s="192">
        <v>40206924.184665129</v>
      </c>
      <c r="W99" s="192">
        <v>39963260.089036599</v>
      </c>
      <c r="X99" s="192">
        <v>39360878.032758676</v>
      </c>
      <c r="Y99" s="192">
        <v>38806578.352606453</v>
      </c>
      <c r="Z99" s="192">
        <v>38713871.813155405</v>
      </c>
      <c r="AA99" s="192">
        <v>38417949.652659908</v>
      </c>
      <c r="AB99" s="192">
        <v>38032840.909037955</v>
      </c>
      <c r="AC99" s="192">
        <v>37556746.423978657</v>
      </c>
      <c r="AD99" s="192">
        <v>37218773.370608136</v>
      </c>
      <c r="AE99" s="192">
        <f t="shared" si="12"/>
        <v>40324691.678954974</v>
      </c>
      <c r="AF99" s="192">
        <f>HLOOKUP(MAX(T99:AD99),T99:$AD$1158,COUNT(AD99:$AD$1158),FALSE)</f>
        <v>150000</v>
      </c>
      <c r="AK99">
        <v>96</v>
      </c>
      <c r="AL99" s="198">
        <v>35261039.761427604</v>
      </c>
    </row>
    <row r="100" spans="13:38" x14ac:dyDescent="0.25">
      <c r="M100">
        <v>98</v>
      </c>
      <c r="N100">
        <f t="shared" si="9"/>
        <v>-10</v>
      </c>
      <c r="O100">
        <f t="shared" si="10"/>
        <v>7000</v>
      </c>
      <c r="P100">
        <f t="shared" si="11"/>
        <v>0.2</v>
      </c>
      <c r="S100">
        <v>98</v>
      </c>
      <c r="T100" s="192">
        <v>42150420.073945723</v>
      </c>
      <c r="U100" s="192">
        <v>42214949.759902492</v>
      </c>
      <c r="V100" s="192">
        <v>42080222.393368423</v>
      </c>
      <c r="W100" s="192">
        <v>42055617.135771058</v>
      </c>
      <c r="X100" s="192">
        <v>41497116.80219654</v>
      </c>
      <c r="Y100" s="192">
        <v>40929180.157505594</v>
      </c>
      <c r="Z100" s="192">
        <v>40968235.989753813</v>
      </c>
      <c r="AA100" s="192">
        <v>40865811.568385966</v>
      </c>
      <c r="AB100" s="192">
        <v>40569579.042011909</v>
      </c>
      <c r="AC100" s="192">
        <v>40065914.214407168</v>
      </c>
      <c r="AD100" s="192">
        <v>39756881.169167034</v>
      </c>
      <c r="AE100" s="192">
        <f t="shared" si="12"/>
        <v>42214949.759902492</v>
      </c>
      <c r="AF100" s="192">
        <f>HLOOKUP(MAX(T100:AD100),T100:$AD$1158,COUNT(AD100:$AD$1158),FALSE)</f>
        <v>155000</v>
      </c>
      <c r="AK100">
        <v>97</v>
      </c>
      <c r="AL100" s="198">
        <v>39594809.666051134</v>
      </c>
    </row>
    <row r="101" spans="13:38" x14ac:dyDescent="0.25">
      <c r="M101">
        <v>99</v>
      </c>
      <c r="N101">
        <f t="shared" si="9"/>
        <v>-5</v>
      </c>
      <c r="O101">
        <f t="shared" si="10"/>
        <v>7000</v>
      </c>
      <c r="P101">
        <f t="shared" si="11"/>
        <v>0.2</v>
      </c>
      <c r="S101">
        <v>99</v>
      </c>
      <c r="T101" s="192">
        <v>43857515.885185122</v>
      </c>
      <c r="U101" s="192">
        <v>44005146.769873843</v>
      </c>
      <c r="V101" s="192">
        <v>44083703.222854979</v>
      </c>
      <c r="W101" s="192">
        <v>44012016.543206304</v>
      </c>
      <c r="X101" s="192">
        <v>43737855.285213992</v>
      </c>
      <c r="Y101" s="192">
        <v>43199289.638735861</v>
      </c>
      <c r="Z101" s="192">
        <v>43222600.166352242</v>
      </c>
      <c r="AA101" s="192">
        <v>43154615.770749025</v>
      </c>
      <c r="AB101" s="192">
        <v>42993812.294497065</v>
      </c>
      <c r="AC101" s="192">
        <v>42637367.374027468</v>
      </c>
      <c r="AD101" s="192">
        <v>42471371.736636795</v>
      </c>
      <c r="AE101" s="192">
        <f t="shared" si="12"/>
        <v>44083703.222854979</v>
      </c>
      <c r="AF101" s="192">
        <f>HLOOKUP(MAX(T101:AD101),T101:$AD$1158,COUNT(AD101:$AD$1158),FALSE)</f>
        <v>160000</v>
      </c>
      <c r="AK101">
        <v>98</v>
      </c>
      <c r="AL101" s="198">
        <v>41688438.44021982</v>
      </c>
    </row>
    <row r="102" spans="13:38" x14ac:dyDescent="0.25">
      <c r="M102">
        <v>100</v>
      </c>
      <c r="N102">
        <f t="shared" si="9"/>
        <v>0</v>
      </c>
      <c r="O102">
        <f t="shared" si="10"/>
        <v>7000</v>
      </c>
      <c r="P102">
        <f t="shared" si="11"/>
        <v>0.2</v>
      </c>
      <c r="S102">
        <v>100</v>
      </c>
      <c r="T102" s="192">
        <v>45814022.580835126</v>
      </c>
      <c r="U102" s="192">
        <v>45919751.382112496</v>
      </c>
      <c r="V102" s="192">
        <v>46141840.089162447</v>
      </c>
      <c r="W102" s="192">
        <v>46011577.105974637</v>
      </c>
      <c r="X102" s="192">
        <v>45919088.549196348</v>
      </c>
      <c r="Y102" s="192">
        <v>45368719.277390912</v>
      </c>
      <c r="Z102" s="192">
        <v>45532924.691863075</v>
      </c>
      <c r="AA102" s="192">
        <v>45602477.686475083</v>
      </c>
      <c r="AB102" s="192">
        <v>45365717.695592061</v>
      </c>
      <c r="AC102" s="192">
        <v>45146535.16445598</v>
      </c>
      <c r="AD102" s="192">
        <v>45259915.069784202</v>
      </c>
      <c r="AE102" s="192">
        <f t="shared" si="12"/>
        <v>46141840.089162447</v>
      </c>
      <c r="AF102" s="192">
        <f>HLOOKUP(MAX(T102:AD102),T102:$AD$1158,COUNT(AD102:$AD$1158),FALSE)</f>
        <v>160000</v>
      </c>
      <c r="AK102">
        <v>99</v>
      </c>
      <c r="AL102" s="198">
        <v>43731355.638849296</v>
      </c>
    </row>
    <row r="103" spans="13:38" x14ac:dyDescent="0.25">
      <c r="M103">
        <v>101</v>
      </c>
      <c r="N103">
        <f t="shared" si="9"/>
        <v>10</v>
      </c>
      <c r="O103">
        <f t="shared" si="10"/>
        <v>7000</v>
      </c>
      <c r="P103">
        <f t="shared" si="11"/>
        <v>0.2</v>
      </c>
      <c r="S103">
        <v>101</v>
      </c>
      <c r="T103" s="192">
        <v>49384507.924764119</v>
      </c>
      <c r="U103" s="192">
        <v>49624553.004322499</v>
      </c>
      <c r="V103" s="192">
        <v>50018619.127352297</v>
      </c>
      <c r="W103" s="192">
        <v>50210210.672038466</v>
      </c>
      <c r="X103" s="192">
        <v>50139822.4193459</v>
      </c>
      <c r="Y103" s="192">
        <v>49924040.216237709</v>
      </c>
      <c r="Z103" s="192">
        <v>50315250.490068682</v>
      </c>
      <c r="AA103" s="192">
        <v>50564980.510283567</v>
      </c>
      <c r="AB103" s="192">
        <v>50508397.545003444</v>
      </c>
      <c r="AC103" s="192">
        <v>50469392.039470255</v>
      </c>
      <c r="AD103" s="192">
        <v>50512513.435812868</v>
      </c>
      <c r="AE103" s="192">
        <f t="shared" si="12"/>
        <v>50564980.510283567</v>
      </c>
      <c r="AF103" s="192">
        <f>HLOOKUP(MAX(T103:AD103),T103:$AD$1158,COUNT(AD103:$AD$1158),FALSE)</f>
        <v>185000</v>
      </c>
      <c r="AK103">
        <v>100</v>
      </c>
      <c r="AL103" s="198">
        <v>45774272.837478772</v>
      </c>
    </row>
    <row r="104" spans="13:38" x14ac:dyDescent="0.25">
      <c r="M104">
        <v>102</v>
      </c>
      <c r="N104">
        <f t="shared" si="9"/>
        <v>20</v>
      </c>
      <c r="O104">
        <f t="shared" si="10"/>
        <v>7000</v>
      </c>
      <c r="P104">
        <f t="shared" si="11"/>
        <v>0.2</v>
      </c>
      <c r="S104">
        <v>102</v>
      </c>
      <c r="T104" s="192">
        <v>52836360.684941761</v>
      </c>
      <c r="U104" s="192">
        <v>53505993.674513631</v>
      </c>
      <c r="V104" s="192">
        <v>53936725.981663823</v>
      </c>
      <c r="W104" s="192">
        <v>54302128.281541258</v>
      </c>
      <c r="X104" s="192">
        <v>54561794.166345708</v>
      </c>
      <c r="Y104" s="192">
        <v>54363579.336123027</v>
      </c>
      <c r="Z104" s="192">
        <v>54879939.192177929</v>
      </c>
      <c r="AA104" s="192">
        <v>55193083.427188404</v>
      </c>
      <c r="AB104" s="192">
        <v>55417041.079072401</v>
      </c>
      <c r="AC104" s="192">
        <v>55550012.98951906</v>
      </c>
      <c r="AD104" s="192">
        <v>55821106.331654496</v>
      </c>
      <c r="AE104" s="192">
        <f t="shared" si="12"/>
        <v>55821106.331654496</v>
      </c>
      <c r="AF104" s="192">
        <f>HLOOKUP(MAX(T104:AD104),T104:$AD$1158,COUNT(AD104:$AD$1158),FALSE)</f>
        <v>200000</v>
      </c>
      <c r="AK104">
        <v>101</v>
      </c>
      <c r="AL104" s="198">
        <v>50063945.719894275</v>
      </c>
    </row>
    <row r="105" spans="13:38" x14ac:dyDescent="0.25">
      <c r="M105">
        <v>103</v>
      </c>
      <c r="N105">
        <f t="shared" si="9"/>
        <v>30</v>
      </c>
      <c r="O105">
        <f t="shared" si="10"/>
        <v>7000</v>
      </c>
      <c r="P105">
        <f t="shared" si="11"/>
        <v>0.2</v>
      </c>
      <c r="S105">
        <v>103</v>
      </c>
      <c r="T105" s="192">
        <v>56537624.329529993</v>
      </c>
      <c r="U105" s="192">
        <v>57125882.17136658</v>
      </c>
      <c r="V105" s="192">
        <v>57957015.861336194</v>
      </c>
      <c r="W105" s="192">
        <v>58350884.735710964</v>
      </c>
      <c r="X105" s="192">
        <v>58685789.873224609</v>
      </c>
      <c r="Y105" s="192">
        <v>58918900.274969839</v>
      </c>
      <c r="Z105" s="192">
        <v>59662264.990383536</v>
      </c>
      <c r="AA105" s="192">
        <v>60105091.738818161</v>
      </c>
      <c r="AB105" s="192">
        <v>60559720.928483792</v>
      </c>
      <c r="AC105" s="192">
        <v>60872869.864533342</v>
      </c>
      <c r="AD105" s="192">
        <v>61268145.702458702</v>
      </c>
      <c r="AE105" s="192">
        <f t="shared" si="12"/>
        <v>61268145.702458702</v>
      </c>
      <c r="AF105" s="192">
        <f>HLOOKUP(MAX(T105:AD105),T105:$AD$1158,COUNT(AD105:$AD$1158),FALSE)</f>
        <v>200000</v>
      </c>
      <c r="AK105">
        <v>102</v>
      </c>
      <c r="AL105" s="198">
        <v>54244588.714900464</v>
      </c>
    </row>
    <row r="106" spans="13:38" x14ac:dyDescent="0.25">
      <c r="M106">
        <v>104</v>
      </c>
      <c r="N106">
        <f t="shared" si="9"/>
        <v>40</v>
      </c>
      <c r="O106">
        <f t="shared" si="10"/>
        <v>7000</v>
      </c>
      <c r="P106">
        <f t="shared" si="11"/>
        <v>0.2</v>
      </c>
      <c r="S106">
        <v>104</v>
      </c>
      <c r="T106" s="192">
        <v>60070448.535760157</v>
      </c>
      <c r="U106" s="192">
        <v>61007322.841557711</v>
      </c>
      <c r="V106" s="192">
        <v>61875122.715647705</v>
      </c>
      <c r="W106" s="192">
        <v>62592679.457107879</v>
      </c>
      <c r="X106" s="192">
        <v>62951518.237918675</v>
      </c>
      <c r="Y106" s="192">
        <v>63358439.394855142</v>
      </c>
      <c r="Z106" s="192">
        <v>64122332.17061305</v>
      </c>
      <c r="AA106" s="192">
        <v>64892252.369085997</v>
      </c>
      <c r="AB106" s="192">
        <v>65468364.462552756</v>
      </c>
      <c r="AC106" s="192">
        <v>65953490.814582154</v>
      </c>
      <c r="AD106" s="192">
        <v>66576738.598300323</v>
      </c>
      <c r="AE106" s="192">
        <f t="shared" si="12"/>
        <v>66576738.598300323</v>
      </c>
      <c r="AF106" s="192">
        <f>HLOOKUP(MAX(T106:AD106),T106:$AD$1158,COUNT(AD106:$AD$1158),FALSE)</f>
        <v>200000</v>
      </c>
      <c r="AK106">
        <v>103</v>
      </c>
      <c r="AL106" s="198">
        <v>58534261.597315975</v>
      </c>
    </row>
    <row r="107" spans="13:38" x14ac:dyDescent="0.25">
      <c r="M107">
        <v>105</v>
      </c>
      <c r="N107">
        <f t="shared" si="9"/>
        <v>50</v>
      </c>
      <c r="O107">
        <f t="shared" si="10"/>
        <v>7000</v>
      </c>
      <c r="P107">
        <f t="shared" si="11"/>
        <v>0.2</v>
      </c>
      <c r="S107">
        <v>105</v>
      </c>
      <c r="T107" s="192">
        <v>63771712.180348396</v>
      </c>
      <c r="U107" s="192">
        <v>64712124.463767707</v>
      </c>
      <c r="V107" s="192">
        <v>65895412.595320061</v>
      </c>
      <c r="W107" s="192">
        <v>66641435.911277577</v>
      </c>
      <c r="X107" s="192">
        <v>67328495.490373969</v>
      </c>
      <c r="Y107" s="192">
        <v>67650470.838409349</v>
      </c>
      <c r="Z107" s="192">
        <v>68735682.045689628</v>
      </c>
      <c r="AA107" s="192">
        <v>69628918.487175107</v>
      </c>
      <c r="AB107" s="192">
        <v>70429335.848011851</v>
      </c>
      <c r="AC107" s="192">
        <v>71034111.764630973</v>
      </c>
      <c r="AD107" s="192">
        <v>72023777.969104528</v>
      </c>
      <c r="AE107" s="192">
        <f t="shared" si="12"/>
        <v>72023777.969104528</v>
      </c>
      <c r="AF107" s="192">
        <f>HLOOKUP(MAX(T107:AD107),T107:$AD$1158,COUNT(AD107:$AD$1158),FALSE)</f>
        <v>200000</v>
      </c>
      <c r="AK107">
        <v>104</v>
      </c>
      <c r="AL107" s="198">
        <v>62714904.592322141</v>
      </c>
    </row>
    <row r="108" spans="13:38" x14ac:dyDescent="0.25">
      <c r="M108">
        <v>106</v>
      </c>
      <c r="N108">
        <f t="shared" si="9"/>
        <v>-75</v>
      </c>
      <c r="O108">
        <f t="shared" si="10"/>
        <v>9000</v>
      </c>
      <c r="P108">
        <f t="shared" si="11"/>
        <v>0.2</v>
      </c>
      <c r="S108">
        <v>106</v>
      </c>
      <c r="T108" s="192">
        <v>18435248.980282754</v>
      </c>
      <c r="U108" s="192">
        <v>17263223.621123057</v>
      </c>
      <c r="V108" s="192">
        <v>16290475.260563344</v>
      </c>
      <c r="W108" s="192">
        <v>14883606.882627297</v>
      </c>
      <c r="X108" s="192">
        <v>13415832.515840134</v>
      </c>
      <c r="Y108" s="192">
        <v>11584916.169981934</v>
      </c>
      <c r="Z108" s="192">
        <v>10457887.36321231</v>
      </c>
      <c r="AA108" s="192">
        <v>9235646.8127553202</v>
      </c>
      <c r="AB108" s="192">
        <v>7871926.0086822622</v>
      </c>
      <c r="AC108" s="192">
        <v>6313123.0842187889</v>
      </c>
      <c r="AD108" s="192">
        <v>5133915.9581768727</v>
      </c>
      <c r="AE108" s="192">
        <f t="shared" si="12"/>
        <v>18435248.980282754</v>
      </c>
      <c r="AF108" s="192">
        <f>HLOOKUP(MAX(T108:AD108),T108:$AD$1158,COUNT(AD108:$AD$1158),FALSE)</f>
        <v>150000</v>
      </c>
      <c r="AK108">
        <v>105</v>
      </c>
      <c r="AL108" s="198">
        <v>66851450.56512031</v>
      </c>
    </row>
    <row r="109" spans="13:38" x14ac:dyDescent="0.25">
      <c r="M109">
        <v>107</v>
      </c>
      <c r="N109">
        <f t="shared" si="9"/>
        <v>-65</v>
      </c>
      <c r="O109">
        <f t="shared" si="10"/>
        <v>9000</v>
      </c>
      <c r="P109">
        <f t="shared" si="11"/>
        <v>0.2</v>
      </c>
      <c r="S109">
        <v>107</v>
      </c>
      <c r="T109" s="192">
        <v>21952707.314153399</v>
      </c>
      <c r="U109" s="192">
        <v>20915557.55710192</v>
      </c>
      <c r="V109" s="192">
        <v>20027134.354088966</v>
      </c>
      <c r="W109" s="192">
        <v>19070432.341975875</v>
      </c>
      <c r="X109" s="192">
        <v>17584098.699758548</v>
      </c>
      <c r="Y109" s="192">
        <v>16085827.170607597</v>
      </c>
      <c r="Z109" s="192">
        <v>15185243.899369568</v>
      </c>
      <c r="AA109" s="192">
        <v>14143180.374515474</v>
      </c>
      <c r="AB109" s="192">
        <v>12907868.068482371</v>
      </c>
      <c r="AC109" s="192">
        <v>11581010.697184725</v>
      </c>
      <c r="AD109" s="192">
        <v>10389481.843960153</v>
      </c>
      <c r="AE109" s="192">
        <f t="shared" si="12"/>
        <v>21952707.314153399</v>
      </c>
      <c r="AF109" s="192">
        <f>HLOOKUP(MAX(T109:AD109),T109:$AD$1158,COUNT(AD109:$AD$1158),FALSE)</f>
        <v>150000</v>
      </c>
      <c r="AK109">
        <v>106</v>
      </c>
      <c r="AL109" s="198">
        <v>13995746.488390826</v>
      </c>
    </row>
    <row r="110" spans="13:38" x14ac:dyDescent="0.25">
      <c r="M110">
        <v>108</v>
      </c>
      <c r="N110">
        <f t="shared" si="9"/>
        <v>-55</v>
      </c>
      <c r="O110">
        <f t="shared" si="10"/>
        <v>9000</v>
      </c>
      <c r="P110">
        <f t="shared" si="11"/>
        <v>0.2</v>
      </c>
      <c r="S110">
        <v>108</v>
      </c>
      <c r="T110" s="192">
        <v>25433063.834152412</v>
      </c>
      <c r="U110" s="192">
        <v>24742028.965244714</v>
      </c>
      <c r="V110" s="192">
        <v>23892214.198342137</v>
      </c>
      <c r="W110" s="192">
        <v>23066721.109914441</v>
      </c>
      <c r="X110" s="192">
        <v>21951101.184710018</v>
      </c>
      <c r="Y110" s="192">
        <v>20472339.280434564</v>
      </c>
      <c r="Z110" s="192">
        <v>19697464.915247686</v>
      </c>
      <c r="AA110" s="192">
        <v>18827378.80637344</v>
      </c>
      <c r="AB110" s="192">
        <v>17815812.443883121</v>
      </c>
      <c r="AC110" s="192">
        <v>16493919.947437547</v>
      </c>
      <c r="AD110" s="192">
        <v>15470426.83088829</v>
      </c>
      <c r="AE110" s="192">
        <f t="shared" si="12"/>
        <v>25433063.834152412</v>
      </c>
      <c r="AF110" s="192">
        <f>HLOOKUP(MAX(T110:AD110),T110:$AD$1158,COUNT(AD110:$AD$1158),FALSE)</f>
        <v>150000</v>
      </c>
      <c r="AK110">
        <v>107</v>
      </c>
      <c r="AL110" s="198">
        <v>18231009.432585202</v>
      </c>
    </row>
    <row r="111" spans="13:38" x14ac:dyDescent="0.25">
      <c r="M111">
        <v>109</v>
      </c>
      <c r="N111">
        <f t="shared" si="9"/>
        <v>-45</v>
      </c>
      <c r="O111">
        <f t="shared" si="10"/>
        <v>9000</v>
      </c>
      <c r="P111">
        <f t="shared" si="11"/>
        <v>0.2</v>
      </c>
      <c r="S111">
        <v>109</v>
      </c>
      <c r="T111" s="192">
        <v>29079358.216692314</v>
      </c>
      <c r="U111" s="192">
        <v>28394362.901223578</v>
      </c>
      <c r="V111" s="192">
        <v>27858094.139793362</v>
      </c>
      <c r="W111" s="192">
        <v>26971415.940115381</v>
      </c>
      <c r="X111" s="192">
        <v>26119367.368628439</v>
      </c>
      <c r="Y111" s="192">
        <v>24973250.28106023</v>
      </c>
      <c r="Z111" s="192">
        <v>24424821.451404944</v>
      </c>
      <c r="AA111" s="192">
        <v>23734912.36813359</v>
      </c>
      <c r="AB111" s="192">
        <v>22851754.503683232</v>
      </c>
      <c r="AC111" s="192">
        <v>21761807.560403481</v>
      </c>
      <c r="AD111" s="192">
        <v>20863056.263471361</v>
      </c>
      <c r="AE111" s="192">
        <f t="shared" si="12"/>
        <v>29079358.216692314</v>
      </c>
      <c r="AF111" s="192">
        <f>HLOOKUP(MAX(T111:AD111),T111:$AD$1158,COUNT(AD111:$AD$1158),FALSE)</f>
        <v>150000</v>
      </c>
      <c r="AK111">
        <v>108</v>
      </c>
      <c r="AL111" s="198">
        <v>22358625.417533036</v>
      </c>
    </row>
    <row r="112" spans="13:38" x14ac:dyDescent="0.25">
      <c r="M112">
        <v>110</v>
      </c>
      <c r="N112">
        <f t="shared" si="9"/>
        <v>-35</v>
      </c>
      <c r="O112">
        <f t="shared" si="10"/>
        <v>9000</v>
      </c>
      <c r="P112">
        <f t="shared" si="11"/>
        <v>0.2</v>
      </c>
      <c r="S112">
        <v>110</v>
      </c>
      <c r="T112" s="192">
        <v>32559714.736691326</v>
      </c>
      <c r="U112" s="192">
        <v>32220834.309366368</v>
      </c>
      <c r="V112" s="192">
        <v>31723173.984046541</v>
      </c>
      <c r="W112" s="192">
        <v>31158241.399463959</v>
      </c>
      <c r="X112" s="192">
        <v>30332068.723264139</v>
      </c>
      <c r="Y112" s="192">
        <v>29359762.390887197</v>
      </c>
      <c r="Z112" s="192">
        <v>28937042.467283059</v>
      </c>
      <c r="AA112" s="192">
        <v>28419110.799991556</v>
      </c>
      <c r="AB112" s="192">
        <v>27596628.017260738</v>
      </c>
      <c r="AC112" s="192">
        <v>26789960.824221153</v>
      </c>
      <c r="AD112" s="192">
        <v>26118622.149254635</v>
      </c>
      <c r="AE112" s="192">
        <f t="shared" si="12"/>
        <v>32559714.736691326</v>
      </c>
      <c r="AF112" s="192">
        <f>HLOOKUP(MAX(T112:AD112),T112:$AD$1158,COUNT(AD112:$AD$1158),FALSE)</f>
        <v>150000</v>
      </c>
      <c r="AK112">
        <v>109</v>
      </c>
      <c r="AL112" s="198">
        <v>26593888.361727417</v>
      </c>
    </row>
    <row r="113" spans="13:38" x14ac:dyDescent="0.25">
      <c r="M113">
        <v>111</v>
      </c>
      <c r="N113">
        <f t="shared" si="9"/>
        <v>-25</v>
      </c>
      <c r="O113">
        <f t="shared" si="10"/>
        <v>9000</v>
      </c>
      <c r="P113">
        <f t="shared" si="11"/>
        <v>0.2</v>
      </c>
      <c r="S113">
        <v>111</v>
      </c>
      <c r="T113" s="192">
        <v>36206009.119231224</v>
      </c>
      <c r="U113" s="192">
        <v>35873168.245345227</v>
      </c>
      <c r="V113" s="192">
        <v>35689053.925497763</v>
      </c>
      <c r="W113" s="192">
        <v>35154530.167402521</v>
      </c>
      <c r="X113" s="192">
        <v>34654636.037498318</v>
      </c>
      <c r="Y113" s="192">
        <v>33700005.990785457</v>
      </c>
      <c r="Z113" s="192">
        <v>33497365.332301289</v>
      </c>
      <c r="AA113" s="192">
        <v>32995948.576893754</v>
      </c>
      <c r="AB113" s="192">
        <v>32504572.392661497</v>
      </c>
      <c r="AC113" s="192">
        <v>31818114.088038817</v>
      </c>
      <c r="AD113" s="192">
        <v>31511251.581837706</v>
      </c>
      <c r="AE113" s="192">
        <f t="shared" si="12"/>
        <v>36206009.119231224</v>
      </c>
      <c r="AF113" s="192">
        <f>HLOOKUP(MAX(T113:AD113),T113:$AD$1158,COUNT(AD113:$AD$1158),FALSE)</f>
        <v>150000</v>
      </c>
      <c r="AK113">
        <v>110</v>
      </c>
      <c r="AL113" s="198">
        <v>30627898.295156509</v>
      </c>
    </row>
    <row r="114" spans="13:38" x14ac:dyDescent="0.25">
      <c r="M114">
        <v>112</v>
      </c>
      <c r="N114">
        <f t="shared" si="9"/>
        <v>-15</v>
      </c>
      <c r="O114">
        <f t="shared" si="10"/>
        <v>9000</v>
      </c>
      <c r="P114">
        <f t="shared" si="11"/>
        <v>0.2</v>
      </c>
      <c r="S114">
        <v>112</v>
      </c>
      <c r="T114" s="192">
        <v>39606596.739406228</v>
      </c>
      <c r="U114" s="192">
        <v>39480726.755278595</v>
      </c>
      <c r="V114" s="192">
        <v>39554133.769750945</v>
      </c>
      <c r="W114" s="192">
        <v>39341355.626751095</v>
      </c>
      <c r="X114" s="192">
        <v>38771801.775091857</v>
      </c>
      <c r="Y114" s="192">
        <v>38247185.50133983</v>
      </c>
      <c r="Z114" s="192">
        <v>38176620.019318432</v>
      </c>
      <c r="AA114" s="192">
        <v>37903482.138653897</v>
      </c>
      <c r="AB114" s="192">
        <v>37540514.4524616</v>
      </c>
      <c r="AC114" s="192">
        <v>37086001.701004751</v>
      </c>
      <c r="AD114" s="192">
        <v>36766817.467620984</v>
      </c>
      <c r="AE114" s="192">
        <f t="shared" si="12"/>
        <v>39606596.739406228</v>
      </c>
      <c r="AF114" s="192">
        <f>HLOOKUP(MAX(T114:AD114),T114:$AD$1158,COUNT(AD114:$AD$1158),FALSE)</f>
        <v>150000</v>
      </c>
      <c r="AK114">
        <v>111</v>
      </c>
      <c r="AL114" s="198">
        <v>34711976.581723526</v>
      </c>
    </row>
    <row r="115" spans="13:38" x14ac:dyDescent="0.25">
      <c r="M115">
        <v>113</v>
      </c>
      <c r="N115">
        <f t="shared" si="9"/>
        <v>-10</v>
      </c>
      <c r="O115">
        <f t="shared" si="10"/>
        <v>9000</v>
      </c>
      <c r="P115">
        <f t="shared" si="11"/>
        <v>0.2</v>
      </c>
      <c r="S115">
        <v>113</v>
      </c>
      <c r="T115" s="192">
        <v>41405210.356253557</v>
      </c>
      <c r="U115" s="192">
        <v>41503418.908454701</v>
      </c>
      <c r="V115" s="192">
        <v>41402079.070366524</v>
      </c>
      <c r="W115" s="192">
        <v>41406597.895342134</v>
      </c>
      <c r="X115" s="192">
        <v>40881485.0902135</v>
      </c>
      <c r="Y115" s="192">
        <v>40344434.398151256</v>
      </c>
      <c r="Z115" s="192">
        <v>40405071.964001931</v>
      </c>
      <c r="AA115" s="192">
        <v>40324229.276236534</v>
      </c>
      <c r="AB115" s="192">
        <v>40050137.807292134</v>
      </c>
      <c r="AC115" s="192">
        <v>39569257.259518348</v>
      </c>
      <c r="AD115" s="192">
        <v>39279572.358092174</v>
      </c>
      <c r="AE115" s="192">
        <f t="shared" si="12"/>
        <v>41503418.908454701</v>
      </c>
      <c r="AF115" s="192">
        <f>HLOOKUP(MAX(T115:AD115),T115:$AD$1158,COUNT(AD115:$AD$1158),FALSE)</f>
        <v>155000</v>
      </c>
      <c r="AK115">
        <v>112</v>
      </c>
      <c r="AL115" s="198">
        <v>38990777.224298716</v>
      </c>
    </row>
    <row r="116" spans="13:38" x14ac:dyDescent="0.25">
      <c r="M116">
        <v>114</v>
      </c>
      <c r="N116">
        <f t="shared" si="9"/>
        <v>-5</v>
      </c>
      <c r="O116">
        <f t="shared" si="10"/>
        <v>9000</v>
      </c>
      <c r="P116">
        <f t="shared" si="11"/>
        <v>0.2</v>
      </c>
      <c r="S116">
        <v>114</v>
      </c>
      <c r="T116" s="192">
        <v>43086953.259405233</v>
      </c>
      <c r="U116" s="192">
        <v>43268263.010338336</v>
      </c>
      <c r="V116" s="192">
        <v>43378445.121709652</v>
      </c>
      <c r="W116" s="192">
        <v>43337644.394689664</v>
      </c>
      <c r="X116" s="192">
        <v>43094369.089326046</v>
      </c>
      <c r="Y116" s="192">
        <v>42587429.101238094</v>
      </c>
      <c r="Z116" s="192">
        <v>42633523.908685423</v>
      </c>
      <c r="AA116" s="192">
        <v>42587680.57051187</v>
      </c>
      <c r="AB116" s="192">
        <v>42448458.827862352</v>
      </c>
      <c r="AC116" s="192">
        <v>42114154.964822434</v>
      </c>
      <c r="AD116" s="192">
        <v>41966948.147418499</v>
      </c>
      <c r="AE116" s="192">
        <f t="shared" si="12"/>
        <v>43378445.121709652</v>
      </c>
      <c r="AF116" s="192">
        <f>HLOOKUP(MAX(T116:AD116),T116:$AD$1158,COUNT(AD116:$AD$1158),FALSE)</f>
        <v>160000</v>
      </c>
      <c r="AK116">
        <v>113</v>
      </c>
      <c r="AL116" s="198">
        <v>41057850.544151187</v>
      </c>
    </row>
    <row r="117" spans="13:38" x14ac:dyDescent="0.25">
      <c r="M117">
        <v>115</v>
      </c>
      <c r="N117">
        <f t="shared" si="9"/>
        <v>0</v>
      </c>
      <c r="O117">
        <f t="shared" si="10"/>
        <v>9000</v>
      </c>
      <c r="P117">
        <f t="shared" si="11"/>
        <v>0.2</v>
      </c>
      <c r="S117">
        <v>115</v>
      </c>
      <c r="T117" s="192">
        <v>45014402.924921818</v>
      </c>
      <c r="U117" s="192">
        <v>45155752.844433568</v>
      </c>
      <c r="V117" s="192">
        <v>45408727.504112206</v>
      </c>
      <c r="W117" s="192">
        <v>45311292.725543074</v>
      </c>
      <c r="X117" s="192">
        <v>45248487.575164981</v>
      </c>
      <c r="Y117" s="192">
        <v>44730946.507978223</v>
      </c>
      <c r="Z117" s="192">
        <v>44917292.979880042</v>
      </c>
      <c r="AA117" s="192">
        <v>45008427.708094493</v>
      </c>
      <c r="AB117" s="192">
        <v>44795011.32086964</v>
      </c>
      <c r="AC117" s="192">
        <v>44597410.523336008</v>
      </c>
      <c r="AD117" s="192">
        <v>44727636.996661007</v>
      </c>
      <c r="AE117" s="192">
        <f t="shared" si="12"/>
        <v>45408727.504112206</v>
      </c>
      <c r="AF117" s="192">
        <f>HLOOKUP(MAX(T117:AD117),T117:$AD$1158,COUNT(AD117:$AD$1158),FALSE)</f>
        <v>160000</v>
      </c>
      <c r="AK117">
        <v>114</v>
      </c>
      <c r="AL117" s="198">
        <v>43074855.510865748</v>
      </c>
    </row>
    <row r="118" spans="13:38" x14ac:dyDescent="0.25">
      <c r="M118">
        <v>116</v>
      </c>
      <c r="N118">
        <f t="shared" si="9"/>
        <v>10</v>
      </c>
      <c r="O118">
        <f t="shared" si="10"/>
        <v>9000</v>
      </c>
      <c r="P118">
        <f t="shared" si="11"/>
        <v>0.2</v>
      </c>
      <c r="S118">
        <v>116</v>
      </c>
      <c r="T118" s="192">
        <v>48531861.258792467</v>
      </c>
      <c r="U118" s="192">
        <v>48808086.780412436</v>
      </c>
      <c r="V118" s="192">
        <v>49233038.856070928</v>
      </c>
      <c r="W118" s="192">
        <v>49455516.353385776</v>
      </c>
      <c r="X118" s="192">
        <v>49416753.759083398</v>
      </c>
      <c r="Y118" s="192">
        <v>49231857.508603886</v>
      </c>
      <c r="Z118" s="192">
        <v>49644649.516037308</v>
      </c>
      <c r="AA118" s="192">
        <v>49915961.26985465</v>
      </c>
      <c r="AB118" s="192">
        <v>49882721.908232681</v>
      </c>
      <c r="AC118" s="192">
        <v>49865298.13630195</v>
      </c>
      <c r="AD118" s="192">
        <v>49927767.676458523</v>
      </c>
      <c r="AE118" s="192">
        <f t="shared" si="12"/>
        <v>49927767.676458523</v>
      </c>
      <c r="AF118" s="192">
        <f>HLOOKUP(MAX(T118:AD118),T118:$AD$1158,COUNT(AD118:$AD$1158),FALSE)</f>
        <v>200000</v>
      </c>
      <c r="AK118">
        <v>115</v>
      </c>
      <c r="AL118" s="198">
        <v>45091860.477580287</v>
      </c>
    </row>
    <row r="119" spans="13:38" x14ac:dyDescent="0.25">
      <c r="M119">
        <v>117</v>
      </c>
      <c r="N119">
        <f t="shared" si="9"/>
        <v>20</v>
      </c>
      <c r="O119">
        <f t="shared" si="10"/>
        <v>9000</v>
      </c>
      <c r="P119">
        <f t="shared" si="11"/>
        <v>0.2</v>
      </c>
      <c r="S119">
        <v>117</v>
      </c>
      <c r="T119" s="192">
        <v>51932448.878967464</v>
      </c>
      <c r="U119" s="192">
        <v>52634558.188555218</v>
      </c>
      <c r="V119" s="192">
        <v>53098118.700324096</v>
      </c>
      <c r="W119" s="192">
        <v>53494406.95283021</v>
      </c>
      <c r="X119" s="192">
        <v>53783756.244034864</v>
      </c>
      <c r="Y119" s="192">
        <v>53618369.618430853</v>
      </c>
      <c r="Z119" s="192">
        <v>54156870.531915426</v>
      </c>
      <c r="AA119" s="192">
        <v>54492799.046756849</v>
      </c>
      <c r="AB119" s="192">
        <v>54738897.756070502</v>
      </c>
      <c r="AC119" s="192">
        <v>54893451.400119618</v>
      </c>
      <c r="AD119" s="192">
        <v>55183333.5622418</v>
      </c>
      <c r="AE119" s="192">
        <f t="shared" si="12"/>
        <v>55183333.5622418</v>
      </c>
      <c r="AF119" s="192">
        <f>HLOOKUP(MAX(T119:AD119),T119:$AD$1158,COUNT(AD119:$AD$1158),FALSE)</f>
        <v>200000</v>
      </c>
      <c r="AK119">
        <v>116</v>
      </c>
      <c r="AL119" s="198">
        <v>49327123.421774663</v>
      </c>
    </row>
    <row r="120" spans="13:38" x14ac:dyDescent="0.25">
      <c r="M120">
        <v>118</v>
      </c>
      <c r="N120">
        <f t="shared" si="9"/>
        <v>30</v>
      </c>
      <c r="O120">
        <f t="shared" si="10"/>
        <v>9000</v>
      </c>
      <c r="P120">
        <f t="shared" si="11"/>
        <v>0.2</v>
      </c>
      <c r="S120">
        <v>118</v>
      </c>
      <c r="T120" s="192">
        <v>55578743.261507362</v>
      </c>
      <c r="U120" s="192">
        <v>56203181.545405537</v>
      </c>
      <c r="V120" s="192">
        <v>57063998.641775317</v>
      </c>
      <c r="W120" s="192">
        <v>57490695.72076878</v>
      </c>
      <c r="X120" s="192">
        <v>57856486.810911112</v>
      </c>
      <c r="Y120" s="192">
        <v>58119280.619056515</v>
      </c>
      <c r="Z120" s="192">
        <v>58884227.068072677</v>
      </c>
      <c r="AA120" s="192">
        <v>59350397.420165464</v>
      </c>
      <c r="AB120" s="192">
        <v>59826608.343433551</v>
      </c>
      <c r="AC120" s="192">
        <v>60161339.013085552</v>
      </c>
      <c r="AD120" s="192">
        <v>60575962.994824871</v>
      </c>
      <c r="AE120" s="192">
        <f t="shared" si="12"/>
        <v>60575962.994824871</v>
      </c>
      <c r="AF120" s="192">
        <f>HLOOKUP(MAX(T120:AD120),T120:$AD$1158,COUNT(AD120:$AD$1158),FALSE)</f>
        <v>200000</v>
      </c>
      <c r="AK120">
        <v>117</v>
      </c>
      <c r="AL120" s="198">
        <v>53454739.406722493</v>
      </c>
    </row>
    <row r="121" spans="13:38" x14ac:dyDescent="0.25">
      <c r="M121">
        <v>119</v>
      </c>
      <c r="N121">
        <f t="shared" si="9"/>
        <v>40</v>
      </c>
      <c r="O121">
        <f t="shared" si="10"/>
        <v>9000</v>
      </c>
      <c r="P121">
        <f t="shared" si="11"/>
        <v>0.2</v>
      </c>
      <c r="S121">
        <v>119</v>
      </c>
      <c r="T121" s="192">
        <v>59059099.781506374</v>
      </c>
      <c r="U121" s="192">
        <v>60029652.953548335</v>
      </c>
      <c r="V121" s="192">
        <v>60929078.4860285</v>
      </c>
      <c r="W121" s="192">
        <v>61677521.180117369</v>
      </c>
      <c r="X121" s="192">
        <v>62069188.16554682</v>
      </c>
      <c r="Y121" s="192">
        <v>62505792.72888349</v>
      </c>
      <c r="Z121" s="192">
        <v>63293029.108299568</v>
      </c>
      <c r="AA121" s="192">
        <v>64084531.040374964</v>
      </c>
      <c r="AB121" s="192">
        <v>64682784.19127135</v>
      </c>
      <c r="AC121" s="192">
        <v>65189492.276903212</v>
      </c>
      <c r="AD121" s="192">
        <v>65831528.880608156</v>
      </c>
      <c r="AE121" s="192">
        <f t="shared" si="12"/>
        <v>65831528.880608156</v>
      </c>
      <c r="AF121" s="192">
        <f>HLOOKUP(MAX(T121:AD121),T121:$AD$1158,COUNT(AD121:$AD$1158),FALSE)</f>
        <v>200000</v>
      </c>
      <c r="AK121">
        <v>118</v>
      </c>
      <c r="AL121" s="198">
        <v>57690002.350916877</v>
      </c>
    </row>
    <row r="122" spans="13:38" x14ac:dyDescent="0.25">
      <c r="M122">
        <v>120</v>
      </c>
      <c r="N122">
        <f t="shared" si="9"/>
        <v>50</v>
      </c>
      <c r="O122">
        <f t="shared" si="10"/>
        <v>9000</v>
      </c>
      <c r="P122">
        <f t="shared" si="11"/>
        <v>0.2</v>
      </c>
      <c r="S122">
        <v>120</v>
      </c>
      <c r="T122" s="192">
        <v>62705394.164046273</v>
      </c>
      <c r="U122" s="192">
        <v>63681986.889527187</v>
      </c>
      <c r="V122" s="192">
        <v>64894958.427479714</v>
      </c>
      <c r="W122" s="192">
        <v>65673809.948055938</v>
      </c>
      <c r="X122" s="192">
        <v>66391755.479781017</v>
      </c>
      <c r="Y122" s="192">
        <v>66746559.032435045</v>
      </c>
      <c r="Z122" s="192">
        <v>67853351.973317787</v>
      </c>
      <c r="AA122" s="192">
        <v>68768729.472232938</v>
      </c>
      <c r="AB122" s="192">
        <v>69590728.566672117</v>
      </c>
      <c r="AC122" s="192">
        <v>70217645.540720895</v>
      </c>
      <c r="AD122" s="192">
        <v>71224158.313191235</v>
      </c>
      <c r="AE122" s="192">
        <f t="shared" si="12"/>
        <v>71224158.313191235</v>
      </c>
      <c r="AF122" s="192">
        <f>HLOOKUP(MAX(T122:AD122),T122:$AD$1158,COUNT(AD122:$AD$1158),FALSE)</f>
        <v>200000</v>
      </c>
      <c r="AK122">
        <v>119</v>
      </c>
      <c r="AL122" s="198">
        <v>61817618.335864708</v>
      </c>
    </row>
    <row r="123" spans="13:38" x14ac:dyDescent="0.25">
      <c r="M123">
        <v>121</v>
      </c>
      <c r="N123">
        <f t="shared" si="9"/>
        <v>-75</v>
      </c>
      <c r="O123">
        <f t="shared" si="10"/>
        <v>11000</v>
      </c>
      <c r="P123">
        <f t="shared" si="11"/>
        <v>0.2</v>
      </c>
      <c r="S123">
        <v>121</v>
      </c>
      <c r="T123" s="192">
        <v>18036320.08735396</v>
      </c>
      <c r="U123" s="192">
        <v>16899915.846428636</v>
      </c>
      <c r="V123" s="192">
        <v>15956850.892269108</v>
      </c>
      <c r="W123" s="192">
        <v>14582810.718951743</v>
      </c>
      <c r="X123" s="192">
        <v>13145922.30479327</v>
      </c>
      <c r="Y123" s="192">
        <v>11347834.163553748</v>
      </c>
      <c r="Z123" s="192">
        <v>10242946.41421379</v>
      </c>
      <c r="AA123" s="192">
        <v>9042287.5973592475</v>
      </c>
      <c r="AB123" s="192">
        <v>7700148.5268886406</v>
      </c>
      <c r="AC123" s="192">
        <v>6163486.6598548293</v>
      </c>
      <c r="AD123" s="192">
        <v>5001126.1018096795</v>
      </c>
      <c r="AE123" s="192">
        <f t="shared" si="12"/>
        <v>18036320.08735396</v>
      </c>
      <c r="AF123" s="192">
        <f>HLOOKUP(MAX(T123:AD123),T123:$AD$1158,COUNT(AD123:$AD$1158),FALSE)</f>
        <v>150000</v>
      </c>
      <c r="AK123">
        <v>120</v>
      </c>
      <c r="AL123" s="198">
        <v>65901696.622431725</v>
      </c>
    </row>
    <row r="124" spans="13:38" x14ac:dyDescent="0.25">
      <c r="M124">
        <v>122</v>
      </c>
      <c r="N124">
        <f t="shared" si="9"/>
        <v>-65</v>
      </c>
      <c r="O124">
        <f t="shared" si="10"/>
        <v>11000</v>
      </c>
      <c r="P124">
        <f t="shared" si="11"/>
        <v>0.2</v>
      </c>
      <c r="S124">
        <v>122</v>
      </c>
      <c r="T124" s="192">
        <v>21500751.411166254</v>
      </c>
      <c r="U124" s="192">
        <v>20499782.09617636</v>
      </c>
      <c r="V124" s="192">
        <v>19642244.845792092</v>
      </c>
      <c r="W124" s="192">
        <v>18714666.916251987</v>
      </c>
      <c r="X124" s="192">
        <v>17261720.802480545</v>
      </c>
      <c r="Y124" s="192">
        <v>15794335.225958288</v>
      </c>
      <c r="Z124" s="192">
        <v>14915333.688322704</v>
      </c>
      <c r="AA124" s="192">
        <v>13894851.89707106</v>
      </c>
      <c r="AB124" s="192">
        <v>12681680.648467619</v>
      </c>
      <c r="AC124" s="192">
        <v>11376405.010772426</v>
      </c>
      <c r="AD124" s="192">
        <v>10203664.977534607</v>
      </c>
      <c r="AE124" s="192">
        <f t="shared" si="12"/>
        <v>21500751.411166254</v>
      </c>
      <c r="AF124" s="192">
        <f>HLOOKUP(MAX(T124:AD124),T124:$AD$1158,COUNT(AD124:$AD$1158),FALSE)</f>
        <v>150000</v>
      </c>
      <c r="AK124">
        <v>121</v>
      </c>
      <c r="AL124" s="198">
        <v>13712822.345248353</v>
      </c>
    </row>
    <row r="125" spans="13:38" x14ac:dyDescent="0.25">
      <c r="M125">
        <v>123</v>
      </c>
      <c r="N125">
        <f t="shared" si="9"/>
        <v>-55</v>
      </c>
      <c r="O125">
        <f t="shared" si="10"/>
        <v>11000</v>
      </c>
      <c r="P125">
        <f t="shared" si="11"/>
        <v>0.2</v>
      </c>
      <c r="S125">
        <v>123</v>
      </c>
      <c r="T125" s="192">
        <v>24928640.244934127</v>
      </c>
      <c r="U125" s="192">
        <v>24271284.242270812</v>
      </c>
      <c r="V125" s="192">
        <v>23454297.679986916</v>
      </c>
      <c r="W125" s="192">
        <v>22658487.997959405</v>
      </c>
      <c r="X125" s="192">
        <v>21573754.025383674</v>
      </c>
      <c r="Y125" s="192">
        <v>20127820.325726897</v>
      </c>
      <c r="Z125" s="192">
        <v>19375087.017969687</v>
      </c>
      <c r="AA125" s="192">
        <v>18526582.642697886</v>
      </c>
      <c r="AB125" s="192">
        <v>17536598.01381002</v>
      </c>
      <c r="AC125" s="192">
        <v>16238049.121022612</v>
      </c>
      <c r="AD125" s="192">
        <v>15233344.824460108</v>
      </c>
      <c r="AE125" s="192">
        <f t="shared" si="12"/>
        <v>24928640.244934127</v>
      </c>
      <c r="AF125" s="192">
        <f>HLOOKUP(MAX(T125:AD125),T125:$AD$1158,COUNT(AD125:$AD$1158),FALSE)</f>
        <v>150000</v>
      </c>
      <c r="AK125">
        <v>122</v>
      </c>
      <c r="AL125" s="198">
        <v>17893675.351221602</v>
      </c>
    </row>
    <row r="126" spans="13:38" x14ac:dyDescent="0.25">
      <c r="M126">
        <v>124</v>
      </c>
      <c r="N126">
        <f t="shared" si="9"/>
        <v>-45</v>
      </c>
      <c r="O126">
        <f t="shared" si="10"/>
        <v>11000</v>
      </c>
      <c r="P126">
        <f t="shared" si="11"/>
        <v>0.2</v>
      </c>
      <c r="S126">
        <v>124</v>
      </c>
      <c r="T126" s="192">
        <v>28519965.365425687</v>
      </c>
      <c r="U126" s="192">
        <v>27871150.492018536</v>
      </c>
      <c r="V126" s="192">
        <v>27365767.683217015</v>
      </c>
      <c r="W126" s="192">
        <v>26511917.688157711</v>
      </c>
      <c r="X126" s="192">
        <v>25689552.52307095</v>
      </c>
      <c r="Y126" s="192">
        <v>24574321.38813144</v>
      </c>
      <c r="Z126" s="192">
        <v>24047474.292078599</v>
      </c>
      <c r="AA126" s="192">
        <v>23379146.942409694</v>
      </c>
      <c r="AB126" s="192">
        <v>22518130.135388996</v>
      </c>
      <c r="AC126" s="192">
        <v>21450967.471940208</v>
      </c>
      <c r="AD126" s="192">
        <v>20571564.318822049</v>
      </c>
      <c r="AE126" s="192">
        <f t="shared" si="12"/>
        <v>28519965.365425687</v>
      </c>
      <c r="AF126" s="192">
        <f>HLOOKUP(MAX(T126:AD126),T126:$AD$1158,COUNT(AD126:$AD$1158),FALSE)</f>
        <v>150000</v>
      </c>
      <c r="AK126">
        <v>123</v>
      </c>
      <c r="AL126" s="198">
        <v>21968264.326111082</v>
      </c>
    </row>
    <row r="127" spans="13:38" x14ac:dyDescent="0.25">
      <c r="M127">
        <v>125</v>
      </c>
      <c r="N127">
        <f t="shared" si="9"/>
        <v>-35</v>
      </c>
      <c r="O127">
        <f t="shared" si="10"/>
        <v>11000</v>
      </c>
      <c r="P127">
        <f t="shared" si="11"/>
        <v>0.2</v>
      </c>
      <c r="S127">
        <v>125</v>
      </c>
      <c r="T127" s="192">
        <v>31947854.19919356</v>
      </c>
      <c r="U127" s="192">
        <v>31642652.638112992</v>
      </c>
      <c r="V127" s="192">
        <v>31177820.517411843</v>
      </c>
      <c r="W127" s="192">
        <v>30643773.885457948</v>
      </c>
      <c r="X127" s="192">
        <v>29849226.8676483</v>
      </c>
      <c r="Y127" s="192">
        <v>28907806.487900048</v>
      </c>
      <c r="Z127" s="192">
        <v>28507227.621725582</v>
      </c>
      <c r="AA127" s="192">
        <v>28010877.688036524</v>
      </c>
      <c r="AB127" s="192">
        <v>27211738.508963872</v>
      </c>
      <c r="AC127" s="192">
        <v>26426653.049526729</v>
      </c>
      <c r="AD127" s="192">
        <v>25774103.194546975</v>
      </c>
      <c r="AE127" s="192">
        <f t="shared" si="12"/>
        <v>31947854.19919356</v>
      </c>
      <c r="AF127" s="192">
        <f>HLOOKUP(MAX(T127:AD127),T127:$AD$1158,COUNT(AD127:$AD$1158),FALSE)</f>
        <v>150000</v>
      </c>
      <c r="AK127">
        <v>124</v>
      </c>
      <c r="AL127" s="198">
        <v>26149117.332084324</v>
      </c>
    </row>
    <row r="128" spans="13:38" x14ac:dyDescent="0.25">
      <c r="M128">
        <v>126</v>
      </c>
      <c r="N128">
        <f t="shared" si="9"/>
        <v>-25</v>
      </c>
      <c r="O128">
        <f t="shared" si="10"/>
        <v>11000</v>
      </c>
      <c r="P128">
        <f t="shared" si="11"/>
        <v>0.2</v>
      </c>
      <c r="S128">
        <v>126</v>
      </c>
      <c r="T128" s="192">
        <v>35539179.319685116</v>
      </c>
      <c r="U128" s="192">
        <v>35242518.887860715</v>
      </c>
      <c r="V128" s="192">
        <v>35089290.520641938</v>
      </c>
      <c r="W128" s="192">
        <v>34587594.967165373</v>
      </c>
      <c r="X128" s="192">
        <v>34117384.243661359</v>
      </c>
      <c r="Y128" s="192">
        <v>33195582.401567169</v>
      </c>
      <c r="Z128" s="192">
        <v>33014523.476685449</v>
      </c>
      <c r="AA128" s="192">
        <v>32536450.324936077</v>
      </c>
      <c r="AB128" s="192">
        <v>32066655.874306269</v>
      </c>
      <c r="AC128" s="192">
        <v>31402338.62711326</v>
      </c>
      <c r="AD128" s="192">
        <v>31112322.688908912</v>
      </c>
      <c r="AE128" s="192">
        <f t="shared" si="12"/>
        <v>35539179.319685116</v>
      </c>
      <c r="AF128" s="192">
        <f>HLOOKUP(MAX(T128:AD128),T128:$AD$1158,COUNT(AD128:$AD$1158),FALSE)</f>
        <v>150000</v>
      </c>
      <c r="AK128">
        <v>125</v>
      </c>
      <c r="AL128" s="198">
        <v>30131302.801683575</v>
      </c>
    </row>
    <row r="129" spans="13:38" x14ac:dyDescent="0.25">
      <c r="M129">
        <v>127</v>
      </c>
      <c r="N129">
        <f t="shared" si="9"/>
        <v>-15</v>
      </c>
      <c r="O129">
        <f t="shared" si="10"/>
        <v>11000</v>
      </c>
      <c r="P129">
        <f t="shared" si="11"/>
        <v>0.2</v>
      </c>
      <c r="S129">
        <v>127</v>
      </c>
      <c r="T129" s="192">
        <v>38888501.799857475</v>
      </c>
      <c r="U129" s="192">
        <v>38798252.933964223</v>
      </c>
      <c r="V129" s="192">
        <v>38901343.354836762</v>
      </c>
      <c r="W129" s="192">
        <v>38719451.164465599</v>
      </c>
      <c r="X129" s="192">
        <v>38182725.517425045</v>
      </c>
      <c r="Y129" s="192">
        <v>37687792.650073193</v>
      </c>
      <c r="Z129" s="192">
        <v>37639368.225481458</v>
      </c>
      <c r="AA129" s="192">
        <v>37389014.624647893</v>
      </c>
      <c r="AB129" s="192">
        <v>37048187.99588526</v>
      </c>
      <c r="AC129" s="192">
        <v>36615256.978030853</v>
      </c>
      <c r="AD129" s="192">
        <v>36314861.564633839</v>
      </c>
      <c r="AE129" s="192">
        <f t="shared" si="12"/>
        <v>38901343.354836762</v>
      </c>
      <c r="AF129" s="192">
        <f>HLOOKUP(MAX(T129:AD129),T129:$AD$1158,COUNT(AD129:$AD$1158),FALSE)</f>
        <v>160000</v>
      </c>
      <c r="AK129">
        <v>126</v>
      </c>
      <c r="AL129" s="198">
        <v>34162913.402019449</v>
      </c>
    </row>
    <row r="130" spans="13:38" x14ac:dyDescent="0.25">
      <c r="M130">
        <v>128</v>
      </c>
      <c r="N130">
        <f t="shared" si="9"/>
        <v>-10</v>
      </c>
      <c r="O130">
        <f t="shared" si="10"/>
        <v>11000</v>
      </c>
      <c r="P130">
        <f t="shared" si="11"/>
        <v>0.2</v>
      </c>
      <c r="S130">
        <v>128</v>
      </c>
      <c r="T130" s="192">
        <v>40660000.638561383</v>
      </c>
      <c r="U130" s="192">
        <v>40791888.05700691</v>
      </c>
      <c r="V130" s="192">
        <v>40723935.747364618</v>
      </c>
      <c r="W130" s="192">
        <v>40757578.654913209</v>
      </c>
      <c r="X130" s="192">
        <v>40265853.378230475</v>
      </c>
      <c r="Y130" s="192">
        <v>39759688.638796911</v>
      </c>
      <c r="Z130" s="192">
        <v>39841907.938250035</v>
      </c>
      <c r="AA130" s="192">
        <v>39782646.984087095</v>
      </c>
      <c r="AB130" s="192">
        <v>39530696.572572358</v>
      </c>
      <c r="AC130" s="192">
        <v>39072600.30462952</v>
      </c>
      <c r="AD130" s="192">
        <v>38802263.547017314</v>
      </c>
      <c r="AE130" s="192">
        <f t="shared" si="12"/>
        <v>40791888.05700691</v>
      </c>
      <c r="AF130" s="192">
        <f>HLOOKUP(MAX(T130:AD130),T130:$AD$1158,COUNT(AD130:$AD$1158),FALSE)</f>
        <v>155000</v>
      </c>
      <c r="AK130">
        <v>127</v>
      </c>
      <c r="AL130" s="198">
        <v>38386744.782546304</v>
      </c>
    </row>
    <row r="131" spans="13:38" x14ac:dyDescent="0.25">
      <c r="M131">
        <v>129</v>
      </c>
      <c r="N131">
        <f t="shared" si="9"/>
        <v>-5</v>
      </c>
      <c r="O131">
        <f t="shared" si="10"/>
        <v>11000</v>
      </c>
      <c r="P131">
        <f t="shared" si="11"/>
        <v>0.2</v>
      </c>
      <c r="S131">
        <v>129</v>
      </c>
      <c r="T131" s="192">
        <v>42316390.633625351</v>
      </c>
      <c r="U131" s="192">
        <v>42531379.250802837</v>
      </c>
      <c r="V131" s="192">
        <v>42673187.020564333</v>
      </c>
      <c r="W131" s="192">
        <v>42663272.246173024</v>
      </c>
      <c r="X131" s="192">
        <v>42450882.893438101</v>
      </c>
      <c r="Y131" s="192">
        <v>41975568.563740328</v>
      </c>
      <c r="Z131" s="192">
        <v>42044447.651018605</v>
      </c>
      <c r="AA131" s="192">
        <v>42020745.370274715</v>
      </c>
      <c r="AB131" s="192">
        <v>41903105.361227646</v>
      </c>
      <c r="AC131" s="192">
        <v>41590942.555617392</v>
      </c>
      <c r="AD131" s="192">
        <v>41462524.558200218</v>
      </c>
      <c r="AE131" s="192">
        <f t="shared" si="12"/>
        <v>42673187.020564333</v>
      </c>
      <c r="AF131" s="192">
        <f>HLOOKUP(MAX(T131:AD131),T131:$AD$1158,COUNT(AD131:$AD$1158),FALSE)</f>
        <v>160000</v>
      </c>
      <c r="AK131">
        <v>128</v>
      </c>
      <c r="AL131" s="198">
        <v>40427262.648082562</v>
      </c>
    </row>
    <row r="132" spans="13:38" x14ac:dyDescent="0.25">
      <c r="M132">
        <v>130</v>
      </c>
      <c r="N132">
        <f t="shared" ref="N132:N195" si="13">VLOOKUP(ROUNDUP(MOD(M132,15),0),$J$2:$K$17,2,FALSE)</f>
        <v>0</v>
      </c>
      <c r="O132">
        <f t="shared" ref="O132:O195" si="14">VLOOKUP(ROUNDUP(MOD(M132/15,11),0),$J$20:$K$31,2,FALSE)</f>
        <v>11000</v>
      </c>
      <c r="P132">
        <f t="shared" ref="P132:P195" si="15">VLOOKUP(ROUNDUP(MOD(M132/165,7),0),$J$34:$K$41,2,FALSE)</f>
        <v>0.2</v>
      </c>
      <c r="S132">
        <v>130</v>
      </c>
      <c r="T132" s="192">
        <v>44214783.269008517</v>
      </c>
      <c r="U132" s="192">
        <v>44391754.306754641</v>
      </c>
      <c r="V132" s="192">
        <v>44675614.919061966</v>
      </c>
      <c r="W132" s="192">
        <v>44611008.345111512</v>
      </c>
      <c r="X132" s="192">
        <v>44577886.601133607</v>
      </c>
      <c r="Y132" s="192">
        <v>44093173.738565534</v>
      </c>
      <c r="Z132" s="192">
        <v>44301661.267897017</v>
      </c>
      <c r="AA132" s="192">
        <v>44414377.729713917</v>
      </c>
      <c r="AB132" s="192">
        <v>44224304.946147226</v>
      </c>
      <c r="AC132" s="192">
        <v>44048285.882216051</v>
      </c>
      <c r="AD132" s="192">
        <v>44195358.923537798</v>
      </c>
      <c r="AE132" s="192">
        <f t="shared" ref="AE132:AE195" si="16">MAX(T132:AD132)</f>
        <v>44675614.919061966</v>
      </c>
      <c r="AF132" s="192">
        <f>HLOOKUP(MAX(T132:AD132),T132:$AD$1158,COUNT(AD132:$AD$1158),FALSE)</f>
        <v>160000</v>
      </c>
      <c r="AK132">
        <v>129</v>
      </c>
      <c r="AL132" s="198">
        <v>42418355.382882178</v>
      </c>
    </row>
    <row r="133" spans="13:38" x14ac:dyDescent="0.25">
      <c r="M133">
        <v>131</v>
      </c>
      <c r="N133">
        <f t="shared" si="13"/>
        <v>10</v>
      </c>
      <c r="O133">
        <f t="shared" si="14"/>
        <v>11000</v>
      </c>
      <c r="P133">
        <f t="shared" si="15"/>
        <v>0.2</v>
      </c>
      <c r="S133">
        <v>131</v>
      </c>
      <c r="T133" s="192">
        <v>47679214.592820808</v>
      </c>
      <c r="U133" s="192">
        <v>47991620.556502365</v>
      </c>
      <c r="V133" s="192">
        <v>48447458.584789537</v>
      </c>
      <c r="W133" s="192">
        <v>48700822.034733094</v>
      </c>
      <c r="X133" s="192">
        <v>48693685.09882088</v>
      </c>
      <c r="Y133" s="192">
        <v>48539674.800970063</v>
      </c>
      <c r="Z133" s="192">
        <v>48974048.542005934</v>
      </c>
      <c r="AA133" s="192">
        <v>49266942.029425733</v>
      </c>
      <c r="AB133" s="192">
        <v>49257046.271461926</v>
      </c>
      <c r="AC133" s="192">
        <v>49261204.233133644</v>
      </c>
      <c r="AD133" s="192">
        <v>49343021.917104177</v>
      </c>
      <c r="AE133" s="192">
        <f t="shared" si="16"/>
        <v>49343021.917104177</v>
      </c>
      <c r="AF133" s="192">
        <f>HLOOKUP(MAX(T133:AD133),T133:$AD$1158,COUNT(AD133:$AD$1158),FALSE)</f>
        <v>200000</v>
      </c>
      <c r="AK133">
        <v>130</v>
      </c>
      <c r="AL133" s="198">
        <v>44409448.117681801</v>
      </c>
    </row>
    <row r="134" spans="13:38" x14ac:dyDescent="0.25">
      <c r="M134">
        <v>132</v>
      </c>
      <c r="N134">
        <f t="shared" si="13"/>
        <v>20</v>
      </c>
      <c r="O134">
        <f t="shared" si="14"/>
        <v>11000</v>
      </c>
      <c r="P134">
        <f t="shared" si="15"/>
        <v>0.2</v>
      </c>
      <c r="S134">
        <v>132</v>
      </c>
      <c r="T134" s="192">
        <v>51028537.072993174</v>
      </c>
      <c r="U134" s="192">
        <v>51763122.702596821</v>
      </c>
      <c r="V134" s="192">
        <v>52259511.418984368</v>
      </c>
      <c r="W134" s="192">
        <v>52686685.624119177</v>
      </c>
      <c r="X134" s="192">
        <v>53005718.321724012</v>
      </c>
      <c r="Y134" s="192">
        <v>52873159.900738686</v>
      </c>
      <c r="Z134" s="192">
        <v>53433801.871652909</v>
      </c>
      <c r="AA134" s="192">
        <v>53792514.666325286</v>
      </c>
      <c r="AB134" s="192">
        <v>54060754.433068603</v>
      </c>
      <c r="AC134" s="192">
        <v>54236889.810720176</v>
      </c>
      <c r="AD134" s="192">
        <v>54545560.792829111</v>
      </c>
      <c r="AE134" s="192">
        <f t="shared" si="16"/>
        <v>54545560.792829111</v>
      </c>
      <c r="AF134" s="192">
        <f>HLOOKUP(MAX(T134:AD134),T134:$AD$1158,COUNT(AD134:$AD$1158),FALSE)</f>
        <v>200000</v>
      </c>
      <c r="AK134">
        <v>131</v>
      </c>
      <c r="AL134" s="198">
        <v>48590301.123655044</v>
      </c>
    </row>
    <row r="135" spans="13:38" x14ac:dyDescent="0.25">
      <c r="M135">
        <v>133</v>
      </c>
      <c r="N135">
        <f t="shared" si="13"/>
        <v>30</v>
      </c>
      <c r="O135">
        <f t="shared" si="14"/>
        <v>11000</v>
      </c>
      <c r="P135">
        <f t="shared" si="15"/>
        <v>0.2</v>
      </c>
      <c r="S135">
        <v>133</v>
      </c>
      <c r="T135" s="192">
        <v>54619862.193484731</v>
      </c>
      <c r="U135" s="192">
        <v>55280480.919444486</v>
      </c>
      <c r="V135" s="192">
        <v>56170981.422214463</v>
      </c>
      <c r="W135" s="192">
        <v>56630506.705826603</v>
      </c>
      <c r="X135" s="192">
        <v>57027183.748597622</v>
      </c>
      <c r="Y135" s="192">
        <v>57319660.963143222</v>
      </c>
      <c r="Z135" s="192">
        <v>58106189.145761825</v>
      </c>
      <c r="AA135" s="192">
        <v>58595703.101512782</v>
      </c>
      <c r="AB135" s="192">
        <v>59093495.758383304</v>
      </c>
      <c r="AC135" s="192">
        <v>59449808.161637761</v>
      </c>
      <c r="AD135" s="192">
        <v>59883780.287191056</v>
      </c>
      <c r="AE135" s="192">
        <f t="shared" si="16"/>
        <v>59883780.287191056</v>
      </c>
      <c r="AF135" s="192">
        <f>HLOOKUP(MAX(T135:AD135),T135:$AD$1158,COUNT(AD135:$AD$1158),FALSE)</f>
        <v>200000</v>
      </c>
      <c r="AK135">
        <v>132</v>
      </c>
      <c r="AL135" s="198">
        <v>52664890.098544538</v>
      </c>
    </row>
    <row r="136" spans="13:38" x14ac:dyDescent="0.25">
      <c r="M136">
        <v>134</v>
      </c>
      <c r="N136">
        <f t="shared" si="13"/>
        <v>40</v>
      </c>
      <c r="O136">
        <f t="shared" si="14"/>
        <v>11000</v>
      </c>
      <c r="P136">
        <f t="shared" si="15"/>
        <v>0.2</v>
      </c>
      <c r="S136">
        <v>134</v>
      </c>
      <c r="T136" s="192">
        <v>58047751.0272526</v>
      </c>
      <c r="U136" s="192">
        <v>59051983.065538943</v>
      </c>
      <c r="V136" s="192">
        <v>59983034.25640928</v>
      </c>
      <c r="W136" s="192">
        <v>60762362.903126843</v>
      </c>
      <c r="X136" s="192">
        <v>61186858.093174972</v>
      </c>
      <c r="Y136" s="192">
        <v>61653146.062911831</v>
      </c>
      <c r="Z136" s="192">
        <v>62463726.045986056</v>
      </c>
      <c r="AA136" s="192">
        <v>63276809.711663924</v>
      </c>
      <c r="AB136" s="192">
        <v>63897203.919989988</v>
      </c>
      <c r="AC136" s="192">
        <v>64425493.739224285</v>
      </c>
      <c r="AD136" s="192">
        <v>65086319.162915975</v>
      </c>
      <c r="AE136" s="192">
        <f t="shared" si="16"/>
        <v>65086319.162915975</v>
      </c>
      <c r="AF136" s="192">
        <f>HLOOKUP(MAX(T136:AD136),T136:$AD$1158,COUNT(AD136:$AD$1158),FALSE)</f>
        <v>200000</v>
      </c>
      <c r="AK136">
        <v>133</v>
      </c>
      <c r="AL136" s="198">
        <v>56845743.104517788</v>
      </c>
    </row>
    <row r="137" spans="13:38" x14ac:dyDescent="0.25">
      <c r="M137">
        <v>135</v>
      </c>
      <c r="N137">
        <f t="shared" si="13"/>
        <v>50</v>
      </c>
      <c r="O137">
        <f t="shared" si="14"/>
        <v>11000</v>
      </c>
      <c r="P137">
        <f t="shared" si="15"/>
        <v>0.2</v>
      </c>
      <c r="S137">
        <v>135</v>
      </c>
      <c r="T137" s="192">
        <v>61639076.147744171</v>
      </c>
      <c r="U137" s="192">
        <v>62651849.315286659</v>
      </c>
      <c r="V137" s="192">
        <v>63894504.25963939</v>
      </c>
      <c r="W137" s="192">
        <v>64706183.984834269</v>
      </c>
      <c r="X137" s="192">
        <v>65455015.469188035</v>
      </c>
      <c r="Y137" s="192">
        <v>65842647.22646077</v>
      </c>
      <c r="Z137" s="192">
        <v>66971021.900945932</v>
      </c>
      <c r="AA137" s="192">
        <v>67908540.457290754</v>
      </c>
      <c r="AB137" s="192">
        <v>68752121.285332382</v>
      </c>
      <c r="AC137" s="192">
        <v>69401179.316810817</v>
      </c>
      <c r="AD137" s="192">
        <v>70424538.657277912</v>
      </c>
      <c r="AE137" s="192">
        <f t="shared" si="16"/>
        <v>70424538.657277912</v>
      </c>
      <c r="AF137" s="192">
        <f>HLOOKUP(MAX(T137:AD137),T137:$AD$1158,COUNT(AD137:$AD$1158),FALSE)</f>
        <v>200000</v>
      </c>
      <c r="AK137">
        <v>134</v>
      </c>
      <c r="AL137" s="198">
        <v>60920332.079407252</v>
      </c>
    </row>
    <row r="138" spans="13:38" x14ac:dyDescent="0.25">
      <c r="M138">
        <v>136</v>
      </c>
      <c r="N138">
        <f t="shared" si="13"/>
        <v>-75</v>
      </c>
      <c r="O138">
        <f t="shared" si="14"/>
        <v>13000</v>
      </c>
      <c r="P138">
        <f t="shared" si="15"/>
        <v>0.2</v>
      </c>
      <c r="S138">
        <v>136</v>
      </c>
      <c r="T138" s="192">
        <v>17637391.194425162</v>
      </c>
      <c r="U138" s="192">
        <v>16536608.07173422</v>
      </c>
      <c r="V138" s="192">
        <v>15623226.523974881</v>
      </c>
      <c r="W138" s="192">
        <v>14282014.555276193</v>
      </c>
      <c r="X138" s="192">
        <v>12876012.093746405</v>
      </c>
      <c r="Y138" s="192">
        <v>11110752.157125564</v>
      </c>
      <c r="Z138" s="192">
        <v>10028005.465215268</v>
      </c>
      <c r="AA138" s="192">
        <v>8848928.3819631767</v>
      </c>
      <c r="AB138" s="192">
        <v>7528371.0450950209</v>
      </c>
      <c r="AC138" s="192">
        <v>6013850.2354908716</v>
      </c>
      <c r="AD138" s="192">
        <v>4868336.2454424836</v>
      </c>
      <c r="AE138" s="192">
        <f t="shared" si="16"/>
        <v>17637391.194425162</v>
      </c>
      <c r="AF138" s="192">
        <f>HLOOKUP(MAX(T138:AD138),T138:$AD$1158,COUNT(AD138:$AD$1158),FALSE)</f>
        <v>150000</v>
      </c>
      <c r="AK138">
        <v>135</v>
      </c>
      <c r="AL138" s="198">
        <v>64951942.679743156</v>
      </c>
    </row>
    <row r="139" spans="13:38" x14ac:dyDescent="0.25">
      <c r="M139">
        <v>137</v>
      </c>
      <c r="N139">
        <f t="shared" si="13"/>
        <v>-65</v>
      </c>
      <c r="O139">
        <f t="shared" si="14"/>
        <v>13000</v>
      </c>
      <c r="P139">
        <f t="shared" si="15"/>
        <v>0.2</v>
      </c>
      <c r="S139">
        <v>137</v>
      </c>
      <c r="T139" s="192">
        <v>21048795.508179106</v>
      </c>
      <c r="U139" s="192">
        <v>20084006.635250799</v>
      </c>
      <c r="V139" s="192">
        <v>19257355.337495226</v>
      </c>
      <c r="W139" s="192">
        <v>18358901.490528088</v>
      </c>
      <c r="X139" s="192">
        <v>16939342.905202542</v>
      </c>
      <c r="Y139" s="192">
        <v>15502843.281308971</v>
      </c>
      <c r="Z139" s="192">
        <v>14645423.477275841</v>
      </c>
      <c r="AA139" s="192">
        <v>13646523.419626648</v>
      </c>
      <c r="AB139" s="192">
        <v>12455493.228452867</v>
      </c>
      <c r="AC139" s="192">
        <v>11171799.324360127</v>
      </c>
      <c r="AD139" s="192">
        <v>10017848.111109057</v>
      </c>
      <c r="AE139" s="192">
        <f t="shared" si="16"/>
        <v>21048795.508179106</v>
      </c>
      <c r="AF139" s="192">
        <f>HLOOKUP(MAX(T139:AD139),T139:$AD$1158,COUNT(AD139:$AD$1158),FALSE)</f>
        <v>150000</v>
      </c>
      <c r="AK139">
        <v>136</v>
      </c>
      <c r="AL139" s="198">
        <v>13429898.202105876</v>
      </c>
    </row>
    <row r="140" spans="13:38" x14ac:dyDescent="0.25">
      <c r="M140">
        <v>138</v>
      </c>
      <c r="N140">
        <f t="shared" si="13"/>
        <v>-55</v>
      </c>
      <c r="O140">
        <f t="shared" si="14"/>
        <v>13000</v>
      </c>
      <c r="P140">
        <f t="shared" si="15"/>
        <v>0.2</v>
      </c>
      <c r="S140">
        <v>138</v>
      </c>
      <c r="T140" s="192">
        <v>24424216.655715838</v>
      </c>
      <c r="U140" s="192">
        <v>23800539.519296914</v>
      </c>
      <c r="V140" s="192">
        <v>23016381.161631696</v>
      </c>
      <c r="W140" s="192">
        <v>22250254.88600437</v>
      </c>
      <c r="X140" s="192">
        <v>21196406.866057329</v>
      </c>
      <c r="Y140" s="192">
        <v>19783301.371019233</v>
      </c>
      <c r="Z140" s="192">
        <v>19052709.120691676</v>
      </c>
      <c r="AA140" s="192">
        <v>18225786.479022328</v>
      </c>
      <c r="AB140" s="192">
        <v>17257383.583736919</v>
      </c>
      <c r="AC140" s="192">
        <v>15982178.294607673</v>
      </c>
      <c r="AD140" s="192">
        <v>14996262.818031922</v>
      </c>
      <c r="AE140" s="192">
        <f t="shared" si="16"/>
        <v>24424216.655715838</v>
      </c>
      <c r="AF140" s="192">
        <f>HLOOKUP(MAX(T140:AD140),T140:$AD$1158,COUNT(AD140:$AD$1158),FALSE)</f>
        <v>150000</v>
      </c>
      <c r="AK140">
        <v>137</v>
      </c>
      <c r="AL140" s="198">
        <v>17556341.269857995</v>
      </c>
    </row>
    <row r="141" spans="13:38" x14ac:dyDescent="0.25">
      <c r="M141">
        <v>139</v>
      </c>
      <c r="N141">
        <f t="shared" si="13"/>
        <v>-45</v>
      </c>
      <c r="O141">
        <f t="shared" si="14"/>
        <v>13000</v>
      </c>
      <c r="P141">
        <f t="shared" si="15"/>
        <v>0.2</v>
      </c>
      <c r="S141">
        <v>139</v>
      </c>
      <c r="T141" s="192">
        <v>27960572.514159054</v>
      </c>
      <c r="U141" s="192">
        <v>27347938.082813494</v>
      </c>
      <c r="V141" s="192">
        <v>26873441.226640664</v>
      </c>
      <c r="W141" s="192">
        <v>26052419.436200038</v>
      </c>
      <c r="X141" s="192">
        <v>25259737.677513465</v>
      </c>
      <c r="Y141" s="192">
        <v>24175392.495202642</v>
      </c>
      <c r="Z141" s="192">
        <v>23670127.132752255</v>
      </c>
      <c r="AA141" s="192">
        <v>23023381.516685802</v>
      </c>
      <c r="AB141" s="192">
        <v>22184505.767094769</v>
      </c>
      <c r="AC141" s="192">
        <v>21140127.383476928</v>
      </c>
      <c r="AD141" s="192">
        <v>20280072.374172732</v>
      </c>
      <c r="AE141" s="192">
        <f t="shared" si="16"/>
        <v>27960572.514159054</v>
      </c>
      <c r="AF141" s="192">
        <f>HLOOKUP(MAX(T141:AD141),T141:$AD$1158,COUNT(AD141:$AD$1158),FALSE)</f>
        <v>150000</v>
      </c>
      <c r="AK141">
        <v>138</v>
      </c>
      <c r="AL141" s="198">
        <v>21577903.234689124</v>
      </c>
    </row>
    <row r="142" spans="13:38" x14ac:dyDescent="0.25">
      <c r="M142">
        <v>140</v>
      </c>
      <c r="N142">
        <f t="shared" si="13"/>
        <v>-35</v>
      </c>
      <c r="O142">
        <f t="shared" si="14"/>
        <v>13000</v>
      </c>
      <c r="P142">
        <f t="shared" si="15"/>
        <v>0.2</v>
      </c>
      <c r="S142">
        <v>140</v>
      </c>
      <c r="T142" s="192">
        <v>31335993.661695786</v>
      </c>
      <c r="U142" s="192">
        <v>31064470.966859601</v>
      </c>
      <c r="V142" s="192">
        <v>30632467.05077713</v>
      </c>
      <c r="W142" s="192">
        <v>30129306.371451929</v>
      </c>
      <c r="X142" s="192">
        <v>29366385.012032457</v>
      </c>
      <c r="Y142" s="192">
        <v>28455850.5849129</v>
      </c>
      <c r="Z142" s="192">
        <v>28077412.776168089</v>
      </c>
      <c r="AA142" s="192">
        <v>27602644.576081488</v>
      </c>
      <c r="AB142" s="192">
        <v>26826849.000666998</v>
      </c>
      <c r="AC142" s="192">
        <v>26063345.274832312</v>
      </c>
      <c r="AD142" s="192">
        <v>25429584.239839308</v>
      </c>
      <c r="AE142" s="192">
        <f t="shared" si="16"/>
        <v>31335993.661695786</v>
      </c>
      <c r="AF142" s="192">
        <f>HLOOKUP(MAX(T142:AD142),T142:$AD$1158,COUNT(AD142:$AD$1158),FALSE)</f>
        <v>150000</v>
      </c>
      <c r="AK142">
        <v>139</v>
      </c>
      <c r="AL142" s="198">
        <v>25704346.302441239</v>
      </c>
    </row>
    <row r="143" spans="13:38" x14ac:dyDescent="0.25">
      <c r="M143">
        <v>141</v>
      </c>
      <c r="N143">
        <f t="shared" si="13"/>
        <v>-25</v>
      </c>
      <c r="O143">
        <f t="shared" si="14"/>
        <v>13000</v>
      </c>
      <c r="P143">
        <f t="shared" si="15"/>
        <v>0.2</v>
      </c>
      <c r="S143">
        <v>141</v>
      </c>
      <c r="T143" s="192">
        <v>34872349.520139009</v>
      </c>
      <c r="U143" s="192">
        <v>34611869.530376188</v>
      </c>
      <c r="V143" s="192">
        <v>34489527.115786098</v>
      </c>
      <c r="W143" s="192">
        <v>34020659.766928218</v>
      </c>
      <c r="X143" s="192">
        <v>33580132.449824385</v>
      </c>
      <c r="Y143" s="192">
        <v>32691158.812348887</v>
      </c>
      <c r="Z143" s="192">
        <v>32531681.62106961</v>
      </c>
      <c r="AA143" s="192">
        <v>32076952.072978407</v>
      </c>
      <c r="AB143" s="192">
        <v>31628739.355951048</v>
      </c>
      <c r="AC143" s="192">
        <v>30986563.166187704</v>
      </c>
      <c r="AD143" s="192">
        <v>30713393.795980111</v>
      </c>
      <c r="AE143" s="192">
        <f t="shared" si="16"/>
        <v>34872349.520139009</v>
      </c>
      <c r="AF143" s="192">
        <f>HLOOKUP(MAX(T143:AD143),T143:$AD$1158,COUNT(AD143:$AD$1158),FALSE)</f>
        <v>150000</v>
      </c>
      <c r="AK143">
        <v>140</v>
      </c>
      <c r="AL143" s="198">
        <v>29634707.308210641</v>
      </c>
    </row>
    <row r="144" spans="13:38" x14ac:dyDescent="0.25">
      <c r="M144">
        <v>142</v>
      </c>
      <c r="N144">
        <f t="shared" si="13"/>
        <v>-15</v>
      </c>
      <c r="O144">
        <f t="shared" si="14"/>
        <v>13000</v>
      </c>
      <c r="P144">
        <f t="shared" si="15"/>
        <v>0.2</v>
      </c>
      <c r="S144">
        <v>142</v>
      </c>
      <c r="T144" s="192">
        <v>38170406.860308737</v>
      </c>
      <c r="U144" s="192">
        <v>38115779.112649851</v>
      </c>
      <c r="V144" s="192">
        <v>38248552.939922571</v>
      </c>
      <c r="W144" s="192">
        <v>38097546.70218011</v>
      </c>
      <c r="X144" s="192">
        <v>37593649.259758227</v>
      </c>
      <c r="Y144" s="192">
        <v>37128399.79880657</v>
      </c>
      <c r="Z144" s="192">
        <v>37102116.431644507</v>
      </c>
      <c r="AA144" s="192">
        <v>36874547.110641882</v>
      </c>
      <c r="AB144" s="192">
        <v>36555861.539308898</v>
      </c>
      <c r="AC144" s="192">
        <v>36144512.255056955</v>
      </c>
      <c r="AD144" s="192">
        <v>35862905.661646686</v>
      </c>
      <c r="AE144" s="192">
        <f t="shared" si="16"/>
        <v>38248552.939922571</v>
      </c>
      <c r="AF144" s="192">
        <f>HLOOKUP(MAX(T144:AD144),T144:$AD$1158,COUNT(AD144:$AD$1158),FALSE)</f>
        <v>160000</v>
      </c>
      <c r="AK144">
        <v>141</v>
      </c>
      <c r="AL144" s="198">
        <v>33613850.222315378</v>
      </c>
    </row>
    <row r="145" spans="13:38" x14ac:dyDescent="0.25">
      <c r="M145">
        <v>143</v>
      </c>
      <c r="N145">
        <f t="shared" si="13"/>
        <v>-10</v>
      </c>
      <c r="O145">
        <f t="shared" si="14"/>
        <v>13000</v>
      </c>
      <c r="P145">
        <f t="shared" si="15"/>
        <v>0.2</v>
      </c>
      <c r="S145">
        <v>143</v>
      </c>
      <c r="T145" s="192">
        <v>39914790.920869209</v>
      </c>
      <c r="U145" s="192">
        <v>40080357.205559134</v>
      </c>
      <c r="V145" s="192">
        <v>40045792.424362727</v>
      </c>
      <c r="W145" s="192">
        <v>40108559.414484292</v>
      </c>
      <c r="X145" s="192">
        <v>39650221.66624745</v>
      </c>
      <c r="Y145" s="192">
        <v>39174942.879442573</v>
      </c>
      <c r="Z145" s="192">
        <v>39278743.912498154</v>
      </c>
      <c r="AA145" s="192">
        <v>39241064.691937655</v>
      </c>
      <c r="AB145" s="192">
        <v>39011255.337852582</v>
      </c>
      <c r="AC145" s="192">
        <v>38575943.349740699</v>
      </c>
      <c r="AD145" s="192">
        <v>38324954.735942461</v>
      </c>
      <c r="AE145" s="192">
        <f t="shared" si="16"/>
        <v>40108559.414484292</v>
      </c>
      <c r="AF145" s="192">
        <f>HLOOKUP(MAX(T145:AD145),T145:$AD$1158,COUNT(AD145:$AD$1158),FALSE)</f>
        <v>165000</v>
      </c>
      <c r="AK145">
        <v>142</v>
      </c>
      <c r="AL145" s="198">
        <v>37782712.340793885</v>
      </c>
    </row>
    <row r="146" spans="13:38" x14ac:dyDescent="0.25">
      <c r="M146">
        <v>144</v>
      </c>
      <c r="N146">
        <f t="shared" si="13"/>
        <v>-5</v>
      </c>
      <c r="O146">
        <f t="shared" si="14"/>
        <v>13000</v>
      </c>
      <c r="P146">
        <f t="shared" si="15"/>
        <v>0.2</v>
      </c>
      <c r="S146">
        <v>144</v>
      </c>
      <c r="T146" s="192">
        <v>41545828.007845461</v>
      </c>
      <c r="U146" s="192">
        <v>41794495.491267331</v>
      </c>
      <c r="V146" s="192">
        <v>41967928.919419006</v>
      </c>
      <c r="W146" s="192">
        <v>41988900.097656399</v>
      </c>
      <c r="X146" s="192">
        <v>41807396.697550155</v>
      </c>
      <c r="Y146" s="192">
        <v>41363708.026242554</v>
      </c>
      <c r="Z146" s="192">
        <v>41455371.393351793</v>
      </c>
      <c r="AA146" s="192">
        <v>41453810.17003756</v>
      </c>
      <c r="AB146" s="192">
        <v>41357751.894592948</v>
      </c>
      <c r="AC146" s="192">
        <v>41067730.14641235</v>
      </c>
      <c r="AD146" s="192">
        <v>40958100.968981929</v>
      </c>
      <c r="AE146" s="192">
        <f t="shared" si="16"/>
        <v>41988900.097656399</v>
      </c>
      <c r="AF146" s="192">
        <f>HLOOKUP(MAX(T146:AD146),T146:$AD$1158,COUNT(AD146:$AD$1158),FALSE)</f>
        <v>165000</v>
      </c>
      <c r="AK146">
        <v>143</v>
      </c>
      <c r="AL146" s="198">
        <v>39796674.752013929</v>
      </c>
    </row>
    <row r="147" spans="13:38" x14ac:dyDescent="0.25">
      <c r="M147">
        <v>145</v>
      </c>
      <c r="N147">
        <f t="shared" si="13"/>
        <v>0</v>
      </c>
      <c r="O147">
        <f t="shared" si="14"/>
        <v>13000</v>
      </c>
      <c r="P147">
        <f t="shared" si="15"/>
        <v>0.2</v>
      </c>
      <c r="S147">
        <v>145</v>
      </c>
      <c r="T147" s="192">
        <v>43415163.613095209</v>
      </c>
      <c r="U147" s="192">
        <v>43627755.769075714</v>
      </c>
      <c r="V147" s="192">
        <v>43942502.334011734</v>
      </c>
      <c r="W147" s="192">
        <v>43910723.964679949</v>
      </c>
      <c r="X147" s="192">
        <v>43907285.627102233</v>
      </c>
      <c r="Y147" s="192">
        <v>43455400.969152838</v>
      </c>
      <c r="Z147" s="192">
        <v>43686029.555913985</v>
      </c>
      <c r="AA147" s="192">
        <v>43820327.751333341</v>
      </c>
      <c r="AB147" s="192">
        <v>43653598.571424812</v>
      </c>
      <c r="AC147" s="192">
        <v>43499161.241096079</v>
      </c>
      <c r="AD147" s="192">
        <v>43663080.850414604</v>
      </c>
      <c r="AE147" s="192">
        <f t="shared" si="16"/>
        <v>43942502.334011734</v>
      </c>
      <c r="AF147" s="192">
        <f>HLOOKUP(MAX(T147:AD147),T147:$AD$1158,COUNT(AD147:$AD$1158),FALSE)</f>
        <v>160000</v>
      </c>
      <c r="AK147">
        <v>144</v>
      </c>
      <c r="AL147" s="198">
        <v>41761855.254898623</v>
      </c>
    </row>
    <row r="148" spans="13:38" x14ac:dyDescent="0.25">
      <c r="M148">
        <v>146</v>
      </c>
      <c r="N148">
        <f t="shared" si="13"/>
        <v>10</v>
      </c>
      <c r="O148">
        <f t="shared" si="14"/>
        <v>13000</v>
      </c>
      <c r="P148">
        <f t="shared" si="15"/>
        <v>0.2</v>
      </c>
      <c r="S148">
        <v>146</v>
      </c>
      <c r="T148" s="192">
        <v>46826567.926849157</v>
      </c>
      <c r="U148" s="192">
        <v>47175154.332592294</v>
      </c>
      <c r="V148" s="192">
        <v>47661878.313508168</v>
      </c>
      <c r="W148" s="192">
        <v>47946127.716080397</v>
      </c>
      <c r="X148" s="192">
        <v>47970616.438558362</v>
      </c>
      <c r="Y148" s="192">
        <v>47847492.093336239</v>
      </c>
      <c r="Z148" s="192">
        <v>48303447.56797456</v>
      </c>
      <c r="AA148" s="192">
        <v>48617922.788996801</v>
      </c>
      <c r="AB148" s="192">
        <v>48631370.634691171</v>
      </c>
      <c r="AC148" s="192">
        <v>48657110.329965338</v>
      </c>
      <c r="AD148" s="192">
        <v>48758276.157749847</v>
      </c>
      <c r="AE148" s="192">
        <f t="shared" si="16"/>
        <v>48758276.157749847</v>
      </c>
      <c r="AF148" s="192">
        <f>HLOOKUP(MAX(T148:AD148),T148:$AD$1158,COUNT(AD148:$AD$1158),FALSE)</f>
        <v>200000</v>
      </c>
      <c r="AK148">
        <v>145</v>
      </c>
      <c r="AL148" s="198">
        <v>43727035.757783324</v>
      </c>
    </row>
    <row r="149" spans="13:38" x14ac:dyDescent="0.25">
      <c r="M149">
        <v>147</v>
      </c>
      <c r="N149">
        <f t="shared" si="13"/>
        <v>20</v>
      </c>
      <c r="O149">
        <f t="shared" si="14"/>
        <v>13000</v>
      </c>
      <c r="P149">
        <f t="shared" si="15"/>
        <v>0.2</v>
      </c>
      <c r="S149">
        <v>147</v>
      </c>
      <c r="T149" s="192">
        <v>50124625.267018877</v>
      </c>
      <c r="U149" s="192">
        <v>50891687.216638409</v>
      </c>
      <c r="V149" s="192">
        <v>51420904.137644641</v>
      </c>
      <c r="W149" s="192">
        <v>51878964.295408137</v>
      </c>
      <c r="X149" s="192">
        <v>52227680.399413161</v>
      </c>
      <c r="Y149" s="192">
        <v>52127950.183046505</v>
      </c>
      <c r="Z149" s="192">
        <v>52710733.211390391</v>
      </c>
      <c r="AA149" s="192">
        <v>53092230.285893723</v>
      </c>
      <c r="AB149" s="192">
        <v>53382611.110066719</v>
      </c>
      <c r="AC149" s="192">
        <v>53580328.221320719</v>
      </c>
      <c r="AD149" s="192">
        <v>53907788.023416422</v>
      </c>
      <c r="AE149" s="192">
        <f t="shared" si="16"/>
        <v>53907788.023416422</v>
      </c>
      <c r="AF149" s="192">
        <f>HLOOKUP(MAX(T149:AD149),T149:$AD$1158,COUNT(AD149:$AD$1158),FALSE)</f>
        <v>200000</v>
      </c>
      <c r="AK149">
        <v>146</v>
      </c>
      <c r="AL149" s="198">
        <v>47853478.825535439</v>
      </c>
    </row>
    <row r="150" spans="13:38" x14ac:dyDescent="0.25">
      <c r="M150">
        <v>148</v>
      </c>
      <c r="N150">
        <f t="shared" si="13"/>
        <v>30</v>
      </c>
      <c r="O150">
        <f t="shared" si="14"/>
        <v>13000</v>
      </c>
      <c r="P150">
        <f t="shared" si="15"/>
        <v>0.2</v>
      </c>
      <c r="S150">
        <v>148</v>
      </c>
      <c r="T150" s="192">
        <v>53660981.125462092</v>
      </c>
      <c r="U150" s="192">
        <v>54357780.293483444</v>
      </c>
      <c r="V150" s="192">
        <v>55277964.202653602</v>
      </c>
      <c r="W150" s="192">
        <v>55770317.690884426</v>
      </c>
      <c r="X150" s="192">
        <v>56197880.686284125</v>
      </c>
      <c r="Y150" s="192">
        <v>56520041.307229906</v>
      </c>
      <c r="Z150" s="192">
        <v>57328151.223450966</v>
      </c>
      <c r="AA150" s="192">
        <v>57841008.7828601</v>
      </c>
      <c r="AB150" s="192">
        <v>58360383.173333071</v>
      </c>
      <c r="AC150" s="192">
        <v>58738277.310189985</v>
      </c>
      <c r="AD150" s="192">
        <v>59191597.579557225</v>
      </c>
      <c r="AE150" s="192">
        <f t="shared" si="16"/>
        <v>59191597.579557225</v>
      </c>
      <c r="AF150" s="192">
        <f>HLOOKUP(MAX(T150:AD150),T150:$AD$1158,COUNT(AD150:$AD$1158),FALSE)</f>
        <v>200000</v>
      </c>
      <c r="AK150">
        <v>147</v>
      </c>
      <c r="AL150" s="198">
        <v>51875040.790366575</v>
      </c>
    </row>
    <row r="151" spans="13:38" x14ac:dyDescent="0.25">
      <c r="M151">
        <v>149</v>
      </c>
      <c r="N151">
        <f t="shared" si="13"/>
        <v>40</v>
      </c>
      <c r="O151">
        <f t="shared" si="14"/>
        <v>13000</v>
      </c>
      <c r="P151">
        <f t="shared" si="15"/>
        <v>0.2</v>
      </c>
      <c r="S151">
        <v>149</v>
      </c>
      <c r="T151" s="192">
        <v>57036402.272998825</v>
      </c>
      <c r="U151" s="192">
        <v>58074313.177529551</v>
      </c>
      <c r="V151" s="192">
        <v>59036990.026790075</v>
      </c>
      <c r="W151" s="192">
        <v>59847204.62613631</v>
      </c>
      <c r="X151" s="192">
        <v>60304528.020803131</v>
      </c>
      <c r="Y151" s="192">
        <v>60800499.396940179</v>
      </c>
      <c r="Z151" s="192">
        <v>61634422.983672574</v>
      </c>
      <c r="AA151" s="192">
        <v>62469088.382952891</v>
      </c>
      <c r="AB151" s="192">
        <v>63111623.648708597</v>
      </c>
      <c r="AC151" s="192">
        <v>63661495.201545365</v>
      </c>
      <c r="AD151" s="192">
        <v>64341109.445223808</v>
      </c>
      <c r="AE151" s="192">
        <f t="shared" si="16"/>
        <v>64341109.445223808</v>
      </c>
      <c r="AF151" s="192">
        <f>HLOOKUP(MAX(T151:AD151),T151:$AD$1158,COUNT(AD151:$AD$1158),FALSE)</f>
        <v>200000</v>
      </c>
      <c r="AK151">
        <v>148</v>
      </c>
      <c r="AL151" s="198">
        <v>56001483.858118698</v>
      </c>
    </row>
    <row r="152" spans="13:38" x14ac:dyDescent="0.25">
      <c r="M152">
        <v>150</v>
      </c>
      <c r="N152">
        <f t="shared" si="13"/>
        <v>50</v>
      </c>
      <c r="O152">
        <f t="shared" si="14"/>
        <v>13000</v>
      </c>
      <c r="P152">
        <f t="shared" si="15"/>
        <v>0.2</v>
      </c>
      <c r="S152">
        <v>150</v>
      </c>
      <c r="T152" s="192">
        <v>60572758.131442048</v>
      </c>
      <c r="U152" s="192">
        <v>61621711.741046131</v>
      </c>
      <c r="V152" s="192">
        <v>62894050.091799036</v>
      </c>
      <c r="W152" s="192">
        <v>63738558.021612599</v>
      </c>
      <c r="X152" s="192">
        <v>64518275.458595067</v>
      </c>
      <c r="Y152" s="192">
        <v>64938735.420486465</v>
      </c>
      <c r="Z152" s="192">
        <v>66088691.828574106</v>
      </c>
      <c r="AA152" s="192">
        <v>67048351.44234857</v>
      </c>
      <c r="AB152" s="192">
        <v>67913514.003992662</v>
      </c>
      <c r="AC152" s="192">
        <v>68584713.092900753</v>
      </c>
      <c r="AD152" s="192">
        <v>69624919.001364604</v>
      </c>
      <c r="AE152" s="192">
        <f t="shared" si="16"/>
        <v>69624919.001364604</v>
      </c>
      <c r="AF152" s="192">
        <f>HLOOKUP(MAX(T152:AD152),T152:$AD$1158,COUNT(AD152:$AD$1158),FALSE)</f>
        <v>200000</v>
      </c>
      <c r="AK152">
        <v>149</v>
      </c>
      <c r="AL152" s="198">
        <v>60023045.822949819</v>
      </c>
    </row>
    <row r="153" spans="13:38" x14ac:dyDescent="0.25">
      <c r="M153">
        <v>151</v>
      </c>
      <c r="N153">
        <f t="shared" si="13"/>
        <v>-75</v>
      </c>
      <c r="O153">
        <f t="shared" si="14"/>
        <v>15000</v>
      </c>
      <c r="P153">
        <f t="shared" si="15"/>
        <v>0.2</v>
      </c>
      <c r="S153">
        <v>151</v>
      </c>
      <c r="T153" s="192">
        <v>17238462.301496368</v>
      </c>
      <c r="U153" s="192">
        <v>16173300.297039799</v>
      </c>
      <c r="V153" s="192">
        <v>15289602.155680645</v>
      </c>
      <c r="W153" s="192">
        <v>13981218.391600639</v>
      </c>
      <c r="X153" s="192">
        <v>12606101.882699545</v>
      </c>
      <c r="Y153" s="192">
        <v>10873670.150697378</v>
      </c>
      <c r="Z153" s="192">
        <v>9813064.5162167419</v>
      </c>
      <c r="AA153" s="192">
        <v>8655569.1665671039</v>
      </c>
      <c r="AB153" s="192">
        <v>7356593.5633013994</v>
      </c>
      <c r="AC153" s="192">
        <v>5864213.8111269102</v>
      </c>
      <c r="AD153" s="192">
        <v>4735546.3890752895</v>
      </c>
      <c r="AE153" s="192">
        <f t="shared" si="16"/>
        <v>17238462.301496368</v>
      </c>
      <c r="AF153" s="192">
        <f>HLOOKUP(MAX(T153:AD153),T153:$AD$1158,COUNT(AD153:$AD$1158),FALSE)</f>
        <v>150000</v>
      </c>
      <c r="AK153">
        <v>150</v>
      </c>
      <c r="AL153" s="198">
        <v>64002188.737054564</v>
      </c>
    </row>
    <row r="154" spans="13:38" x14ac:dyDescent="0.25">
      <c r="M154">
        <v>152</v>
      </c>
      <c r="N154">
        <f t="shared" si="13"/>
        <v>-65</v>
      </c>
      <c r="O154">
        <f t="shared" si="14"/>
        <v>15000</v>
      </c>
      <c r="P154">
        <f t="shared" si="15"/>
        <v>0.2</v>
      </c>
      <c r="S154">
        <v>152</v>
      </c>
      <c r="T154" s="192">
        <v>20596839.605191961</v>
      </c>
      <c r="U154" s="192">
        <v>19668231.174325239</v>
      </c>
      <c r="V154" s="192">
        <v>18872465.829198357</v>
      </c>
      <c r="W154" s="192">
        <v>18003136.064804196</v>
      </c>
      <c r="X154" s="192">
        <v>16616965.007924534</v>
      </c>
      <c r="Y154" s="192">
        <v>15211351.336659659</v>
      </c>
      <c r="Z154" s="192">
        <v>14375513.266228981</v>
      </c>
      <c r="AA154" s="192">
        <v>13398194.942182235</v>
      </c>
      <c r="AB154" s="192">
        <v>12229305.808438119</v>
      </c>
      <c r="AC154" s="192">
        <v>10967193.637947826</v>
      </c>
      <c r="AD154" s="192">
        <v>9832031.2446835134</v>
      </c>
      <c r="AE154" s="192">
        <f t="shared" si="16"/>
        <v>20596839.605191961</v>
      </c>
      <c r="AF154" s="192">
        <f>HLOOKUP(MAX(T154:AD154),T154:$AD$1158,COUNT(AD154:$AD$1158),FALSE)</f>
        <v>150000</v>
      </c>
      <c r="AK154">
        <v>151</v>
      </c>
      <c r="AL154" s="198">
        <v>13146974.058963399</v>
      </c>
    </row>
    <row r="155" spans="13:38" x14ac:dyDescent="0.25">
      <c r="M155">
        <v>153</v>
      </c>
      <c r="N155">
        <f t="shared" si="13"/>
        <v>-55</v>
      </c>
      <c r="O155">
        <f t="shared" si="14"/>
        <v>15000</v>
      </c>
      <c r="P155">
        <f t="shared" si="15"/>
        <v>0.2</v>
      </c>
      <c r="S155">
        <v>153</v>
      </c>
      <c r="T155" s="192">
        <v>23919793.066497549</v>
      </c>
      <c r="U155" s="192">
        <v>23329794.796323013</v>
      </c>
      <c r="V155" s="192">
        <v>22578464.643276479</v>
      </c>
      <c r="W155" s="192">
        <v>21842021.774049338</v>
      </c>
      <c r="X155" s="192">
        <v>20819059.706730988</v>
      </c>
      <c r="Y155" s="192">
        <v>19438782.416311566</v>
      </c>
      <c r="Z155" s="192">
        <v>18730331.223413672</v>
      </c>
      <c r="AA155" s="192">
        <v>17924990.315346777</v>
      </c>
      <c r="AB155" s="192">
        <v>16978169.153663814</v>
      </c>
      <c r="AC155" s="192">
        <v>15726307.468192734</v>
      </c>
      <c r="AD155" s="192">
        <v>14759180.811603736</v>
      </c>
      <c r="AE155" s="192">
        <f t="shared" si="16"/>
        <v>23919793.066497549</v>
      </c>
      <c r="AF155" s="192">
        <f>HLOOKUP(MAX(T155:AD155),T155:$AD$1158,COUNT(AD155:$AD$1158),FALSE)</f>
        <v>150000</v>
      </c>
      <c r="AK155">
        <v>152</v>
      </c>
      <c r="AL155" s="198">
        <v>17219007.188494392</v>
      </c>
    </row>
    <row r="156" spans="13:38" x14ac:dyDescent="0.25">
      <c r="M156">
        <v>154</v>
      </c>
      <c r="N156">
        <f t="shared" si="13"/>
        <v>-45</v>
      </c>
      <c r="O156">
        <f t="shared" si="14"/>
        <v>15000</v>
      </c>
      <c r="P156">
        <f t="shared" si="15"/>
        <v>0.2</v>
      </c>
      <c r="S156">
        <v>154</v>
      </c>
      <c r="T156" s="192">
        <v>27401179.662892431</v>
      </c>
      <c r="U156" s="192">
        <v>26824725.673608452</v>
      </c>
      <c r="V156" s="192">
        <v>26381114.770064309</v>
      </c>
      <c r="W156" s="192">
        <v>25592921.184242364</v>
      </c>
      <c r="X156" s="192">
        <v>24829922.831955977</v>
      </c>
      <c r="Y156" s="192">
        <v>23776463.60227384</v>
      </c>
      <c r="Z156" s="192">
        <v>23292779.97342591</v>
      </c>
      <c r="AA156" s="192">
        <v>22667616.090961903</v>
      </c>
      <c r="AB156" s="192">
        <v>21850881.398800537</v>
      </c>
      <c r="AC156" s="192">
        <v>20829287.295013648</v>
      </c>
      <c r="AD156" s="192">
        <v>19988580.429523416</v>
      </c>
      <c r="AE156" s="192">
        <f t="shared" si="16"/>
        <v>27401179.662892431</v>
      </c>
      <c r="AF156" s="192">
        <f>HLOOKUP(MAX(T156:AD156),T156:$AD$1158,COUNT(AD156:$AD$1158),FALSE)</f>
        <v>150000</v>
      </c>
      <c r="AK156">
        <v>153</v>
      </c>
      <c r="AL156" s="198">
        <v>21187542.143267166</v>
      </c>
    </row>
    <row r="157" spans="13:38" x14ac:dyDescent="0.25">
      <c r="M157">
        <v>155</v>
      </c>
      <c r="N157">
        <f t="shared" si="13"/>
        <v>-35</v>
      </c>
      <c r="O157">
        <f t="shared" si="14"/>
        <v>15000</v>
      </c>
      <c r="P157">
        <f t="shared" si="15"/>
        <v>0.2</v>
      </c>
      <c r="S157">
        <v>155</v>
      </c>
      <c r="T157" s="192">
        <v>30724133.12419802</v>
      </c>
      <c r="U157" s="192">
        <v>30486289.295606226</v>
      </c>
      <c r="V157" s="192">
        <v>30087113.584142435</v>
      </c>
      <c r="W157" s="192">
        <v>29614838.857445922</v>
      </c>
      <c r="X157" s="192">
        <v>28883543.156416625</v>
      </c>
      <c r="Y157" s="192">
        <v>28003894.681925755</v>
      </c>
      <c r="Z157" s="192">
        <v>27647597.930610605</v>
      </c>
      <c r="AA157" s="192">
        <v>27194411.464126449</v>
      </c>
      <c r="AB157" s="192">
        <v>26441959.492370132</v>
      </c>
      <c r="AC157" s="192">
        <v>25700037.500137895</v>
      </c>
      <c r="AD157" s="192">
        <v>25085065.285131641</v>
      </c>
      <c r="AE157" s="192">
        <f t="shared" si="16"/>
        <v>30724133.12419802</v>
      </c>
      <c r="AF157" s="192">
        <f>HLOOKUP(MAX(T157:AD157),T157:$AD$1158,COUNT(AD157:$AD$1158),FALSE)</f>
        <v>150000</v>
      </c>
      <c r="AK157">
        <v>154</v>
      </c>
      <c r="AL157" s="198">
        <v>25259575.272798155</v>
      </c>
    </row>
    <row r="158" spans="13:38" x14ac:dyDescent="0.25">
      <c r="M158">
        <v>156</v>
      </c>
      <c r="N158">
        <f t="shared" si="13"/>
        <v>-25</v>
      </c>
      <c r="O158">
        <f t="shared" si="14"/>
        <v>15000</v>
      </c>
      <c r="P158">
        <f t="shared" si="15"/>
        <v>0.2</v>
      </c>
      <c r="S158">
        <v>156</v>
      </c>
      <c r="T158" s="192">
        <v>34205519.720592901</v>
      </c>
      <c r="U158" s="192">
        <v>33981220.172891662</v>
      </c>
      <c r="V158" s="192">
        <v>33889763.710930273</v>
      </c>
      <c r="W158" s="192">
        <v>33453724.566691063</v>
      </c>
      <c r="X158" s="192">
        <v>33042880.655987419</v>
      </c>
      <c r="Y158" s="192">
        <v>32186735.223130599</v>
      </c>
      <c r="Z158" s="192">
        <v>32048839.765453778</v>
      </c>
      <c r="AA158" s="192">
        <v>31617453.821020737</v>
      </c>
      <c r="AB158" s="192">
        <v>31190822.837595835</v>
      </c>
      <c r="AC158" s="192">
        <v>30570787.705262147</v>
      </c>
      <c r="AD158" s="192">
        <v>30314464.903051324</v>
      </c>
      <c r="AE158" s="192">
        <f t="shared" si="16"/>
        <v>34205519.720592901</v>
      </c>
      <c r="AF158" s="192">
        <f>HLOOKUP(MAX(T158:AD158),T158:$AD$1158,COUNT(AD158:$AD$1158),FALSE)</f>
        <v>150000</v>
      </c>
      <c r="AK158">
        <v>155</v>
      </c>
      <c r="AL158" s="198">
        <v>29138111.814737704</v>
      </c>
    </row>
    <row r="159" spans="13:38" x14ac:dyDescent="0.25">
      <c r="M159">
        <v>157</v>
      </c>
      <c r="N159">
        <f t="shared" si="13"/>
        <v>-15</v>
      </c>
      <c r="O159">
        <f t="shared" si="14"/>
        <v>15000</v>
      </c>
      <c r="P159">
        <f t="shared" si="15"/>
        <v>0.2</v>
      </c>
      <c r="S159">
        <v>157</v>
      </c>
      <c r="T159" s="192">
        <v>37452311.920759976</v>
      </c>
      <c r="U159" s="192">
        <v>37433305.291335478</v>
      </c>
      <c r="V159" s="192">
        <v>37595762.525008395</v>
      </c>
      <c r="W159" s="192">
        <v>37475642.239894621</v>
      </c>
      <c r="X159" s="192">
        <v>37004573.002091415</v>
      </c>
      <c r="Y159" s="192">
        <v>36569006.94753994</v>
      </c>
      <c r="Z159" s="192">
        <v>36564864.637807541</v>
      </c>
      <c r="AA159" s="192">
        <v>36360079.596635863</v>
      </c>
      <c r="AB159" s="192">
        <v>36063535.082732543</v>
      </c>
      <c r="AC159" s="192">
        <v>35673767.532083057</v>
      </c>
      <c r="AD159" s="192">
        <v>35410949.758659549</v>
      </c>
      <c r="AE159" s="192">
        <f t="shared" si="16"/>
        <v>37595762.525008395</v>
      </c>
      <c r="AF159" s="192">
        <f>HLOOKUP(MAX(T159:AD159),T159:$AD$1158,COUNT(AD159:$AD$1158),FALSE)</f>
        <v>160000</v>
      </c>
      <c r="AK159">
        <v>156</v>
      </c>
      <c r="AL159" s="198">
        <v>33064787.042611293</v>
      </c>
    </row>
    <row r="160" spans="13:38" x14ac:dyDescent="0.25">
      <c r="M160">
        <v>158</v>
      </c>
      <c r="N160">
        <f t="shared" si="13"/>
        <v>-10</v>
      </c>
      <c r="O160">
        <f t="shared" si="14"/>
        <v>15000</v>
      </c>
      <c r="P160">
        <f t="shared" si="15"/>
        <v>0.2</v>
      </c>
      <c r="S160">
        <v>158</v>
      </c>
      <c r="T160" s="192">
        <v>39169581.203177035</v>
      </c>
      <c r="U160" s="192">
        <v>39368826.354111344</v>
      </c>
      <c r="V160" s="192">
        <v>39367649.101360835</v>
      </c>
      <c r="W160" s="192">
        <v>39459540.174055368</v>
      </c>
      <c r="X160" s="192">
        <v>39034589.95426441</v>
      </c>
      <c r="Y160" s="192">
        <v>38590197.120088235</v>
      </c>
      <c r="Z160" s="192">
        <v>38715579.886746258</v>
      </c>
      <c r="AA160" s="192">
        <v>38699482.399788208</v>
      </c>
      <c r="AB160" s="192">
        <v>38491814.103132799</v>
      </c>
      <c r="AC160" s="192">
        <v>38079286.394851871</v>
      </c>
      <c r="AD160" s="192">
        <v>37847645.924867593</v>
      </c>
      <c r="AE160" s="192">
        <f t="shared" si="16"/>
        <v>39459540.174055368</v>
      </c>
      <c r="AF160" s="192">
        <f>HLOOKUP(MAX(T160:AD160),T160:$AD$1158,COUNT(AD160:$AD$1158),FALSE)</f>
        <v>165000</v>
      </c>
      <c r="AK160">
        <v>157</v>
      </c>
      <c r="AL160" s="198">
        <v>37178679.899041474</v>
      </c>
    </row>
    <row r="161" spans="13:38" x14ac:dyDescent="0.25">
      <c r="M161">
        <v>159</v>
      </c>
      <c r="N161">
        <f t="shared" si="13"/>
        <v>-5</v>
      </c>
      <c r="O161">
        <f t="shared" si="14"/>
        <v>15000</v>
      </c>
      <c r="P161">
        <f t="shared" si="15"/>
        <v>0.2</v>
      </c>
      <c r="S161">
        <v>159</v>
      </c>
      <c r="T161" s="192">
        <v>40775265.382065572</v>
      </c>
      <c r="U161" s="192">
        <v>41057611.731731839</v>
      </c>
      <c r="V161" s="192">
        <v>41262670.818273678</v>
      </c>
      <c r="W161" s="192">
        <v>41314527.949139766</v>
      </c>
      <c r="X161" s="192">
        <v>41163910.50166221</v>
      </c>
      <c r="Y161" s="192">
        <v>40751847.48874478</v>
      </c>
      <c r="Z161" s="192">
        <v>40866295.135684974</v>
      </c>
      <c r="AA161" s="192">
        <v>40886874.969800413</v>
      </c>
      <c r="AB161" s="192">
        <v>40812398.42795825</v>
      </c>
      <c r="AC161" s="192">
        <v>40544517.737207308</v>
      </c>
      <c r="AD161" s="192">
        <v>40453677.37976364</v>
      </c>
      <c r="AE161" s="192">
        <f t="shared" si="16"/>
        <v>41314527.949139766</v>
      </c>
      <c r="AF161" s="192">
        <f>HLOOKUP(MAX(T161:AD161),T161:$AD$1158,COUNT(AD161:$AD$1158),FALSE)</f>
        <v>165000</v>
      </c>
      <c r="AK161">
        <v>158</v>
      </c>
      <c r="AL161" s="198">
        <v>39166086.855945289</v>
      </c>
    </row>
    <row r="162" spans="13:38" x14ac:dyDescent="0.25">
      <c r="M162">
        <v>160</v>
      </c>
      <c r="N162">
        <f t="shared" si="13"/>
        <v>0</v>
      </c>
      <c r="O162">
        <f t="shared" si="14"/>
        <v>15000</v>
      </c>
      <c r="P162">
        <f t="shared" si="15"/>
        <v>0.2</v>
      </c>
      <c r="S162">
        <v>160</v>
      </c>
      <c r="T162" s="192">
        <v>42615543.957181916</v>
      </c>
      <c r="U162" s="192">
        <v>42863757.231396787</v>
      </c>
      <c r="V162" s="192">
        <v>43209389.748961486</v>
      </c>
      <c r="W162" s="192">
        <v>43210439.584248394</v>
      </c>
      <c r="X162" s="192">
        <v>43236684.65307086</v>
      </c>
      <c r="Y162" s="192">
        <v>42817628.199740149</v>
      </c>
      <c r="Z162" s="192">
        <v>43070397.843930952</v>
      </c>
      <c r="AA162" s="192">
        <v>43226277.772952758</v>
      </c>
      <c r="AB162" s="192">
        <v>43082892.196702391</v>
      </c>
      <c r="AC162" s="192">
        <v>42950036.599976115</v>
      </c>
      <c r="AD162" s="192">
        <v>43130802.777291395</v>
      </c>
      <c r="AE162" s="192">
        <f t="shared" si="16"/>
        <v>43236684.65307086</v>
      </c>
      <c r="AF162" s="192">
        <f>HLOOKUP(MAX(T162:AD162),T162:$AD$1158,COUNT(AD162:$AD$1158),FALSE)</f>
        <v>170000</v>
      </c>
      <c r="AK162">
        <v>159</v>
      </c>
      <c r="AL162" s="198">
        <v>41105355.126915067</v>
      </c>
    </row>
    <row r="163" spans="13:38" x14ac:dyDescent="0.25">
      <c r="M163">
        <v>161</v>
      </c>
      <c r="N163">
        <f t="shared" si="13"/>
        <v>10</v>
      </c>
      <c r="O163">
        <f t="shared" si="14"/>
        <v>15000</v>
      </c>
      <c r="P163">
        <f t="shared" si="15"/>
        <v>0.2</v>
      </c>
      <c r="S163">
        <v>161</v>
      </c>
      <c r="T163" s="192">
        <v>45973921.260877505</v>
      </c>
      <c r="U163" s="192">
        <v>46358688.108682223</v>
      </c>
      <c r="V163" s="192">
        <v>46876298.042226784</v>
      </c>
      <c r="W163" s="192">
        <v>47191433.397427708</v>
      </c>
      <c r="X163" s="192">
        <v>47247547.778295852</v>
      </c>
      <c r="Y163" s="192">
        <v>47155309.385702416</v>
      </c>
      <c r="Z163" s="192">
        <v>47632846.593943194</v>
      </c>
      <c r="AA163" s="192">
        <v>47968903.548567891</v>
      </c>
      <c r="AB163" s="192">
        <v>48005694.997920416</v>
      </c>
      <c r="AC163" s="192">
        <v>48053016.42679704</v>
      </c>
      <c r="AD163" s="192">
        <v>48173530.398395509</v>
      </c>
      <c r="AE163" s="192">
        <f t="shared" si="16"/>
        <v>48173530.398395509</v>
      </c>
      <c r="AF163" s="192">
        <f>HLOOKUP(MAX(T163:AD163),T163:$AD$1158,COUNT(AD163:$AD$1158),FALSE)</f>
        <v>200000</v>
      </c>
      <c r="AK163">
        <v>160</v>
      </c>
      <c r="AL163" s="198">
        <v>43044623.397884838</v>
      </c>
    </row>
    <row r="164" spans="13:38" x14ac:dyDescent="0.25">
      <c r="M164">
        <v>162</v>
      </c>
      <c r="N164">
        <f t="shared" si="13"/>
        <v>20</v>
      </c>
      <c r="O164">
        <f t="shared" si="14"/>
        <v>15000</v>
      </c>
      <c r="P164">
        <f t="shared" si="15"/>
        <v>0.2</v>
      </c>
      <c r="S164">
        <v>162</v>
      </c>
      <c r="T164" s="192">
        <v>49220713.461044587</v>
      </c>
      <c r="U164" s="192">
        <v>50020251.730679996</v>
      </c>
      <c r="V164" s="192">
        <v>50582296.856304914</v>
      </c>
      <c r="W164" s="192">
        <v>51071242.966697097</v>
      </c>
      <c r="X164" s="192">
        <v>51449642.477102302</v>
      </c>
      <c r="Y164" s="192">
        <v>51382740.465354331</v>
      </c>
      <c r="Z164" s="192">
        <v>51987664.551127881</v>
      </c>
      <c r="AA164" s="192">
        <v>52391945.905462161</v>
      </c>
      <c r="AB164" s="192">
        <v>52704467.787064813</v>
      </c>
      <c r="AC164" s="192">
        <v>52923766.631921276</v>
      </c>
      <c r="AD164" s="192">
        <v>53270015.254003718</v>
      </c>
      <c r="AE164" s="192">
        <f t="shared" si="16"/>
        <v>53270015.254003718</v>
      </c>
      <c r="AF164" s="192">
        <f>HLOOKUP(MAX(T164:AD164),T164:$AD$1158,COUNT(AD164:$AD$1158),FALSE)</f>
        <v>200000</v>
      </c>
      <c r="AK164">
        <v>161</v>
      </c>
      <c r="AL164" s="198">
        <v>47116656.527415827</v>
      </c>
    </row>
    <row r="165" spans="13:38" x14ac:dyDescent="0.25">
      <c r="M165">
        <v>163</v>
      </c>
      <c r="N165">
        <f t="shared" si="13"/>
        <v>30</v>
      </c>
      <c r="O165">
        <f t="shared" si="14"/>
        <v>15000</v>
      </c>
      <c r="P165">
        <f t="shared" si="15"/>
        <v>0.2</v>
      </c>
      <c r="S165">
        <v>163</v>
      </c>
      <c r="T165" s="192">
        <v>52702100.057439461</v>
      </c>
      <c r="U165" s="192">
        <v>53435079.667522393</v>
      </c>
      <c r="V165" s="192">
        <v>54384946.98309274</v>
      </c>
      <c r="W165" s="192">
        <v>54910128.675942235</v>
      </c>
      <c r="X165" s="192">
        <v>55368577.623970643</v>
      </c>
      <c r="Y165" s="192">
        <v>55720421.651316613</v>
      </c>
      <c r="Z165" s="192">
        <v>56550113.30114013</v>
      </c>
      <c r="AA165" s="192">
        <v>57086314.464207411</v>
      </c>
      <c r="AB165" s="192">
        <v>57627270.588282846</v>
      </c>
      <c r="AC165" s="192">
        <v>58026746.458742194</v>
      </c>
      <c r="AD165" s="192">
        <v>58499414.871923395</v>
      </c>
      <c r="AE165" s="192">
        <f t="shared" si="16"/>
        <v>58499414.871923395</v>
      </c>
      <c r="AF165" s="192">
        <f>HLOOKUP(MAX(T165:AD165),T165:$AD$1158,COUNT(AD165:$AD$1158),FALSE)</f>
        <v>200000</v>
      </c>
      <c r="AK165">
        <v>162</v>
      </c>
      <c r="AL165" s="198">
        <v>51085191.482188605</v>
      </c>
    </row>
    <row r="166" spans="13:38" x14ac:dyDescent="0.25">
      <c r="M166">
        <v>164</v>
      </c>
      <c r="N166">
        <f t="shared" si="13"/>
        <v>40</v>
      </c>
      <c r="O166">
        <f t="shared" si="14"/>
        <v>15000</v>
      </c>
      <c r="P166">
        <f t="shared" si="15"/>
        <v>0.2</v>
      </c>
      <c r="S166">
        <v>164</v>
      </c>
      <c r="T166" s="192">
        <v>56025053.51874505</v>
      </c>
      <c r="U166" s="192">
        <v>57096643.289520174</v>
      </c>
      <c r="V166" s="192">
        <v>58090945.797170863</v>
      </c>
      <c r="W166" s="192">
        <v>58932046.3491458</v>
      </c>
      <c r="X166" s="192">
        <v>59422197.948431283</v>
      </c>
      <c r="Y166" s="192">
        <v>59947852.73096852</v>
      </c>
      <c r="Z166" s="192">
        <v>60805119.921359085</v>
      </c>
      <c r="AA166" s="192">
        <v>61661367.054241851</v>
      </c>
      <c r="AB166" s="192">
        <v>62326043.377427228</v>
      </c>
      <c r="AC166" s="192">
        <v>62897496.663866438</v>
      </c>
      <c r="AD166" s="192">
        <v>63595899.727531627</v>
      </c>
      <c r="AE166" s="192">
        <f t="shared" si="16"/>
        <v>63595899.727531627</v>
      </c>
      <c r="AF166" s="192">
        <f>HLOOKUP(MAX(T166:AD166),T166:$AD$1158,COUNT(AD166:$AD$1158),FALSE)</f>
        <v>200000</v>
      </c>
      <c r="AK166">
        <v>163</v>
      </c>
      <c r="AL166" s="198">
        <v>55157224.611719593</v>
      </c>
    </row>
    <row r="167" spans="13:38" x14ac:dyDescent="0.25">
      <c r="M167">
        <v>165</v>
      </c>
      <c r="N167">
        <f t="shared" si="13"/>
        <v>50</v>
      </c>
      <c r="O167">
        <f t="shared" si="14"/>
        <v>15000</v>
      </c>
      <c r="P167">
        <f t="shared" si="15"/>
        <v>0.2</v>
      </c>
      <c r="S167">
        <v>165</v>
      </c>
      <c r="T167" s="192">
        <v>59506440.115139931</v>
      </c>
      <c r="U167" s="192">
        <v>60591574.16680561</v>
      </c>
      <c r="V167" s="192">
        <v>61893595.923958696</v>
      </c>
      <c r="W167" s="192">
        <v>62770932.05839093</v>
      </c>
      <c r="X167" s="192">
        <v>63581535.448002093</v>
      </c>
      <c r="Y167" s="192">
        <v>64034823.614512168</v>
      </c>
      <c r="Z167" s="192">
        <v>65206361.756202266</v>
      </c>
      <c r="AA167" s="192">
        <v>66188162.4274064</v>
      </c>
      <c r="AB167" s="192">
        <v>67074906.722652912</v>
      </c>
      <c r="AC167" s="192">
        <v>67768246.86899069</v>
      </c>
      <c r="AD167" s="192">
        <v>68825299.34545131</v>
      </c>
      <c r="AE167" s="192">
        <f t="shared" si="16"/>
        <v>68825299.34545131</v>
      </c>
      <c r="AF167" s="192">
        <f>HLOOKUP(MAX(T167:AD167),T167:$AD$1158,COUNT(AD167:$AD$1158),FALSE)</f>
        <v>200000</v>
      </c>
      <c r="AK167">
        <v>164</v>
      </c>
      <c r="AL167" s="198">
        <v>59125759.566492364</v>
      </c>
    </row>
    <row r="168" spans="13:38" x14ac:dyDescent="0.25">
      <c r="M168">
        <v>166</v>
      </c>
      <c r="N168">
        <f t="shared" si="13"/>
        <v>-75</v>
      </c>
      <c r="O168">
        <f t="shared" si="14"/>
        <v>-5000</v>
      </c>
      <c r="P168">
        <f t="shared" si="15"/>
        <v>0.25</v>
      </c>
      <c r="S168">
        <v>166</v>
      </c>
      <c r="T168" s="192">
        <v>23557331.708394043</v>
      </c>
      <c r="U168" s="192">
        <v>22325943.082702402</v>
      </c>
      <c r="V168" s="192">
        <v>20740744.617323853</v>
      </c>
      <c r="W168" s="192">
        <v>19150640.56969152</v>
      </c>
      <c r="X168" s="192">
        <v>16996277.417937491</v>
      </c>
      <c r="Y168" s="192">
        <v>15129592.710293725</v>
      </c>
      <c r="Z168" s="192">
        <v>13629592.881004015</v>
      </c>
      <c r="AA168" s="192">
        <v>12266604.404278956</v>
      </c>
      <c r="AB168" s="192">
        <v>10638748.837655175</v>
      </c>
      <c r="AC168" s="192">
        <v>9039041.9511126149</v>
      </c>
      <c r="AD168" s="192">
        <v>6845455.8322171494</v>
      </c>
      <c r="AE168" s="192">
        <f t="shared" si="16"/>
        <v>23557331.708394043</v>
      </c>
      <c r="AF168" s="192">
        <f>HLOOKUP(MAX(T168:AD168),T168:$AD$1158,COUNT(AD168:$AD$1158),FALSE)</f>
        <v>150000</v>
      </c>
      <c r="AK168">
        <v>165</v>
      </c>
      <c r="AL168" s="198">
        <v>63052434.79436598</v>
      </c>
    </row>
    <row r="169" spans="13:38" x14ac:dyDescent="0.25">
      <c r="M169">
        <v>167</v>
      </c>
      <c r="N169">
        <f t="shared" si="13"/>
        <v>-65</v>
      </c>
      <c r="O169">
        <f t="shared" si="14"/>
        <v>-5000</v>
      </c>
      <c r="P169">
        <f t="shared" si="15"/>
        <v>0.25</v>
      </c>
      <c r="S169">
        <v>167</v>
      </c>
      <c r="T169" s="192">
        <v>27922428.394509129</v>
      </c>
      <c r="U169" s="192">
        <v>26672178.147785172</v>
      </c>
      <c r="V169" s="192">
        <v>25496054.492046192</v>
      </c>
      <c r="W169" s="192">
        <v>23768767.961674828</v>
      </c>
      <c r="X169" s="192">
        <v>22309697.375512779</v>
      </c>
      <c r="Y169" s="192">
        <v>20219635.951851856</v>
      </c>
      <c r="Z169" s="192">
        <v>18905588.166680988</v>
      </c>
      <c r="AA169" s="192">
        <v>17728551.734074775</v>
      </c>
      <c r="AB169" s="192">
        <v>16286648.211569835</v>
      </c>
      <c r="AC169" s="192">
        <v>14815376.235581297</v>
      </c>
      <c r="AD169" s="192">
        <v>12865259.294369495</v>
      </c>
      <c r="AE169" s="192">
        <f t="shared" si="16"/>
        <v>27922428.394509129</v>
      </c>
      <c r="AF169" s="192">
        <f>HLOOKUP(MAX(T169:AD169),T169:$AD$1158,COUNT(AD169:$AD$1158),FALSE)</f>
        <v>150000</v>
      </c>
      <c r="AK169">
        <v>166</v>
      </c>
      <c r="AL169" s="198">
        <v>18034777.402782876</v>
      </c>
    </row>
    <row r="170" spans="13:38" x14ac:dyDescent="0.25">
      <c r="M170">
        <v>168</v>
      </c>
      <c r="N170">
        <f t="shared" si="13"/>
        <v>-55</v>
      </c>
      <c r="O170">
        <f t="shared" si="14"/>
        <v>-5000</v>
      </c>
      <c r="P170">
        <f t="shared" si="15"/>
        <v>0.25</v>
      </c>
      <c r="S170">
        <v>168</v>
      </c>
      <c r="T170" s="192">
        <v>31953507.611387409</v>
      </c>
      <c r="U170" s="192">
        <v>31232381.428203881</v>
      </c>
      <c r="V170" s="192">
        <v>30028241.601247795</v>
      </c>
      <c r="W170" s="192">
        <v>28980726.815871999</v>
      </c>
      <c r="X170" s="192">
        <v>27213788.572952069</v>
      </c>
      <c r="Y170" s="192">
        <v>25560265.609485082</v>
      </c>
      <c r="Z170" s="192">
        <v>24621953.853686802</v>
      </c>
      <c r="AA170" s="192">
        <v>23459394.580315258</v>
      </c>
      <c r="AB170" s="192">
        <v>22212597.652113948</v>
      </c>
      <c r="AC170" s="192">
        <v>20936432.270429038</v>
      </c>
      <c r="AD170" s="192">
        <v>19387516.44023633</v>
      </c>
      <c r="AE170" s="192">
        <f t="shared" si="16"/>
        <v>31953507.611387409</v>
      </c>
      <c r="AF170" s="192">
        <f>HLOOKUP(MAX(T170:AD170),T170:$AD$1158,COUNT(AD170:$AD$1158),FALSE)</f>
        <v>150000</v>
      </c>
      <c r="AK170">
        <v>167</v>
      </c>
      <c r="AL170" s="198">
        <v>22847839.719985988</v>
      </c>
    </row>
    <row r="171" spans="13:38" x14ac:dyDescent="0.25">
      <c r="M171">
        <v>169</v>
      </c>
      <c r="N171">
        <f t="shared" si="13"/>
        <v>-45</v>
      </c>
      <c r="O171">
        <f t="shared" si="14"/>
        <v>-5000</v>
      </c>
      <c r="P171">
        <f t="shared" si="15"/>
        <v>0.25</v>
      </c>
      <c r="S171">
        <v>169</v>
      </c>
      <c r="T171" s="192">
        <v>36318604.297502488</v>
      </c>
      <c r="U171" s="192">
        <v>35535766.073413126</v>
      </c>
      <c r="V171" s="192">
        <v>34938715.829392567</v>
      </c>
      <c r="W171" s="192">
        <v>33598854.207855314</v>
      </c>
      <c r="X171" s="192">
        <v>32359311.636281662</v>
      </c>
      <c r="Y171" s="192">
        <v>30650308.851043217</v>
      </c>
      <c r="Z171" s="192">
        <v>29897949.139363773</v>
      </c>
      <c r="AA171" s="192">
        <v>28805563.431555785</v>
      </c>
      <c r="AB171" s="192">
        <v>27860497.026028611</v>
      </c>
      <c r="AC171" s="192">
        <v>26646621.851298176</v>
      </c>
      <c r="AD171" s="192">
        <v>25407319.902388681</v>
      </c>
      <c r="AE171" s="192">
        <f t="shared" si="16"/>
        <v>36318604.297502488</v>
      </c>
      <c r="AF171" s="192">
        <f>HLOOKUP(MAX(T171:AD171),T171:$AD$1158,COUNT(AD171:$AD$1158),FALSE)</f>
        <v>150000</v>
      </c>
      <c r="AK171">
        <v>168</v>
      </c>
      <c r="AL171" s="198">
        <v>28062632.908708513</v>
      </c>
    </row>
    <row r="172" spans="13:38" x14ac:dyDescent="0.25">
      <c r="M172">
        <v>170</v>
      </c>
      <c r="N172">
        <f t="shared" si="13"/>
        <v>-35</v>
      </c>
      <c r="O172">
        <f t="shared" si="14"/>
        <v>-5000</v>
      </c>
      <c r="P172">
        <f t="shared" si="15"/>
        <v>0.25</v>
      </c>
      <c r="S172">
        <v>170</v>
      </c>
      <c r="T172" s="192">
        <v>40478887.31846641</v>
      </c>
      <c r="U172" s="192">
        <v>40287617.856716163</v>
      </c>
      <c r="V172" s="192">
        <v>39470902.93859417</v>
      </c>
      <c r="W172" s="192">
        <v>38549270.676881284</v>
      </c>
      <c r="X172" s="192">
        <v>37263402.833720967</v>
      </c>
      <c r="Y172" s="192">
        <v>35990938.508676447</v>
      </c>
      <c r="Z172" s="192">
        <v>35433685.391300626</v>
      </c>
      <c r="AA172" s="192">
        <v>34839180.461832136</v>
      </c>
      <c r="AB172" s="192">
        <v>33786446.466572724</v>
      </c>
      <c r="AC172" s="192">
        <v>32767677.886145912</v>
      </c>
      <c r="AD172" s="192">
        <v>31723482.531540044</v>
      </c>
      <c r="AE172" s="192">
        <f t="shared" si="16"/>
        <v>40478887.31846641</v>
      </c>
      <c r="AF172" s="192">
        <f>HLOOKUP(MAX(T172:AD172),T172:$AD$1158,COUNT(AD172:$AD$1158),FALSE)</f>
        <v>150000</v>
      </c>
      <c r="AK172">
        <v>169</v>
      </c>
      <c r="AL172" s="198">
        <v>32875695.225911625</v>
      </c>
    </row>
    <row r="173" spans="13:38" x14ac:dyDescent="0.25">
      <c r="M173">
        <v>171</v>
      </c>
      <c r="N173">
        <f t="shared" si="13"/>
        <v>-25</v>
      </c>
      <c r="O173">
        <f t="shared" si="14"/>
        <v>-5000</v>
      </c>
      <c r="P173">
        <f t="shared" si="15"/>
        <v>0.25</v>
      </c>
      <c r="S173">
        <v>171</v>
      </c>
      <c r="T173" s="192">
        <v>44986415.817180671</v>
      </c>
      <c r="U173" s="192">
        <v>44591002.501925409</v>
      </c>
      <c r="V173" s="192">
        <v>44226212.813316517</v>
      </c>
      <c r="W173" s="192">
        <v>43220892.731905386</v>
      </c>
      <c r="X173" s="192">
        <v>42408925.897050552</v>
      </c>
      <c r="Y173" s="192">
        <v>40922902.853569187</v>
      </c>
      <c r="Z173" s="192">
        <v>40709680.676977605</v>
      </c>
      <c r="AA173" s="192">
        <v>40185349.313072667</v>
      </c>
      <c r="AB173" s="192">
        <v>39434345.840487383</v>
      </c>
      <c r="AC173" s="192">
        <v>38601529.304179423</v>
      </c>
      <c r="AD173" s="192">
        <v>37743285.993692383</v>
      </c>
      <c r="AE173" s="192">
        <f t="shared" si="16"/>
        <v>44986415.817180671</v>
      </c>
      <c r="AF173" s="192">
        <f>HLOOKUP(MAX(T173:AD173),T173:$AD$1158,COUNT(AD173:$AD$1158),FALSE)</f>
        <v>150000</v>
      </c>
      <c r="AK173">
        <v>170</v>
      </c>
      <c r="AL173" s="198">
        <v>37925707.993076883</v>
      </c>
    </row>
    <row r="174" spans="13:38" x14ac:dyDescent="0.25">
      <c r="M174">
        <v>172</v>
      </c>
      <c r="N174">
        <f t="shared" si="13"/>
        <v>-15</v>
      </c>
      <c r="O174">
        <f t="shared" si="14"/>
        <v>-5000</v>
      </c>
      <c r="P174">
        <f t="shared" si="15"/>
        <v>0.25</v>
      </c>
      <c r="S174">
        <v>172</v>
      </c>
      <c r="T174" s="192">
        <v>49146698.838144593</v>
      </c>
      <c r="U174" s="192">
        <v>49151205.782344118</v>
      </c>
      <c r="V174" s="192">
        <v>48617646.081400588</v>
      </c>
      <c r="W174" s="192">
        <v>48171309.200931348</v>
      </c>
      <c r="X174" s="192">
        <v>47264666.656982087</v>
      </c>
      <c r="Y174" s="192">
        <v>46263532.511202417</v>
      </c>
      <c r="Z174" s="192">
        <v>46245416.928914458</v>
      </c>
      <c r="AA174" s="192">
        <v>45916192.15931315</v>
      </c>
      <c r="AB174" s="192">
        <v>45553657.256923705</v>
      </c>
      <c r="AC174" s="192">
        <v>44722585.339027151</v>
      </c>
      <c r="AD174" s="192">
        <v>44059448.622843757</v>
      </c>
      <c r="AE174" s="192">
        <f t="shared" si="16"/>
        <v>49151205.782344118</v>
      </c>
      <c r="AF174" s="192">
        <f>HLOOKUP(MAX(T174:AD174),T174:$AD$1158,COUNT(AD174:$AD$1158),FALSE)</f>
        <v>155000</v>
      </c>
      <c r="AK174">
        <v>171</v>
      </c>
      <c r="AL174" s="198">
        <v>42738770.310279988</v>
      </c>
    </row>
    <row r="175" spans="13:38" x14ac:dyDescent="0.25">
      <c r="M175">
        <v>173</v>
      </c>
      <c r="N175">
        <f t="shared" si="13"/>
        <v>-10</v>
      </c>
      <c r="O175">
        <f t="shared" si="14"/>
        <v>-5000</v>
      </c>
      <c r="P175">
        <f t="shared" si="15"/>
        <v>0.25</v>
      </c>
      <c r="S175">
        <v>173</v>
      </c>
      <c r="T175" s="192">
        <v>51380946.647809193</v>
      </c>
      <c r="U175" s="192">
        <v>51271349.483316854</v>
      </c>
      <c r="V175" s="192">
        <v>51302856.539808422</v>
      </c>
      <c r="W175" s="192">
        <v>50634402.63865678</v>
      </c>
      <c r="X175" s="192">
        <v>50066267.787468776</v>
      </c>
      <c r="Y175" s="192">
        <v>48920777.602669731</v>
      </c>
      <c r="Z175" s="192">
        <v>48947720.731322125</v>
      </c>
      <c r="AA175" s="192">
        <v>48526742.743899778</v>
      </c>
      <c r="AB175" s="192">
        <v>48253084.058758229</v>
      </c>
      <c r="AC175" s="192">
        <v>47710616.60441342</v>
      </c>
      <c r="AD175" s="192">
        <v>47142722.375889555</v>
      </c>
      <c r="AE175" s="192">
        <f t="shared" si="16"/>
        <v>51380946.647809193</v>
      </c>
      <c r="AF175" s="192">
        <f>HLOOKUP(MAX(T175:AD175),T175:$AD$1158,COUNT(AD175:$AD$1158),FALSE)</f>
        <v>150000</v>
      </c>
      <c r="AK175">
        <v>172</v>
      </c>
      <c r="AL175" s="198">
        <v>47788783.077445239</v>
      </c>
    </row>
    <row r="176" spans="13:38" x14ac:dyDescent="0.25">
      <c r="M176">
        <v>174</v>
      </c>
      <c r="N176">
        <f t="shared" si="13"/>
        <v>-5</v>
      </c>
      <c r="O176">
        <f t="shared" si="14"/>
        <v>-5000</v>
      </c>
      <c r="P176">
        <f t="shared" si="15"/>
        <v>0.25</v>
      </c>
      <c r="S176">
        <v>174</v>
      </c>
      <c r="T176" s="192">
        <v>53511795.524259679</v>
      </c>
      <c r="U176" s="192">
        <v>53497440.847426884</v>
      </c>
      <c r="V176" s="192">
        <v>53372955.95612292</v>
      </c>
      <c r="W176" s="192">
        <v>52889448.354251802</v>
      </c>
      <c r="X176" s="192">
        <v>52410189.720311686</v>
      </c>
      <c r="Y176" s="192">
        <v>51353575.752760552</v>
      </c>
      <c r="Z176" s="192">
        <v>51469395.098660849</v>
      </c>
      <c r="AA176" s="192">
        <v>51324289.033966973</v>
      </c>
      <c r="AB176" s="192">
        <v>51201556.630838372</v>
      </c>
      <c r="AC176" s="192">
        <v>50498919.623495847</v>
      </c>
      <c r="AD176" s="192">
        <v>49892298.095750965</v>
      </c>
      <c r="AE176" s="192">
        <f t="shared" si="16"/>
        <v>53511795.524259679</v>
      </c>
      <c r="AF176" s="192">
        <f>HLOOKUP(MAX(T176:AD176),T176:$AD$1158,COUNT(AD176:$AD$1158),FALSE)</f>
        <v>150000</v>
      </c>
      <c r="AK176">
        <v>173</v>
      </c>
      <c r="AL176" s="198">
        <v>50253977.964239784</v>
      </c>
    </row>
    <row r="177" spans="13:38" x14ac:dyDescent="0.25">
      <c r="M177">
        <v>175</v>
      </c>
      <c r="N177">
        <f t="shared" si="13"/>
        <v>0</v>
      </c>
      <c r="O177">
        <f t="shared" si="14"/>
        <v>-5000</v>
      </c>
      <c r="P177">
        <f t="shared" si="15"/>
        <v>0.25</v>
      </c>
      <c r="S177">
        <v>175</v>
      </c>
      <c r="T177" s="192">
        <v>55500212.588110998</v>
      </c>
      <c r="U177" s="192">
        <v>55980350.846746378</v>
      </c>
      <c r="V177" s="192">
        <v>55738973.566977412</v>
      </c>
      <c r="W177" s="192">
        <v>55584819.10768275</v>
      </c>
      <c r="X177" s="192">
        <v>54970358.984908067</v>
      </c>
      <c r="Y177" s="192">
        <v>54261407.260302961</v>
      </c>
      <c r="Z177" s="192">
        <v>54483456.983258985</v>
      </c>
      <c r="AA177" s="192">
        <v>54444581.295620836</v>
      </c>
      <c r="AB177" s="192">
        <v>54179033.499302328</v>
      </c>
      <c r="AC177" s="192">
        <v>53831672.639261164</v>
      </c>
      <c r="AD177" s="192">
        <v>53458885.005040921</v>
      </c>
      <c r="AE177" s="192">
        <f t="shared" si="16"/>
        <v>55980350.846746378</v>
      </c>
      <c r="AF177" s="192">
        <f>HLOOKUP(MAX(T177:AD177),T177:$AD$1158,COUNT(AD177:$AD$1158),FALSE)</f>
        <v>155000</v>
      </c>
      <c r="AK177">
        <v>174</v>
      </c>
      <c r="AL177" s="198">
        <v>52601845.394648351</v>
      </c>
    </row>
    <row r="178" spans="13:38" x14ac:dyDescent="0.25">
      <c r="M178">
        <v>176</v>
      </c>
      <c r="N178">
        <f t="shared" si="13"/>
        <v>10</v>
      </c>
      <c r="O178">
        <f t="shared" si="14"/>
        <v>-5000</v>
      </c>
      <c r="P178">
        <f t="shared" si="15"/>
        <v>0.25</v>
      </c>
      <c r="S178">
        <v>176</v>
      </c>
      <c r="T178" s="192">
        <v>60048758.167487361</v>
      </c>
      <c r="U178" s="192">
        <v>60326585.911829136</v>
      </c>
      <c r="V178" s="192">
        <v>60494283.441699751</v>
      </c>
      <c r="W178" s="192">
        <v>60302958.261003204</v>
      </c>
      <c r="X178" s="192">
        <v>60115882.048237666</v>
      </c>
      <c r="Y178" s="192">
        <v>59351450.501861088</v>
      </c>
      <c r="Z178" s="192">
        <v>59759452.268935964</v>
      </c>
      <c r="AA178" s="192">
        <v>59906528.625416659</v>
      </c>
      <c r="AB178" s="192">
        <v>59707212.71535717</v>
      </c>
      <c r="AC178" s="192">
        <v>59665524.057294652</v>
      </c>
      <c r="AD178" s="192">
        <v>59351084.950724363</v>
      </c>
      <c r="AE178" s="192">
        <f t="shared" si="16"/>
        <v>60494283.441699751</v>
      </c>
      <c r="AF178" s="192">
        <f>HLOOKUP(MAX(T178:AD178),T178:$AD$1158,COUNT(AD178:$AD$1158),FALSE)</f>
        <v>160000</v>
      </c>
      <c r="AK178">
        <v>175</v>
      </c>
      <c r="AL178" s="198">
        <v>55303990.73140505</v>
      </c>
    </row>
    <row r="179" spans="13:38" x14ac:dyDescent="0.25">
      <c r="M179">
        <v>177</v>
      </c>
      <c r="N179">
        <f t="shared" si="13"/>
        <v>20</v>
      </c>
      <c r="O179">
        <f t="shared" si="14"/>
        <v>-5000</v>
      </c>
      <c r="P179">
        <f t="shared" si="15"/>
        <v>0.25</v>
      </c>
      <c r="S179">
        <v>177</v>
      </c>
      <c r="T179" s="192">
        <v>64168024.107789189</v>
      </c>
      <c r="U179" s="192">
        <v>64886789.192247868</v>
      </c>
      <c r="V179" s="192">
        <v>64981786.791816428</v>
      </c>
      <c r="W179" s="192">
        <v>65253374.730029166</v>
      </c>
      <c r="X179" s="192">
        <v>64867669.367527515</v>
      </c>
      <c r="Y179" s="192">
        <v>64692080.159494311</v>
      </c>
      <c r="Z179" s="192">
        <v>65295188.520872816</v>
      </c>
      <c r="AA179" s="192">
        <v>65637371.471657142</v>
      </c>
      <c r="AB179" s="192">
        <v>65946244.289653316</v>
      </c>
      <c r="AC179" s="192">
        <v>65786580.092142418</v>
      </c>
      <c r="AD179" s="192">
        <v>65667247.579875723</v>
      </c>
      <c r="AE179" s="192">
        <f t="shared" si="16"/>
        <v>65946244.289653316</v>
      </c>
      <c r="AF179" s="192">
        <f>HLOOKUP(MAX(T179:AD179),T179:$AD$1158,COUNT(AD179:$AD$1158),FALSE)</f>
        <v>190000</v>
      </c>
      <c r="AK179">
        <v>176</v>
      </c>
      <c r="AL179" s="198">
        <v>60117053.048608154</v>
      </c>
    </row>
    <row r="180" spans="13:38" x14ac:dyDescent="0.25">
      <c r="M180">
        <v>178</v>
      </c>
      <c r="N180">
        <f t="shared" si="13"/>
        <v>30</v>
      </c>
      <c r="O180">
        <f t="shared" si="14"/>
        <v>-5000</v>
      </c>
      <c r="P180">
        <f t="shared" si="15"/>
        <v>0.25</v>
      </c>
      <c r="S180">
        <v>178</v>
      </c>
      <c r="T180" s="192">
        <v>68533120.79390426</v>
      </c>
      <c r="U180" s="192">
        <v>69098045.434729025</v>
      </c>
      <c r="V180" s="192">
        <v>69737096.66653876</v>
      </c>
      <c r="W180" s="192">
        <v>69924996.785053283</v>
      </c>
      <c r="X180" s="192">
        <v>70013192.430857122</v>
      </c>
      <c r="Y180" s="192">
        <v>69731939.624333277</v>
      </c>
      <c r="Z180" s="192">
        <v>70407329.891368464</v>
      </c>
      <c r="AA180" s="192">
        <v>71099318.80145295</v>
      </c>
      <c r="AB180" s="192">
        <v>71474423.505708158</v>
      </c>
      <c r="AC180" s="192">
        <v>71620431.510175914</v>
      </c>
      <c r="AD180" s="192">
        <v>71687051.042028069</v>
      </c>
      <c r="AE180" s="192">
        <f t="shared" si="16"/>
        <v>71687051.042028069</v>
      </c>
      <c r="AF180" s="192">
        <f>HLOOKUP(MAX(T180:AD180),T180:$AD$1158,COUNT(AD180:$AD$1158),FALSE)</f>
        <v>200000</v>
      </c>
      <c r="AK180">
        <v>177</v>
      </c>
      <c r="AL180" s="198">
        <v>65167065.815773398</v>
      </c>
    </row>
    <row r="181" spans="13:38" x14ac:dyDescent="0.25">
      <c r="M181">
        <v>179</v>
      </c>
      <c r="N181">
        <f t="shared" si="13"/>
        <v>40</v>
      </c>
      <c r="O181">
        <f t="shared" si="14"/>
        <v>-5000</v>
      </c>
      <c r="P181">
        <f t="shared" si="15"/>
        <v>0.25</v>
      </c>
      <c r="S181">
        <v>179</v>
      </c>
      <c r="T181" s="192">
        <v>72693403.814868182</v>
      </c>
      <c r="U181" s="192">
        <v>73658248.715147749</v>
      </c>
      <c r="V181" s="192">
        <v>74269283.77574037</v>
      </c>
      <c r="W181" s="192">
        <v>74875413.254079238</v>
      </c>
      <c r="X181" s="192">
        <v>74917283.62829639</v>
      </c>
      <c r="Y181" s="192">
        <v>75297016.223343</v>
      </c>
      <c r="Z181" s="192">
        <v>75943066.143305302</v>
      </c>
      <c r="AA181" s="192">
        <v>76830161.64769344</v>
      </c>
      <c r="AB181" s="192">
        <v>77400372.946252257</v>
      </c>
      <c r="AC181" s="192">
        <v>77941215.791327477</v>
      </c>
      <c r="AD181" s="192">
        <v>78003213.671179444</v>
      </c>
      <c r="AE181" s="192">
        <f t="shared" si="16"/>
        <v>78003213.671179444</v>
      </c>
      <c r="AF181" s="192">
        <f>HLOOKUP(MAX(T181:AD181),T181:$AD$1158,COUNT(AD181:$AD$1158),FALSE)</f>
        <v>200000</v>
      </c>
      <c r="AK181">
        <v>178</v>
      </c>
      <c r="AL181" s="198">
        <v>69878104.257858276</v>
      </c>
    </row>
    <row r="182" spans="13:38" x14ac:dyDescent="0.25">
      <c r="M182">
        <v>180</v>
      </c>
      <c r="N182">
        <f t="shared" si="13"/>
        <v>50</v>
      </c>
      <c r="O182">
        <f t="shared" si="14"/>
        <v>-5000</v>
      </c>
      <c r="P182">
        <f t="shared" si="15"/>
        <v>0.25</v>
      </c>
      <c r="S182">
        <v>180</v>
      </c>
      <c r="T182" s="192">
        <v>77058500.500983268</v>
      </c>
      <c r="U182" s="192">
        <v>78004483.780230492</v>
      </c>
      <c r="V182" s="192">
        <v>79024593.650462717</v>
      </c>
      <c r="W182" s="192">
        <v>79493540.646062523</v>
      </c>
      <c r="X182" s="192">
        <v>80230703.585871696</v>
      </c>
      <c r="Y182" s="192">
        <v>80336875.688181967</v>
      </c>
      <c r="Z182" s="192">
        <v>81219061.428982303</v>
      </c>
      <c r="AA182" s="192">
        <v>82238258.522347257</v>
      </c>
      <c r="AB182" s="192">
        <v>82992588.52581352</v>
      </c>
      <c r="AC182" s="192">
        <v>83775067.209360987</v>
      </c>
      <c r="AD182" s="192">
        <v>83963666.660555556</v>
      </c>
      <c r="AE182" s="192">
        <f t="shared" si="16"/>
        <v>83963666.660555556</v>
      </c>
      <c r="AF182" s="192">
        <f>HLOOKUP(MAX(T182:AD182),T182:$AD$1158,COUNT(AD182:$AD$1158),FALSE)</f>
        <v>200000</v>
      </c>
      <c r="AK182">
        <v>179</v>
      </c>
      <c r="AL182" s="198">
        <v>74928117.025023505</v>
      </c>
    </row>
    <row r="183" spans="13:38" x14ac:dyDescent="0.25">
      <c r="M183">
        <v>181</v>
      </c>
      <c r="N183">
        <f t="shared" si="13"/>
        <v>-75</v>
      </c>
      <c r="O183">
        <f t="shared" si="14"/>
        <v>-3000</v>
      </c>
      <c r="P183">
        <f t="shared" si="15"/>
        <v>0.25</v>
      </c>
      <c r="S183">
        <v>181</v>
      </c>
      <c r="T183" s="192">
        <v>23124539.882740874</v>
      </c>
      <c r="U183" s="192">
        <v>21927741.331723627</v>
      </c>
      <c r="V183" s="192">
        <v>20378723.308406655</v>
      </c>
      <c r="W183" s="192">
        <v>18822006.789220221</v>
      </c>
      <c r="X183" s="192">
        <v>16705026.625756275</v>
      </c>
      <c r="Y183" s="192">
        <v>14869787.194568411</v>
      </c>
      <c r="Z183" s="192">
        <v>13395073.220926855</v>
      </c>
      <c r="AA183" s="192">
        <v>12054225.80163146</v>
      </c>
      <c r="AB183" s="192">
        <v>10449713.838665841</v>
      </c>
      <c r="AC183" s="192">
        <v>8871588.6857257336</v>
      </c>
      <c r="AD183" s="192">
        <v>6703847.7463056277</v>
      </c>
      <c r="AE183" s="192">
        <f t="shared" si="16"/>
        <v>23124539.882740874</v>
      </c>
      <c r="AF183" s="192">
        <f>HLOOKUP(MAX(T183:AD183),T183:$AD$1158,COUNT(AD183:$AD$1158),FALSE)</f>
        <v>150000</v>
      </c>
      <c r="AK183">
        <v>180</v>
      </c>
      <c r="AL183" s="198">
        <v>79693726.377055347</v>
      </c>
    </row>
    <row r="184" spans="13:38" x14ac:dyDescent="0.25">
      <c r="M184">
        <v>182</v>
      </c>
      <c r="N184">
        <f t="shared" si="13"/>
        <v>-65</v>
      </c>
      <c r="O184">
        <f t="shared" si="14"/>
        <v>-3000</v>
      </c>
      <c r="P184">
        <f t="shared" si="15"/>
        <v>0.25</v>
      </c>
      <c r="S184">
        <v>182</v>
      </c>
      <c r="T184" s="192">
        <v>27430112.523136206</v>
      </c>
      <c r="U184" s="192">
        <v>26217245.264702339</v>
      </c>
      <c r="V184" s="192">
        <v>25074509.137409244</v>
      </c>
      <c r="W184" s="192">
        <v>23384605.595327977</v>
      </c>
      <c r="X184" s="192">
        <v>21956980.285621829</v>
      </c>
      <c r="Y184" s="192">
        <v>19903099.304022491</v>
      </c>
      <c r="Z184" s="192">
        <v>18614337.374499779</v>
      </c>
      <c r="AA184" s="192">
        <v>17459441.999323219</v>
      </c>
      <c r="AB184" s="192">
        <v>16040882.080476448</v>
      </c>
      <c r="AC184" s="192">
        <v>14591751.161917571</v>
      </c>
      <c r="AD184" s="192">
        <v>12666920.076353921</v>
      </c>
      <c r="AE184" s="192">
        <f t="shared" si="16"/>
        <v>27430112.523136206</v>
      </c>
      <c r="AF184" s="192">
        <f>HLOOKUP(MAX(T184:AD184),T184:$AD$1158,COUNT(AD184:$AD$1158),FALSE)</f>
        <v>150000</v>
      </c>
      <c r="AK184">
        <v>181</v>
      </c>
      <c r="AL184" s="198">
        <v>17725777.512900367</v>
      </c>
    </row>
    <row r="185" spans="13:38" x14ac:dyDescent="0.25">
      <c r="M185">
        <v>183</v>
      </c>
      <c r="N185">
        <f t="shared" si="13"/>
        <v>-55</v>
      </c>
      <c r="O185">
        <f t="shared" si="14"/>
        <v>-3000</v>
      </c>
      <c r="P185">
        <f t="shared" si="15"/>
        <v>0.25</v>
      </c>
      <c r="S185">
        <v>183</v>
      </c>
      <c r="T185" s="192">
        <v>31406222.477966145</v>
      </c>
      <c r="U185" s="192">
        <v>30717924.499401294</v>
      </c>
      <c r="V185" s="192">
        <v>29549965.114506803</v>
      </c>
      <c r="W185" s="192">
        <v>28533895.605586905</v>
      </c>
      <c r="X185" s="192">
        <v>26804340.35095707</v>
      </c>
      <c r="Y185" s="192">
        <v>25184204.915935971</v>
      </c>
      <c r="Z185" s="192">
        <v>24269236.763795841</v>
      </c>
      <c r="AA185" s="192">
        <v>23130760.799843956</v>
      </c>
      <c r="AB185" s="192">
        <v>21907307.475300811</v>
      </c>
      <c r="AC185" s="192">
        <v>20653283.151045561</v>
      </c>
      <c r="AD185" s="192">
        <v>19127710.924511023</v>
      </c>
      <c r="AE185" s="192">
        <f t="shared" si="16"/>
        <v>31406222.477966145</v>
      </c>
      <c r="AF185" s="192">
        <f>HLOOKUP(MAX(T185:AD185),T185:$AD$1158,COUNT(AD185:$AD$1158),FALSE)</f>
        <v>150000</v>
      </c>
      <c r="AK185">
        <v>182</v>
      </c>
      <c r="AL185" s="198">
        <v>22482108.697999422</v>
      </c>
    </row>
    <row r="186" spans="13:38" x14ac:dyDescent="0.25">
      <c r="M186">
        <v>184</v>
      </c>
      <c r="N186">
        <f t="shared" si="13"/>
        <v>-45</v>
      </c>
      <c r="O186">
        <f t="shared" si="14"/>
        <v>-3000</v>
      </c>
      <c r="P186">
        <f t="shared" si="15"/>
        <v>0.25</v>
      </c>
      <c r="S186">
        <v>184</v>
      </c>
      <c r="T186" s="192">
        <v>35711795.118361473</v>
      </c>
      <c r="U186" s="192">
        <v>34965137.3363337</v>
      </c>
      <c r="V186" s="192">
        <v>34398973.044941828</v>
      </c>
      <c r="W186" s="192">
        <v>33096494.411694661</v>
      </c>
      <c r="X186" s="192">
        <v>31890339.368566915</v>
      </c>
      <c r="Y186" s="192">
        <v>30217517.025390051</v>
      </c>
      <c r="Z186" s="192">
        <v>29488500.917368766</v>
      </c>
      <c r="AA186" s="192">
        <v>28421401.065208934</v>
      </c>
      <c r="AB186" s="192">
        <v>27498475.717111412</v>
      </c>
      <c r="AC186" s="192">
        <v>26307944.146039143</v>
      </c>
      <c r="AD186" s="192">
        <v>25090783.254559312</v>
      </c>
      <c r="AE186" s="192">
        <f t="shared" si="16"/>
        <v>35711795.118361473</v>
      </c>
      <c r="AF186" s="192">
        <f>HLOOKUP(MAX(T186:AD186),T186:$AD$1158,COUNT(AD186:$AD$1158),FALSE)</f>
        <v>150000</v>
      </c>
      <c r="AK186">
        <v>183</v>
      </c>
      <c r="AL186" s="198">
        <v>27635435.589012213</v>
      </c>
    </row>
    <row r="187" spans="13:38" x14ac:dyDescent="0.25">
      <c r="M187">
        <v>185</v>
      </c>
      <c r="N187">
        <f t="shared" si="13"/>
        <v>-35</v>
      </c>
      <c r="O187">
        <f t="shared" si="14"/>
        <v>-3000</v>
      </c>
      <c r="P187">
        <f t="shared" si="15"/>
        <v>0.25</v>
      </c>
      <c r="S187">
        <v>185</v>
      </c>
      <c r="T187" s="192">
        <v>39815347.007221349</v>
      </c>
      <c r="U187" s="192">
        <v>39654963.498099789</v>
      </c>
      <c r="V187" s="192">
        <v>38874429.022039384</v>
      </c>
      <c r="W187" s="192">
        <v>37987386.83500088</v>
      </c>
      <c r="X187" s="192">
        <v>36737699.433902152</v>
      </c>
      <c r="Y187" s="192">
        <v>35498622.637303524</v>
      </c>
      <c r="Z187" s="192">
        <v>34964713.123585872</v>
      </c>
      <c r="AA187" s="192">
        <v>34392349.251547046</v>
      </c>
      <c r="AB187" s="192">
        <v>33364901.111935772</v>
      </c>
      <c r="AC187" s="192">
        <v>32369476.135167137</v>
      </c>
      <c r="AD187" s="192">
        <v>31347421.837990925</v>
      </c>
      <c r="AE187" s="192">
        <f t="shared" si="16"/>
        <v>39815347.007221349</v>
      </c>
      <c r="AF187" s="192">
        <f>HLOOKUP(MAX(T187:AD187),T187:$AD$1158,COUNT(AD187:$AD$1158),FALSE)</f>
        <v>150000</v>
      </c>
      <c r="AK187">
        <v>184</v>
      </c>
      <c r="AL187" s="198">
        <v>32391766.774111263</v>
      </c>
    </row>
    <row r="188" spans="13:38" x14ac:dyDescent="0.25">
      <c r="M188">
        <v>186</v>
      </c>
      <c r="N188">
        <f t="shared" si="13"/>
        <v>-25</v>
      </c>
      <c r="O188">
        <f t="shared" si="14"/>
        <v>-3000</v>
      </c>
      <c r="P188">
        <f t="shared" si="15"/>
        <v>0.25</v>
      </c>
      <c r="S188">
        <v>186</v>
      </c>
      <c r="T188" s="192">
        <v>44261409.208225861</v>
      </c>
      <c r="U188" s="192">
        <v>43902176.335032187</v>
      </c>
      <c r="V188" s="192">
        <v>43570214.85104198</v>
      </c>
      <c r="W188" s="192">
        <v>42602837.081748143</v>
      </c>
      <c r="X188" s="192">
        <v>41823698.451511994</v>
      </c>
      <c r="Y188" s="192">
        <v>40375617.720147923</v>
      </c>
      <c r="Z188" s="192">
        <v>40183977.277158797</v>
      </c>
      <c r="AA188" s="192">
        <v>39682989.516912028</v>
      </c>
      <c r="AB188" s="192">
        <v>38956069.353746384</v>
      </c>
      <c r="AC188" s="192">
        <v>38146596.421096586</v>
      </c>
      <c r="AD188" s="192">
        <v>37310494.168039225</v>
      </c>
      <c r="AE188" s="192">
        <f t="shared" si="16"/>
        <v>44261409.208225861</v>
      </c>
      <c r="AF188" s="192">
        <f>HLOOKUP(MAX(T188:AD188),T188:$AD$1158,COUNT(AD188:$AD$1158),FALSE)</f>
        <v>150000</v>
      </c>
      <c r="AK188">
        <v>185</v>
      </c>
      <c r="AL188" s="198">
        <v>37382255.495556772</v>
      </c>
    </row>
    <row r="189" spans="13:38" x14ac:dyDescent="0.25">
      <c r="M189">
        <v>187</v>
      </c>
      <c r="N189">
        <f t="shared" si="13"/>
        <v>-15</v>
      </c>
      <c r="O189">
        <f t="shared" si="14"/>
        <v>-3000</v>
      </c>
      <c r="P189">
        <f t="shared" si="15"/>
        <v>0.25</v>
      </c>
      <c r="S189">
        <v>187</v>
      </c>
      <c r="T189" s="192">
        <v>48364961.097085729</v>
      </c>
      <c r="U189" s="192">
        <v>48402855.569731146</v>
      </c>
      <c r="V189" s="192">
        <v>47906678.857077703</v>
      </c>
      <c r="W189" s="192">
        <v>47493729.505054362</v>
      </c>
      <c r="X189" s="192">
        <v>46623267.403166689</v>
      </c>
      <c r="Y189" s="192">
        <v>45656723.332061402</v>
      </c>
      <c r="Z189" s="192">
        <v>45660189.483375899</v>
      </c>
      <c r="AA189" s="192">
        <v>45354308.317432754</v>
      </c>
      <c r="AB189" s="192">
        <v>45013914.472472966</v>
      </c>
      <c r="AC189" s="192">
        <v>44208128.410224579</v>
      </c>
      <c r="AD189" s="192">
        <v>43567132.751470841</v>
      </c>
      <c r="AE189" s="192">
        <f t="shared" si="16"/>
        <v>48402855.569731146</v>
      </c>
      <c r="AF189" s="192">
        <f>HLOOKUP(MAX(T189:AD189),T189:$AD$1158,COUNT(AD189:$AD$1158),FALSE)</f>
        <v>155000</v>
      </c>
      <c r="AK189">
        <v>186</v>
      </c>
      <c r="AL189" s="198">
        <v>42138586.68065583</v>
      </c>
    </row>
    <row r="190" spans="13:38" x14ac:dyDescent="0.25">
      <c r="M190">
        <v>188</v>
      </c>
      <c r="N190">
        <f t="shared" si="13"/>
        <v>-10</v>
      </c>
      <c r="O190">
        <f t="shared" si="14"/>
        <v>-3000</v>
      </c>
      <c r="P190">
        <f t="shared" si="15"/>
        <v>0.25</v>
      </c>
      <c r="S190">
        <v>188</v>
      </c>
      <c r="T190" s="192">
        <v>50568741.89116399</v>
      </c>
      <c r="U190" s="192">
        <v>50495325.168733254</v>
      </c>
      <c r="V190" s="192">
        <v>50558277.501680702</v>
      </c>
      <c r="W190" s="192">
        <v>49927206.588819161</v>
      </c>
      <c r="X190" s="192">
        <v>49392459.266077042</v>
      </c>
      <c r="Y190" s="192">
        <v>48284352.06956809</v>
      </c>
      <c r="Z190" s="192">
        <v>48333436.255650148</v>
      </c>
      <c r="AA190" s="192">
        <v>47937744.123875953</v>
      </c>
      <c r="AB190" s="192">
        <v>47686226.496164061</v>
      </c>
      <c r="AC190" s="192">
        <v>47167102.645477422</v>
      </c>
      <c r="AD190" s="192">
        <v>46621349.47438322</v>
      </c>
      <c r="AE190" s="192">
        <f t="shared" si="16"/>
        <v>50568741.89116399</v>
      </c>
      <c r="AF190" s="192">
        <f>HLOOKUP(MAX(T190:AD190),T190:$AD$1158,COUNT(AD190:$AD$1158),FALSE)</f>
        <v>150000</v>
      </c>
      <c r="AK190">
        <v>187</v>
      </c>
      <c r="AL190" s="198">
        <v>47129075.40210133</v>
      </c>
    </row>
    <row r="191" spans="13:38" x14ac:dyDescent="0.25">
      <c r="M191">
        <v>189</v>
      </c>
      <c r="N191">
        <f t="shared" si="13"/>
        <v>-5</v>
      </c>
      <c r="O191">
        <f t="shared" si="14"/>
        <v>-3000</v>
      </c>
      <c r="P191">
        <f t="shared" si="15"/>
        <v>0.25</v>
      </c>
      <c r="S191">
        <v>189</v>
      </c>
      <c r="T191" s="192">
        <v>52670533.737481073</v>
      </c>
      <c r="U191" s="192">
        <v>52692359.502709866</v>
      </c>
      <c r="V191" s="192">
        <v>52602464.686080292</v>
      </c>
      <c r="W191" s="192">
        <v>52155137.526270755</v>
      </c>
      <c r="X191" s="192">
        <v>51709266.420776539</v>
      </c>
      <c r="Y191" s="192">
        <v>50690035.44151549</v>
      </c>
      <c r="Z191" s="192">
        <v>50827995.844845451</v>
      </c>
      <c r="AA191" s="192">
        <v>50706233.38380973</v>
      </c>
      <c r="AB191" s="192">
        <v>50605082.714283571</v>
      </c>
      <c r="AC191" s="192">
        <v>49928290.886416413</v>
      </c>
      <c r="AD191" s="192">
        <v>49345012.962329708</v>
      </c>
      <c r="AE191" s="192">
        <f t="shared" si="16"/>
        <v>52692359.502709866</v>
      </c>
      <c r="AF191" s="192">
        <f>HLOOKUP(MAX(T191:AD191),T191:$AD$1158,COUNT(AD191:$AD$1158),FALSE)</f>
        <v>155000</v>
      </c>
      <c r="AK191">
        <v>188</v>
      </c>
      <c r="AL191" s="198">
        <v>49565213.258762464</v>
      </c>
    </row>
    <row r="192" spans="13:38" x14ac:dyDescent="0.25">
      <c r="M192">
        <v>190</v>
      </c>
      <c r="N192">
        <f t="shared" si="13"/>
        <v>0</v>
      </c>
      <c r="O192">
        <f t="shared" si="14"/>
        <v>-3000</v>
      </c>
      <c r="P192">
        <f t="shared" si="15"/>
        <v>0.25</v>
      </c>
      <c r="S192">
        <v>190</v>
      </c>
      <c r="T192" s="192">
        <v>54631836.023188964</v>
      </c>
      <c r="U192" s="192">
        <v>55142860.23445303</v>
      </c>
      <c r="V192" s="192">
        <v>54938865.942974158</v>
      </c>
      <c r="W192" s="192">
        <v>54818099.01212538</v>
      </c>
      <c r="X192" s="192">
        <v>54239819.331412278</v>
      </c>
      <c r="Y192" s="192">
        <v>53565457.681481563</v>
      </c>
      <c r="Z192" s="192">
        <v>53809648.461867251</v>
      </c>
      <c r="AA192" s="192">
        <v>53794116.377887279</v>
      </c>
      <c r="AB192" s="192">
        <v>53552651.890988424</v>
      </c>
      <c r="AC192" s="192">
        <v>53228634.634605415</v>
      </c>
      <c r="AD192" s="192">
        <v>52877988.057814837</v>
      </c>
      <c r="AE192" s="192">
        <f t="shared" si="16"/>
        <v>55142860.23445303</v>
      </c>
      <c r="AF192" s="192">
        <f>HLOOKUP(MAX(T192:AD192),T192:$AD$1158,COUNT(AD192:$AD$1158),FALSE)</f>
        <v>155000</v>
      </c>
      <c r="AK192">
        <v>189</v>
      </c>
      <c r="AL192" s="198">
        <v>51885406.587200373</v>
      </c>
    </row>
    <row r="193" spans="13:38" x14ac:dyDescent="0.25">
      <c r="M193">
        <v>191</v>
      </c>
      <c r="N193">
        <f t="shared" si="13"/>
        <v>10</v>
      </c>
      <c r="O193">
        <f t="shared" si="14"/>
        <v>-3000</v>
      </c>
      <c r="P193">
        <f t="shared" si="15"/>
        <v>0.25</v>
      </c>
      <c r="S193">
        <v>191</v>
      </c>
      <c r="T193" s="192">
        <v>59118355.981028371</v>
      </c>
      <c r="U193" s="192">
        <v>59432364.167431742</v>
      </c>
      <c r="V193" s="192">
        <v>59634651.771976747</v>
      </c>
      <c r="W193" s="192">
        <v>59479507.03334178</v>
      </c>
      <c r="X193" s="192">
        <v>59325818.34902212</v>
      </c>
      <c r="Y193" s="192">
        <v>58598769.79093565</v>
      </c>
      <c r="Z193" s="192">
        <v>59028912.615440182</v>
      </c>
      <c r="AA193" s="192">
        <v>59199332.575579032</v>
      </c>
      <c r="AB193" s="192">
        <v>59025302.52116771</v>
      </c>
      <c r="AC193" s="192">
        <v>59005754.920534857</v>
      </c>
      <c r="AD193" s="192">
        <v>58714659.41762273</v>
      </c>
      <c r="AE193" s="192">
        <f t="shared" si="16"/>
        <v>59634651.771976747</v>
      </c>
      <c r="AF193" s="192">
        <f>HLOOKUP(MAX(T193:AD193),T193:$AD$1158,COUNT(AD193:$AD$1158),FALSE)</f>
        <v>160000</v>
      </c>
      <c r="AK193">
        <v>190</v>
      </c>
      <c r="AL193" s="198">
        <v>54555701.980207972</v>
      </c>
    </row>
    <row r="194" spans="13:38" x14ac:dyDescent="0.25">
      <c r="M194">
        <v>192</v>
      </c>
      <c r="N194">
        <f t="shared" si="13"/>
        <v>20</v>
      </c>
      <c r="O194">
        <f t="shared" si="14"/>
        <v>-3000</v>
      </c>
      <c r="P194">
        <f t="shared" si="15"/>
        <v>0.25</v>
      </c>
      <c r="S194">
        <v>192</v>
      </c>
      <c r="T194" s="192">
        <v>63181450.113053352</v>
      </c>
      <c r="U194" s="192">
        <v>63933043.402130701</v>
      </c>
      <c r="V194" s="192">
        <v>64065983.31381657</v>
      </c>
      <c r="W194" s="192">
        <v>64370399.456648007</v>
      </c>
      <c r="X194" s="192">
        <v>64022636.406263635</v>
      </c>
      <c r="Y194" s="192">
        <v>63879875.402849115</v>
      </c>
      <c r="Z194" s="192">
        <v>64505124.821657285</v>
      </c>
      <c r="AA194" s="192">
        <v>64870651.37609978</v>
      </c>
      <c r="AB194" s="192">
        <v>65201665.251525626</v>
      </c>
      <c r="AC194" s="192">
        <v>65067286.909662858</v>
      </c>
      <c r="AD194" s="192">
        <v>64971298.001054347</v>
      </c>
      <c r="AE194" s="192">
        <f t="shared" si="16"/>
        <v>65201665.251525626</v>
      </c>
      <c r="AF194" s="192">
        <f>HLOOKUP(MAX(T194:AD194),T194:$AD$1158,COUNT(AD194:$AD$1158),FALSE)</f>
        <v>190000</v>
      </c>
      <c r="AK194">
        <v>191</v>
      </c>
      <c r="AL194" s="198">
        <v>59312033.165307023</v>
      </c>
    </row>
    <row r="195" spans="13:38" x14ac:dyDescent="0.25">
      <c r="M195">
        <v>193</v>
      </c>
      <c r="N195">
        <f t="shared" si="13"/>
        <v>30</v>
      </c>
      <c r="O195">
        <f t="shared" si="14"/>
        <v>-3000</v>
      </c>
      <c r="P195">
        <f t="shared" si="15"/>
        <v>0.25</v>
      </c>
      <c r="S195">
        <v>193</v>
      </c>
      <c r="T195" s="192">
        <v>67487022.75344868</v>
      </c>
      <c r="U195" s="192">
        <v>68089330.382563531</v>
      </c>
      <c r="V195" s="192">
        <v>68761769.142819151</v>
      </c>
      <c r="W195" s="192">
        <v>68985849.703395262</v>
      </c>
      <c r="X195" s="192">
        <v>69108635.423873484</v>
      </c>
      <c r="Y195" s="192">
        <v>68863563.059411243</v>
      </c>
      <c r="Z195" s="192">
        <v>69562296.930104584</v>
      </c>
      <c r="AA195" s="192">
        <v>70275867.573791534</v>
      </c>
      <c r="AB195" s="192">
        <v>70674315.881704897</v>
      </c>
      <c r="AC195" s="192">
        <v>70844407.195592314</v>
      </c>
      <c r="AD195" s="192">
        <v>70934370.331102639</v>
      </c>
      <c r="AE195" s="192">
        <f t="shared" si="16"/>
        <v>70934370.331102639</v>
      </c>
      <c r="AF195" s="192">
        <f>HLOOKUP(MAX(T195:AD195),T195:$AD$1158,COUNT(AD195:$AD$1158),FALSE)</f>
        <v>200000</v>
      </c>
      <c r="AK195">
        <v>192</v>
      </c>
      <c r="AL195" s="198">
        <v>64302521.886752531</v>
      </c>
    </row>
    <row r="196" spans="13:38" x14ac:dyDescent="0.25">
      <c r="M196">
        <v>194</v>
      </c>
      <c r="N196">
        <f t="shared" ref="N196:N259" si="17">VLOOKUP(ROUNDUP(MOD(M196,15),0),$J$2:$K$17,2,FALSE)</f>
        <v>40</v>
      </c>
      <c r="O196">
        <f t="shared" ref="O196:O259" si="18">VLOOKUP(ROUNDUP(MOD(M196/15,11),0),$J$20:$K$31,2,FALSE)</f>
        <v>-3000</v>
      </c>
      <c r="P196">
        <f t="shared" ref="P196:P259" si="19">VLOOKUP(ROUNDUP(MOD(M196/165,7),0),$J$34:$K$41,2,FALSE)</f>
        <v>0.25</v>
      </c>
      <c r="S196">
        <v>194</v>
      </c>
      <c r="T196" s="192">
        <v>71590574.642308548</v>
      </c>
      <c r="U196" s="192">
        <v>72590009.617262483</v>
      </c>
      <c r="V196" s="192">
        <v>73237225.119916722</v>
      </c>
      <c r="W196" s="192">
        <v>73876742.126701474</v>
      </c>
      <c r="X196" s="192">
        <v>73955995.489208728</v>
      </c>
      <c r="Y196" s="192">
        <v>74366614.03688401</v>
      </c>
      <c r="Z196" s="192">
        <v>75038509.136321679</v>
      </c>
      <c r="AA196" s="192">
        <v>75947186.374312267</v>
      </c>
      <c r="AB196" s="192">
        <v>76540741.276529253</v>
      </c>
      <c r="AC196" s="192">
        <v>77103725.179034144</v>
      </c>
      <c r="AD196" s="192">
        <v>77191008.914534256</v>
      </c>
      <c r="AE196" s="192">
        <f t="shared" ref="AE196:AE259" si="20">MAX(T196:AD196)</f>
        <v>77191008.914534256</v>
      </c>
      <c r="AF196" s="192">
        <f>HLOOKUP(MAX(T196:AD196),T196:$AD$1158,COUNT(AD196:$AD$1158),FALSE)</f>
        <v>200000</v>
      </c>
      <c r="AK196">
        <v>193</v>
      </c>
      <c r="AL196" s="198">
        <v>68958031.742961824</v>
      </c>
    </row>
    <row r="197" spans="13:38" x14ac:dyDescent="0.25">
      <c r="M197">
        <v>195</v>
      </c>
      <c r="N197">
        <f t="shared" si="17"/>
        <v>50</v>
      </c>
      <c r="O197">
        <f t="shared" si="18"/>
        <v>-3000</v>
      </c>
      <c r="P197">
        <f t="shared" si="19"/>
        <v>0.25</v>
      </c>
      <c r="S197">
        <v>195</v>
      </c>
      <c r="T197" s="192">
        <v>75896147.282703876</v>
      </c>
      <c r="U197" s="192">
        <v>76879513.550241202</v>
      </c>
      <c r="V197" s="192">
        <v>77933010.948919296</v>
      </c>
      <c r="W197" s="192">
        <v>78439340.932809219</v>
      </c>
      <c r="X197" s="192">
        <v>79207949.149074256</v>
      </c>
      <c r="Y197" s="192">
        <v>79350301.69344613</v>
      </c>
      <c r="Z197" s="192">
        <v>80257773.289894611</v>
      </c>
      <c r="AA197" s="192">
        <v>81299111.440689266</v>
      </c>
      <c r="AB197" s="192">
        <v>82076785.047813654</v>
      </c>
      <c r="AC197" s="192">
        <v>82880845.4649636</v>
      </c>
      <c r="AD197" s="192">
        <v>83095290.095633537</v>
      </c>
      <c r="AE197" s="192">
        <f t="shared" si="20"/>
        <v>83095290.095633537</v>
      </c>
      <c r="AF197" s="192">
        <f>HLOOKUP(MAX(T197:AD197),T197:$AD$1158,COUNT(AD197:$AD$1158),FALSE)</f>
        <v>200000</v>
      </c>
      <c r="AK197">
        <v>194</v>
      </c>
      <c r="AL197" s="198">
        <v>73948520.464407325</v>
      </c>
    </row>
    <row r="198" spans="13:38" x14ac:dyDescent="0.25">
      <c r="M198">
        <v>196</v>
      </c>
      <c r="N198">
        <f t="shared" si="17"/>
        <v>-75</v>
      </c>
      <c r="O198">
        <f t="shared" si="18"/>
        <v>-1000</v>
      </c>
      <c r="P198">
        <f t="shared" si="19"/>
        <v>0.25</v>
      </c>
      <c r="S198">
        <v>196</v>
      </c>
      <c r="T198" s="192">
        <v>22691748.057087705</v>
      </c>
      <c r="U198" s="192">
        <v>21529539.580744851</v>
      </c>
      <c r="V198" s="192">
        <v>20016701.999489468</v>
      </c>
      <c r="W198" s="192">
        <v>18493373.008748915</v>
      </c>
      <c r="X198" s="192">
        <v>16413775.833575066</v>
      </c>
      <c r="Y198" s="192">
        <v>14609981.6788431</v>
      </c>
      <c r="Z198" s="192">
        <v>13160553.560849695</v>
      </c>
      <c r="AA198" s="192">
        <v>11841847.19898396</v>
      </c>
      <c r="AB198" s="192">
        <v>10260678.839676507</v>
      </c>
      <c r="AC198" s="192">
        <v>8704135.4203388505</v>
      </c>
      <c r="AD198" s="192">
        <v>6562239.6603941116</v>
      </c>
      <c r="AE198" s="192">
        <f t="shared" si="20"/>
        <v>22691748.057087705</v>
      </c>
      <c r="AF198" s="192">
        <f>HLOOKUP(MAX(T198:AD198),T198:$AD$1158,COUNT(AD198:$AD$1158),FALSE)</f>
        <v>150000</v>
      </c>
      <c r="AK198">
        <v>195</v>
      </c>
      <c r="AL198" s="198">
        <v>78657958.00816232</v>
      </c>
    </row>
    <row r="199" spans="13:38" x14ac:dyDescent="0.25">
      <c r="M199">
        <v>197</v>
      </c>
      <c r="N199">
        <f t="shared" si="17"/>
        <v>-65</v>
      </c>
      <c r="O199">
        <f t="shared" si="18"/>
        <v>-1000</v>
      </c>
      <c r="P199">
        <f t="shared" si="19"/>
        <v>0.25</v>
      </c>
      <c r="S199">
        <v>197</v>
      </c>
      <c r="T199" s="192">
        <v>26937796.651763283</v>
      </c>
      <c r="U199" s="192">
        <v>25762312.381619509</v>
      </c>
      <c r="V199" s="192">
        <v>24652963.782772306</v>
      </c>
      <c r="W199" s="192">
        <v>23000443.228981126</v>
      </c>
      <c r="X199" s="192">
        <v>21604263.195730872</v>
      </c>
      <c r="Y199" s="192">
        <v>19586562.656193126</v>
      </c>
      <c r="Z199" s="192">
        <v>18323086.58231857</v>
      </c>
      <c r="AA199" s="192">
        <v>17190332.264571674</v>
      </c>
      <c r="AB199" s="192">
        <v>15795115.949383061</v>
      </c>
      <c r="AC199" s="192">
        <v>14368126.088253848</v>
      </c>
      <c r="AD199" s="192">
        <v>12468580.85833835</v>
      </c>
      <c r="AE199" s="192">
        <f t="shared" si="20"/>
        <v>26937796.651763283</v>
      </c>
      <c r="AF199" s="192">
        <f>HLOOKUP(MAX(T199:AD199),T199:$AD$1158,COUNT(AD199:$AD$1158),FALSE)</f>
        <v>150000</v>
      </c>
      <c r="AK199">
        <v>196</v>
      </c>
      <c r="AL199" s="198">
        <v>17416777.623017855</v>
      </c>
    </row>
    <row r="200" spans="13:38" x14ac:dyDescent="0.25">
      <c r="M200">
        <v>198</v>
      </c>
      <c r="N200">
        <f t="shared" si="17"/>
        <v>-55</v>
      </c>
      <c r="O200">
        <f t="shared" si="18"/>
        <v>-1000</v>
      </c>
      <c r="P200">
        <f t="shared" si="19"/>
        <v>0.25</v>
      </c>
      <c r="S200">
        <v>198</v>
      </c>
      <c r="T200" s="192">
        <v>30858937.344544888</v>
      </c>
      <c r="U200" s="192">
        <v>30203467.570598718</v>
      </c>
      <c r="V200" s="192">
        <v>29071688.627765808</v>
      </c>
      <c r="W200" s="192">
        <v>28087064.395301811</v>
      </c>
      <c r="X200" s="192">
        <v>26394892.128962059</v>
      </c>
      <c r="Y200" s="192">
        <v>24808144.222386852</v>
      </c>
      <c r="Z200" s="192">
        <v>23916519.6739049</v>
      </c>
      <c r="AA200" s="192">
        <v>22802127.019372653</v>
      </c>
      <c r="AB200" s="192">
        <v>21602017.298487674</v>
      </c>
      <c r="AC200" s="192">
        <v>20370134.031662088</v>
      </c>
      <c r="AD200" s="192">
        <v>18867905.408785708</v>
      </c>
      <c r="AE200" s="192">
        <f t="shared" si="20"/>
        <v>30858937.344544888</v>
      </c>
      <c r="AF200" s="192">
        <f>HLOOKUP(MAX(T200:AD200),T200:$AD$1158,COUNT(AD200:$AD$1158),FALSE)</f>
        <v>150000</v>
      </c>
      <c r="AK200">
        <v>197</v>
      </c>
      <c r="AL200" s="198">
        <v>22116377.676012859</v>
      </c>
    </row>
    <row r="201" spans="13:38" x14ac:dyDescent="0.25">
      <c r="M201">
        <v>199</v>
      </c>
      <c r="N201">
        <f t="shared" si="17"/>
        <v>-45</v>
      </c>
      <c r="O201">
        <f t="shared" si="18"/>
        <v>-1000</v>
      </c>
      <c r="P201">
        <f t="shared" si="19"/>
        <v>0.25</v>
      </c>
      <c r="S201">
        <v>199</v>
      </c>
      <c r="T201" s="192">
        <v>35104985.939220466</v>
      </c>
      <c r="U201" s="192">
        <v>34394508.59925428</v>
      </c>
      <c r="V201" s="192">
        <v>33859230.260491095</v>
      </c>
      <c r="W201" s="192">
        <v>32594134.615534022</v>
      </c>
      <c r="X201" s="192">
        <v>31421367.100852154</v>
      </c>
      <c r="Y201" s="192">
        <v>29784725.199736878</v>
      </c>
      <c r="Z201" s="192">
        <v>29079052.695373766</v>
      </c>
      <c r="AA201" s="192">
        <v>28037238.69886208</v>
      </c>
      <c r="AB201" s="192">
        <v>27136454.408194225</v>
      </c>
      <c r="AC201" s="192">
        <v>25969266.440780122</v>
      </c>
      <c r="AD201" s="192">
        <v>24774246.606729947</v>
      </c>
      <c r="AE201" s="192">
        <f t="shared" si="20"/>
        <v>35104985.939220466</v>
      </c>
      <c r="AF201" s="192">
        <f>HLOOKUP(MAX(T201:AD201),T201:$AD$1158,COUNT(AD201:$AD$1158),FALSE)</f>
        <v>150000</v>
      </c>
      <c r="AK201">
        <v>198</v>
      </c>
      <c r="AL201" s="198">
        <v>27208238.26931591</v>
      </c>
    </row>
    <row r="202" spans="13:38" x14ac:dyDescent="0.25">
      <c r="M202">
        <v>200</v>
      </c>
      <c r="N202">
        <f t="shared" si="17"/>
        <v>-35</v>
      </c>
      <c r="O202">
        <f t="shared" si="18"/>
        <v>-1000</v>
      </c>
      <c r="P202">
        <f t="shared" si="19"/>
        <v>0.25</v>
      </c>
      <c r="S202">
        <v>200</v>
      </c>
      <c r="T202" s="192">
        <v>39151806.695976287</v>
      </c>
      <c r="U202" s="192">
        <v>39022309.139483415</v>
      </c>
      <c r="V202" s="192">
        <v>38277955.105484597</v>
      </c>
      <c r="W202" s="192">
        <v>37425502.993120484</v>
      </c>
      <c r="X202" s="192">
        <v>36211996.034083344</v>
      </c>
      <c r="Y202" s="192">
        <v>35006306.7659306</v>
      </c>
      <c r="Z202" s="192">
        <v>34495740.855871111</v>
      </c>
      <c r="AA202" s="192">
        <v>33945518.041261941</v>
      </c>
      <c r="AB202" s="192">
        <v>32943355.757298835</v>
      </c>
      <c r="AC202" s="192">
        <v>31971274.384188361</v>
      </c>
      <c r="AD202" s="192">
        <v>30971361.144441813</v>
      </c>
      <c r="AE202" s="192">
        <f t="shared" si="20"/>
        <v>39151806.695976287</v>
      </c>
      <c r="AF202" s="192">
        <f>HLOOKUP(MAX(T202:AD202),T202:$AD$1158,COUNT(AD202:$AD$1158),FALSE)</f>
        <v>150000</v>
      </c>
      <c r="AK202">
        <v>199</v>
      </c>
      <c r="AL202" s="198">
        <v>31907838.322310902</v>
      </c>
    </row>
    <row r="203" spans="13:38" x14ac:dyDescent="0.25">
      <c r="M203">
        <v>201</v>
      </c>
      <c r="N203">
        <f t="shared" si="17"/>
        <v>-25</v>
      </c>
      <c r="O203">
        <f t="shared" si="18"/>
        <v>-1000</v>
      </c>
      <c r="P203">
        <f t="shared" si="19"/>
        <v>0.25</v>
      </c>
      <c r="S203">
        <v>201</v>
      </c>
      <c r="T203" s="192">
        <v>43536402.599271059</v>
      </c>
      <c r="U203" s="192">
        <v>43213350.168138966</v>
      </c>
      <c r="V203" s="192">
        <v>42914216.888767436</v>
      </c>
      <c r="W203" s="192">
        <v>41984781.431590907</v>
      </c>
      <c r="X203" s="192">
        <v>41238471.005973428</v>
      </c>
      <c r="Y203" s="192">
        <v>39828332.586726665</v>
      </c>
      <c r="Z203" s="192">
        <v>39658273.877339981</v>
      </c>
      <c r="AA203" s="192">
        <v>39180629.720751375</v>
      </c>
      <c r="AB203" s="192">
        <v>38477792.867005393</v>
      </c>
      <c r="AC203" s="192">
        <v>37691663.538013756</v>
      </c>
      <c r="AD203" s="192">
        <v>36877702.342386052</v>
      </c>
      <c r="AE203" s="192">
        <f t="shared" si="20"/>
        <v>43536402.599271059</v>
      </c>
      <c r="AF203" s="192">
        <f>HLOOKUP(MAX(T203:AD203),T203:$AD$1158,COUNT(AD203:$AD$1158),FALSE)</f>
        <v>150000</v>
      </c>
      <c r="AK203">
        <v>200</v>
      </c>
      <c r="AL203" s="198">
        <v>36838802.99803666</v>
      </c>
    </row>
    <row r="204" spans="13:38" x14ac:dyDescent="0.25">
      <c r="M204">
        <v>202</v>
      </c>
      <c r="N204">
        <f t="shared" si="17"/>
        <v>-15</v>
      </c>
      <c r="O204">
        <f t="shared" si="18"/>
        <v>-1000</v>
      </c>
      <c r="P204">
        <f t="shared" si="19"/>
        <v>0.25</v>
      </c>
      <c r="S204">
        <v>202</v>
      </c>
      <c r="T204" s="192">
        <v>47583223.35602688</v>
      </c>
      <c r="U204" s="192">
        <v>47654505.357118174</v>
      </c>
      <c r="V204" s="192">
        <v>47195711.632754818</v>
      </c>
      <c r="W204" s="192">
        <v>46816149.809177369</v>
      </c>
      <c r="X204" s="192">
        <v>45981868.149351284</v>
      </c>
      <c r="Y204" s="192">
        <v>45049914.152920395</v>
      </c>
      <c r="Z204" s="192">
        <v>45074962.037837341</v>
      </c>
      <c r="AA204" s="192">
        <v>44792424.47555235</v>
      </c>
      <c r="AB204" s="192">
        <v>44474171.688022226</v>
      </c>
      <c r="AC204" s="192">
        <v>43693671.481421992</v>
      </c>
      <c r="AD204" s="192">
        <v>43074816.880097926</v>
      </c>
      <c r="AE204" s="192">
        <f t="shared" si="20"/>
        <v>47654505.357118174</v>
      </c>
      <c r="AF204" s="192">
        <f>HLOOKUP(MAX(T204:AD204),T204:$AD$1158,COUNT(AD204:$AD$1158),FALSE)</f>
        <v>155000</v>
      </c>
      <c r="AK204">
        <v>201</v>
      </c>
      <c r="AL204" s="198">
        <v>41538403.051031664</v>
      </c>
    </row>
    <row r="205" spans="13:38" x14ac:dyDescent="0.25">
      <c r="M205">
        <v>203</v>
      </c>
      <c r="N205">
        <f t="shared" si="17"/>
        <v>-10</v>
      </c>
      <c r="O205">
        <f t="shared" si="18"/>
        <v>-1000</v>
      </c>
      <c r="P205">
        <f t="shared" si="19"/>
        <v>0.25</v>
      </c>
      <c r="S205">
        <v>203</v>
      </c>
      <c r="T205" s="192">
        <v>49756537.134518795</v>
      </c>
      <c r="U205" s="192">
        <v>49719300.854149647</v>
      </c>
      <c r="V205" s="192">
        <v>49813698.463552997</v>
      </c>
      <c r="W205" s="192">
        <v>49220010.538981542</v>
      </c>
      <c r="X205" s="192">
        <v>48718650.744685315</v>
      </c>
      <c r="Y205" s="192">
        <v>47647926.536466457</v>
      </c>
      <c r="Z205" s="192">
        <v>47719151.779978178</v>
      </c>
      <c r="AA205" s="192">
        <v>47348745.503852122</v>
      </c>
      <c r="AB205" s="192">
        <v>47119368.933569901</v>
      </c>
      <c r="AC205" s="192">
        <v>46623588.686541423</v>
      </c>
      <c r="AD205" s="192">
        <v>46099976.572876878</v>
      </c>
      <c r="AE205" s="192">
        <f t="shared" si="20"/>
        <v>49813698.463552997</v>
      </c>
      <c r="AF205" s="192">
        <f>HLOOKUP(MAX(T205:AD205),T205:$AD$1158,COUNT(AD205:$AD$1158),FALSE)</f>
        <v>160000</v>
      </c>
      <c r="AK205">
        <v>202</v>
      </c>
      <c r="AL205" s="198">
        <v>46469367.726757422</v>
      </c>
    </row>
    <row r="206" spans="13:38" x14ac:dyDescent="0.25">
      <c r="M206">
        <v>204</v>
      </c>
      <c r="N206">
        <f t="shared" si="17"/>
        <v>-5</v>
      </c>
      <c r="O206">
        <f t="shared" si="18"/>
        <v>-1000</v>
      </c>
      <c r="P206">
        <f t="shared" si="19"/>
        <v>0.25</v>
      </c>
      <c r="S206">
        <v>204</v>
      </c>
      <c r="T206" s="192">
        <v>51829271.950702459</v>
      </c>
      <c r="U206" s="192">
        <v>51887278.15799284</v>
      </c>
      <c r="V206" s="192">
        <v>51831973.416037664</v>
      </c>
      <c r="W206" s="192">
        <v>51420826.698289715</v>
      </c>
      <c r="X206" s="192">
        <v>51008343.121241376</v>
      </c>
      <c r="Y206" s="192">
        <v>50026495.130270422</v>
      </c>
      <c r="Z206" s="192">
        <v>50186596.591030039</v>
      </c>
      <c r="AA206" s="192">
        <v>50088177.733652495</v>
      </c>
      <c r="AB206" s="192">
        <v>50008608.797728784</v>
      </c>
      <c r="AC206" s="192">
        <v>49357662.149336986</v>
      </c>
      <c r="AD206" s="192">
        <v>48797727.828908451</v>
      </c>
      <c r="AE206" s="192">
        <f t="shared" si="20"/>
        <v>51887278.15799284</v>
      </c>
      <c r="AF206" s="192">
        <f>HLOOKUP(MAX(T206:AD206),T206:$AD$1158,COUNT(AD206:$AD$1158),FALSE)</f>
        <v>155000</v>
      </c>
      <c r="AK206">
        <v>203</v>
      </c>
      <c r="AL206" s="198">
        <v>48876448.553285129</v>
      </c>
    </row>
    <row r="207" spans="13:38" x14ac:dyDescent="0.25">
      <c r="M207">
        <v>205</v>
      </c>
      <c r="N207">
        <f t="shared" si="17"/>
        <v>0</v>
      </c>
      <c r="O207">
        <f t="shared" si="18"/>
        <v>-1000</v>
      </c>
      <c r="P207">
        <f t="shared" si="19"/>
        <v>0.25</v>
      </c>
      <c r="S207">
        <v>205</v>
      </c>
      <c r="T207" s="192">
        <v>53763459.458266929</v>
      </c>
      <c r="U207" s="192">
        <v>54305369.622159682</v>
      </c>
      <c r="V207" s="192">
        <v>54138758.318970896</v>
      </c>
      <c r="W207" s="192">
        <v>54051378.916568011</v>
      </c>
      <c r="X207" s="192">
        <v>53509279.677916497</v>
      </c>
      <c r="Y207" s="192">
        <v>52869508.102660179</v>
      </c>
      <c r="Z207" s="192">
        <v>53135839.940475531</v>
      </c>
      <c r="AA207" s="192">
        <v>53143651.460153706</v>
      </c>
      <c r="AB207" s="192">
        <v>52926270.282674514</v>
      </c>
      <c r="AC207" s="192">
        <v>52625596.629949667</v>
      </c>
      <c r="AD207" s="192">
        <v>52297091.110588744</v>
      </c>
      <c r="AE207" s="192">
        <f t="shared" si="20"/>
        <v>54305369.622159682</v>
      </c>
      <c r="AF207" s="192">
        <f>HLOOKUP(MAX(T207:AD207),T207:$AD$1158,COUNT(AD207:$AD$1158),FALSE)</f>
        <v>155000</v>
      </c>
      <c r="AK207">
        <v>204</v>
      </c>
      <c r="AL207" s="198">
        <v>51168967.779752418</v>
      </c>
    </row>
    <row r="208" spans="13:38" x14ac:dyDescent="0.25">
      <c r="M208">
        <v>206</v>
      </c>
      <c r="N208">
        <f t="shared" si="17"/>
        <v>10</v>
      </c>
      <c r="O208">
        <f t="shared" si="18"/>
        <v>-1000</v>
      </c>
      <c r="P208">
        <f t="shared" si="19"/>
        <v>0.25</v>
      </c>
      <c r="S208">
        <v>206</v>
      </c>
      <c r="T208" s="192">
        <v>58187953.794569381</v>
      </c>
      <c r="U208" s="192">
        <v>58538142.42303434</v>
      </c>
      <c r="V208" s="192">
        <v>58775020.102253728</v>
      </c>
      <c r="W208" s="192">
        <v>58656055.805680357</v>
      </c>
      <c r="X208" s="192">
        <v>58535754.649806596</v>
      </c>
      <c r="Y208" s="192">
        <v>57846089.080010191</v>
      </c>
      <c r="Z208" s="192">
        <v>58298372.961944401</v>
      </c>
      <c r="AA208" s="192">
        <v>58492136.525741421</v>
      </c>
      <c r="AB208" s="192">
        <v>58343392.326978244</v>
      </c>
      <c r="AC208" s="192">
        <v>58345985.783775054</v>
      </c>
      <c r="AD208" s="192">
        <v>58078233.884521082</v>
      </c>
      <c r="AE208" s="192">
        <f t="shared" si="20"/>
        <v>58775020.102253728</v>
      </c>
      <c r="AF208" s="192">
        <f>HLOOKUP(MAX(T208:AD208),T208:$AD$1158,COUNT(AD208:$AD$1158),FALSE)</f>
        <v>160000</v>
      </c>
      <c r="AK208">
        <v>205</v>
      </c>
      <c r="AL208" s="198">
        <v>53807413.229010887</v>
      </c>
    </row>
    <row r="209" spans="13:38" x14ac:dyDescent="0.25">
      <c r="M209">
        <v>207</v>
      </c>
      <c r="N209">
        <f t="shared" si="17"/>
        <v>20</v>
      </c>
      <c r="O209">
        <f t="shared" si="18"/>
        <v>-1000</v>
      </c>
      <c r="P209">
        <f t="shared" si="19"/>
        <v>0.25</v>
      </c>
      <c r="S209">
        <v>207</v>
      </c>
      <c r="T209" s="192">
        <v>62194876.118317507</v>
      </c>
      <c r="U209" s="192">
        <v>62979297.612013549</v>
      </c>
      <c r="V209" s="192">
        <v>63150179.835816719</v>
      </c>
      <c r="W209" s="192">
        <v>63487424.183266826</v>
      </c>
      <c r="X209" s="192">
        <v>63177603.444999762</v>
      </c>
      <c r="Y209" s="192">
        <v>63067670.646203928</v>
      </c>
      <c r="Z209" s="192">
        <v>63715061.122441754</v>
      </c>
      <c r="AA209" s="192">
        <v>64103931.280542396</v>
      </c>
      <c r="AB209" s="192">
        <v>64457086.213397905</v>
      </c>
      <c r="AC209" s="192">
        <v>64347993.727183297</v>
      </c>
      <c r="AD209" s="192">
        <v>64275348.422232956</v>
      </c>
      <c r="AE209" s="192">
        <f t="shared" si="20"/>
        <v>64457086.213397905</v>
      </c>
      <c r="AF209" s="192">
        <f>HLOOKUP(MAX(T209:AD209),T209:$AD$1158,COUNT(AD209:$AD$1158),FALSE)</f>
        <v>190000</v>
      </c>
      <c r="AK209">
        <v>206</v>
      </c>
      <c r="AL209" s="198">
        <v>58507013.282005884</v>
      </c>
    </row>
    <row r="210" spans="13:38" x14ac:dyDescent="0.25">
      <c r="M210">
        <v>208</v>
      </c>
      <c r="N210">
        <f t="shared" si="17"/>
        <v>30</v>
      </c>
      <c r="O210">
        <f t="shared" si="18"/>
        <v>-1000</v>
      </c>
      <c r="P210">
        <f t="shared" si="19"/>
        <v>0.25</v>
      </c>
      <c r="S210">
        <v>208</v>
      </c>
      <c r="T210" s="192">
        <v>66440924.7129931</v>
      </c>
      <c r="U210" s="192">
        <v>67080615.330398038</v>
      </c>
      <c r="V210" s="192">
        <v>67786441.619099572</v>
      </c>
      <c r="W210" s="192">
        <v>68046702.621737227</v>
      </c>
      <c r="X210" s="192">
        <v>68204078.416889861</v>
      </c>
      <c r="Y210" s="192">
        <v>67995186.494489208</v>
      </c>
      <c r="Z210" s="192">
        <v>68717263.968840718</v>
      </c>
      <c r="AA210" s="192">
        <v>69452416.346130118</v>
      </c>
      <c r="AB210" s="192">
        <v>69874208.257701635</v>
      </c>
      <c r="AC210" s="192">
        <v>70068382.8810087</v>
      </c>
      <c r="AD210" s="192">
        <v>70181689.62017718</v>
      </c>
      <c r="AE210" s="192">
        <f t="shared" si="20"/>
        <v>70181689.62017718</v>
      </c>
      <c r="AF210" s="192">
        <f>HLOOKUP(MAX(T210:AD210),T210:$AD$1158,COUNT(AD210:$AD$1158),FALSE)</f>
        <v>200000</v>
      </c>
      <c r="AK210">
        <v>207</v>
      </c>
      <c r="AL210" s="198">
        <v>63437977.957731649</v>
      </c>
    </row>
    <row r="211" spans="13:38" x14ac:dyDescent="0.25">
      <c r="M211">
        <v>209</v>
      </c>
      <c r="N211">
        <f t="shared" si="17"/>
        <v>40</v>
      </c>
      <c r="O211">
        <f t="shared" si="18"/>
        <v>-1000</v>
      </c>
      <c r="P211">
        <f t="shared" si="19"/>
        <v>0.25</v>
      </c>
      <c r="S211">
        <v>209</v>
      </c>
      <c r="T211" s="192">
        <v>70487745.469748914</v>
      </c>
      <c r="U211" s="192">
        <v>71521770.519377261</v>
      </c>
      <c r="V211" s="192">
        <v>72205166.464093059</v>
      </c>
      <c r="W211" s="192">
        <v>72878070.999323711</v>
      </c>
      <c r="X211" s="192">
        <v>72994707.350121036</v>
      </c>
      <c r="Y211" s="192">
        <v>73436211.85042502</v>
      </c>
      <c r="Z211" s="192">
        <v>74133952.129338056</v>
      </c>
      <c r="AA211" s="192">
        <v>75064211.100931093</v>
      </c>
      <c r="AB211" s="192">
        <v>75681109.606806248</v>
      </c>
      <c r="AC211" s="192">
        <v>76266234.566740796</v>
      </c>
      <c r="AD211" s="192">
        <v>76378804.157889053</v>
      </c>
      <c r="AE211" s="192">
        <f t="shared" si="20"/>
        <v>76378804.157889053</v>
      </c>
      <c r="AF211" s="192">
        <f>HLOOKUP(MAX(T211:AD211),T211:$AD$1158,COUNT(AD211:$AD$1158),FALSE)</f>
        <v>200000</v>
      </c>
      <c r="AK211">
        <v>208</v>
      </c>
      <c r="AL211" s="198">
        <v>68037959.228065401</v>
      </c>
    </row>
    <row r="212" spans="13:38" x14ac:dyDescent="0.25">
      <c r="M212">
        <v>210</v>
      </c>
      <c r="N212">
        <f t="shared" si="17"/>
        <v>50</v>
      </c>
      <c r="O212">
        <f t="shared" si="18"/>
        <v>-1000</v>
      </c>
      <c r="P212">
        <f t="shared" si="19"/>
        <v>0.25</v>
      </c>
      <c r="S212">
        <v>210</v>
      </c>
      <c r="T212" s="192">
        <v>74733794.064424485</v>
      </c>
      <c r="U212" s="192">
        <v>75754543.320251912</v>
      </c>
      <c r="V212" s="192">
        <v>76841428.247375891</v>
      </c>
      <c r="W212" s="192">
        <v>77385141.219555929</v>
      </c>
      <c r="X212" s="192">
        <v>78185194.712276861</v>
      </c>
      <c r="Y212" s="192">
        <v>78363727.698710307</v>
      </c>
      <c r="Z212" s="192">
        <v>79296485.150806919</v>
      </c>
      <c r="AA212" s="192">
        <v>80359964.359031215</v>
      </c>
      <c r="AB212" s="192">
        <v>81160981.569813818</v>
      </c>
      <c r="AC212" s="192">
        <v>81986623.720566198</v>
      </c>
      <c r="AD212" s="192">
        <v>82226913.530711487</v>
      </c>
      <c r="AE212" s="192">
        <f t="shared" si="20"/>
        <v>82226913.530711487</v>
      </c>
      <c r="AF212" s="192">
        <f>HLOOKUP(MAX(T212:AD212),T212:$AD$1158,COUNT(AD212:$AD$1158),FALSE)</f>
        <v>200000</v>
      </c>
      <c r="AK212">
        <v>209</v>
      </c>
      <c r="AL212" s="198">
        <v>72968923.90379113</v>
      </c>
    </row>
    <row r="213" spans="13:38" x14ac:dyDescent="0.25">
      <c r="M213">
        <v>211</v>
      </c>
      <c r="N213">
        <f t="shared" si="17"/>
        <v>-75</v>
      </c>
      <c r="O213">
        <f t="shared" si="18"/>
        <v>1000</v>
      </c>
      <c r="P213">
        <f t="shared" si="19"/>
        <v>0.25</v>
      </c>
      <c r="S213">
        <v>211</v>
      </c>
      <c r="T213" s="192">
        <v>22258956.231434535</v>
      </c>
      <c r="U213" s="192">
        <v>21131337.829766076</v>
      </c>
      <c r="V213" s="192">
        <v>19654680.690572277</v>
      </c>
      <c r="W213" s="192">
        <v>18164739.228277616</v>
      </c>
      <c r="X213" s="192">
        <v>16122525.041393854</v>
      </c>
      <c r="Y213" s="192">
        <v>14350176.163117785</v>
      </c>
      <c r="Z213" s="192">
        <v>12926033.900772538</v>
      </c>
      <c r="AA213" s="192">
        <v>11629468.596336463</v>
      </c>
      <c r="AB213" s="192">
        <v>10071643.840687176</v>
      </c>
      <c r="AC213" s="192">
        <v>8536682.1549519673</v>
      </c>
      <c r="AD213" s="192">
        <v>6420631.5744825937</v>
      </c>
      <c r="AE213" s="192">
        <f t="shared" si="20"/>
        <v>22258956.231434535</v>
      </c>
      <c r="AF213" s="192">
        <f>HLOOKUP(MAX(T213:AD213),T213:$AD$1158,COUNT(AD213:$AD$1158),FALSE)</f>
        <v>150000</v>
      </c>
      <c r="AK213">
        <v>210</v>
      </c>
      <c r="AL213" s="198">
        <v>77622189.639269292</v>
      </c>
    </row>
    <row r="214" spans="13:38" x14ac:dyDescent="0.25">
      <c r="M214">
        <v>212</v>
      </c>
      <c r="N214">
        <f t="shared" si="17"/>
        <v>-65</v>
      </c>
      <c r="O214">
        <f t="shared" si="18"/>
        <v>1000</v>
      </c>
      <c r="P214">
        <f t="shared" si="19"/>
        <v>0.25</v>
      </c>
      <c r="S214">
        <v>212</v>
      </c>
      <c r="T214" s="192">
        <v>26445480.780390359</v>
      </c>
      <c r="U214" s="192">
        <v>25307379.498536676</v>
      </c>
      <c r="V214" s="192">
        <v>24231418.428135362</v>
      </c>
      <c r="W214" s="192">
        <v>22616280.862634268</v>
      </c>
      <c r="X214" s="192">
        <v>21251546.105839923</v>
      </c>
      <c r="Y214" s="192">
        <v>19270026.008363761</v>
      </c>
      <c r="Z214" s="192">
        <v>18031835.790137354</v>
      </c>
      <c r="AA214" s="192">
        <v>16921222.529820122</v>
      </c>
      <c r="AB214" s="192">
        <v>15549349.818289675</v>
      </c>
      <c r="AC214" s="192">
        <v>14144501.014590122</v>
      </c>
      <c r="AD214" s="192">
        <v>12270241.640322777</v>
      </c>
      <c r="AE214" s="192">
        <f t="shared" si="20"/>
        <v>26445480.780390359</v>
      </c>
      <c r="AF214" s="192">
        <f>HLOOKUP(MAX(T214:AD214),T214:$AD$1158,COUNT(AD214:$AD$1158),FALSE)</f>
        <v>150000</v>
      </c>
      <c r="AK214">
        <v>211</v>
      </c>
      <c r="AL214" s="198">
        <v>17107777.733135346</v>
      </c>
    </row>
    <row r="215" spans="13:38" x14ac:dyDescent="0.25">
      <c r="M215">
        <v>213</v>
      </c>
      <c r="N215">
        <f t="shared" si="17"/>
        <v>-55</v>
      </c>
      <c r="O215">
        <f t="shared" si="18"/>
        <v>1000</v>
      </c>
      <c r="P215">
        <f t="shared" si="19"/>
        <v>0.25</v>
      </c>
      <c r="S215">
        <v>213</v>
      </c>
      <c r="T215" s="192">
        <v>30311652.211123623</v>
      </c>
      <c r="U215" s="192">
        <v>29689010.641796131</v>
      </c>
      <c r="V215" s="192">
        <v>28593412.141024809</v>
      </c>
      <c r="W215" s="192">
        <v>27640233.185016718</v>
      </c>
      <c r="X215" s="192">
        <v>25985443.906967051</v>
      </c>
      <c r="Y215" s="192">
        <v>24432083.528837733</v>
      </c>
      <c r="Z215" s="192">
        <v>23563802.584013943</v>
      </c>
      <c r="AA215" s="192">
        <v>22473493.238901351</v>
      </c>
      <c r="AB215" s="192">
        <v>21296727.121674534</v>
      </c>
      <c r="AC215" s="192">
        <v>20086984.912278607</v>
      </c>
      <c r="AD215" s="192">
        <v>18608099.893060397</v>
      </c>
      <c r="AE215" s="192">
        <f t="shared" si="20"/>
        <v>30311652.211123623</v>
      </c>
      <c r="AF215" s="192">
        <f>HLOOKUP(MAX(T215:AD215),T215:$AD$1158,COUNT(AD215:$AD$1158),FALSE)</f>
        <v>150000</v>
      </c>
      <c r="AK215">
        <v>212</v>
      </c>
      <c r="AL215" s="198">
        <v>21750646.654026292</v>
      </c>
    </row>
    <row r="216" spans="13:38" x14ac:dyDescent="0.25">
      <c r="M216">
        <v>214</v>
      </c>
      <c r="N216">
        <f t="shared" si="17"/>
        <v>-45</v>
      </c>
      <c r="O216">
        <f t="shared" si="18"/>
        <v>1000</v>
      </c>
      <c r="P216">
        <f t="shared" si="19"/>
        <v>0.25</v>
      </c>
      <c r="S216">
        <v>214</v>
      </c>
      <c r="T216" s="192">
        <v>34498176.760079458</v>
      </c>
      <c r="U216" s="192">
        <v>33823879.862174846</v>
      </c>
      <c r="V216" s="192">
        <v>33319487.476040363</v>
      </c>
      <c r="W216" s="192">
        <v>32091774.819373369</v>
      </c>
      <c r="X216" s="192">
        <v>30952394.833137393</v>
      </c>
      <c r="Y216" s="192">
        <v>29351933.374083713</v>
      </c>
      <c r="Z216" s="192">
        <v>28669604.473378759</v>
      </c>
      <c r="AA216" s="192">
        <v>27653076.332515229</v>
      </c>
      <c r="AB216" s="192">
        <v>26774433.099277034</v>
      </c>
      <c r="AC216" s="192">
        <v>25630588.735521093</v>
      </c>
      <c r="AD216" s="192">
        <v>24457709.958900582</v>
      </c>
      <c r="AE216" s="192">
        <f t="shared" si="20"/>
        <v>34498176.760079458</v>
      </c>
      <c r="AF216" s="192">
        <f>HLOOKUP(MAX(T216:AD216),T216:$AD$1158,COUNT(AD216:$AD$1158),FALSE)</f>
        <v>150000</v>
      </c>
      <c r="AK216">
        <v>213</v>
      </c>
      <c r="AL216" s="198">
        <v>26781040.949619602</v>
      </c>
    </row>
    <row r="217" spans="13:38" x14ac:dyDescent="0.25">
      <c r="M217">
        <v>215</v>
      </c>
      <c r="N217">
        <f t="shared" si="17"/>
        <v>-35</v>
      </c>
      <c r="O217">
        <f t="shared" si="18"/>
        <v>1000</v>
      </c>
      <c r="P217">
        <f t="shared" si="19"/>
        <v>0.25</v>
      </c>
      <c r="S217">
        <v>215</v>
      </c>
      <c r="T217" s="192">
        <v>38488266.384731218</v>
      </c>
      <c r="U217" s="192">
        <v>38389654.780867033</v>
      </c>
      <c r="V217" s="192">
        <v>37681481.188929811</v>
      </c>
      <c r="W217" s="192">
        <v>36863619.151240088</v>
      </c>
      <c r="X217" s="192">
        <v>35686292.634264529</v>
      </c>
      <c r="Y217" s="192">
        <v>34513990.894557685</v>
      </c>
      <c r="Z217" s="192">
        <v>34026768.588156357</v>
      </c>
      <c r="AA217" s="192">
        <v>33498686.830976851</v>
      </c>
      <c r="AB217" s="192">
        <v>32521810.402661897</v>
      </c>
      <c r="AC217" s="192">
        <v>31573072.633209579</v>
      </c>
      <c r="AD217" s="192">
        <v>30595300.450892694</v>
      </c>
      <c r="AE217" s="192">
        <f t="shared" si="20"/>
        <v>38488266.384731218</v>
      </c>
      <c r="AF217" s="192">
        <f>HLOOKUP(MAX(T217:AD217),T217:$AD$1158,COUNT(AD217:$AD$1158),FALSE)</f>
        <v>150000</v>
      </c>
      <c r="AK217">
        <v>214</v>
      </c>
      <c r="AL217" s="198">
        <v>31423909.870510548</v>
      </c>
    </row>
    <row r="218" spans="13:38" x14ac:dyDescent="0.25">
      <c r="M218">
        <v>216</v>
      </c>
      <c r="N218">
        <f t="shared" si="17"/>
        <v>-25</v>
      </c>
      <c r="O218">
        <f t="shared" si="18"/>
        <v>1000</v>
      </c>
      <c r="P218">
        <f t="shared" si="19"/>
        <v>0.25</v>
      </c>
      <c r="S218">
        <v>216</v>
      </c>
      <c r="T218" s="192">
        <v>42811395.990316257</v>
      </c>
      <c r="U218" s="192">
        <v>42524524.001245752</v>
      </c>
      <c r="V218" s="192">
        <v>42258218.9264929</v>
      </c>
      <c r="W218" s="192">
        <v>41366725.781433657</v>
      </c>
      <c r="X218" s="192">
        <v>40653243.56043487</v>
      </c>
      <c r="Y218" s="192">
        <v>39281047.453305408</v>
      </c>
      <c r="Z218" s="192">
        <v>39132570.477521181</v>
      </c>
      <c r="AA218" s="192">
        <v>38678269.924590737</v>
      </c>
      <c r="AB218" s="192">
        <v>37999516.380264394</v>
      </c>
      <c r="AC218" s="192">
        <v>37236730.654930927</v>
      </c>
      <c r="AD218" s="192">
        <v>36444910.516732879</v>
      </c>
      <c r="AE218" s="192">
        <f t="shared" si="20"/>
        <v>42811395.990316257</v>
      </c>
      <c r="AF218" s="192">
        <f>HLOOKUP(MAX(T218:AD218),T218:$AD$1158,COUNT(AD218:$AD$1158),FALSE)</f>
        <v>150000</v>
      </c>
      <c r="AK218">
        <v>215</v>
      </c>
      <c r="AL218" s="198">
        <v>36295350.500516556</v>
      </c>
    </row>
    <row r="219" spans="13:38" x14ac:dyDescent="0.25">
      <c r="M219">
        <v>217</v>
      </c>
      <c r="N219">
        <f t="shared" si="17"/>
        <v>-15</v>
      </c>
      <c r="O219">
        <f t="shared" si="18"/>
        <v>1000</v>
      </c>
      <c r="P219">
        <f t="shared" si="19"/>
        <v>0.25</v>
      </c>
      <c r="S219">
        <v>217</v>
      </c>
      <c r="T219" s="192">
        <v>46801485.614968009</v>
      </c>
      <c r="U219" s="192">
        <v>46906155.14450521</v>
      </c>
      <c r="V219" s="192">
        <v>46484744.408431947</v>
      </c>
      <c r="W219" s="192">
        <v>46138570.113300376</v>
      </c>
      <c r="X219" s="192">
        <v>45340468.895535871</v>
      </c>
      <c r="Y219" s="192">
        <v>44443104.97377938</v>
      </c>
      <c r="Z219" s="192">
        <v>44489734.592298776</v>
      </c>
      <c r="AA219" s="192">
        <v>44230540.633671954</v>
      </c>
      <c r="AB219" s="192">
        <v>43934428.903571501</v>
      </c>
      <c r="AC219" s="192">
        <v>43179214.552619413</v>
      </c>
      <c r="AD219" s="192">
        <v>42582501.008724995</v>
      </c>
      <c r="AE219" s="192">
        <f t="shared" si="20"/>
        <v>46906155.14450521</v>
      </c>
      <c r="AF219" s="192">
        <f>HLOOKUP(MAX(T219:AD219),T219:$AD$1158,COUNT(AD219:$AD$1158),FALSE)</f>
        <v>155000</v>
      </c>
      <c r="AK219">
        <v>216</v>
      </c>
      <c r="AL219" s="198">
        <v>40938219.421407498</v>
      </c>
    </row>
    <row r="220" spans="13:38" x14ac:dyDescent="0.25">
      <c r="M220">
        <v>218</v>
      </c>
      <c r="N220">
        <f t="shared" si="17"/>
        <v>-10</v>
      </c>
      <c r="O220">
        <f t="shared" si="18"/>
        <v>1000</v>
      </c>
      <c r="P220">
        <f t="shared" si="19"/>
        <v>0.25</v>
      </c>
      <c r="S220">
        <v>218</v>
      </c>
      <c r="T220" s="192">
        <v>48944332.3778736</v>
      </c>
      <c r="U220" s="192">
        <v>48943276.539566033</v>
      </c>
      <c r="V220" s="192">
        <v>49069119.425425284</v>
      </c>
      <c r="W220" s="192">
        <v>48512814.489143923</v>
      </c>
      <c r="X220" s="192">
        <v>48044842.223293588</v>
      </c>
      <c r="Y220" s="192">
        <v>47011501.003364816</v>
      </c>
      <c r="Z220" s="192">
        <v>47104867.304306202</v>
      </c>
      <c r="AA220" s="192">
        <v>46759746.883828297</v>
      </c>
      <c r="AB220" s="192">
        <v>46552511.370975733</v>
      </c>
      <c r="AC220" s="192">
        <v>46080074.727605425</v>
      </c>
      <c r="AD220" s="192">
        <v>45578603.671370544</v>
      </c>
      <c r="AE220" s="192">
        <f t="shared" si="20"/>
        <v>49069119.425425284</v>
      </c>
      <c r="AF220" s="192">
        <f>HLOOKUP(MAX(T220:AD220),T220:$AD$1158,COUNT(AD220:$AD$1158),FALSE)</f>
        <v>160000</v>
      </c>
      <c r="AK220">
        <v>217</v>
      </c>
      <c r="AL220" s="198">
        <v>45809660.051413506</v>
      </c>
    </row>
    <row r="221" spans="13:38" x14ac:dyDescent="0.25">
      <c r="M221">
        <v>219</v>
      </c>
      <c r="N221">
        <f t="shared" si="17"/>
        <v>-5</v>
      </c>
      <c r="O221">
        <f t="shared" si="18"/>
        <v>1000</v>
      </c>
      <c r="P221">
        <f t="shared" si="19"/>
        <v>0.25</v>
      </c>
      <c r="S221">
        <v>219</v>
      </c>
      <c r="T221" s="192">
        <v>50988010.163923845</v>
      </c>
      <c r="U221" s="192">
        <v>51082196.813275814</v>
      </c>
      <c r="V221" s="192">
        <v>51061482.145995036</v>
      </c>
      <c r="W221" s="192">
        <v>50686515.870308667</v>
      </c>
      <c r="X221" s="192">
        <v>50307419.821706221</v>
      </c>
      <c r="Y221" s="192">
        <v>49362954.819025353</v>
      </c>
      <c r="Z221" s="192">
        <v>49545197.337214641</v>
      </c>
      <c r="AA221" s="192">
        <v>49470122.083495259</v>
      </c>
      <c r="AB221" s="192">
        <v>49412134.881173998</v>
      </c>
      <c r="AC221" s="192">
        <v>48787033.412257567</v>
      </c>
      <c r="AD221" s="192">
        <v>48250442.695487186</v>
      </c>
      <c r="AE221" s="192">
        <f t="shared" si="20"/>
        <v>51082196.813275814</v>
      </c>
      <c r="AF221" s="192">
        <f>HLOOKUP(MAX(T221:AD221),T221:$AD$1158,COUNT(AD221:$AD$1158),FALSE)</f>
        <v>155000</v>
      </c>
      <c r="AK221">
        <v>218</v>
      </c>
      <c r="AL221" s="198">
        <v>48187683.847807802</v>
      </c>
    </row>
    <row r="222" spans="13:38" x14ac:dyDescent="0.25">
      <c r="M222">
        <v>220</v>
      </c>
      <c r="N222">
        <f t="shared" si="17"/>
        <v>0</v>
      </c>
      <c r="O222">
        <f t="shared" si="18"/>
        <v>1000</v>
      </c>
      <c r="P222">
        <f t="shared" si="19"/>
        <v>0.25</v>
      </c>
      <c r="S222">
        <v>220</v>
      </c>
      <c r="T222" s="192">
        <v>52895082.893344894</v>
      </c>
      <c r="U222" s="192">
        <v>53467879.009866327</v>
      </c>
      <c r="V222" s="192">
        <v>53338650.694967635</v>
      </c>
      <c r="W222" s="192">
        <v>53284658.821010649</v>
      </c>
      <c r="X222" s="192">
        <v>52778740.024420723</v>
      </c>
      <c r="Y222" s="192">
        <v>52173558.523838788</v>
      </c>
      <c r="Z222" s="192">
        <v>52462031.419083804</v>
      </c>
      <c r="AA222" s="192">
        <v>52493186.542420149</v>
      </c>
      <c r="AB222" s="192">
        <v>52299888.674360588</v>
      </c>
      <c r="AC222" s="192">
        <v>52022558.625293911</v>
      </c>
      <c r="AD222" s="192">
        <v>51716194.16336266</v>
      </c>
      <c r="AE222" s="192">
        <f t="shared" si="20"/>
        <v>53467879.009866327</v>
      </c>
      <c r="AF222" s="192">
        <f>HLOOKUP(MAX(T222:AD222),T222:$AD$1158,COUNT(AD222:$AD$1158),FALSE)</f>
        <v>155000</v>
      </c>
      <c r="AK222">
        <v>219</v>
      </c>
      <c r="AL222" s="198">
        <v>50452528.972304456</v>
      </c>
    </row>
    <row r="223" spans="13:38" x14ac:dyDescent="0.25">
      <c r="M223">
        <v>221</v>
      </c>
      <c r="N223">
        <f t="shared" si="17"/>
        <v>10</v>
      </c>
      <c r="O223">
        <f t="shared" si="18"/>
        <v>1000</v>
      </c>
      <c r="P223">
        <f t="shared" si="19"/>
        <v>0.25</v>
      </c>
      <c r="S223">
        <v>221</v>
      </c>
      <c r="T223" s="192">
        <v>57257551.608110398</v>
      </c>
      <c r="U223" s="192">
        <v>57643920.678636938</v>
      </c>
      <c r="V223" s="192">
        <v>57915388.432530724</v>
      </c>
      <c r="W223" s="192">
        <v>57832604.578018934</v>
      </c>
      <c r="X223" s="192">
        <v>57745690.95059105</v>
      </c>
      <c r="Y223" s="192">
        <v>57093408.369084753</v>
      </c>
      <c r="Z223" s="192">
        <v>57567833.308448613</v>
      </c>
      <c r="AA223" s="192">
        <v>57784940.475903809</v>
      </c>
      <c r="AB223" s="192">
        <v>57661482.13278877</v>
      </c>
      <c r="AC223" s="192">
        <v>57686216.647015259</v>
      </c>
      <c r="AD223" s="192">
        <v>57441808.351419441</v>
      </c>
      <c r="AE223" s="192">
        <f t="shared" si="20"/>
        <v>57915388.432530724</v>
      </c>
      <c r="AF223" s="192">
        <f>HLOOKUP(MAX(T223:AD223),T223:$AD$1158,COUNT(AD223:$AD$1158),FALSE)</f>
        <v>160000</v>
      </c>
      <c r="AK223">
        <v>220</v>
      </c>
      <c r="AL223" s="198">
        <v>53059124.477813803</v>
      </c>
    </row>
    <row r="224" spans="13:38" x14ac:dyDescent="0.25">
      <c r="M224">
        <v>222</v>
      </c>
      <c r="N224">
        <f t="shared" si="17"/>
        <v>20</v>
      </c>
      <c r="O224">
        <f t="shared" si="18"/>
        <v>1000</v>
      </c>
      <c r="P224">
        <f t="shared" si="19"/>
        <v>0.25</v>
      </c>
      <c r="S224">
        <v>222</v>
      </c>
      <c r="T224" s="192">
        <v>61208302.123581693</v>
      </c>
      <c r="U224" s="192">
        <v>62025551.821896397</v>
      </c>
      <c r="V224" s="192">
        <v>62234376.357816875</v>
      </c>
      <c r="W224" s="192">
        <v>62604448.909885652</v>
      </c>
      <c r="X224" s="192">
        <v>62332570.483735897</v>
      </c>
      <c r="Y224" s="192">
        <v>62255465.889558733</v>
      </c>
      <c r="Z224" s="192">
        <v>62924997.423226215</v>
      </c>
      <c r="AA224" s="192">
        <v>63337211.184985034</v>
      </c>
      <c r="AB224" s="192">
        <v>63712507.175270192</v>
      </c>
      <c r="AC224" s="192">
        <v>63628700.544703737</v>
      </c>
      <c r="AD224" s="192">
        <v>63579398.843411565</v>
      </c>
      <c r="AE224" s="192">
        <f t="shared" si="20"/>
        <v>63712507.175270192</v>
      </c>
      <c r="AF224" s="192">
        <f>HLOOKUP(MAX(T224:AD224),T224:$AD$1158,COUNT(AD224:$AD$1158),FALSE)</f>
        <v>190000</v>
      </c>
      <c r="AK224">
        <v>221</v>
      </c>
      <c r="AL224" s="198">
        <v>57701993.398704752</v>
      </c>
    </row>
    <row r="225" spans="13:38" x14ac:dyDescent="0.25">
      <c r="M225">
        <v>223</v>
      </c>
      <c r="N225">
        <f t="shared" si="17"/>
        <v>30</v>
      </c>
      <c r="O225">
        <f t="shared" si="18"/>
        <v>1000</v>
      </c>
      <c r="P225">
        <f t="shared" si="19"/>
        <v>0.25</v>
      </c>
      <c r="S225">
        <v>223</v>
      </c>
      <c r="T225" s="192">
        <v>65394826.672537521</v>
      </c>
      <c r="U225" s="192">
        <v>66071900.278232545</v>
      </c>
      <c r="V225" s="192">
        <v>66811114.095379949</v>
      </c>
      <c r="W225" s="192">
        <v>67107555.540079221</v>
      </c>
      <c r="X225" s="192">
        <v>67299521.409906238</v>
      </c>
      <c r="Y225" s="192">
        <v>67126809.929567173</v>
      </c>
      <c r="Z225" s="192">
        <v>67872231.007576838</v>
      </c>
      <c r="AA225" s="192">
        <v>68628965.118468702</v>
      </c>
      <c r="AB225" s="192">
        <v>69074100.633698374</v>
      </c>
      <c r="AC225" s="192">
        <v>69292358.566425085</v>
      </c>
      <c r="AD225" s="192">
        <v>69429008.90925175</v>
      </c>
      <c r="AE225" s="192">
        <f t="shared" si="20"/>
        <v>69429008.90925175</v>
      </c>
      <c r="AF225" s="192">
        <f>HLOOKUP(MAX(T225:AD225),T225:$AD$1158,COUNT(AD225:$AD$1158),FALSE)</f>
        <v>200000</v>
      </c>
      <c r="AK225">
        <v>222</v>
      </c>
      <c r="AL225" s="198">
        <v>62573434.028710753</v>
      </c>
    </row>
    <row r="226" spans="13:38" x14ac:dyDescent="0.25">
      <c r="M226">
        <v>224</v>
      </c>
      <c r="N226">
        <f t="shared" si="17"/>
        <v>40</v>
      </c>
      <c r="O226">
        <f t="shared" si="18"/>
        <v>1000</v>
      </c>
      <c r="P226">
        <f t="shared" si="19"/>
        <v>0.25</v>
      </c>
      <c r="S226">
        <v>224</v>
      </c>
      <c r="T226" s="192">
        <v>69384916.29718928</v>
      </c>
      <c r="U226" s="192">
        <v>70453531.42149201</v>
      </c>
      <c r="V226" s="192">
        <v>71173107.808269396</v>
      </c>
      <c r="W226" s="192">
        <v>71879399.871945933</v>
      </c>
      <c r="X226" s="192">
        <v>72033419.211033374</v>
      </c>
      <c r="Y226" s="192">
        <v>72505809.66396603</v>
      </c>
      <c r="Z226" s="192">
        <v>73229395.122354433</v>
      </c>
      <c r="AA226" s="192">
        <v>74181235.827549919</v>
      </c>
      <c r="AB226" s="192">
        <v>74821477.937083244</v>
      </c>
      <c r="AC226" s="192">
        <v>75428743.954447433</v>
      </c>
      <c r="AD226" s="192">
        <v>75566599.40124388</v>
      </c>
      <c r="AE226" s="192">
        <f t="shared" si="20"/>
        <v>75566599.40124388</v>
      </c>
      <c r="AF226" s="192">
        <f>HLOOKUP(MAX(T226:AD226),T226:$AD$1158,COUNT(AD226:$AD$1158),FALSE)</f>
        <v>200000</v>
      </c>
      <c r="AK226">
        <v>223</v>
      </c>
      <c r="AL226" s="198">
        <v>67117886.713168949</v>
      </c>
    </row>
    <row r="227" spans="13:38" x14ac:dyDescent="0.25">
      <c r="M227">
        <v>225</v>
      </c>
      <c r="N227">
        <f t="shared" si="17"/>
        <v>50</v>
      </c>
      <c r="O227">
        <f t="shared" si="18"/>
        <v>1000</v>
      </c>
      <c r="P227">
        <f t="shared" si="19"/>
        <v>0.25</v>
      </c>
      <c r="S227">
        <v>225</v>
      </c>
      <c r="T227" s="192">
        <v>73571440.846145108</v>
      </c>
      <c r="U227" s="192">
        <v>74629573.090262607</v>
      </c>
      <c r="V227" s="192">
        <v>75749845.545832485</v>
      </c>
      <c r="W227" s="192">
        <v>76330941.506302595</v>
      </c>
      <c r="X227" s="192">
        <v>77162440.275479451</v>
      </c>
      <c r="Y227" s="192">
        <v>77377153.70397447</v>
      </c>
      <c r="Z227" s="192">
        <v>78335197.011719242</v>
      </c>
      <c r="AA227" s="192">
        <v>79420817.27737321</v>
      </c>
      <c r="AB227" s="192">
        <v>80245178.091813952</v>
      </c>
      <c r="AC227" s="192">
        <v>81092401.976168782</v>
      </c>
      <c r="AD227" s="192">
        <v>81358536.965789452</v>
      </c>
      <c r="AE227" s="192">
        <f t="shared" si="20"/>
        <v>81358536.965789452</v>
      </c>
      <c r="AF227" s="192">
        <f>HLOOKUP(MAX(T227:AD227),T227:$AD$1158,COUNT(AD227:$AD$1158),FALSE)</f>
        <v>200000</v>
      </c>
      <c r="AK227">
        <v>224</v>
      </c>
      <c r="AL227" s="198">
        <v>71989327.343174949</v>
      </c>
    </row>
    <row r="228" spans="13:38" x14ac:dyDescent="0.25">
      <c r="M228">
        <v>226</v>
      </c>
      <c r="N228">
        <f t="shared" si="17"/>
        <v>-75</v>
      </c>
      <c r="O228">
        <f t="shared" si="18"/>
        <v>3000</v>
      </c>
      <c r="P228">
        <f t="shared" si="19"/>
        <v>0.25</v>
      </c>
      <c r="S228">
        <v>226</v>
      </c>
      <c r="T228" s="192">
        <v>21826164.405781366</v>
      </c>
      <c r="U228" s="192">
        <v>20733136.078787293</v>
      </c>
      <c r="V228" s="192">
        <v>19292659.381655086</v>
      </c>
      <c r="W228" s="192">
        <v>17836105.447806317</v>
      </c>
      <c r="X228" s="192">
        <v>15831274.249212641</v>
      </c>
      <c r="Y228" s="192">
        <v>14090370.647392474</v>
      </c>
      <c r="Z228" s="192">
        <v>12691514.240695378</v>
      </c>
      <c r="AA228" s="192">
        <v>11417089.993688967</v>
      </c>
      <c r="AB228" s="192">
        <v>9882608.8416978437</v>
      </c>
      <c r="AC228" s="192">
        <v>8369228.889565086</v>
      </c>
      <c r="AD228" s="192">
        <v>6279023.4885710739</v>
      </c>
      <c r="AE228" s="192">
        <f t="shared" si="20"/>
        <v>21826164.405781366</v>
      </c>
      <c r="AF228" s="192">
        <f>HLOOKUP(MAX(T228:AD228),T228:$AD$1158,COUNT(AD228:$AD$1158),FALSE)</f>
        <v>150000</v>
      </c>
      <c r="AK228">
        <v>225</v>
      </c>
      <c r="AL228" s="198">
        <v>76586421.27037625</v>
      </c>
    </row>
    <row r="229" spans="13:38" x14ac:dyDescent="0.25">
      <c r="M229">
        <v>227</v>
      </c>
      <c r="N229">
        <f t="shared" si="17"/>
        <v>-65</v>
      </c>
      <c r="O229">
        <f t="shared" si="18"/>
        <v>3000</v>
      </c>
      <c r="P229">
        <f t="shared" si="19"/>
        <v>0.25</v>
      </c>
      <c r="S229">
        <v>227</v>
      </c>
      <c r="T229" s="192">
        <v>25953164.90901744</v>
      </c>
      <c r="U229" s="192">
        <v>24852446.615453843</v>
      </c>
      <c r="V229" s="192">
        <v>23809873.07349842</v>
      </c>
      <c r="W229" s="192">
        <v>22232118.496287417</v>
      </c>
      <c r="X229" s="192">
        <v>20898829.015948974</v>
      </c>
      <c r="Y229" s="192">
        <v>18953489.360534396</v>
      </c>
      <c r="Z229" s="192">
        <v>17740584.997956142</v>
      </c>
      <c r="AA229" s="192">
        <v>16652112.795068569</v>
      </c>
      <c r="AB229" s="192">
        <v>15303583.687196288</v>
      </c>
      <c r="AC229" s="192">
        <v>13920875.940926395</v>
      </c>
      <c r="AD229" s="192">
        <v>12071902.422307206</v>
      </c>
      <c r="AE229" s="192">
        <f t="shared" si="20"/>
        <v>25953164.90901744</v>
      </c>
      <c r="AF229" s="192">
        <f>HLOOKUP(MAX(T229:AD229),T229:$AD$1158,COUNT(AD229:$AD$1158),FALSE)</f>
        <v>150000</v>
      </c>
      <c r="AK229">
        <v>226</v>
      </c>
      <c r="AL229" s="198">
        <v>16798777.843252834</v>
      </c>
    </row>
    <row r="230" spans="13:38" x14ac:dyDescent="0.25">
      <c r="M230">
        <v>228</v>
      </c>
      <c r="N230">
        <f t="shared" si="17"/>
        <v>-55</v>
      </c>
      <c r="O230">
        <f t="shared" si="18"/>
        <v>3000</v>
      </c>
      <c r="P230">
        <f t="shared" si="19"/>
        <v>0.25</v>
      </c>
      <c r="S230">
        <v>228</v>
      </c>
      <c r="T230" s="192">
        <v>29764367.077702366</v>
      </c>
      <c r="U230" s="192">
        <v>29174553.712993551</v>
      </c>
      <c r="V230" s="192">
        <v>28115135.654283818</v>
      </c>
      <c r="W230" s="192">
        <v>27193401.97473162</v>
      </c>
      <c r="X230" s="192">
        <v>25575995.684972048</v>
      </c>
      <c r="Y230" s="192">
        <v>24056022.835288618</v>
      </c>
      <c r="Z230" s="192">
        <v>23211085.494122989</v>
      </c>
      <c r="AA230" s="192">
        <v>22144859.458430048</v>
      </c>
      <c r="AB230" s="192">
        <v>20991436.944861397</v>
      </c>
      <c r="AC230" s="192">
        <v>19803835.792895131</v>
      </c>
      <c r="AD230" s="192">
        <v>18348294.377335086</v>
      </c>
      <c r="AE230" s="192">
        <f t="shared" si="20"/>
        <v>29764367.077702366</v>
      </c>
      <c r="AF230" s="192">
        <f>HLOOKUP(MAX(T230:AD230),T230:$AD$1158,COUNT(AD230:$AD$1158),FALSE)</f>
        <v>150000</v>
      </c>
      <c r="AK230">
        <v>227</v>
      </c>
      <c r="AL230" s="198">
        <v>21384915.632039726</v>
      </c>
    </row>
    <row r="231" spans="13:38" x14ac:dyDescent="0.25">
      <c r="M231">
        <v>229</v>
      </c>
      <c r="N231">
        <f t="shared" si="17"/>
        <v>-45</v>
      </c>
      <c r="O231">
        <f t="shared" si="18"/>
        <v>3000</v>
      </c>
      <c r="P231">
        <f t="shared" si="19"/>
        <v>0.25</v>
      </c>
      <c r="S231">
        <v>229</v>
      </c>
      <c r="T231" s="192">
        <v>33891367.580938436</v>
      </c>
      <c r="U231" s="192">
        <v>33253251.125095427</v>
      </c>
      <c r="V231" s="192">
        <v>32779744.691589624</v>
      </c>
      <c r="W231" s="192">
        <v>31589415.023212723</v>
      </c>
      <c r="X231" s="192">
        <v>30483422.565422643</v>
      </c>
      <c r="Y231" s="192">
        <v>28919141.54843054</v>
      </c>
      <c r="Z231" s="192">
        <v>28260156.251383752</v>
      </c>
      <c r="AA231" s="192">
        <v>27268913.966168374</v>
      </c>
      <c r="AB231" s="192">
        <v>26412411.790359844</v>
      </c>
      <c r="AC231" s="192">
        <v>25291911.030262068</v>
      </c>
      <c r="AD231" s="192">
        <v>24141173.311071217</v>
      </c>
      <c r="AE231" s="192">
        <f t="shared" si="20"/>
        <v>33891367.580938436</v>
      </c>
      <c r="AF231" s="192">
        <f>HLOOKUP(MAX(T231:AD231),T231:$AD$1158,COUNT(AD231:$AD$1158),FALSE)</f>
        <v>150000</v>
      </c>
      <c r="AK231">
        <v>228</v>
      </c>
      <c r="AL231" s="198">
        <v>26353843.629923295</v>
      </c>
    </row>
    <row r="232" spans="13:38" x14ac:dyDescent="0.25">
      <c r="M232">
        <v>230</v>
      </c>
      <c r="N232">
        <f t="shared" si="17"/>
        <v>-35</v>
      </c>
      <c r="O232">
        <f t="shared" si="18"/>
        <v>3000</v>
      </c>
      <c r="P232">
        <f t="shared" si="19"/>
        <v>0.25</v>
      </c>
      <c r="S232">
        <v>230</v>
      </c>
      <c r="T232" s="192">
        <v>37824726.073486149</v>
      </c>
      <c r="U232" s="192">
        <v>37757000.422250658</v>
      </c>
      <c r="V232" s="192">
        <v>37085007.272375025</v>
      </c>
      <c r="W232" s="192">
        <v>36301735.309359685</v>
      </c>
      <c r="X232" s="192">
        <v>35160589.234445721</v>
      </c>
      <c r="Y232" s="192">
        <v>34021675.023184761</v>
      </c>
      <c r="Z232" s="192">
        <v>33557796.320441604</v>
      </c>
      <c r="AA232" s="192">
        <v>33051855.620691761</v>
      </c>
      <c r="AB232" s="192">
        <v>32100265.048024945</v>
      </c>
      <c r="AC232" s="192">
        <v>31174870.882230796</v>
      </c>
      <c r="AD232" s="192">
        <v>30219239.757343587</v>
      </c>
      <c r="AE232" s="192">
        <f t="shared" si="20"/>
        <v>37824726.073486149</v>
      </c>
      <c r="AF232" s="192">
        <f>HLOOKUP(MAX(T232:AD232),T232:$AD$1158,COUNT(AD232:$AD$1158),FALSE)</f>
        <v>150000</v>
      </c>
      <c r="AK232">
        <v>229</v>
      </c>
      <c r="AL232" s="198">
        <v>30939981.418710187</v>
      </c>
    </row>
    <row r="233" spans="13:38" x14ac:dyDescent="0.25">
      <c r="M233">
        <v>231</v>
      </c>
      <c r="N233">
        <f t="shared" si="17"/>
        <v>-25</v>
      </c>
      <c r="O233">
        <f t="shared" si="18"/>
        <v>3000</v>
      </c>
      <c r="P233">
        <f t="shared" si="19"/>
        <v>0.25</v>
      </c>
      <c r="S233">
        <v>231</v>
      </c>
      <c r="T233" s="192">
        <v>42086389.381361455</v>
      </c>
      <c r="U233" s="192">
        <v>41835697.834352531</v>
      </c>
      <c r="V233" s="192">
        <v>41602220.964218363</v>
      </c>
      <c r="W233" s="192">
        <v>40748670.131276421</v>
      </c>
      <c r="X233" s="192">
        <v>40068016.114896312</v>
      </c>
      <c r="Y233" s="192">
        <v>38733762.319884151</v>
      </c>
      <c r="Z233" s="192">
        <v>38606867.077702366</v>
      </c>
      <c r="AA233" s="192">
        <v>38175910.128430076</v>
      </c>
      <c r="AB233" s="192">
        <v>37521239.893523403</v>
      </c>
      <c r="AC233" s="192">
        <v>36781797.77184809</v>
      </c>
      <c r="AD233" s="192">
        <v>36012118.691079713</v>
      </c>
      <c r="AE233" s="192">
        <f t="shared" si="20"/>
        <v>42086389.381361455</v>
      </c>
      <c r="AF233" s="192">
        <f>HLOOKUP(MAX(T233:AD233),T233:$AD$1158,COUNT(AD233:$AD$1158),FALSE)</f>
        <v>150000</v>
      </c>
      <c r="AK233">
        <v>230</v>
      </c>
      <c r="AL233" s="198">
        <v>35751898.002996445</v>
      </c>
    </row>
    <row r="234" spans="13:38" x14ac:dyDescent="0.25">
      <c r="M234">
        <v>232</v>
      </c>
      <c r="N234">
        <f t="shared" si="17"/>
        <v>-15</v>
      </c>
      <c r="O234">
        <f t="shared" si="18"/>
        <v>3000</v>
      </c>
      <c r="P234">
        <f t="shared" si="19"/>
        <v>0.25</v>
      </c>
      <c r="S234">
        <v>232</v>
      </c>
      <c r="T234" s="192">
        <v>46019747.87390916</v>
      </c>
      <c r="U234" s="192">
        <v>46157804.931892239</v>
      </c>
      <c r="V234" s="192">
        <v>45773777.184109069</v>
      </c>
      <c r="W234" s="192">
        <v>45460990.417423382</v>
      </c>
      <c r="X234" s="192">
        <v>44699069.641720466</v>
      </c>
      <c r="Y234" s="192">
        <v>43836295.794638366</v>
      </c>
      <c r="Z234" s="192">
        <v>43904507.146760218</v>
      </c>
      <c r="AA234" s="192">
        <v>43668656.791791558</v>
      </c>
      <c r="AB234" s="192">
        <v>43394686.119120769</v>
      </c>
      <c r="AC234" s="192">
        <v>42664757.623816833</v>
      </c>
      <c r="AD234" s="192">
        <v>42090185.137352079</v>
      </c>
      <c r="AE234" s="192">
        <f t="shared" si="20"/>
        <v>46157804.931892239</v>
      </c>
      <c r="AF234" s="192">
        <f>HLOOKUP(MAX(T234:AD234),T234:$AD$1158,COUNT(AD234:$AD$1158),FALSE)</f>
        <v>155000</v>
      </c>
      <c r="AK234">
        <v>231</v>
      </c>
      <c r="AL234" s="198">
        <v>40338035.791783333</v>
      </c>
    </row>
    <row r="235" spans="13:38" x14ac:dyDescent="0.25">
      <c r="M235">
        <v>233</v>
      </c>
      <c r="N235">
        <f t="shared" si="17"/>
        <v>-10</v>
      </c>
      <c r="O235">
        <f t="shared" si="18"/>
        <v>3000</v>
      </c>
      <c r="P235">
        <f t="shared" si="19"/>
        <v>0.25</v>
      </c>
      <c r="S235">
        <v>233</v>
      </c>
      <c r="T235" s="192">
        <v>48132127.621228404</v>
      </c>
      <c r="U235" s="192">
        <v>48167252.224982433</v>
      </c>
      <c r="V235" s="192">
        <v>48324540.387297578</v>
      </c>
      <c r="W235" s="192">
        <v>47805618.439306311</v>
      </c>
      <c r="X235" s="192">
        <v>47371033.701901853</v>
      </c>
      <c r="Y235" s="192">
        <v>46375075.470263168</v>
      </c>
      <c r="Z235" s="192">
        <v>46490582.828634225</v>
      </c>
      <c r="AA235" s="192">
        <v>46170748.263804473</v>
      </c>
      <c r="AB235" s="192">
        <v>45985653.808381572</v>
      </c>
      <c r="AC235" s="192">
        <v>45536560.768669426</v>
      </c>
      <c r="AD235" s="192">
        <v>45057230.769864202</v>
      </c>
      <c r="AE235" s="192">
        <f t="shared" si="20"/>
        <v>48324540.387297578</v>
      </c>
      <c r="AF235" s="192">
        <f>HLOOKUP(MAX(T235:AD235),T235:$AD$1158,COUNT(AD235:$AD$1158),FALSE)</f>
        <v>160000</v>
      </c>
      <c r="AK235">
        <v>232</v>
      </c>
      <c r="AL235" s="198">
        <v>45149952.376069583</v>
      </c>
    </row>
    <row r="236" spans="13:38" x14ac:dyDescent="0.25">
      <c r="M236">
        <v>234</v>
      </c>
      <c r="N236">
        <f t="shared" si="17"/>
        <v>-5</v>
      </c>
      <c r="O236">
        <f t="shared" si="18"/>
        <v>3000</v>
      </c>
      <c r="P236">
        <f t="shared" si="19"/>
        <v>0.25</v>
      </c>
      <c r="S236">
        <v>234</v>
      </c>
      <c r="T236" s="192">
        <v>50146748.377145238</v>
      </c>
      <c r="U236" s="192">
        <v>50277115.468558788</v>
      </c>
      <c r="V236" s="192">
        <v>50290990.8759524</v>
      </c>
      <c r="W236" s="192">
        <v>49952205.04232762</v>
      </c>
      <c r="X236" s="192">
        <v>49606496.522171065</v>
      </c>
      <c r="Y236" s="192">
        <v>48699414.507780284</v>
      </c>
      <c r="Z236" s="192">
        <v>48903798.083399236</v>
      </c>
      <c r="AA236" s="192">
        <v>48852066.433338016</v>
      </c>
      <c r="AB236" s="192">
        <v>48815660.964619212</v>
      </c>
      <c r="AC236" s="192">
        <v>48216404.67517814</v>
      </c>
      <c r="AD236" s="192">
        <v>47703157.562065922</v>
      </c>
      <c r="AE236" s="192">
        <f t="shared" si="20"/>
        <v>50290990.8759524</v>
      </c>
      <c r="AF236" s="192">
        <f>HLOOKUP(MAX(T236:AD236),T236:$AD$1158,COUNT(AD236:$AD$1158),FALSE)</f>
        <v>160000</v>
      </c>
      <c r="AK236">
        <v>233</v>
      </c>
      <c r="AL236" s="198">
        <v>47498919.142330468</v>
      </c>
    </row>
    <row r="237" spans="13:38" x14ac:dyDescent="0.25">
      <c r="M237">
        <v>235</v>
      </c>
      <c r="N237">
        <f t="shared" si="17"/>
        <v>0</v>
      </c>
      <c r="O237">
        <f t="shared" si="18"/>
        <v>3000</v>
      </c>
      <c r="P237">
        <f t="shared" si="19"/>
        <v>0.25</v>
      </c>
      <c r="S237">
        <v>235</v>
      </c>
      <c r="T237" s="192">
        <v>52026706.328422844</v>
      </c>
      <c r="U237" s="192">
        <v>52630388.397572987</v>
      </c>
      <c r="V237" s="192">
        <v>52538543.070964374</v>
      </c>
      <c r="W237" s="192">
        <v>52517938.725453272</v>
      </c>
      <c r="X237" s="192">
        <v>52048200.370924927</v>
      </c>
      <c r="Y237" s="192">
        <v>51477608.945017397</v>
      </c>
      <c r="Z237" s="192">
        <v>51788222.897692069</v>
      </c>
      <c r="AA237" s="192">
        <v>51842721.624686584</v>
      </c>
      <c r="AB237" s="192">
        <v>51673507.066046685</v>
      </c>
      <c r="AC237" s="192">
        <v>51419520.620638154</v>
      </c>
      <c r="AD237" s="192">
        <v>51135297.216136567</v>
      </c>
      <c r="AE237" s="192">
        <f t="shared" si="20"/>
        <v>52630388.397572987</v>
      </c>
      <c r="AF237" s="192">
        <f>HLOOKUP(MAX(T237:AD237),T237:$AD$1158,COUNT(AD237:$AD$1158),FALSE)</f>
        <v>155000</v>
      </c>
      <c r="AK237">
        <v>234</v>
      </c>
      <c r="AL237" s="198">
        <v>49736090.164856479</v>
      </c>
    </row>
    <row r="238" spans="13:38" x14ac:dyDescent="0.25">
      <c r="M238">
        <v>236</v>
      </c>
      <c r="N238">
        <f t="shared" si="17"/>
        <v>10</v>
      </c>
      <c r="O238">
        <f t="shared" si="18"/>
        <v>3000</v>
      </c>
      <c r="P238">
        <f t="shared" si="19"/>
        <v>0.25</v>
      </c>
      <c r="S238">
        <v>236</v>
      </c>
      <c r="T238" s="192">
        <v>56327149.421651423</v>
      </c>
      <c r="U238" s="192">
        <v>56749698.934239544</v>
      </c>
      <c r="V238" s="192">
        <v>57055756.762807712</v>
      </c>
      <c r="W238" s="192">
        <v>57009153.35035751</v>
      </c>
      <c r="X238" s="192">
        <v>56955627.251375526</v>
      </c>
      <c r="Y238" s="192">
        <v>56340727.658159323</v>
      </c>
      <c r="Z238" s="192">
        <v>56837293.654952832</v>
      </c>
      <c r="AA238" s="192">
        <v>57077744.426066183</v>
      </c>
      <c r="AB238" s="192">
        <v>56979571.938599303</v>
      </c>
      <c r="AC238" s="192">
        <v>57026447.510255449</v>
      </c>
      <c r="AD238" s="192">
        <v>56805382.818317808</v>
      </c>
      <c r="AE238" s="192">
        <f t="shared" si="20"/>
        <v>57077744.426066183</v>
      </c>
      <c r="AF238" s="192">
        <f>HLOOKUP(MAX(T238:AD238),T238:$AD$1158,COUNT(AD238:$AD$1158),FALSE)</f>
        <v>185000</v>
      </c>
      <c r="AK238">
        <v>235</v>
      </c>
      <c r="AL238" s="198">
        <v>52310835.726616725</v>
      </c>
    </row>
    <row r="239" spans="13:38" x14ac:dyDescent="0.25">
      <c r="M239">
        <v>237</v>
      </c>
      <c r="N239">
        <f t="shared" si="17"/>
        <v>20</v>
      </c>
      <c r="O239">
        <f t="shared" si="18"/>
        <v>3000</v>
      </c>
      <c r="P239">
        <f t="shared" si="19"/>
        <v>0.25</v>
      </c>
      <c r="S239">
        <v>237</v>
      </c>
      <c r="T239" s="192">
        <v>60221728.128845856</v>
      </c>
      <c r="U239" s="192">
        <v>61071806.031779252</v>
      </c>
      <c r="V239" s="192">
        <v>61318572.879817024</v>
      </c>
      <c r="W239" s="192">
        <v>61721473.636504471</v>
      </c>
      <c r="X239" s="192">
        <v>61487537.522472017</v>
      </c>
      <c r="Y239" s="192">
        <v>61443261.132913537</v>
      </c>
      <c r="Z239" s="192">
        <v>62134933.724010698</v>
      </c>
      <c r="AA239" s="192">
        <v>62570491.089427657</v>
      </c>
      <c r="AB239" s="192">
        <v>62967928.137142494</v>
      </c>
      <c r="AC239" s="192">
        <v>62909407.362224177</v>
      </c>
      <c r="AD239" s="192">
        <v>62883449.264590174</v>
      </c>
      <c r="AE239" s="192">
        <f t="shared" si="20"/>
        <v>62967928.137142494</v>
      </c>
      <c r="AF239" s="192">
        <f>HLOOKUP(MAX(T239:AD239),T239:$AD$1158,COUNT(AD239:$AD$1158),FALSE)</f>
        <v>190000</v>
      </c>
      <c r="AK239">
        <v>236</v>
      </c>
      <c r="AL239" s="198">
        <v>56896973.515403613</v>
      </c>
    </row>
    <row r="240" spans="13:38" x14ac:dyDescent="0.25">
      <c r="M240">
        <v>238</v>
      </c>
      <c r="N240">
        <f t="shared" si="17"/>
        <v>30</v>
      </c>
      <c r="O240">
        <f t="shared" si="18"/>
        <v>3000</v>
      </c>
      <c r="P240">
        <f t="shared" si="19"/>
        <v>0.25</v>
      </c>
      <c r="S240">
        <v>238</v>
      </c>
      <c r="T240" s="192">
        <v>64348728.632081941</v>
      </c>
      <c r="U240" s="192">
        <v>65063185.226067066</v>
      </c>
      <c r="V240" s="192">
        <v>65835786.571660355</v>
      </c>
      <c r="W240" s="192">
        <v>66168408.458421215</v>
      </c>
      <c r="X240" s="192">
        <v>66394964.402922601</v>
      </c>
      <c r="Y240" s="192">
        <v>66258433.364645123</v>
      </c>
      <c r="Z240" s="192">
        <v>67027198.046312958</v>
      </c>
      <c r="AA240" s="192">
        <v>67805513.890807271</v>
      </c>
      <c r="AB240" s="192">
        <v>68273993.009695113</v>
      </c>
      <c r="AC240" s="192">
        <v>68516334.2518415</v>
      </c>
      <c r="AD240" s="192">
        <v>68676328.198326305</v>
      </c>
      <c r="AE240" s="192">
        <f t="shared" si="20"/>
        <v>68676328.198326305</v>
      </c>
      <c r="AF240" s="192">
        <f>HLOOKUP(MAX(T240:AD240),T240:$AD$1158,COUNT(AD240:$AD$1158),FALSE)</f>
        <v>200000</v>
      </c>
      <c r="AK240">
        <v>237</v>
      </c>
      <c r="AL240" s="198">
        <v>61708890.099689864</v>
      </c>
    </row>
    <row r="241" spans="13:38" x14ac:dyDescent="0.25">
      <c r="M241">
        <v>239</v>
      </c>
      <c r="N241">
        <f t="shared" si="17"/>
        <v>40</v>
      </c>
      <c r="O241">
        <f t="shared" si="18"/>
        <v>3000</v>
      </c>
      <c r="P241">
        <f t="shared" si="19"/>
        <v>0.25</v>
      </c>
      <c r="S241">
        <v>239</v>
      </c>
      <c r="T241" s="192">
        <v>68282087.124629632</v>
      </c>
      <c r="U241" s="192">
        <v>69385292.323606774</v>
      </c>
      <c r="V241" s="192">
        <v>70141049.152445748</v>
      </c>
      <c r="W241" s="192">
        <v>70880728.744568169</v>
      </c>
      <c r="X241" s="192">
        <v>71072131.071945682</v>
      </c>
      <c r="Y241" s="192">
        <v>71575407.47750704</v>
      </c>
      <c r="Z241" s="192">
        <v>72324838.115370825</v>
      </c>
      <c r="AA241" s="192">
        <v>73298260.554168731</v>
      </c>
      <c r="AB241" s="192">
        <v>73961846.26736024</v>
      </c>
      <c r="AC241" s="192">
        <v>74591253.342154101</v>
      </c>
      <c r="AD241" s="192">
        <v>74754394.644598663</v>
      </c>
      <c r="AE241" s="192">
        <f t="shared" si="20"/>
        <v>74754394.644598663</v>
      </c>
      <c r="AF241" s="192">
        <f>HLOOKUP(MAX(T241:AD241),T241:$AD$1158,COUNT(AD241:$AD$1158),FALSE)</f>
        <v>200000</v>
      </c>
      <c r="AK241">
        <v>238</v>
      </c>
      <c r="AL241" s="198">
        <v>66197814.198272511</v>
      </c>
    </row>
    <row r="242" spans="13:38" x14ac:dyDescent="0.25">
      <c r="M242">
        <v>240</v>
      </c>
      <c r="N242">
        <f t="shared" si="17"/>
        <v>50</v>
      </c>
      <c r="O242">
        <f t="shared" si="18"/>
        <v>3000</v>
      </c>
      <c r="P242">
        <f t="shared" si="19"/>
        <v>0.25</v>
      </c>
      <c r="S242">
        <v>240</v>
      </c>
      <c r="T242" s="192">
        <v>72409087.627865717</v>
      </c>
      <c r="U242" s="192">
        <v>73504602.860273317</v>
      </c>
      <c r="V242" s="192">
        <v>74658262.844289079</v>
      </c>
      <c r="W242" s="192">
        <v>75276741.793049276</v>
      </c>
      <c r="X242" s="192">
        <v>76139685.838682011</v>
      </c>
      <c r="Y242" s="192">
        <v>76390579.709238619</v>
      </c>
      <c r="Z242" s="192">
        <v>77373908.872631595</v>
      </c>
      <c r="AA242" s="192">
        <v>78481670.195715204</v>
      </c>
      <c r="AB242" s="192">
        <v>79329374.613814101</v>
      </c>
      <c r="AC242" s="192">
        <v>80198180.23177138</v>
      </c>
      <c r="AD242" s="192">
        <v>80490160.400867417</v>
      </c>
      <c r="AE242" s="192">
        <f t="shared" si="20"/>
        <v>80490160.400867417</v>
      </c>
      <c r="AF242" s="192">
        <f>HLOOKUP(MAX(T242:AD242),T242:$AD$1158,COUNT(AD242:$AD$1158),FALSE)</f>
        <v>200000</v>
      </c>
      <c r="AK242">
        <v>239</v>
      </c>
      <c r="AL242" s="198">
        <v>71009730.782558769</v>
      </c>
    </row>
    <row r="243" spans="13:38" x14ac:dyDescent="0.25">
      <c r="M243">
        <v>241</v>
      </c>
      <c r="N243">
        <f t="shared" si="17"/>
        <v>-75</v>
      </c>
      <c r="O243">
        <f t="shared" si="18"/>
        <v>5000</v>
      </c>
      <c r="P243">
        <f t="shared" si="19"/>
        <v>0.25</v>
      </c>
      <c r="S243">
        <v>241</v>
      </c>
      <c r="T243" s="192">
        <v>21393372.580128197</v>
      </c>
      <c r="U243" s="192">
        <v>20334934.327808511</v>
      </c>
      <c r="V243" s="192">
        <v>18930638.072737895</v>
      </c>
      <c r="W243" s="192">
        <v>17507471.667335007</v>
      </c>
      <c r="X243" s="192">
        <v>15540023.457031429</v>
      </c>
      <c r="Y243" s="192">
        <v>13830565.131667163</v>
      </c>
      <c r="Z243" s="192">
        <v>12456994.580618221</v>
      </c>
      <c r="AA243" s="192">
        <v>11204711.391041467</v>
      </c>
      <c r="AB243" s="192">
        <v>9693573.8427085094</v>
      </c>
      <c r="AC243" s="192">
        <v>8201775.6241782028</v>
      </c>
      <c r="AD243" s="192">
        <v>6137415.4026595578</v>
      </c>
      <c r="AE243" s="192">
        <f t="shared" si="20"/>
        <v>21393372.580128197</v>
      </c>
      <c r="AF243" s="192">
        <f>HLOOKUP(MAX(T243:AD243),T243:$AD$1158,COUNT(AD243:$AD$1158),FALSE)</f>
        <v>150000</v>
      </c>
      <c r="AK243">
        <v>240</v>
      </c>
      <c r="AL243" s="198">
        <v>75550652.901483223</v>
      </c>
    </row>
    <row r="244" spans="13:38" x14ac:dyDescent="0.25">
      <c r="M244">
        <v>242</v>
      </c>
      <c r="N244">
        <f t="shared" si="17"/>
        <v>-65</v>
      </c>
      <c r="O244">
        <f t="shared" si="18"/>
        <v>5000</v>
      </c>
      <c r="P244">
        <f t="shared" si="19"/>
        <v>0.25</v>
      </c>
      <c r="S244">
        <v>242</v>
      </c>
      <c r="T244" s="192">
        <v>25460849.03764452</v>
      </c>
      <c r="U244" s="192">
        <v>24397513.732371014</v>
      </c>
      <c r="V244" s="192">
        <v>23388327.718861479</v>
      </c>
      <c r="W244" s="192">
        <v>21847956.129940562</v>
      </c>
      <c r="X244" s="192">
        <v>20546111.926058017</v>
      </c>
      <c r="Y244" s="192">
        <v>18636952.712705035</v>
      </c>
      <c r="Z244" s="192">
        <v>17449334.205774933</v>
      </c>
      <c r="AA244" s="192">
        <v>16383003.060317021</v>
      </c>
      <c r="AB244" s="192">
        <v>15057817.556102902</v>
      </c>
      <c r="AC244" s="192">
        <v>13697250.867262673</v>
      </c>
      <c r="AD244" s="192">
        <v>11873563.204291632</v>
      </c>
      <c r="AE244" s="192">
        <f t="shared" si="20"/>
        <v>25460849.03764452</v>
      </c>
      <c r="AF244" s="192">
        <f>HLOOKUP(MAX(T244:AD244),T244:$AD$1158,COUNT(AD244:$AD$1158),FALSE)</f>
        <v>150000</v>
      </c>
      <c r="AK244">
        <v>241</v>
      </c>
      <c r="AL244" s="198">
        <v>16489777.953370322</v>
      </c>
    </row>
    <row r="245" spans="13:38" x14ac:dyDescent="0.25">
      <c r="M245">
        <v>243</v>
      </c>
      <c r="N245">
        <f t="shared" si="17"/>
        <v>-55</v>
      </c>
      <c r="O245">
        <f t="shared" si="18"/>
        <v>5000</v>
      </c>
      <c r="P245">
        <f t="shared" si="19"/>
        <v>0.25</v>
      </c>
      <c r="S245">
        <v>243</v>
      </c>
      <c r="T245" s="192">
        <v>29217081.944281098</v>
      </c>
      <c r="U245" s="192">
        <v>28660096.784190971</v>
      </c>
      <c r="V245" s="192">
        <v>27636859.167542823</v>
      </c>
      <c r="W245" s="192">
        <v>26746570.764446527</v>
      </c>
      <c r="X245" s="192">
        <v>25166547.462977044</v>
      </c>
      <c r="Y245" s="192">
        <v>23679962.141739503</v>
      </c>
      <c r="Z245" s="192">
        <v>22858368.40423204</v>
      </c>
      <c r="AA245" s="192">
        <v>21816225.677958749</v>
      </c>
      <c r="AB245" s="192">
        <v>20686146.768048257</v>
      </c>
      <c r="AC245" s="192">
        <v>19520686.673511658</v>
      </c>
      <c r="AD245" s="192">
        <v>18088488.861609772</v>
      </c>
      <c r="AE245" s="192">
        <f t="shared" si="20"/>
        <v>29217081.944281098</v>
      </c>
      <c r="AF245" s="192">
        <f>HLOOKUP(MAX(T245:AD245),T245:$AD$1158,COUNT(AD245:$AD$1158),FALSE)</f>
        <v>150000</v>
      </c>
      <c r="AK245">
        <v>242</v>
      </c>
      <c r="AL245" s="198">
        <v>21019184.610053159</v>
      </c>
    </row>
    <row r="246" spans="13:38" x14ac:dyDescent="0.25">
      <c r="M246">
        <v>244</v>
      </c>
      <c r="N246">
        <f t="shared" si="17"/>
        <v>-45</v>
      </c>
      <c r="O246">
        <f t="shared" si="18"/>
        <v>5000</v>
      </c>
      <c r="P246">
        <f t="shared" si="19"/>
        <v>0.25</v>
      </c>
      <c r="S246">
        <v>244</v>
      </c>
      <c r="T246" s="192">
        <v>33284558.401797421</v>
      </c>
      <c r="U246" s="192">
        <v>32682622.388016</v>
      </c>
      <c r="V246" s="192">
        <v>32240001.907138892</v>
      </c>
      <c r="W246" s="192">
        <v>31087055.227052078</v>
      </c>
      <c r="X246" s="192">
        <v>30014450.297707886</v>
      </c>
      <c r="Y246" s="192">
        <v>28486349.722777367</v>
      </c>
      <c r="Z246" s="192">
        <v>27850708.029388748</v>
      </c>
      <c r="AA246" s="192">
        <v>26884751.599821523</v>
      </c>
      <c r="AB246" s="192">
        <v>26050390.481442656</v>
      </c>
      <c r="AC246" s="192">
        <v>24953233.325003039</v>
      </c>
      <c r="AD246" s="192">
        <v>23824636.663241852</v>
      </c>
      <c r="AE246" s="192">
        <f t="shared" si="20"/>
        <v>33284558.401797421</v>
      </c>
      <c r="AF246" s="192">
        <f>HLOOKUP(MAX(T246:AD246),T246:$AD$1158,COUNT(AD246:$AD$1158),FALSE)</f>
        <v>150000</v>
      </c>
      <c r="AK246">
        <v>243</v>
      </c>
      <c r="AL246" s="198">
        <v>25926646.310226995</v>
      </c>
    </row>
    <row r="247" spans="13:38" x14ac:dyDescent="0.25">
      <c r="M247">
        <v>245</v>
      </c>
      <c r="N247">
        <f t="shared" si="17"/>
        <v>-35</v>
      </c>
      <c r="O247">
        <f t="shared" si="18"/>
        <v>5000</v>
      </c>
      <c r="P247">
        <f t="shared" si="19"/>
        <v>0.25</v>
      </c>
      <c r="S247">
        <v>245</v>
      </c>
      <c r="T247" s="192">
        <v>37161185.762241088</v>
      </c>
      <c r="U247" s="192">
        <v>37124346.063634284</v>
      </c>
      <c r="V247" s="192">
        <v>36488533.355820231</v>
      </c>
      <c r="W247" s="192">
        <v>35739851.467479289</v>
      </c>
      <c r="X247" s="192">
        <v>34634885.834626906</v>
      </c>
      <c r="Y247" s="192">
        <v>33529359.151811838</v>
      </c>
      <c r="Z247" s="192">
        <v>33088824.052726842</v>
      </c>
      <c r="AA247" s="192">
        <v>32605024.410406664</v>
      </c>
      <c r="AB247" s="192">
        <v>31678719.693388008</v>
      </c>
      <c r="AC247" s="192">
        <v>30776669.131252028</v>
      </c>
      <c r="AD247" s="192">
        <v>29843179.063794468</v>
      </c>
      <c r="AE247" s="192">
        <f t="shared" si="20"/>
        <v>37161185.762241088</v>
      </c>
      <c r="AF247" s="192">
        <f>HLOOKUP(MAX(T247:AD247),T247:$AD$1158,COUNT(AD247:$AD$1158),FALSE)</f>
        <v>150000</v>
      </c>
      <c r="AK247">
        <v>244</v>
      </c>
      <c r="AL247" s="198">
        <v>30456052.966909833</v>
      </c>
    </row>
    <row r="248" spans="13:38" x14ac:dyDescent="0.25">
      <c r="M248">
        <v>246</v>
      </c>
      <c r="N248">
        <f t="shared" si="17"/>
        <v>-25</v>
      </c>
      <c r="O248">
        <f t="shared" si="18"/>
        <v>5000</v>
      </c>
      <c r="P248">
        <f t="shared" si="19"/>
        <v>0.25</v>
      </c>
      <c r="S248">
        <v>246</v>
      </c>
      <c r="T248" s="192">
        <v>41361382.772406638</v>
      </c>
      <c r="U248" s="192">
        <v>41146871.667459309</v>
      </c>
      <c r="V248" s="192">
        <v>40946223.001943827</v>
      </c>
      <c r="W248" s="192">
        <v>40130614.481119178</v>
      </c>
      <c r="X248" s="192">
        <v>39482788.669357747</v>
      </c>
      <c r="Y248" s="192">
        <v>38186477.186462879</v>
      </c>
      <c r="Z248" s="192">
        <v>38081163.677883551</v>
      </c>
      <c r="AA248" s="192">
        <v>37673550.332269438</v>
      </c>
      <c r="AB248" s="192">
        <v>37042963.406782396</v>
      </c>
      <c r="AC248" s="192">
        <v>36326864.888765261</v>
      </c>
      <c r="AD248" s="192">
        <v>35579326.86542654</v>
      </c>
      <c r="AE248" s="192">
        <f t="shared" si="20"/>
        <v>41361382.772406638</v>
      </c>
      <c r="AF248" s="192">
        <f>HLOOKUP(MAX(T248:AD248),T248:$AD$1158,COUNT(AD248:$AD$1158),FALSE)</f>
        <v>150000</v>
      </c>
      <c r="AK248">
        <v>245</v>
      </c>
      <c r="AL248" s="198">
        <v>35208445.505476341</v>
      </c>
    </row>
    <row r="249" spans="13:38" x14ac:dyDescent="0.25">
      <c r="M249">
        <v>247</v>
      </c>
      <c r="N249">
        <f t="shared" si="17"/>
        <v>-15</v>
      </c>
      <c r="O249">
        <f t="shared" si="18"/>
        <v>5000</v>
      </c>
      <c r="P249">
        <f t="shared" si="19"/>
        <v>0.25</v>
      </c>
      <c r="S249">
        <v>247</v>
      </c>
      <c r="T249" s="192">
        <v>45238010.132850297</v>
      </c>
      <c r="U249" s="192">
        <v>45409454.719279267</v>
      </c>
      <c r="V249" s="192">
        <v>45062809.959786192</v>
      </c>
      <c r="W249" s="192">
        <v>44783410.721546397</v>
      </c>
      <c r="X249" s="192">
        <v>44057670.387905069</v>
      </c>
      <c r="Y249" s="192">
        <v>43229486.615497351</v>
      </c>
      <c r="Z249" s="192">
        <v>43319279.701221645</v>
      </c>
      <c r="AA249" s="192">
        <v>43106772.949911162</v>
      </c>
      <c r="AB249" s="192">
        <v>42854943.334670022</v>
      </c>
      <c r="AC249" s="192">
        <v>42150300.695014253</v>
      </c>
      <c r="AD249" s="192">
        <v>41597869.265979156</v>
      </c>
      <c r="AE249" s="192">
        <f t="shared" si="20"/>
        <v>45409454.719279267</v>
      </c>
      <c r="AF249" s="192">
        <f>HLOOKUP(MAX(T249:AD249),T249:$AD$1158,COUNT(AD249:$AD$1158),FALSE)</f>
        <v>155000</v>
      </c>
      <c r="AK249">
        <v>246</v>
      </c>
      <c r="AL249" s="198">
        <v>39737852.162159175</v>
      </c>
    </row>
    <row r="250" spans="13:38" x14ac:dyDescent="0.25">
      <c r="M250">
        <v>248</v>
      </c>
      <c r="N250">
        <f t="shared" si="17"/>
        <v>-10</v>
      </c>
      <c r="O250">
        <f t="shared" si="18"/>
        <v>5000</v>
      </c>
      <c r="P250">
        <f t="shared" si="19"/>
        <v>0.25</v>
      </c>
      <c r="S250">
        <v>248</v>
      </c>
      <c r="T250" s="192">
        <v>47319922.864583209</v>
      </c>
      <c r="U250" s="192">
        <v>47391227.910398826</v>
      </c>
      <c r="V250" s="192">
        <v>47579961.349169873</v>
      </c>
      <c r="W250" s="192">
        <v>47098422.3894687</v>
      </c>
      <c r="X250" s="192">
        <v>46697225.180510134</v>
      </c>
      <c r="Y250" s="192">
        <v>45738649.937161535</v>
      </c>
      <c r="Z250" s="192">
        <v>45876298.352962241</v>
      </c>
      <c r="AA250" s="192">
        <v>45581749.643780649</v>
      </c>
      <c r="AB250" s="192">
        <v>45418796.245787404</v>
      </c>
      <c r="AC250" s="192">
        <v>44993046.809733428</v>
      </c>
      <c r="AD250" s="192">
        <v>44535857.868357867</v>
      </c>
      <c r="AE250" s="192">
        <f t="shared" si="20"/>
        <v>47579961.349169873</v>
      </c>
      <c r="AF250" s="192">
        <f>HLOOKUP(MAX(T250:AD250),T250:$AD$1158,COUNT(AD250:$AD$1158),FALSE)</f>
        <v>160000</v>
      </c>
      <c r="AK250">
        <v>247</v>
      </c>
      <c r="AL250" s="198">
        <v>44490244.700725675</v>
      </c>
    </row>
    <row r="251" spans="13:38" x14ac:dyDescent="0.25">
      <c r="M251">
        <v>249</v>
      </c>
      <c r="N251">
        <f t="shared" si="17"/>
        <v>-5</v>
      </c>
      <c r="O251">
        <f t="shared" si="18"/>
        <v>5000</v>
      </c>
      <c r="P251">
        <f t="shared" si="19"/>
        <v>0.25</v>
      </c>
      <c r="S251">
        <v>249</v>
      </c>
      <c r="T251" s="192">
        <v>49305486.590366617</v>
      </c>
      <c r="U251" s="192">
        <v>49472034.12384177</v>
      </c>
      <c r="V251" s="192">
        <v>49520499.605909772</v>
      </c>
      <c r="W251" s="192">
        <v>49217894.214346573</v>
      </c>
      <c r="X251" s="192">
        <v>48905573.22263591</v>
      </c>
      <c r="Y251" s="192">
        <v>48035874.196535222</v>
      </c>
      <c r="Z251" s="192">
        <v>48262398.829583831</v>
      </c>
      <c r="AA251" s="192">
        <v>48234010.783180781</v>
      </c>
      <c r="AB251" s="192">
        <v>48219187.048064426</v>
      </c>
      <c r="AC251" s="192">
        <v>47645775.938098721</v>
      </c>
      <c r="AD251" s="192">
        <v>47155872.428644665</v>
      </c>
      <c r="AE251" s="192">
        <f t="shared" si="20"/>
        <v>49520499.605909772</v>
      </c>
      <c r="AF251" s="192">
        <f>HLOOKUP(MAX(T251:AD251),T251:$AD$1158,COUNT(AD251:$AD$1158),FALSE)</f>
        <v>160000</v>
      </c>
      <c r="AK251">
        <v>248</v>
      </c>
      <c r="AL251" s="198">
        <v>46810154.436853141</v>
      </c>
    </row>
    <row r="252" spans="13:38" x14ac:dyDescent="0.25">
      <c r="M252">
        <v>250</v>
      </c>
      <c r="N252">
        <f t="shared" si="17"/>
        <v>0</v>
      </c>
      <c r="O252">
        <f t="shared" si="18"/>
        <v>5000</v>
      </c>
      <c r="P252">
        <f t="shared" si="19"/>
        <v>0.25</v>
      </c>
      <c r="S252">
        <v>250</v>
      </c>
      <c r="T252" s="192">
        <v>51158329.76350081</v>
      </c>
      <c r="U252" s="192">
        <v>51792897.785279639</v>
      </c>
      <c r="V252" s="192">
        <v>51738435.44696112</v>
      </c>
      <c r="W252" s="192">
        <v>51751218.629895903</v>
      </c>
      <c r="X252" s="192">
        <v>51317660.717429146</v>
      </c>
      <c r="Y252" s="192">
        <v>50781659.366196007</v>
      </c>
      <c r="Z252" s="192">
        <v>51114414.376300342</v>
      </c>
      <c r="AA252" s="192">
        <v>51192256.706953011</v>
      </c>
      <c r="AB252" s="192">
        <v>51047125.457732767</v>
      </c>
      <c r="AC252" s="192">
        <v>50816482.615982413</v>
      </c>
      <c r="AD252" s="192">
        <v>50554400.268910483</v>
      </c>
      <c r="AE252" s="192">
        <f t="shared" si="20"/>
        <v>51792897.785279639</v>
      </c>
      <c r="AF252" s="192">
        <f>HLOOKUP(MAX(T252:AD252),T252:$AD$1158,COUNT(AD252:$AD$1158),FALSE)</f>
        <v>155000</v>
      </c>
      <c r="AK252">
        <v>249</v>
      </c>
      <c r="AL252" s="198">
        <v>49019651.357408509</v>
      </c>
    </row>
    <row r="253" spans="13:38" x14ac:dyDescent="0.25">
      <c r="M253">
        <v>251</v>
      </c>
      <c r="N253">
        <f t="shared" si="17"/>
        <v>10</v>
      </c>
      <c r="O253">
        <f t="shared" si="18"/>
        <v>5000</v>
      </c>
      <c r="P253">
        <f t="shared" si="19"/>
        <v>0.25</v>
      </c>
      <c r="S253">
        <v>251</v>
      </c>
      <c r="T253" s="192">
        <v>55396747.235192426</v>
      </c>
      <c r="U253" s="192">
        <v>55855477.189842142</v>
      </c>
      <c r="V253" s="192">
        <v>56196125.093084708</v>
      </c>
      <c r="W253" s="192">
        <v>56185702.122696087</v>
      </c>
      <c r="X253" s="192">
        <v>56165563.55215998</v>
      </c>
      <c r="Y253" s="192">
        <v>55588046.947233878</v>
      </c>
      <c r="Z253" s="192">
        <v>56106754.00145705</v>
      </c>
      <c r="AA253" s="192">
        <v>56370548.376228571</v>
      </c>
      <c r="AB253" s="192">
        <v>56297661.744409844</v>
      </c>
      <c r="AC253" s="192">
        <v>56366678.373495653</v>
      </c>
      <c r="AD253" s="192">
        <v>56168957.285216168</v>
      </c>
      <c r="AE253" s="192">
        <f t="shared" si="20"/>
        <v>56370548.376228571</v>
      </c>
      <c r="AF253" s="192">
        <f>HLOOKUP(MAX(T253:AD253),T253:$AD$1158,COUNT(AD253:$AD$1158),FALSE)</f>
        <v>185000</v>
      </c>
      <c r="AK253">
        <v>250</v>
      </c>
      <c r="AL253" s="198">
        <v>51562546.975419641</v>
      </c>
    </row>
    <row r="254" spans="13:38" x14ac:dyDescent="0.25">
      <c r="M254">
        <v>252</v>
      </c>
      <c r="N254">
        <f t="shared" si="17"/>
        <v>20</v>
      </c>
      <c r="O254">
        <f t="shared" si="18"/>
        <v>5000</v>
      </c>
      <c r="P254">
        <f t="shared" si="19"/>
        <v>0.25</v>
      </c>
      <c r="S254">
        <v>252</v>
      </c>
      <c r="T254" s="192">
        <v>59235154.134110026</v>
      </c>
      <c r="U254" s="192">
        <v>60118060.241662085</v>
      </c>
      <c r="V254" s="192">
        <v>60402769.401817173</v>
      </c>
      <c r="W254" s="192">
        <v>60838498.363123298</v>
      </c>
      <c r="X254" s="192">
        <v>60642504.561208144</v>
      </c>
      <c r="Y254" s="192">
        <v>60631056.376268335</v>
      </c>
      <c r="Z254" s="192">
        <v>61344870.024795145</v>
      </c>
      <c r="AA254" s="192">
        <v>61803770.993870296</v>
      </c>
      <c r="AB254" s="192">
        <v>62223349.099014781</v>
      </c>
      <c r="AC254" s="192">
        <v>62190114.179744639</v>
      </c>
      <c r="AD254" s="192">
        <v>62187499.685768776</v>
      </c>
      <c r="AE254" s="192">
        <f t="shared" si="20"/>
        <v>62223349.099014781</v>
      </c>
      <c r="AF254" s="192">
        <f>HLOOKUP(MAX(T254:AD254),T254:$AD$1158,COUNT(AD254:$AD$1158),FALSE)</f>
        <v>190000</v>
      </c>
      <c r="AK254">
        <v>251</v>
      </c>
      <c r="AL254" s="198">
        <v>56091953.632102482</v>
      </c>
    </row>
    <row r="255" spans="13:38" x14ac:dyDescent="0.25">
      <c r="M255">
        <v>253</v>
      </c>
      <c r="N255">
        <f t="shared" si="17"/>
        <v>30</v>
      </c>
      <c r="O255">
        <f t="shared" si="18"/>
        <v>5000</v>
      </c>
      <c r="P255">
        <f t="shared" si="19"/>
        <v>0.25</v>
      </c>
      <c r="S255">
        <v>253</v>
      </c>
      <c r="T255" s="192">
        <v>63302630.591626354</v>
      </c>
      <c r="U255" s="192">
        <v>64054470.173901558</v>
      </c>
      <c r="V255" s="192">
        <v>64860459.047940761</v>
      </c>
      <c r="W255" s="192">
        <v>65229261.376763195</v>
      </c>
      <c r="X255" s="192">
        <v>65490407.395938993</v>
      </c>
      <c r="Y255" s="192">
        <v>65390056.799723104</v>
      </c>
      <c r="Z255" s="192">
        <v>66182165.085049093</v>
      </c>
      <c r="AA255" s="192">
        <v>66982062.663145855</v>
      </c>
      <c r="AB255" s="192">
        <v>67473885.385691866</v>
      </c>
      <c r="AC255" s="192">
        <v>67740309.937257871</v>
      </c>
      <c r="AD255" s="192">
        <v>67923647.48740086</v>
      </c>
      <c r="AE255" s="192">
        <f t="shared" si="20"/>
        <v>67923647.48740086</v>
      </c>
      <c r="AF255" s="192">
        <f>HLOOKUP(MAX(T255:AD255),T255:$AD$1158,COUNT(AD255:$AD$1158),FALSE)</f>
        <v>200000</v>
      </c>
      <c r="AK255">
        <v>252</v>
      </c>
      <c r="AL255" s="198">
        <v>60844346.170668967</v>
      </c>
    </row>
    <row r="256" spans="13:38" x14ac:dyDescent="0.25">
      <c r="M256">
        <v>254</v>
      </c>
      <c r="N256">
        <f t="shared" si="17"/>
        <v>40</v>
      </c>
      <c r="O256">
        <f t="shared" si="18"/>
        <v>5000</v>
      </c>
      <c r="P256">
        <f t="shared" si="19"/>
        <v>0.25</v>
      </c>
      <c r="S256">
        <v>254</v>
      </c>
      <c r="T256" s="192">
        <v>67179257.952070013</v>
      </c>
      <c r="U256" s="192">
        <v>68317053.225721508</v>
      </c>
      <c r="V256" s="192">
        <v>69108990.4966221</v>
      </c>
      <c r="W256" s="192">
        <v>69882057.617190406</v>
      </c>
      <c r="X256" s="192">
        <v>70110842.932858005</v>
      </c>
      <c r="Y256" s="192">
        <v>70645005.29104805</v>
      </c>
      <c r="Z256" s="192">
        <v>71420281.108387187</v>
      </c>
      <c r="AA256" s="192">
        <v>72415285.280787572</v>
      </c>
      <c r="AB256" s="192">
        <v>73102214.597637221</v>
      </c>
      <c r="AC256" s="192">
        <v>73753762.729860738</v>
      </c>
      <c r="AD256" s="192">
        <v>73942189.88795349</v>
      </c>
      <c r="AE256" s="192">
        <f t="shared" si="20"/>
        <v>73942189.88795349</v>
      </c>
      <c r="AF256" s="192">
        <f>HLOOKUP(MAX(T256:AD256),T256:$AD$1158,COUNT(AD256:$AD$1158),FALSE)</f>
        <v>200000</v>
      </c>
      <c r="AK256">
        <v>253</v>
      </c>
      <c r="AL256" s="198">
        <v>65277741.683376074</v>
      </c>
    </row>
    <row r="257" spans="13:38" x14ac:dyDescent="0.25">
      <c r="M257">
        <v>255</v>
      </c>
      <c r="N257">
        <f t="shared" si="17"/>
        <v>50</v>
      </c>
      <c r="O257">
        <f t="shared" si="18"/>
        <v>5000</v>
      </c>
      <c r="P257">
        <f t="shared" si="19"/>
        <v>0.25</v>
      </c>
      <c r="S257">
        <v>255</v>
      </c>
      <c r="T257" s="192">
        <v>71246734.409586325</v>
      </c>
      <c r="U257" s="192">
        <v>72379632.630284026</v>
      </c>
      <c r="V257" s="192">
        <v>73566680.142745674</v>
      </c>
      <c r="W257" s="192">
        <v>74222542.079795957</v>
      </c>
      <c r="X257" s="192">
        <v>75116931.401884601</v>
      </c>
      <c r="Y257" s="192">
        <v>75404005.714502811</v>
      </c>
      <c r="Z257" s="192">
        <v>76412620.733543903</v>
      </c>
      <c r="AA257" s="192">
        <v>77542523.114057183</v>
      </c>
      <c r="AB257" s="192">
        <v>78413571.135814264</v>
      </c>
      <c r="AC257" s="192">
        <v>79303958.487373993</v>
      </c>
      <c r="AD257" s="192">
        <v>79621783.835945368</v>
      </c>
      <c r="AE257" s="192">
        <f t="shared" si="20"/>
        <v>79621783.835945368</v>
      </c>
      <c r="AF257" s="192">
        <f>HLOOKUP(MAX(T257:AD257),T257:$AD$1158,COUNT(AD257:$AD$1158),FALSE)</f>
        <v>200000</v>
      </c>
      <c r="AK257">
        <v>254</v>
      </c>
      <c r="AL257" s="198">
        <v>70030134.221942574</v>
      </c>
    </row>
    <row r="258" spans="13:38" x14ac:dyDescent="0.25">
      <c r="M258">
        <v>256</v>
      </c>
      <c r="N258">
        <f t="shared" si="17"/>
        <v>-75</v>
      </c>
      <c r="O258">
        <f t="shared" si="18"/>
        <v>7000</v>
      </c>
      <c r="P258">
        <f t="shared" si="19"/>
        <v>0.25</v>
      </c>
      <c r="S258">
        <v>256</v>
      </c>
      <c r="T258" s="192">
        <v>20960580.754475024</v>
      </c>
      <c r="U258" s="192">
        <v>19936732.576829739</v>
      </c>
      <c r="V258" s="192">
        <v>18568616.7638207</v>
      </c>
      <c r="W258" s="192">
        <v>17178837.886863712</v>
      </c>
      <c r="X258" s="192">
        <v>15248772.664850216</v>
      </c>
      <c r="Y258" s="192">
        <v>13570759.615941852</v>
      </c>
      <c r="Z258" s="192">
        <v>12222474.920541063</v>
      </c>
      <c r="AA258" s="192">
        <v>10992332.788393974</v>
      </c>
      <c r="AB258" s="192">
        <v>9504538.8437191769</v>
      </c>
      <c r="AC258" s="192">
        <v>8034322.3587913234</v>
      </c>
      <c r="AD258" s="192">
        <v>5995807.3167480398</v>
      </c>
      <c r="AE258" s="192">
        <f t="shared" si="20"/>
        <v>20960580.754475024</v>
      </c>
      <c r="AF258" s="192">
        <f>HLOOKUP(MAX(T258:AD258),T258:$AD$1158,COUNT(AD258:$AD$1158),FALSE)</f>
        <v>150000</v>
      </c>
      <c r="AK258">
        <v>255</v>
      </c>
      <c r="AL258" s="198">
        <v>74514884.532590196</v>
      </c>
    </row>
    <row r="259" spans="13:38" x14ac:dyDescent="0.25">
      <c r="M259">
        <v>257</v>
      </c>
      <c r="N259">
        <f t="shared" si="17"/>
        <v>-65</v>
      </c>
      <c r="O259">
        <f t="shared" si="18"/>
        <v>7000</v>
      </c>
      <c r="P259">
        <f t="shared" si="19"/>
        <v>0.25</v>
      </c>
      <c r="S259">
        <v>257</v>
      </c>
      <c r="T259" s="192">
        <v>24968533.166271601</v>
      </c>
      <c r="U259" s="192">
        <v>23942580.849288184</v>
      </c>
      <c r="V259" s="192">
        <v>22966782.364224534</v>
      </c>
      <c r="W259" s="192">
        <v>21463793.763593711</v>
      </c>
      <c r="X259" s="192">
        <v>20193394.836167067</v>
      </c>
      <c r="Y259" s="192">
        <v>18320416.064875666</v>
      </c>
      <c r="Z259" s="192">
        <v>17158083.413593721</v>
      </c>
      <c r="AA259" s="192">
        <v>16113893.325565472</v>
      </c>
      <c r="AB259" s="192">
        <v>14812051.425009515</v>
      </c>
      <c r="AC259" s="192">
        <v>13473625.793598946</v>
      </c>
      <c r="AD259" s="192">
        <v>11675223.986276058</v>
      </c>
      <c r="AE259" s="192">
        <f t="shared" si="20"/>
        <v>24968533.166271601</v>
      </c>
      <c r="AF259" s="192">
        <f>HLOOKUP(MAX(T259:AD259),T259:$AD$1158,COUNT(AD259:$AD$1158),FALSE)</f>
        <v>150000</v>
      </c>
      <c r="AK259">
        <v>256</v>
      </c>
      <c r="AL259" s="198">
        <v>16180778.063487809</v>
      </c>
    </row>
    <row r="260" spans="13:38" x14ac:dyDescent="0.25">
      <c r="M260">
        <v>258</v>
      </c>
      <c r="N260">
        <f t="shared" ref="N260:N323" si="21">VLOOKUP(ROUNDUP(MOD(M260,15),0),$J$2:$K$17,2,FALSE)</f>
        <v>-55</v>
      </c>
      <c r="O260">
        <f t="shared" ref="O260:O323" si="22">VLOOKUP(ROUNDUP(MOD(M260/15,11),0),$J$20:$K$31,2,FALSE)</f>
        <v>7000</v>
      </c>
      <c r="P260">
        <f t="shared" ref="P260:P323" si="23">VLOOKUP(ROUNDUP(MOD(M260/165,7),0),$J$34:$K$41,2,FALSE)</f>
        <v>0.25</v>
      </c>
      <c r="S260">
        <v>258</v>
      </c>
      <c r="T260" s="192">
        <v>28669796.810859844</v>
      </c>
      <c r="U260" s="192">
        <v>28145639.855388384</v>
      </c>
      <c r="V260" s="192">
        <v>27158582.680801824</v>
      </c>
      <c r="W260" s="192">
        <v>26299739.554161433</v>
      </c>
      <c r="X260" s="192">
        <v>24757099.240982037</v>
      </c>
      <c r="Y260" s="192">
        <v>23303901.448190384</v>
      </c>
      <c r="Z260" s="192">
        <v>22505651.314341083</v>
      </c>
      <c r="AA260" s="192">
        <v>21487591.897487447</v>
      </c>
      <c r="AB260" s="192">
        <v>20380856.591235127</v>
      </c>
      <c r="AC260" s="192">
        <v>19237537.554128181</v>
      </c>
      <c r="AD260" s="192">
        <v>17828683.345884461</v>
      </c>
      <c r="AE260" s="192">
        <f t="shared" ref="AE260:AE323" si="24">MAX(T260:AD260)</f>
        <v>28669796.810859844</v>
      </c>
      <c r="AF260" s="192">
        <f>HLOOKUP(MAX(T260:AD260),T260:$AD$1158,COUNT(AD260:$AD$1158),FALSE)</f>
        <v>150000</v>
      </c>
      <c r="AK260">
        <v>257</v>
      </c>
      <c r="AL260" s="198">
        <v>20653453.588066597</v>
      </c>
    </row>
    <row r="261" spans="13:38" x14ac:dyDescent="0.25">
      <c r="M261">
        <v>259</v>
      </c>
      <c r="N261">
        <f t="shared" si="21"/>
        <v>-45</v>
      </c>
      <c r="O261">
        <f t="shared" si="22"/>
        <v>7000</v>
      </c>
      <c r="P261">
        <f t="shared" si="23"/>
        <v>0.25</v>
      </c>
      <c r="S261">
        <v>259</v>
      </c>
      <c r="T261" s="192">
        <v>32677749.222656414</v>
      </c>
      <c r="U261" s="192">
        <v>32111993.650936574</v>
      </c>
      <c r="V261" s="192">
        <v>31700259.122688159</v>
      </c>
      <c r="W261" s="192">
        <v>30584695.430891432</v>
      </c>
      <c r="X261" s="192">
        <v>29545478.029993128</v>
      </c>
      <c r="Y261" s="192">
        <v>28053557.897124197</v>
      </c>
      <c r="Z261" s="192">
        <v>27441259.807393741</v>
      </c>
      <c r="AA261" s="192">
        <v>26500589.233474668</v>
      </c>
      <c r="AB261" s="192">
        <v>25688369.172525462</v>
      </c>
      <c r="AC261" s="192">
        <v>24614555.619744014</v>
      </c>
      <c r="AD261" s="192">
        <v>23508100.015412487</v>
      </c>
      <c r="AE261" s="192">
        <f t="shared" si="24"/>
        <v>32677749.222656414</v>
      </c>
      <c r="AF261" s="192">
        <f>HLOOKUP(MAX(T261:AD261),T261:$AD$1158,COUNT(AD261:$AD$1158),FALSE)</f>
        <v>150000</v>
      </c>
      <c r="AK261">
        <v>258</v>
      </c>
      <c r="AL261" s="198">
        <v>25499448.990530688</v>
      </c>
    </row>
    <row r="262" spans="13:38" x14ac:dyDescent="0.25">
      <c r="M262">
        <v>260</v>
      </c>
      <c r="N262">
        <f t="shared" si="21"/>
        <v>-35</v>
      </c>
      <c r="O262">
        <f t="shared" si="22"/>
        <v>7000</v>
      </c>
      <c r="P262">
        <f t="shared" si="23"/>
        <v>0.25</v>
      </c>
      <c r="S262">
        <v>260</v>
      </c>
      <c r="T262" s="192">
        <v>36497645.450996019</v>
      </c>
      <c r="U262" s="192">
        <v>36491691.705017909</v>
      </c>
      <c r="V262" s="192">
        <v>35892059.439265437</v>
      </c>
      <c r="W262" s="192">
        <v>35177967.6255989</v>
      </c>
      <c r="X262" s="192">
        <v>34109182.434808098</v>
      </c>
      <c r="Y262" s="192">
        <v>33037043.280438915</v>
      </c>
      <c r="Z262" s="192">
        <v>32619851.785012089</v>
      </c>
      <c r="AA262" s="192">
        <v>32158193.200121567</v>
      </c>
      <c r="AB262" s="192">
        <v>31257174.338751063</v>
      </c>
      <c r="AC262" s="192">
        <v>30378467.380273253</v>
      </c>
      <c r="AD262" s="192">
        <v>29467118.370245349</v>
      </c>
      <c r="AE262" s="192">
        <f t="shared" si="24"/>
        <v>36497645.450996019</v>
      </c>
      <c r="AF262" s="192">
        <f>HLOOKUP(MAX(T262:AD262),T262:$AD$1158,COUNT(AD262:$AD$1158),FALSE)</f>
        <v>150000</v>
      </c>
      <c r="AK262">
        <v>259</v>
      </c>
      <c r="AL262" s="198">
        <v>29972124.515109472</v>
      </c>
    </row>
    <row r="263" spans="13:38" x14ac:dyDescent="0.25">
      <c r="M263">
        <v>261</v>
      </c>
      <c r="N263">
        <f t="shared" si="21"/>
        <v>-25</v>
      </c>
      <c r="O263">
        <f t="shared" si="22"/>
        <v>7000</v>
      </c>
      <c r="P263">
        <f t="shared" si="23"/>
        <v>0.25</v>
      </c>
      <c r="S263">
        <v>261</v>
      </c>
      <c r="T263" s="192">
        <v>40636376.163451828</v>
      </c>
      <c r="U263" s="192">
        <v>40458045.500566095</v>
      </c>
      <c r="V263" s="192">
        <v>40290225.039669275</v>
      </c>
      <c r="W263" s="192">
        <v>39512558.830961943</v>
      </c>
      <c r="X263" s="192">
        <v>38897561.223819189</v>
      </c>
      <c r="Y263" s="192">
        <v>37639192.053041615</v>
      </c>
      <c r="Z263" s="192">
        <v>37555460.278064743</v>
      </c>
      <c r="AA263" s="192">
        <v>37171190.536108784</v>
      </c>
      <c r="AB263" s="192">
        <v>36564686.920041405</v>
      </c>
      <c r="AC263" s="192">
        <v>35871932.005682431</v>
      </c>
      <c r="AD263" s="192">
        <v>35146535.039773382</v>
      </c>
      <c r="AE263" s="192">
        <f t="shared" si="24"/>
        <v>40636376.163451828</v>
      </c>
      <c r="AF263" s="192">
        <f>HLOOKUP(MAX(T263:AD263),T263:$AD$1158,COUNT(AD263:$AD$1158),FALSE)</f>
        <v>150000</v>
      </c>
      <c r="AK263">
        <v>260</v>
      </c>
      <c r="AL263" s="198">
        <v>34664993.007956229</v>
      </c>
    </row>
    <row r="264" spans="13:38" x14ac:dyDescent="0.25">
      <c r="M264">
        <v>262</v>
      </c>
      <c r="N264">
        <f t="shared" si="21"/>
        <v>-15</v>
      </c>
      <c r="O264">
        <f t="shared" si="22"/>
        <v>7000</v>
      </c>
      <c r="P264">
        <f t="shared" si="23"/>
        <v>0.25</v>
      </c>
      <c r="S264">
        <v>262</v>
      </c>
      <c r="T264" s="192">
        <v>44456272.391791441</v>
      </c>
      <c r="U264" s="192">
        <v>44661104.506666295</v>
      </c>
      <c r="V264" s="192">
        <v>44351842.735463306</v>
      </c>
      <c r="W264" s="192">
        <v>44105831.025669411</v>
      </c>
      <c r="X264" s="192">
        <v>43416271.134089664</v>
      </c>
      <c r="Y264" s="192">
        <v>42622677.436356343</v>
      </c>
      <c r="Z264" s="192">
        <v>42734052.255683094</v>
      </c>
      <c r="AA264" s="192">
        <v>42544889.108030759</v>
      </c>
      <c r="AB264" s="192">
        <v>42315200.55021929</v>
      </c>
      <c r="AC264" s="192">
        <v>41635843.766211666</v>
      </c>
      <c r="AD264" s="192">
        <v>41105553.394606233</v>
      </c>
      <c r="AE264" s="192">
        <f t="shared" si="24"/>
        <v>44661104.506666295</v>
      </c>
      <c r="AF264" s="192">
        <f>HLOOKUP(MAX(T264:AD264),T264:$AD$1158,COUNT(AD264:$AD$1158),FALSE)</f>
        <v>155000</v>
      </c>
      <c r="AK264">
        <v>261</v>
      </c>
      <c r="AL264" s="198">
        <v>39137668.532535009</v>
      </c>
    </row>
    <row r="265" spans="13:38" x14ac:dyDescent="0.25">
      <c r="M265">
        <v>263</v>
      </c>
      <c r="N265">
        <f t="shared" si="21"/>
        <v>-10</v>
      </c>
      <c r="O265">
        <f t="shared" si="22"/>
        <v>7000</v>
      </c>
      <c r="P265">
        <f t="shared" si="23"/>
        <v>0.25</v>
      </c>
      <c r="S265">
        <v>263</v>
      </c>
      <c r="T265" s="192">
        <v>46507718.107938021</v>
      </c>
      <c r="U265" s="192">
        <v>46615203.595815212</v>
      </c>
      <c r="V265" s="192">
        <v>46835382.311042167</v>
      </c>
      <c r="W265" s="192">
        <v>46391226.339631073</v>
      </c>
      <c r="X265" s="192">
        <v>46023416.659118399</v>
      </c>
      <c r="Y265" s="192">
        <v>45102224.404059902</v>
      </c>
      <c r="Z265" s="192">
        <v>45262013.877290279</v>
      </c>
      <c r="AA265" s="192">
        <v>44992751.023756824</v>
      </c>
      <c r="AB265" s="192">
        <v>44851938.683193244</v>
      </c>
      <c r="AC265" s="192">
        <v>44449532.85079743</v>
      </c>
      <c r="AD265" s="192">
        <v>44014484.966851532</v>
      </c>
      <c r="AE265" s="192">
        <f t="shared" si="24"/>
        <v>46835382.311042167</v>
      </c>
      <c r="AF265" s="192">
        <f>HLOOKUP(MAX(T265:AD265),T265:$AD$1158,COUNT(AD265:$AD$1158),FALSE)</f>
        <v>160000</v>
      </c>
      <c r="AK265">
        <v>262</v>
      </c>
      <c r="AL265" s="198">
        <v>43830537.025381751</v>
      </c>
    </row>
    <row r="266" spans="13:38" x14ac:dyDescent="0.25">
      <c r="M266">
        <v>264</v>
      </c>
      <c r="N266">
        <f t="shared" si="21"/>
        <v>-5</v>
      </c>
      <c r="O266">
        <f t="shared" si="22"/>
        <v>7000</v>
      </c>
      <c r="P266">
        <f t="shared" si="23"/>
        <v>0.25</v>
      </c>
      <c r="S266">
        <v>264</v>
      </c>
      <c r="T266" s="192">
        <v>48464224.803588018</v>
      </c>
      <c r="U266" s="192">
        <v>48666952.779124744</v>
      </c>
      <c r="V266" s="192">
        <v>48750008.335867129</v>
      </c>
      <c r="W266" s="192">
        <v>48483583.386365533</v>
      </c>
      <c r="X266" s="192">
        <v>48204649.923100755</v>
      </c>
      <c r="Y266" s="192">
        <v>47372333.885290153</v>
      </c>
      <c r="Z266" s="192">
        <v>47620999.575768419</v>
      </c>
      <c r="AA266" s="192">
        <v>47615955.13302353</v>
      </c>
      <c r="AB266" s="192">
        <v>47622713.131509624</v>
      </c>
      <c r="AC266" s="192">
        <v>47075147.201019287</v>
      </c>
      <c r="AD266" s="192">
        <v>46608587.2952234</v>
      </c>
      <c r="AE266" s="192">
        <f t="shared" si="24"/>
        <v>48750008.335867129</v>
      </c>
      <c r="AF266" s="192">
        <f>HLOOKUP(MAX(T266:AD266),T266:$AD$1158,COUNT(AD266:$AD$1158),FALSE)</f>
        <v>160000</v>
      </c>
      <c r="AK266">
        <v>263</v>
      </c>
      <c r="AL266" s="198">
        <v>46121389.731375813</v>
      </c>
    </row>
    <row r="267" spans="13:38" x14ac:dyDescent="0.25">
      <c r="M267">
        <v>265</v>
      </c>
      <c r="N267">
        <f t="shared" si="21"/>
        <v>0</v>
      </c>
      <c r="O267">
        <f t="shared" si="22"/>
        <v>7000</v>
      </c>
      <c r="P267">
        <f t="shared" si="23"/>
        <v>0.25</v>
      </c>
      <c r="S267">
        <v>265</v>
      </c>
      <c r="T267" s="192">
        <v>50289953.198578767</v>
      </c>
      <c r="U267" s="192">
        <v>50955407.172986284</v>
      </c>
      <c r="V267" s="192">
        <v>50938327.822957866</v>
      </c>
      <c r="W267" s="192">
        <v>50984498.534338534</v>
      </c>
      <c r="X267" s="192">
        <v>50587121.063933372</v>
      </c>
      <c r="Y267" s="192">
        <v>50085709.787374616</v>
      </c>
      <c r="Z267" s="192">
        <v>50440605.854908608</v>
      </c>
      <c r="AA267" s="192">
        <v>50541791.789219446</v>
      </c>
      <c r="AB267" s="192">
        <v>50420743.849418856</v>
      </c>
      <c r="AC267" s="192">
        <v>50213444.611326665</v>
      </c>
      <c r="AD267" s="192">
        <v>49973503.321684398</v>
      </c>
      <c r="AE267" s="192">
        <f t="shared" si="24"/>
        <v>50984498.534338534</v>
      </c>
      <c r="AF267" s="192">
        <f>HLOOKUP(MAX(T267:AD267),T267:$AD$1158,COUNT(AD267:$AD$1158),FALSE)</f>
        <v>165000</v>
      </c>
      <c r="AK267">
        <v>264</v>
      </c>
      <c r="AL267" s="198">
        <v>48303212.549960546</v>
      </c>
    </row>
    <row r="268" spans="13:38" x14ac:dyDescent="0.25">
      <c r="M268">
        <v>266</v>
      </c>
      <c r="N268">
        <f t="shared" si="21"/>
        <v>10</v>
      </c>
      <c r="O268">
        <f t="shared" si="22"/>
        <v>7000</v>
      </c>
      <c r="P268">
        <f t="shared" si="23"/>
        <v>0.25</v>
      </c>
      <c r="S268">
        <v>266</v>
      </c>
      <c r="T268" s="192">
        <v>54466345.048733436</v>
      </c>
      <c r="U268" s="192">
        <v>54961255.445444733</v>
      </c>
      <c r="V268" s="192">
        <v>55336493.423361696</v>
      </c>
      <c r="W268" s="192">
        <v>55362250.895034663</v>
      </c>
      <c r="X268" s="192">
        <v>55375499.852944463</v>
      </c>
      <c r="Y268" s="192">
        <v>54835366.236308426</v>
      </c>
      <c r="Z268" s="192">
        <v>55376214.347961262</v>
      </c>
      <c r="AA268" s="192">
        <v>55663352.326390952</v>
      </c>
      <c r="AB268" s="192">
        <v>55615751.550220385</v>
      </c>
      <c r="AC268" s="192">
        <v>55706909.236735836</v>
      </c>
      <c r="AD268" s="192">
        <v>55532531.752114534</v>
      </c>
      <c r="AE268" s="192">
        <f t="shared" si="24"/>
        <v>55706909.236735836</v>
      </c>
      <c r="AF268" s="192">
        <f>HLOOKUP(MAX(T268:AD268),T268:$AD$1158,COUNT(AD268:$AD$1158),FALSE)</f>
        <v>195000</v>
      </c>
      <c r="AK268">
        <v>265</v>
      </c>
      <c r="AL268" s="198">
        <v>50814258.224222556</v>
      </c>
    </row>
    <row r="269" spans="13:38" x14ac:dyDescent="0.25">
      <c r="M269">
        <v>267</v>
      </c>
      <c r="N269">
        <f t="shared" si="21"/>
        <v>20</v>
      </c>
      <c r="O269">
        <f t="shared" si="22"/>
        <v>7000</v>
      </c>
      <c r="P269">
        <f t="shared" si="23"/>
        <v>0.25</v>
      </c>
      <c r="S269">
        <v>267</v>
      </c>
      <c r="T269" s="192">
        <v>58248580.139374197</v>
      </c>
      <c r="U269" s="192">
        <v>59164314.45154494</v>
      </c>
      <c r="V269" s="192">
        <v>59486965.923817322</v>
      </c>
      <c r="W269" s="192">
        <v>59955523.089742124</v>
      </c>
      <c r="X269" s="192">
        <v>59797471.599944264</v>
      </c>
      <c r="Y269" s="192">
        <v>59818851.619623154</v>
      </c>
      <c r="Z269" s="192">
        <v>60554806.325579628</v>
      </c>
      <c r="AA269" s="192">
        <v>61037050.898312934</v>
      </c>
      <c r="AB269" s="192">
        <v>61478770.060887083</v>
      </c>
      <c r="AC269" s="192">
        <v>61470820.997265078</v>
      </c>
      <c r="AD269" s="192">
        <v>61491550.106947385</v>
      </c>
      <c r="AE269" s="192">
        <f t="shared" si="24"/>
        <v>61491550.106947385</v>
      </c>
      <c r="AF269" s="192">
        <f>HLOOKUP(MAX(T269:AD269),T269:$AD$1158,COUNT(AD269:$AD$1158),FALSE)</f>
        <v>200000</v>
      </c>
      <c r="AK269">
        <v>266</v>
      </c>
      <c r="AL269" s="198">
        <v>55286933.748801351</v>
      </c>
    </row>
    <row r="270" spans="13:38" x14ac:dyDescent="0.25">
      <c r="M270">
        <v>268</v>
      </c>
      <c r="N270">
        <f t="shared" si="21"/>
        <v>30</v>
      </c>
      <c r="O270">
        <f t="shared" si="22"/>
        <v>7000</v>
      </c>
      <c r="P270">
        <f t="shared" si="23"/>
        <v>0.25</v>
      </c>
      <c r="S270">
        <v>268</v>
      </c>
      <c r="T270" s="192">
        <v>62256532.551170759</v>
      </c>
      <c r="U270" s="192">
        <v>63045755.121736065</v>
      </c>
      <c r="V270" s="192">
        <v>63885131.524221152</v>
      </c>
      <c r="W270" s="192">
        <v>64290114.295105174</v>
      </c>
      <c r="X270" s="192">
        <v>64585850.38895537</v>
      </c>
      <c r="Y270" s="192">
        <v>64521680.234801054</v>
      </c>
      <c r="Z270" s="192">
        <v>65337132.123785213</v>
      </c>
      <c r="AA270" s="192">
        <v>66158611.435484424</v>
      </c>
      <c r="AB270" s="192">
        <v>66673777.761688605</v>
      </c>
      <c r="AC270" s="192">
        <v>66964285.622674257</v>
      </c>
      <c r="AD270" s="192">
        <v>67170966.776475415</v>
      </c>
      <c r="AE270" s="192">
        <f t="shared" si="24"/>
        <v>67170966.776475415</v>
      </c>
      <c r="AF270" s="192">
        <f>HLOOKUP(MAX(T270:AD270),T270:$AD$1158,COUNT(AD270:$AD$1158),FALSE)</f>
        <v>200000</v>
      </c>
      <c r="AK270">
        <v>267</v>
      </c>
      <c r="AL270" s="198">
        <v>59979802.241648093</v>
      </c>
    </row>
    <row r="271" spans="13:38" x14ac:dyDescent="0.25">
      <c r="M271">
        <v>269</v>
      </c>
      <c r="N271">
        <f t="shared" si="21"/>
        <v>40</v>
      </c>
      <c r="O271">
        <f t="shared" si="22"/>
        <v>7000</v>
      </c>
      <c r="P271">
        <f t="shared" si="23"/>
        <v>0.25</v>
      </c>
      <c r="S271">
        <v>269</v>
      </c>
      <c r="T271" s="192">
        <v>66076428.779510364</v>
      </c>
      <c r="U271" s="192">
        <v>67248814.127836287</v>
      </c>
      <c r="V271" s="192">
        <v>68076931.840798452</v>
      </c>
      <c r="W271" s="192">
        <v>68883386.489812627</v>
      </c>
      <c r="X271" s="192">
        <v>69149554.793770328</v>
      </c>
      <c r="Y271" s="192">
        <v>69714603.104589075</v>
      </c>
      <c r="Z271" s="192">
        <v>70515724.101403564</v>
      </c>
      <c r="AA271" s="192">
        <v>71532310.007406399</v>
      </c>
      <c r="AB271" s="192">
        <v>72242582.927914202</v>
      </c>
      <c r="AC271" s="192">
        <v>72916272.117567405</v>
      </c>
      <c r="AD271" s="192">
        <v>73129985.131308287</v>
      </c>
      <c r="AE271" s="192">
        <f t="shared" si="24"/>
        <v>73129985.131308287</v>
      </c>
      <c r="AF271" s="192">
        <f>HLOOKUP(MAX(T271:AD271),T271:$AD$1158,COUNT(AD271:$AD$1158),FALSE)</f>
        <v>200000</v>
      </c>
      <c r="AK271">
        <v>268</v>
      </c>
      <c r="AL271" s="198">
        <v>64357669.168479636</v>
      </c>
    </row>
    <row r="272" spans="13:38" x14ac:dyDescent="0.25">
      <c r="M272">
        <v>270</v>
      </c>
      <c r="N272">
        <f t="shared" si="21"/>
        <v>50</v>
      </c>
      <c r="O272">
        <f t="shared" si="22"/>
        <v>7000</v>
      </c>
      <c r="P272">
        <f t="shared" si="23"/>
        <v>0.25</v>
      </c>
      <c r="S272">
        <v>270</v>
      </c>
      <c r="T272" s="192">
        <v>70084381.191306949</v>
      </c>
      <c r="U272" s="192">
        <v>71254662.400294721</v>
      </c>
      <c r="V272" s="192">
        <v>72475097.441202268</v>
      </c>
      <c r="W272" s="192">
        <v>73168342.366542637</v>
      </c>
      <c r="X272" s="192">
        <v>74094176.96508719</v>
      </c>
      <c r="Y272" s="192">
        <v>74417431.719766989</v>
      </c>
      <c r="Z272" s="192">
        <v>75451332.594456226</v>
      </c>
      <c r="AA272" s="192">
        <v>76603376.032399163</v>
      </c>
      <c r="AB272" s="192">
        <v>77497767.657814413</v>
      </c>
      <c r="AC272" s="192">
        <v>78409736.742976576</v>
      </c>
      <c r="AD272" s="192">
        <v>78753407.271023318</v>
      </c>
      <c r="AE272" s="192">
        <f t="shared" si="24"/>
        <v>78753407.271023318</v>
      </c>
      <c r="AF272" s="192">
        <f>HLOOKUP(MAX(T272:AD272),T272:$AD$1158,COUNT(AD272:$AD$1158),FALSE)</f>
        <v>200000</v>
      </c>
      <c r="AK272">
        <v>269</v>
      </c>
      <c r="AL272" s="198">
        <v>69050537.661326393</v>
      </c>
    </row>
    <row r="273" spans="13:38" x14ac:dyDescent="0.25">
      <c r="M273">
        <v>271</v>
      </c>
      <c r="N273">
        <f t="shared" si="21"/>
        <v>-75</v>
      </c>
      <c r="O273">
        <f t="shared" si="22"/>
        <v>9000</v>
      </c>
      <c r="P273">
        <f t="shared" si="23"/>
        <v>0.25</v>
      </c>
      <c r="S273">
        <v>271</v>
      </c>
      <c r="T273" s="192">
        <v>20527788.928821854</v>
      </c>
      <c r="U273" s="192">
        <v>19538530.82585096</v>
      </c>
      <c r="V273" s="192">
        <v>18206595.454903513</v>
      </c>
      <c r="W273" s="192">
        <v>16850204.10639241</v>
      </c>
      <c r="X273" s="192">
        <v>14957521.872669004</v>
      </c>
      <c r="Y273" s="192">
        <v>13310954.100216541</v>
      </c>
      <c r="Z273" s="192">
        <v>11987955.260463903</v>
      </c>
      <c r="AA273" s="192">
        <v>10779954.185746476</v>
      </c>
      <c r="AB273" s="192">
        <v>9315503.8447298445</v>
      </c>
      <c r="AC273" s="192">
        <v>7866869.0934044421</v>
      </c>
      <c r="AD273" s="192">
        <v>5854199.23083652</v>
      </c>
      <c r="AE273" s="192">
        <f t="shared" si="24"/>
        <v>20527788.928821854</v>
      </c>
      <c r="AF273" s="192">
        <f>HLOOKUP(MAX(T273:AD273),T273:$AD$1158,COUNT(AD273:$AD$1158),FALSE)</f>
        <v>150000</v>
      </c>
      <c r="AK273">
        <v>270</v>
      </c>
      <c r="AL273" s="198">
        <v>73479116.163697168</v>
      </c>
    </row>
    <row r="274" spans="13:38" x14ac:dyDescent="0.25">
      <c r="M274">
        <v>272</v>
      </c>
      <c r="N274">
        <f t="shared" si="21"/>
        <v>-65</v>
      </c>
      <c r="O274">
        <f t="shared" si="22"/>
        <v>9000</v>
      </c>
      <c r="P274">
        <f t="shared" si="23"/>
        <v>0.25</v>
      </c>
      <c r="S274">
        <v>272</v>
      </c>
      <c r="T274" s="192">
        <v>24476217.294898678</v>
      </c>
      <c r="U274" s="192">
        <v>23487647.966205355</v>
      </c>
      <c r="V274" s="192">
        <v>22545237.00958759</v>
      </c>
      <c r="W274" s="192">
        <v>21079631.39724686</v>
      </c>
      <c r="X274" s="192">
        <v>19840677.746276114</v>
      </c>
      <c r="Y274" s="192">
        <v>18003879.417046301</v>
      </c>
      <c r="Z274" s="192">
        <v>16866832.621412508</v>
      </c>
      <c r="AA274" s="192">
        <v>15844783.59081392</v>
      </c>
      <c r="AB274" s="192">
        <v>14566285.293916132</v>
      </c>
      <c r="AC274" s="192">
        <v>13250000.719935222</v>
      </c>
      <c r="AD274" s="192">
        <v>11476884.768260488</v>
      </c>
      <c r="AE274" s="192">
        <f t="shared" si="24"/>
        <v>24476217.294898678</v>
      </c>
      <c r="AF274" s="192">
        <f>HLOOKUP(MAX(T274:AD274),T274:$AD$1158,COUNT(AD274:$AD$1158),FALSE)</f>
        <v>150000</v>
      </c>
      <c r="AK274">
        <v>271</v>
      </c>
      <c r="AL274" s="198">
        <v>15871778.1736053</v>
      </c>
    </row>
    <row r="275" spans="13:38" x14ac:dyDescent="0.25">
      <c r="M275">
        <v>273</v>
      </c>
      <c r="N275">
        <f t="shared" si="21"/>
        <v>-55</v>
      </c>
      <c r="O275">
        <f t="shared" si="22"/>
        <v>9000</v>
      </c>
      <c r="P275">
        <f t="shared" si="23"/>
        <v>0.25</v>
      </c>
      <c r="S275">
        <v>273</v>
      </c>
      <c r="T275" s="192">
        <v>28122511.677438579</v>
      </c>
      <c r="U275" s="192">
        <v>27631182.926585801</v>
      </c>
      <c r="V275" s="192">
        <v>26680306.194060829</v>
      </c>
      <c r="W275" s="192">
        <v>25852908.343876332</v>
      </c>
      <c r="X275" s="192">
        <v>24347651.01898703</v>
      </c>
      <c r="Y275" s="192">
        <v>22927840.754641268</v>
      </c>
      <c r="Z275" s="192">
        <v>22152934.22445013</v>
      </c>
      <c r="AA275" s="192">
        <v>21158958.117016144</v>
      </c>
      <c r="AB275" s="192">
        <v>20075566.414421987</v>
      </c>
      <c r="AC275" s="192">
        <v>18954388.434744705</v>
      </c>
      <c r="AD275" s="192">
        <v>17568877.83015915</v>
      </c>
      <c r="AE275" s="192">
        <f t="shared" si="24"/>
        <v>28122511.677438579</v>
      </c>
      <c r="AF275" s="192">
        <f>HLOOKUP(MAX(T275:AD275),T275:$AD$1158,COUNT(AD275:$AD$1158),FALSE)</f>
        <v>150000</v>
      </c>
      <c r="AK275">
        <v>272</v>
      </c>
      <c r="AL275" s="198">
        <v>20287722.56608003</v>
      </c>
    </row>
    <row r="276" spans="13:38" x14ac:dyDescent="0.25">
      <c r="M276">
        <v>274</v>
      </c>
      <c r="N276">
        <f t="shared" si="21"/>
        <v>-45</v>
      </c>
      <c r="O276">
        <f t="shared" si="22"/>
        <v>9000</v>
      </c>
      <c r="P276">
        <f t="shared" si="23"/>
        <v>0.25</v>
      </c>
      <c r="S276">
        <v>274</v>
      </c>
      <c r="T276" s="192">
        <v>32070940.043515407</v>
      </c>
      <c r="U276" s="192">
        <v>31541364.913857147</v>
      </c>
      <c r="V276" s="192">
        <v>31160516.33823742</v>
      </c>
      <c r="W276" s="192">
        <v>30082335.634730786</v>
      </c>
      <c r="X276" s="192">
        <v>29076505.762278374</v>
      </c>
      <c r="Y276" s="192">
        <v>27620766.071471032</v>
      </c>
      <c r="Z276" s="192">
        <v>27031811.585398734</v>
      </c>
      <c r="AA276" s="192">
        <v>26116426.867127817</v>
      </c>
      <c r="AB276" s="192">
        <v>25326347.863608271</v>
      </c>
      <c r="AC276" s="192">
        <v>24275877.914484989</v>
      </c>
      <c r="AD276" s="192">
        <v>23191563.367583118</v>
      </c>
      <c r="AE276" s="192">
        <f t="shared" si="24"/>
        <v>32070940.043515407</v>
      </c>
      <c r="AF276" s="192">
        <f>HLOOKUP(MAX(T276:AD276),T276:$AD$1158,COUNT(AD276:$AD$1158),FALSE)</f>
        <v>150000</v>
      </c>
      <c r="AK276">
        <v>273</v>
      </c>
      <c r="AL276" s="198">
        <v>25072251.670834385</v>
      </c>
    </row>
    <row r="277" spans="13:38" x14ac:dyDescent="0.25">
      <c r="M277">
        <v>275</v>
      </c>
      <c r="N277">
        <f t="shared" si="21"/>
        <v>-35</v>
      </c>
      <c r="O277">
        <f t="shared" si="22"/>
        <v>9000</v>
      </c>
      <c r="P277">
        <f t="shared" si="23"/>
        <v>0.25</v>
      </c>
      <c r="S277">
        <v>275</v>
      </c>
      <c r="T277" s="192">
        <v>35834105.139750957</v>
      </c>
      <c r="U277" s="192">
        <v>35859037.346401528</v>
      </c>
      <c r="V277" s="192">
        <v>35295585.522710659</v>
      </c>
      <c r="W277" s="192">
        <v>34616083.783718497</v>
      </c>
      <c r="X277" s="192">
        <v>33583479.034989282</v>
      </c>
      <c r="Y277" s="192">
        <v>32544727.409065999</v>
      </c>
      <c r="Z277" s="192">
        <v>32150879.517297335</v>
      </c>
      <c r="AA277" s="192">
        <v>31711361.989836477</v>
      </c>
      <c r="AB277" s="192">
        <v>30835628.984114125</v>
      </c>
      <c r="AC277" s="192">
        <v>29980265.629294466</v>
      </c>
      <c r="AD277" s="192">
        <v>29091057.67669623</v>
      </c>
      <c r="AE277" s="192">
        <f t="shared" si="24"/>
        <v>35859037.346401528</v>
      </c>
      <c r="AF277" s="192">
        <f>HLOOKUP(MAX(T277:AD277),T277:$AD$1158,COUNT(AD277:$AD$1158),FALSE)</f>
        <v>155000</v>
      </c>
      <c r="AK277">
        <v>274</v>
      </c>
      <c r="AL277" s="198">
        <v>29488196.063309114</v>
      </c>
    </row>
    <row r="278" spans="13:38" x14ac:dyDescent="0.25">
      <c r="M278">
        <v>276</v>
      </c>
      <c r="N278">
        <f t="shared" si="21"/>
        <v>-25</v>
      </c>
      <c r="O278">
        <f t="shared" si="22"/>
        <v>9000</v>
      </c>
      <c r="P278">
        <f t="shared" si="23"/>
        <v>0.25</v>
      </c>
      <c r="S278">
        <v>276</v>
      </c>
      <c r="T278" s="192">
        <v>39911369.554497026</v>
      </c>
      <c r="U278" s="192">
        <v>39769219.333672874</v>
      </c>
      <c r="V278" s="192">
        <v>39634227.077394739</v>
      </c>
      <c r="W278" s="192">
        <v>38894503.1808047</v>
      </c>
      <c r="X278" s="192">
        <v>38312333.778280623</v>
      </c>
      <c r="Y278" s="192">
        <v>37091906.919620357</v>
      </c>
      <c r="Z278" s="192">
        <v>37029756.878245935</v>
      </c>
      <c r="AA278" s="192">
        <v>36668830.739948146</v>
      </c>
      <c r="AB278" s="192">
        <v>36086410.433300413</v>
      </c>
      <c r="AC278" s="192">
        <v>35416999.122599602</v>
      </c>
      <c r="AD278" s="192">
        <v>34713743.214120202</v>
      </c>
      <c r="AE278" s="192">
        <f t="shared" si="24"/>
        <v>39911369.554497026</v>
      </c>
      <c r="AF278" s="192">
        <f>HLOOKUP(MAX(T278:AD278),T278:$AD$1158,COUNT(AD278:$AD$1158),FALSE)</f>
        <v>150000</v>
      </c>
      <c r="AK278">
        <v>275</v>
      </c>
      <c r="AL278" s="198">
        <v>34121540.51043611</v>
      </c>
    </row>
    <row r="279" spans="13:38" x14ac:dyDescent="0.25">
      <c r="M279">
        <v>277</v>
      </c>
      <c r="N279">
        <f t="shared" si="21"/>
        <v>-15</v>
      </c>
      <c r="O279">
        <f t="shared" si="22"/>
        <v>9000</v>
      </c>
      <c r="P279">
        <f t="shared" si="23"/>
        <v>0.25</v>
      </c>
      <c r="S279">
        <v>277</v>
      </c>
      <c r="T279" s="192">
        <v>43674534.650732577</v>
      </c>
      <c r="U279" s="192">
        <v>43912754.294053331</v>
      </c>
      <c r="V279" s="192">
        <v>43640875.511140428</v>
      </c>
      <c r="W279" s="192">
        <v>43428251.329792418</v>
      </c>
      <c r="X279" s="192">
        <v>42774871.880274266</v>
      </c>
      <c r="Y279" s="192">
        <v>42015868.257215329</v>
      </c>
      <c r="Z279" s="192">
        <v>42148824.810144529</v>
      </c>
      <c r="AA279" s="192">
        <v>41983005.26615037</v>
      </c>
      <c r="AB279" s="192">
        <v>41775457.765768558</v>
      </c>
      <c r="AC279" s="192">
        <v>41121386.837409079</v>
      </c>
      <c r="AD279" s="192">
        <v>40613237.523233309</v>
      </c>
      <c r="AE279" s="192">
        <f t="shared" si="24"/>
        <v>43912754.294053331</v>
      </c>
      <c r="AF279" s="192">
        <f>HLOOKUP(MAX(T279:AD279),T279:$AD$1158,COUNT(AD279:$AD$1158),FALSE)</f>
        <v>155000</v>
      </c>
      <c r="AK279">
        <v>276</v>
      </c>
      <c r="AL279" s="198">
        <v>38537484.902910836</v>
      </c>
    </row>
    <row r="280" spans="13:38" x14ac:dyDescent="0.25">
      <c r="M280">
        <v>278</v>
      </c>
      <c r="N280">
        <f t="shared" si="21"/>
        <v>-10</v>
      </c>
      <c r="O280">
        <f t="shared" si="22"/>
        <v>9000</v>
      </c>
      <c r="P280">
        <f t="shared" si="23"/>
        <v>0.25</v>
      </c>
      <c r="S280">
        <v>278</v>
      </c>
      <c r="T280" s="192">
        <v>45695513.351292819</v>
      </c>
      <c r="U280" s="192">
        <v>45839179.281231612</v>
      </c>
      <c r="V280" s="192">
        <v>46090803.272914462</v>
      </c>
      <c r="W280" s="192">
        <v>45684030.289793462</v>
      </c>
      <c r="X280" s="192">
        <v>45349608.137726672</v>
      </c>
      <c r="Y280" s="192">
        <v>44465798.870958261</v>
      </c>
      <c r="Z280" s="192">
        <v>44647729.401618294</v>
      </c>
      <c r="AA280" s="192">
        <v>44403752.403733008</v>
      </c>
      <c r="AB280" s="192">
        <v>44285081.120599084</v>
      </c>
      <c r="AC280" s="192">
        <v>43906018.891861431</v>
      </c>
      <c r="AD280" s="192">
        <v>43493112.065345198</v>
      </c>
      <c r="AE280" s="192">
        <f t="shared" si="24"/>
        <v>46090803.272914462</v>
      </c>
      <c r="AF280" s="192">
        <f>HLOOKUP(MAX(T280:AD280),T280:$AD$1158,COUNT(AD280:$AD$1158),FALSE)</f>
        <v>160000</v>
      </c>
      <c r="AK280">
        <v>277</v>
      </c>
      <c r="AL280" s="198">
        <v>43170829.350037843</v>
      </c>
    </row>
    <row r="281" spans="13:38" x14ac:dyDescent="0.25">
      <c r="M281">
        <v>279</v>
      </c>
      <c r="N281">
        <f t="shared" si="21"/>
        <v>-5</v>
      </c>
      <c r="O281">
        <f t="shared" si="22"/>
        <v>9000</v>
      </c>
      <c r="P281">
        <f t="shared" si="23"/>
        <v>0.25</v>
      </c>
      <c r="S281">
        <v>279</v>
      </c>
      <c r="T281" s="192">
        <v>47622963.016809404</v>
      </c>
      <c r="U281" s="192">
        <v>47861871.434407726</v>
      </c>
      <c r="V281" s="192">
        <v>47979517.065824509</v>
      </c>
      <c r="W281" s="192">
        <v>47749272.558384493</v>
      </c>
      <c r="X281" s="192">
        <v>47503726.623565599</v>
      </c>
      <c r="Y281" s="192">
        <v>46708793.574045084</v>
      </c>
      <c r="Z281" s="192">
        <v>46979600.321953021</v>
      </c>
      <c r="AA281" s="192">
        <v>46997899.482866287</v>
      </c>
      <c r="AB281" s="192">
        <v>47026239.214954831</v>
      </c>
      <c r="AC281" s="192">
        <v>46504518.46393986</v>
      </c>
      <c r="AD281" s="192">
        <v>46061302.16180215</v>
      </c>
      <c r="AE281" s="192">
        <f t="shared" si="24"/>
        <v>47979517.065824509</v>
      </c>
      <c r="AF281" s="192">
        <f>HLOOKUP(MAX(T281:AD281),T281:$AD$1158,COUNT(AD281:$AD$1158),FALSE)</f>
        <v>160000</v>
      </c>
      <c r="AK281">
        <v>278</v>
      </c>
      <c r="AL281" s="198">
        <v>45432625.025898479</v>
      </c>
    </row>
    <row r="282" spans="13:38" x14ac:dyDescent="0.25">
      <c r="M282">
        <v>280</v>
      </c>
      <c r="N282">
        <f t="shared" si="21"/>
        <v>0</v>
      </c>
      <c r="O282">
        <f t="shared" si="22"/>
        <v>9000</v>
      </c>
      <c r="P282">
        <f t="shared" si="23"/>
        <v>0.25</v>
      </c>
      <c r="S282">
        <v>280</v>
      </c>
      <c r="T282" s="192">
        <v>49421576.633656733</v>
      </c>
      <c r="U282" s="192">
        <v>50117916.560692944</v>
      </c>
      <c r="V282" s="192">
        <v>50138220.198954605</v>
      </c>
      <c r="W282" s="192">
        <v>50217778.438781165</v>
      </c>
      <c r="X282" s="192">
        <v>49856581.410437591</v>
      </c>
      <c r="Y282" s="192">
        <v>49389760.208553232</v>
      </c>
      <c r="Z282" s="192">
        <v>49766797.333516881</v>
      </c>
      <c r="AA282" s="192">
        <v>49891326.871485889</v>
      </c>
      <c r="AB282" s="192">
        <v>49794362.241104938</v>
      </c>
      <c r="AC282" s="192">
        <v>49610406.606670909</v>
      </c>
      <c r="AD282" s="192">
        <v>49392606.374458298</v>
      </c>
      <c r="AE282" s="192">
        <f t="shared" si="24"/>
        <v>50217778.438781165</v>
      </c>
      <c r="AF282" s="192">
        <f>HLOOKUP(MAX(T282:AD282),T282:$AD$1158,COUNT(AD282:$AD$1158),FALSE)</f>
        <v>165000</v>
      </c>
      <c r="AK282">
        <v>279</v>
      </c>
      <c r="AL282" s="198">
        <v>47586773.742512569</v>
      </c>
    </row>
    <row r="283" spans="13:38" x14ac:dyDescent="0.25">
      <c r="M283">
        <v>281</v>
      </c>
      <c r="N283">
        <f t="shared" si="21"/>
        <v>10</v>
      </c>
      <c r="O283">
        <f t="shared" si="22"/>
        <v>9000</v>
      </c>
      <c r="P283">
        <f t="shared" si="23"/>
        <v>0.25</v>
      </c>
      <c r="S283">
        <v>281</v>
      </c>
      <c r="T283" s="192">
        <v>53535942.862274446</v>
      </c>
      <c r="U283" s="192">
        <v>54067033.701047339</v>
      </c>
      <c r="V283" s="192">
        <v>54476861.753638692</v>
      </c>
      <c r="W283" s="192">
        <v>54538799.667373247</v>
      </c>
      <c r="X283" s="192">
        <v>54585436.153728925</v>
      </c>
      <c r="Y283" s="192">
        <v>54082685.525382981</v>
      </c>
      <c r="Z283" s="192">
        <v>54645674.694465488</v>
      </c>
      <c r="AA283" s="192">
        <v>54956156.276553333</v>
      </c>
      <c r="AB283" s="192">
        <v>54933841.356030919</v>
      </c>
      <c r="AC283" s="192">
        <v>55047140.09997604</v>
      </c>
      <c r="AD283" s="192">
        <v>54896106.219012894</v>
      </c>
      <c r="AE283" s="192">
        <f t="shared" si="24"/>
        <v>55047140.09997604</v>
      </c>
      <c r="AF283" s="192">
        <f>HLOOKUP(MAX(T283:AD283),T283:$AD$1158,COUNT(AD283:$AD$1158),FALSE)</f>
        <v>195000</v>
      </c>
      <c r="AK283">
        <v>280</v>
      </c>
      <c r="AL283" s="198">
        <v>50065969.473025478</v>
      </c>
    </row>
    <row r="284" spans="13:38" x14ac:dyDescent="0.25">
      <c r="M284">
        <v>282</v>
      </c>
      <c r="N284">
        <f t="shared" si="21"/>
        <v>20</v>
      </c>
      <c r="O284">
        <f t="shared" si="22"/>
        <v>9000</v>
      </c>
      <c r="P284">
        <f t="shared" si="23"/>
        <v>0.25</v>
      </c>
      <c r="S284">
        <v>282</v>
      </c>
      <c r="T284" s="192">
        <v>57262006.144638367</v>
      </c>
      <c r="U284" s="192">
        <v>58210568.661427788</v>
      </c>
      <c r="V284" s="192">
        <v>58571162.445817463</v>
      </c>
      <c r="W284" s="192">
        <v>59072547.81636095</v>
      </c>
      <c r="X284" s="192">
        <v>58952438.638680398</v>
      </c>
      <c r="Y284" s="192">
        <v>59006646.862977952</v>
      </c>
      <c r="Z284" s="192">
        <v>59764742.626364082</v>
      </c>
      <c r="AA284" s="192">
        <v>60270330.802755557</v>
      </c>
      <c r="AB284" s="192">
        <v>60734191.022759371</v>
      </c>
      <c r="AC284" s="192">
        <v>60751527.814785533</v>
      </c>
      <c r="AD284" s="192">
        <v>60795600.528126001</v>
      </c>
      <c r="AE284" s="192">
        <f t="shared" si="24"/>
        <v>60795600.528126001</v>
      </c>
      <c r="AF284" s="192">
        <f>HLOOKUP(MAX(T284:AD284),T284:$AD$1158,COUNT(AD284:$AD$1158),FALSE)</f>
        <v>200000</v>
      </c>
      <c r="AK284">
        <v>281</v>
      </c>
      <c r="AL284" s="198">
        <v>54481913.865500204</v>
      </c>
    </row>
    <row r="285" spans="13:38" x14ac:dyDescent="0.25">
      <c r="M285">
        <v>283</v>
      </c>
      <c r="N285">
        <f t="shared" si="21"/>
        <v>30</v>
      </c>
      <c r="O285">
        <f t="shared" si="22"/>
        <v>9000</v>
      </c>
      <c r="P285">
        <f t="shared" si="23"/>
        <v>0.25</v>
      </c>
      <c r="S285">
        <v>283</v>
      </c>
      <c r="T285" s="192">
        <v>61210434.510715194</v>
      </c>
      <c r="U285" s="192">
        <v>62037040.069570586</v>
      </c>
      <c r="V285" s="192">
        <v>62909804.000501551</v>
      </c>
      <c r="W285" s="192">
        <v>63350967.213447154</v>
      </c>
      <c r="X285" s="192">
        <v>63681293.381971732</v>
      </c>
      <c r="Y285" s="192">
        <v>63653303.669879012</v>
      </c>
      <c r="Z285" s="192">
        <v>64492099.162521347</v>
      </c>
      <c r="AA285" s="192">
        <v>65335160.207823008</v>
      </c>
      <c r="AB285" s="192">
        <v>65873670.137685359</v>
      </c>
      <c r="AC285" s="192">
        <v>66188261.308090642</v>
      </c>
      <c r="AD285" s="192">
        <v>66418286.06554997</v>
      </c>
      <c r="AE285" s="192">
        <f t="shared" si="24"/>
        <v>66418286.06554997</v>
      </c>
      <c r="AF285" s="192">
        <f>HLOOKUP(MAX(T285:AD285),T285:$AD$1158,COUNT(AD285:$AD$1158),FALSE)</f>
        <v>200000</v>
      </c>
      <c r="AK285">
        <v>282</v>
      </c>
      <c r="AL285" s="198">
        <v>59115258.312627211</v>
      </c>
    </row>
    <row r="286" spans="13:38" x14ac:dyDescent="0.25">
      <c r="M286">
        <v>284</v>
      </c>
      <c r="N286">
        <f t="shared" si="21"/>
        <v>40</v>
      </c>
      <c r="O286">
        <f t="shared" si="22"/>
        <v>9000</v>
      </c>
      <c r="P286">
        <f t="shared" si="23"/>
        <v>0.25</v>
      </c>
      <c r="S286">
        <v>284</v>
      </c>
      <c r="T286" s="192">
        <v>64973599.60695073</v>
      </c>
      <c r="U286" s="192">
        <v>66180575.029951021</v>
      </c>
      <c r="V286" s="192">
        <v>67044873.184974775</v>
      </c>
      <c r="W286" s="192">
        <v>67884715.362434879</v>
      </c>
      <c r="X286" s="192">
        <v>68188266.654682651</v>
      </c>
      <c r="Y286" s="192">
        <v>68784200.91813007</v>
      </c>
      <c r="Z286" s="192">
        <v>69611167.094419926</v>
      </c>
      <c r="AA286" s="192">
        <v>70649334.73402524</v>
      </c>
      <c r="AB286" s="192">
        <v>71382951.258191213</v>
      </c>
      <c r="AC286" s="192">
        <v>72078781.505274057</v>
      </c>
      <c r="AD286" s="192">
        <v>72317780.374663085</v>
      </c>
      <c r="AE286" s="192">
        <f t="shared" si="24"/>
        <v>72317780.374663085</v>
      </c>
      <c r="AF286" s="192">
        <f>HLOOKUP(MAX(T286:AD286),T286:$AD$1158,COUNT(AD286:$AD$1158),FALSE)</f>
        <v>200000</v>
      </c>
      <c r="AK286">
        <v>283</v>
      </c>
      <c r="AL286" s="198">
        <v>63437596.653583214</v>
      </c>
    </row>
    <row r="287" spans="13:38" x14ac:dyDescent="0.25">
      <c r="M287">
        <v>285</v>
      </c>
      <c r="N287">
        <f t="shared" si="21"/>
        <v>50</v>
      </c>
      <c r="O287">
        <f t="shared" si="22"/>
        <v>9000</v>
      </c>
      <c r="P287">
        <f t="shared" si="23"/>
        <v>0.25</v>
      </c>
      <c r="S287">
        <v>285</v>
      </c>
      <c r="T287" s="192">
        <v>68922027.973027557</v>
      </c>
      <c r="U287" s="192">
        <v>70129692.170305416</v>
      </c>
      <c r="V287" s="192">
        <v>71383514.739658862</v>
      </c>
      <c r="W287" s="192">
        <v>72114142.653289318</v>
      </c>
      <c r="X287" s="192">
        <v>73071422.528289765</v>
      </c>
      <c r="Y287" s="192">
        <v>73430857.725031152</v>
      </c>
      <c r="Z287" s="192">
        <v>74490044.455368534</v>
      </c>
      <c r="AA287" s="192">
        <v>75664228.950741142</v>
      </c>
      <c r="AB287" s="192">
        <v>76581964.179814547</v>
      </c>
      <c r="AC287" s="192">
        <v>77515514.998579189</v>
      </c>
      <c r="AD287" s="192">
        <v>77885030.706101298</v>
      </c>
      <c r="AE287" s="192">
        <f t="shared" si="24"/>
        <v>77885030.706101298</v>
      </c>
      <c r="AF287" s="192">
        <f>HLOOKUP(MAX(T287:AD287),T287:$AD$1158,COUNT(AD287:$AD$1158),FALSE)</f>
        <v>200000</v>
      </c>
      <c r="AK287">
        <v>284</v>
      </c>
      <c r="AL287" s="198">
        <v>68070941.100710198</v>
      </c>
    </row>
    <row r="288" spans="13:38" x14ac:dyDescent="0.25">
      <c r="M288">
        <v>286</v>
      </c>
      <c r="N288">
        <f t="shared" si="21"/>
        <v>-75</v>
      </c>
      <c r="O288">
        <f t="shared" si="22"/>
        <v>11000</v>
      </c>
      <c r="P288">
        <f t="shared" si="23"/>
        <v>0.25</v>
      </c>
      <c r="S288">
        <v>286</v>
      </c>
      <c r="T288" s="192">
        <v>20094997.103168681</v>
      </c>
      <c r="U288" s="192">
        <v>19140329.074872181</v>
      </c>
      <c r="V288" s="192">
        <v>17844574.145986319</v>
      </c>
      <c r="W288" s="192">
        <v>16521570.325921107</v>
      </c>
      <c r="X288" s="192">
        <v>14666271.080487791</v>
      </c>
      <c r="Y288" s="192">
        <v>13051148.584491229</v>
      </c>
      <c r="Z288" s="192">
        <v>11753435.600386746</v>
      </c>
      <c r="AA288" s="192">
        <v>10567575.583098978</v>
      </c>
      <c r="AB288" s="192">
        <v>9126468.8457405102</v>
      </c>
      <c r="AC288" s="192">
        <v>7699415.8280175589</v>
      </c>
      <c r="AD288" s="192">
        <v>5712591.1449250001</v>
      </c>
      <c r="AE288" s="192">
        <f t="shared" si="24"/>
        <v>20094997.103168681</v>
      </c>
      <c r="AF288" s="192">
        <f>HLOOKUP(MAX(T288:AD288),T288:$AD$1158,COUNT(AD288:$AD$1158),FALSE)</f>
        <v>150000</v>
      </c>
      <c r="AK288">
        <v>285</v>
      </c>
      <c r="AL288" s="198">
        <v>72443347.794804141</v>
      </c>
    </row>
    <row r="289" spans="13:38" x14ac:dyDescent="0.25">
      <c r="M289">
        <v>287</v>
      </c>
      <c r="N289">
        <f t="shared" si="21"/>
        <v>-65</v>
      </c>
      <c r="O289">
        <f t="shared" si="22"/>
        <v>11000</v>
      </c>
      <c r="P289">
        <f t="shared" si="23"/>
        <v>0.25</v>
      </c>
      <c r="S289">
        <v>287</v>
      </c>
      <c r="T289" s="192">
        <v>23983901.423525758</v>
      </c>
      <c r="U289" s="192">
        <v>23032715.083122518</v>
      </c>
      <c r="V289" s="192">
        <v>22123691.654950652</v>
      </c>
      <c r="W289" s="192">
        <v>20695469.030900005</v>
      </c>
      <c r="X289" s="192">
        <v>19487960.656385161</v>
      </c>
      <c r="Y289" s="192">
        <v>17687342.769216936</v>
      </c>
      <c r="Z289" s="192">
        <v>16575581.829231296</v>
      </c>
      <c r="AA289" s="192">
        <v>15575673.856062368</v>
      </c>
      <c r="AB289" s="192">
        <v>14320519.162822742</v>
      </c>
      <c r="AC289" s="192">
        <v>13026375.646271497</v>
      </c>
      <c r="AD289" s="192">
        <v>11278545.550244918</v>
      </c>
      <c r="AE289" s="192">
        <f t="shared" si="24"/>
        <v>23983901.423525758</v>
      </c>
      <c r="AF289" s="192">
        <f>HLOOKUP(MAX(T289:AD289),T289:$AD$1158,COUNT(AD289:$AD$1158),FALSE)</f>
        <v>150000</v>
      </c>
      <c r="AK289">
        <v>286</v>
      </c>
      <c r="AL289" s="198">
        <v>15562778.283722788</v>
      </c>
    </row>
    <row r="290" spans="13:38" x14ac:dyDescent="0.25">
      <c r="M290">
        <v>288</v>
      </c>
      <c r="N290">
        <f t="shared" si="21"/>
        <v>-55</v>
      </c>
      <c r="O290">
        <f t="shared" si="22"/>
        <v>11000</v>
      </c>
      <c r="P290">
        <f t="shared" si="23"/>
        <v>0.25</v>
      </c>
      <c r="S290">
        <v>288</v>
      </c>
      <c r="T290" s="192">
        <v>27575226.544017315</v>
      </c>
      <c r="U290" s="192">
        <v>27116725.997783221</v>
      </c>
      <c r="V290" s="192">
        <v>26202029.707319837</v>
      </c>
      <c r="W290" s="192">
        <v>25406077.133591242</v>
      </c>
      <c r="X290" s="192">
        <v>23938202.796992023</v>
      </c>
      <c r="Y290" s="192">
        <v>22551780.061092153</v>
      </c>
      <c r="Z290" s="192">
        <v>21800217.134559181</v>
      </c>
      <c r="AA290" s="192">
        <v>20830324.336544845</v>
      </c>
      <c r="AB290" s="192">
        <v>19770276.237608846</v>
      </c>
      <c r="AC290" s="192">
        <v>18671239.315361232</v>
      </c>
      <c r="AD290" s="192">
        <v>17309072.314433835</v>
      </c>
      <c r="AE290" s="192">
        <f t="shared" si="24"/>
        <v>27575226.544017315</v>
      </c>
      <c r="AF290" s="192">
        <f>HLOOKUP(MAX(T290:AD290),T290:$AD$1158,COUNT(AD290:$AD$1158),FALSE)</f>
        <v>150000</v>
      </c>
      <c r="AK290">
        <v>287</v>
      </c>
      <c r="AL290" s="198">
        <v>19921991.544093471</v>
      </c>
    </row>
    <row r="291" spans="13:38" x14ac:dyDescent="0.25">
      <c r="M291">
        <v>289</v>
      </c>
      <c r="N291">
        <f t="shared" si="21"/>
        <v>-45</v>
      </c>
      <c r="O291">
        <f t="shared" si="22"/>
        <v>11000</v>
      </c>
      <c r="P291">
        <f t="shared" si="23"/>
        <v>0.25</v>
      </c>
      <c r="S291">
        <v>289</v>
      </c>
      <c r="T291" s="192">
        <v>31464130.864374384</v>
      </c>
      <c r="U291" s="192">
        <v>30970736.176777728</v>
      </c>
      <c r="V291" s="192">
        <v>30620773.55378668</v>
      </c>
      <c r="W291" s="192">
        <v>29579975.838570144</v>
      </c>
      <c r="X291" s="192">
        <v>28607533.494563617</v>
      </c>
      <c r="Y291" s="192">
        <v>27187974.245817859</v>
      </c>
      <c r="Z291" s="192">
        <v>26622363.363403734</v>
      </c>
      <c r="AA291" s="192">
        <v>25732264.500780962</v>
      </c>
      <c r="AB291" s="192">
        <v>24964326.55469108</v>
      </c>
      <c r="AC291" s="192">
        <v>23937200.209225964</v>
      </c>
      <c r="AD291" s="192">
        <v>22875026.719753757</v>
      </c>
      <c r="AE291" s="192">
        <f t="shared" si="24"/>
        <v>31464130.864374384</v>
      </c>
      <c r="AF291" s="192">
        <f>HLOOKUP(MAX(T291:AD291),T291:$AD$1158,COUNT(AD291:$AD$1158),FALSE)</f>
        <v>150000</v>
      </c>
      <c r="AK291">
        <v>288</v>
      </c>
      <c r="AL291" s="198">
        <v>24645054.351138081</v>
      </c>
    </row>
    <row r="292" spans="13:38" x14ac:dyDescent="0.25">
      <c r="M292">
        <v>290</v>
      </c>
      <c r="N292">
        <f t="shared" si="21"/>
        <v>-35</v>
      </c>
      <c r="O292">
        <f t="shared" si="22"/>
        <v>11000</v>
      </c>
      <c r="P292">
        <f t="shared" si="23"/>
        <v>0.25</v>
      </c>
      <c r="S292">
        <v>290</v>
      </c>
      <c r="T292" s="192">
        <v>35170564.828505889</v>
      </c>
      <c r="U292" s="192">
        <v>35226382.987785153</v>
      </c>
      <c r="V292" s="192">
        <v>34699111.606155872</v>
      </c>
      <c r="W292" s="192">
        <v>34054199.941838101</v>
      </c>
      <c r="X292" s="192">
        <v>33057775.635170482</v>
      </c>
      <c r="Y292" s="192">
        <v>32052411.537693076</v>
      </c>
      <c r="Z292" s="192">
        <v>31681907.249582574</v>
      </c>
      <c r="AA292" s="192">
        <v>31264530.779551379</v>
      </c>
      <c r="AB292" s="192">
        <v>30414083.629477181</v>
      </c>
      <c r="AC292" s="192">
        <v>29582063.878315691</v>
      </c>
      <c r="AD292" s="192">
        <v>28714996.983147118</v>
      </c>
      <c r="AE292" s="192">
        <f t="shared" si="24"/>
        <v>35226382.987785153</v>
      </c>
      <c r="AF292" s="192">
        <f>HLOOKUP(MAX(T292:AD292),T292:$AD$1158,COUNT(AD292:$AD$1158),FALSE)</f>
        <v>155000</v>
      </c>
      <c r="AK292">
        <v>289</v>
      </c>
      <c r="AL292" s="198">
        <v>29004267.611508753</v>
      </c>
    </row>
    <row r="293" spans="13:38" x14ac:dyDescent="0.25">
      <c r="M293">
        <v>291</v>
      </c>
      <c r="N293">
        <f t="shared" si="21"/>
        <v>-25</v>
      </c>
      <c r="O293">
        <f t="shared" si="22"/>
        <v>11000</v>
      </c>
      <c r="P293">
        <f t="shared" si="23"/>
        <v>0.25</v>
      </c>
      <c r="S293">
        <v>291</v>
      </c>
      <c r="T293" s="192">
        <v>39186362.945542224</v>
      </c>
      <c r="U293" s="192">
        <v>39080393.166779652</v>
      </c>
      <c r="V293" s="192">
        <v>38978229.115120202</v>
      </c>
      <c r="W293" s="192">
        <v>38276447.530647457</v>
      </c>
      <c r="X293" s="192">
        <v>37727106.332742073</v>
      </c>
      <c r="Y293" s="192">
        <v>36544621.7861991</v>
      </c>
      <c r="Z293" s="192">
        <v>36504053.47842712</v>
      </c>
      <c r="AA293" s="192">
        <v>36166470.943787493</v>
      </c>
      <c r="AB293" s="192">
        <v>35608133.946559422</v>
      </c>
      <c r="AC293" s="192">
        <v>34962066.239516765</v>
      </c>
      <c r="AD293" s="192">
        <v>34280951.388467029</v>
      </c>
      <c r="AE293" s="192">
        <f t="shared" si="24"/>
        <v>39186362.945542224</v>
      </c>
      <c r="AF293" s="192">
        <f>HLOOKUP(MAX(T293:AD293),T293:$AD$1158,COUNT(AD293:$AD$1158),FALSE)</f>
        <v>150000</v>
      </c>
      <c r="AK293">
        <v>290</v>
      </c>
      <c r="AL293" s="198">
        <v>33578088.012916006</v>
      </c>
    </row>
    <row r="294" spans="13:38" x14ac:dyDescent="0.25">
      <c r="M294">
        <v>292</v>
      </c>
      <c r="N294">
        <f t="shared" si="21"/>
        <v>-15</v>
      </c>
      <c r="O294">
        <f t="shared" si="22"/>
        <v>11000</v>
      </c>
      <c r="P294">
        <f t="shared" si="23"/>
        <v>0.25</v>
      </c>
      <c r="S294">
        <v>292</v>
      </c>
      <c r="T294" s="192">
        <v>42892796.909673713</v>
      </c>
      <c r="U294" s="192">
        <v>43164404.081440352</v>
      </c>
      <c r="V294" s="192">
        <v>42929908.286817536</v>
      </c>
      <c r="W294" s="192">
        <v>42750671.633915409</v>
      </c>
      <c r="X294" s="192">
        <v>42133472.626458853</v>
      </c>
      <c r="Y294" s="192">
        <v>41409059.078074314</v>
      </c>
      <c r="Z294" s="192">
        <v>41563597.364605963</v>
      </c>
      <c r="AA294" s="192">
        <v>41421121.424269974</v>
      </c>
      <c r="AB294" s="192">
        <v>41235714.981317818</v>
      </c>
      <c r="AC294" s="192">
        <v>40606929.908606499</v>
      </c>
      <c r="AD294" s="192">
        <v>40120921.651860386</v>
      </c>
      <c r="AE294" s="192">
        <f t="shared" si="24"/>
        <v>43164404.081440352</v>
      </c>
      <c r="AF294" s="192">
        <f>HLOOKUP(MAX(T294:AD294),T294:$AD$1158,COUNT(AD294:$AD$1158),FALSE)</f>
        <v>155000</v>
      </c>
      <c r="AK294">
        <v>291</v>
      </c>
      <c r="AL294" s="198">
        <v>37937301.273286685</v>
      </c>
    </row>
    <row r="295" spans="13:38" x14ac:dyDescent="0.25">
      <c r="M295">
        <v>293</v>
      </c>
      <c r="N295">
        <f t="shared" si="21"/>
        <v>-10</v>
      </c>
      <c r="O295">
        <f t="shared" si="22"/>
        <v>11000</v>
      </c>
      <c r="P295">
        <f t="shared" si="23"/>
        <v>0.25</v>
      </c>
      <c r="S295">
        <v>293</v>
      </c>
      <c r="T295" s="192">
        <v>44883308.594647624</v>
      </c>
      <c r="U295" s="192">
        <v>45063154.966648005</v>
      </c>
      <c r="V295" s="192">
        <v>45346224.234786749</v>
      </c>
      <c r="W295" s="192">
        <v>44976834.239955835</v>
      </c>
      <c r="X295" s="192">
        <v>44675799.616334938</v>
      </c>
      <c r="Y295" s="192">
        <v>43829373.337856621</v>
      </c>
      <c r="Z295" s="192">
        <v>44033444.925946318</v>
      </c>
      <c r="AA295" s="192">
        <v>43814753.783709176</v>
      </c>
      <c r="AB295" s="192">
        <v>43718223.558004931</v>
      </c>
      <c r="AC295" s="192">
        <v>43362504.932925433</v>
      </c>
      <c r="AD295" s="192">
        <v>42971739.163838863</v>
      </c>
      <c r="AE295" s="192">
        <f t="shared" si="24"/>
        <v>45346224.234786749</v>
      </c>
      <c r="AF295" s="192">
        <f>HLOOKUP(MAX(T295:AD295),T295:$AD$1158,COUNT(AD295:$AD$1158),FALSE)</f>
        <v>160000</v>
      </c>
      <c r="AK295">
        <v>292</v>
      </c>
      <c r="AL295" s="198">
        <v>42511121.674693927</v>
      </c>
    </row>
    <row r="296" spans="13:38" x14ac:dyDescent="0.25">
      <c r="M296">
        <v>294</v>
      </c>
      <c r="N296">
        <f t="shared" si="21"/>
        <v>-5</v>
      </c>
      <c r="O296">
        <f t="shared" si="22"/>
        <v>11000</v>
      </c>
      <c r="P296">
        <f t="shared" si="23"/>
        <v>0.25</v>
      </c>
      <c r="S296">
        <v>294</v>
      </c>
      <c r="T296" s="192">
        <v>46781701.230030797</v>
      </c>
      <c r="U296" s="192">
        <v>47056790.089690693</v>
      </c>
      <c r="V296" s="192">
        <v>47209025.795781873</v>
      </c>
      <c r="W296" s="192">
        <v>47014961.730403446</v>
      </c>
      <c r="X296" s="192">
        <v>46802803.324030444</v>
      </c>
      <c r="Y296" s="192">
        <v>46045253.26280003</v>
      </c>
      <c r="Z296" s="192">
        <v>46338201.068137616</v>
      </c>
      <c r="AA296" s="192">
        <v>46379843.832709052</v>
      </c>
      <c r="AB296" s="192">
        <v>46429765.298400059</v>
      </c>
      <c r="AC296" s="192">
        <v>45933889.726860434</v>
      </c>
      <c r="AD296" s="192">
        <v>45514017.028380878</v>
      </c>
      <c r="AE296" s="192">
        <f t="shared" si="24"/>
        <v>47209025.795781873</v>
      </c>
      <c r="AF296" s="192">
        <f>HLOOKUP(MAX(T296:AD296),T296:$AD$1158,COUNT(AD296:$AD$1158),FALSE)</f>
        <v>160000</v>
      </c>
      <c r="AK296">
        <v>293</v>
      </c>
      <c r="AL296" s="198">
        <v>44743860.320421152</v>
      </c>
    </row>
    <row r="297" spans="13:38" x14ac:dyDescent="0.25">
      <c r="M297">
        <v>295</v>
      </c>
      <c r="N297">
        <f t="shared" si="21"/>
        <v>0</v>
      </c>
      <c r="O297">
        <f t="shared" si="22"/>
        <v>11000</v>
      </c>
      <c r="P297">
        <f t="shared" si="23"/>
        <v>0.25</v>
      </c>
      <c r="S297">
        <v>295</v>
      </c>
      <c r="T297" s="192">
        <v>48553200.068734691</v>
      </c>
      <c r="U297" s="192">
        <v>49280425.948399596</v>
      </c>
      <c r="V297" s="192">
        <v>49338112.574951351</v>
      </c>
      <c r="W297" s="192">
        <v>49451058.343223788</v>
      </c>
      <c r="X297" s="192">
        <v>49126041.756941803</v>
      </c>
      <c r="Y297" s="192">
        <v>48693810.629731834</v>
      </c>
      <c r="Z297" s="192">
        <v>49092988.812125161</v>
      </c>
      <c r="AA297" s="192">
        <v>49240861.953752324</v>
      </c>
      <c r="AB297" s="192">
        <v>49167980.632791027</v>
      </c>
      <c r="AC297" s="192">
        <v>49007368.60201516</v>
      </c>
      <c r="AD297" s="192">
        <v>48811709.427232221</v>
      </c>
      <c r="AE297" s="192">
        <f t="shared" si="24"/>
        <v>49451058.343223788</v>
      </c>
      <c r="AF297" s="192">
        <f>HLOOKUP(MAX(T297:AD297),T297:$AD$1158,COUNT(AD297:$AD$1158),FALSE)</f>
        <v>165000</v>
      </c>
      <c r="AK297">
        <v>294</v>
      </c>
      <c r="AL297" s="198">
        <v>46870334.935064606</v>
      </c>
    </row>
    <row r="298" spans="13:38" x14ac:dyDescent="0.25">
      <c r="M298">
        <v>296</v>
      </c>
      <c r="N298">
        <f t="shared" si="21"/>
        <v>10</v>
      </c>
      <c r="O298">
        <f t="shared" si="22"/>
        <v>11000</v>
      </c>
      <c r="P298">
        <f t="shared" si="23"/>
        <v>0.25</v>
      </c>
      <c r="S298">
        <v>296</v>
      </c>
      <c r="T298" s="192">
        <v>52605540.675815448</v>
      </c>
      <c r="U298" s="192">
        <v>53172811.956649929</v>
      </c>
      <c r="V298" s="192">
        <v>53617230.083915681</v>
      </c>
      <c r="W298" s="192">
        <v>53715348.439711824</v>
      </c>
      <c r="X298" s="192">
        <v>53795372.454513393</v>
      </c>
      <c r="Y298" s="192">
        <v>53330004.814457543</v>
      </c>
      <c r="Z298" s="192">
        <v>53915135.040969707</v>
      </c>
      <c r="AA298" s="192">
        <v>54248960.226715714</v>
      </c>
      <c r="AB298" s="192">
        <v>54251931.161841452</v>
      </c>
      <c r="AC298" s="192">
        <v>54387370.963216238</v>
      </c>
      <c r="AD298" s="192">
        <v>54259680.685911253</v>
      </c>
      <c r="AE298" s="192">
        <f t="shared" si="24"/>
        <v>54387370.963216238</v>
      </c>
      <c r="AF298" s="192">
        <f>HLOOKUP(MAX(T298:AD298),T298:$AD$1158,COUNT(AD298:$AD$1158),FALSE)</f>
        <v>195000</v>
      </c>
      <c r="AK298">
        <v>295</v>
      </c>
      <c r="AL298" s="198">
        <v>49317680.721828401</v>
      </c>
    </row>
    <row r="299" spans="13:38" x14ac:dyDescent="0.25">
      <c r="M299">
        <v>297</v>
      </c>
      <c r="N299">
        <f t="shared" si="21"/>
        <v>20</v>
      </c>
      <c r="O299">
        <f t="shared" si="22"/>
        <v>11000</v>
      </c>
      <c r="P299">
        <f t="shared" si="23"/>
        <v>0.25</v>
      </c>
      <c r="S299">
        <v>297</v>
      </c>
      <c r="T299" s="192">
        <v>56275432.149902537</v>
      </c>
      <c r="U299" s="192">
        <v>57256822.871310636</v>
      </c>
      <c r="V299" s="192">
        <v>57655358.967817612</v>
      </c>
      <c r="W299" s="192">
        <v>58189572.542979777</v>
      </c>
      <c r="X299" s="192">
        <v>58107405.677416526</v>
      </c>
      <c r="Y299" s="192">
        <v>58194442.106332757</v>
      </c>
      <c r="Z299" s="192">
        <v>58974678.927148558</v>
      </c>
      <c r="AA299" s="192">
        <v>59503610.707198195</v>
      </c>
      <c r="AB299" s="192">
        <v>59989611.984631658</v>
      </c>
      <c r="AC299" s="192">
        <v>60032234.632305972</v>
      </c>
      <c r="AD299" s="192">
        <v>60099650.94930461</v>
      </c>
      <c r="AE299" s="192">
        <f t="shared" si="24"/>
        <v>60099650.94930461</v>
      </c>
      <c r="AF299" s="192">
        <f>HLOOKUP(MAX(T299:AD299),T299:$AD$1158,COUNT(AD299:$AD$1158),FALSE)</f>
        <v>200000</v>
      </c>
      <c r="AK299">
        <v>296</v>
      </c>
      <c r="AL299" s="198">
        <v>53676893.982199065</v>
      </c>
    </row>
    <row r="300" spans="13:38" x14ac:dyDescent="0.25">
      <c r="M300">
        <v>298</v>
      </c>
      <c r="N300">
        <f t="shared" si="21"/>
        <v>30</v>
      </c>
      <c r="O300">
        <f t="shared" si="22"/>
        <v>11000</v>
      </c>
      <c r="P300">
        <f t="shared" si="23"/>
        <v>0.25</v>
      </c>
      <c r="S300">
        <v>298</v>
      </c>
      <c r="T300" s="192">
        <v>60164336.470259599</v>
      </c>
      <c r="U300" s="192">
        <v>61028325.017405078</v>
      </c>
      <c r="V300" s="192">
        <v>61934476.476781942</v>
      </c>
      <c r="W300" s="192">
        <v>62411820.13178914</v>
      </c>
      <c r="X300" s="192">
        <v>62776736.374988109</v>
      </c>
      <c r="Y300" s="192">
        <v>62784927.104956977</v>
      </c>
      <c r="Z300" s="192">
        <v>63647066.201257467</v>
      </c>
      <c r="AA300" s="192">
        <v>64511708.980161577</v>
      </c>
      <c r="AB300" s="192">
        <v>65073562.513682097</v>
      </c>
      <c r="AC300" s="192">
        <v>65412236.993507043</v>
      </c>
      <c r="AD300" s="192">
        <v>65665605.354624525</v>
      </c>
      <c r="AE300" s="192">
        <f t="shared" si="24"/>
        <v>65665605.354624525</v>
      </c>
      <c r="AF300" s="192">
        <f>HLOOKUP(MAX(T300:AD300),T300:$AD$1158,COUNT(AD300:$AD$1158),FALSE)</f>
        <v>200000</v>
      </c>
      <c r="AK300">
        <v>297</v>
      </c>
      <c r="AL300" s="198">
        <v>58250714.383606322</v>
      </c>
    </row>
    <row r="301" spans="13:38" x14ac:dyDescent="0.25">
      <c r="M301">
        <v>299</v>
      </c>
      <c r="N301">
        <f t="shared" si="21"/>
        <v>40</v>
      </c>
      <c r="O301">
        <f t="shared" si="22"/>
        <v>11000</v>
      </c>
      <c r="P301">
        <f t="shared" si="23"/>
        <v>0.25</v>
      </c>
      <c r="S301">
        <v>299</v>
      </c>
      <c r="T301" s="192">
        <v>63870770.434391104</v>
      </c>
      <c r="U301" s="192">
        <v>65112335.932065785</v>
      </c>
      <c r="V301" s="192">
        <v>66012814.529151112</v>
      </c>
      <c r="W301" s="192">
        <v>66886044.235057101</v>
      </c>
      <c r="X301" s="192">
        <v>67226978.515594974</v>
      </c>
      <c r="Y301" s="192">
        <v>67853798.73167108</v>
      </c>
      <c r="Z301" s="192">
        <v>68706610.087436318</v>
      </c>
      <c r="AA301" s="192">
        <v>69766359.460644051</v>
      </c>
      <c r="AB301" s="192">
        <v>70523319.588468179</v>
      </c>
      <c r="AC301" s="192">
        <v>71241290.892980695</v>
      </c>
      <c r="AD301" s="192">
        <v>71505575.618017897</v>
      </c>
      <c r="AE301" s="192">
        <f t="shared" si="24"/>
        <v>71505575.618017897</v>
      </c>
      <c r="AF301" s="192">
        <f>HLOOKUP(MAX(T301:AD301),T301:$AD$1158,COUNT(AD301:$AD$1158),FALSE)</f>
        <v>200000</v>
      </c>
      <c r="AK301">
        <v>298</v>
      </c>
      <c r="AL301" s="198">
        <v>62517524.138686769</v>
      </c>
    </row>
    <row r="302" spans="13:38" x14ac:dyDescent="0.25">
      <c r="M302">
        <v>300</v>
      </c>
      <c r="N302">
        <f t="shared" si="21"/>
        <v>50</v>
      </c>
      <c r="O302">
        <f t="shared" si="22"/>
        <v>11000</v>
      </c>
      <c r="P302">
        <f t="shared" si="23"/>
        <v>0.25</v>
      </c>
      <c r="S302">
        <v>300</v>
      </c>
      <c r="T302" s="192">
        <v>67759674.754748166</v>
      </c>
      <c r="U302" s="192">
        <v>69004721.940316126</v>
      </c>
      <c r="V302" s="192">
        <v>70291932.038115457</v>
      </c>
      <c r="W302" s="192">
        <v>71059942.940035999</v>
      </c>
      <c r="X302" s="192">
        <v>72048668.091492355</v>
      </c>
      <c r="Y302" s="192">
        <v>72444283.730295315</v>
      </c>
      <c r="Z302" s="192">
        <v>73528756.316280857</v>
      </c>
      <c r="AA302" s="192">
        <v>74725081.869083136</v>
      </c>
      <c r="AB302" s="192">
        <v>75666160.701814696</v>
      </c>
      <c r="AC302" s="192">
        <v>76621293.254181772</v>
      </c>
      <c r="AD302" s="192">
        <v>77016654.141179249</v>
      </c>
      <c r="AE302" s="192">
        <f t="shared" si="24"/>
        <v>77016654.141179249</v>
      </c>
      <c r="AF302" s="192">
        <f>HLOOKUP(MAX(T302:AD302),T302:$AD$1158,COUNT(AD302:$AD$1158),FALSE)</f>
        <v>200000</v>
      </c>
      <c r="AK302">
        <v>299</v>
      </c>
      <c r="AL302" s="198">
        <v>67091344.540094018</v>
      </c>
    </row>
    <row r="303" spans="13:38" x14ac:dyDescent="0.25">
      <c r="M303">
        <v>301</v>
      </c>
      <c r="N303">
        <f t="shared" si="21"/>
        <v>-75</v>
      </c>
      <c r="O303">
        <f t="shared" si="22"/>
        <v>13000</v>
      </c>
      <c r="P303">
        <f t="shared" si="23"/>
        <v>0.25</v>
      </c>
      <c r="S303">
        <v>301</v>
      </c>
      <c r="T303" s="192">
        <v>19662205.277515512</v>
      </c>
      <c r="U303" s="192">
        <v>18742127.323893405</v>
      </c>
      <c r="V303" s="192">
        <v>17482552.837069128</v>
      </c>
      <c r="W303" s="192">
        <v>16192936.545449805</v>
      </c>
      <c r="X303" s="192">
        <v>14375020.288306579</v>
      </c>
      <c r="Y303" s="192">
        <v>12791343.068765918</v>
      </c>
      <c r="Z303" s="192">
        <v>11518915.940309586</v>
      </c>
      <c r="AA303" s="192">
        <v>10355196.98045148</v>
      </c>
      <c r="AB303" s="192">
        <v>8937433.8467511795</v>
      </c>
      <c r="AC303" s="192">
        <v>7531962.5626306757</v>
      </c>
      <c r="AD303" s="192">
        <v>5570983.059013484</v>
      </c>
      <c r="AE303" s="192">
        <f t="shared" si="24"/>
        <v>19662205.277515512</v>
      </c>
      <c r="AF303" s="192">
        <f>HLOOKUP(MAX(T303:AD303),T303:$AD$1158,COUNT(AD303:$AD$1158),FALSE)</f>
        <v>150000</v>
      </c>
      <c r="AK303">
        <v>300</v>
      </c>
      <c r="AL303" s="198">
        <v>71407579.425911099</v>
      </c>
    </row>
    <row r="304" spans="13:38" x14ac:dyDescent="0.25">
      <c r="M304">
        <v>302</v>
      </c>
      <c r="N304">
        <f t="shared" si="21"/>
        <v>-65</v>
      </c>
      <c r="O304">
        <f t="shared" si="22"/>
        <v>13000</v>
      </c>
      <c r="P304">
        <f t="shared" si="23"/>
        <v>0.25</v>
      </c>
      <c r="S304">
        <v>302</v>
      </c>
      <c r="T304" s="192">
        <v>23491585.552152839</v>
      </c>
      <c r="U304" s="192">
        <v>22577782.200039688</v>
      </c>
      <c r="V304" s="192">
        <v>21702146.300313715</v>
      </c>
      <c r="W304" s="192">
        <v>20311306.664553154</v>
      </c>
      <c r="X304" s="192">
        <v>19135243.566494212</v>
      </c>
      <c r="Y304" s="192">
        <v>17370806.121387571</v>
      </c>
      <c r="Z304" s="192">
        <v>16284331.037050083</v>
      </c>
      <c r="AA304" s="192">
        <v>15306564.121310819</v>
      </c>
      <c r="AB304" s="192">
        <v>14074753.031729359</v>
      </c>
      <c r="AC304" s="192">
        <v>12802750.572607774</v>
      </c>
      <c r="AD304" s="192">
        <v>11080206.332229346</v>
      </c>
      <c r="AE304" s="192">
        <f t="shared" si="24"/>
        <v>23491585.552152839</v>
      </c>
      <c r="AF304" s="192">
        <f>HLOOKUP(MAX(T304:AD304),T304:$AD$1158,COUNT(AD304:$AD$1158),FALSE)</f>
        <v>150000</v>
      </c>
      <c r="AK304">
        <v>301</v>
      </c>
      <c r="AL304" s="198">
        <v>15253778.393840279</v>
      </c>
    </row>
    <row r="305" spans="13:38" x14ac:dyDescent="0.25">
      <c r="M305">
        <v>303</v>
      </c>
      <c r="N305">
        <f t="shared" si="21"/>
        <v>-55</v>
      </c>
      <c r="O305">
        <f t="shared" si="22"/>
        <v>13000</v>
      </c>
      <c r="P305">
        <f t="shared" si="23"/>
        <v>0.25</v>
      </c>
      <c r="S305">
        <v>303</v>
      </c>
      <c r="T305" s="192">
        <v>27027941.410596061</v>
      </c>
      <c r="U305" s="192">
        <v>26602269.068980642</v>
      </c>
      <c r="V305" s="192">
        <v>25723753.220578834</v>
      </c>
      <c r="W305" s="192">
        <v>24959245.923306148</v>
      </c>
      <c r="X305" s="192">
        <v>23528754.574997019</v>
      </c>
      <c r="Y305" s="192">
        <v>22175719.367543034</v>
      </c>
      <c r="Z305" s="192">
        <v>21447500.044668227</v>
      </c>
      <c r="AA305" s="192">
        <v>20501690.556073539</v>
      </c>
      <c r="AB305" s="192">
        <v>19464986.060795709</v>
      </c>
      <c r="AC305" s="192">
        <v>18388090.195977751</v>
      </c>
      <c r="AD305" s="192">
        <v>17049266.798708525</v>
      </c>
      <c r="AE305" s="192">
        <f t="shared" si="24"/>
        <v>27027941.410596061</v>
      </c>
      <c r="AF305" s="192">
        <f>HLOOKUP(MAX(T305:AD305),T305:$AD$1158,COUNT(AD305:$AD$1158),FALSE)</f>
        <v>150000</v>
      </c>
      <c r="AK305">
        <v>302</v>
      </c>
      <c r="AL305" s="198">
        <v>19556260.522106901</v>
      </c>
    </row>
    <row r="306" spans="13:38" x14ac:dyDescent="0.25">
      <c r="M306">
        <v>304</v>
      </c>
      <c r="N306">
        <f t="shared" si="21"/>
        <v>-45</v>
      </c>
      <c r="O306">
        <f t="shared" si="22"/>
        <v>13000</v>
      </c>
      <c r="P306">
        <f t="shared" si="23"/>
        <v>0.25</v>
      </c>
      <c r="S306">
        <v>304</v>
      </c>
      <c r="T306" s="192">
        <v>30857321.685233377</v>
      </c>
      <c r="U306" s="192">
        <v>30400107.439698294</v>
      </c>
      <c r="V306" s="192">
        <v>30081030.769335948</v>
      </c>
      <c r="W306" s="192">
        <v>29077616.042409495</v>
      </c>
      <c r="X306" s="192">
        <v>28138561.226848859</v>
      </c>
      <c r="Y306" s="192">
        <v>26755182.420164686</v>
      </c>
      <c r="Z306" s="192">
        <v>26212915.141408723</v>
      </c>
      <c r="AA306" s="192">
        <v>25348102.134434108</v>
      </c>
      <c r="AB306" s="192">
        <v>24602305.245773889</v>
      </c>
      <c r="AC306" s="192">
        <v>23598522.503966935</v>
      </c>
      <c r="AD306" s="192">
        <v>22558490.071924388</v>
      </c>
      <c r="AE306" s="192">
        <f t="shared" si="24"/>
        <v>30857321.685233377</v>
      </c>
      <c r="AF306" s="192">
        <f>HLOOKUP(MAX(T306:AD306),T306:$AD$1158,COUNT(AD306:$AD$1158),FALSE)</f>
        <v>150000</v>
      </c>
      <c r="AK306">
        <v>303</v>
      </c>
      <c r="AL306" s="198">
        <v>24217857.031441774</v>
      </c>
    </row>
    <row r="307" spans="13:38" x14ac:dyDescent="0.25">
      <c r="M307">
        <v>305</v>
      </c>
      <c r="N307">
        <f t="shared" si="21"/>
        <v>-35</v>
      </c>
      <c r="O307">
        <f t="shared" si="22"/>
        <v>13000</v>
      </c>
      <c r="P307">
        <f t="shared" si="23"/>
        <v>0.25</v>
      </c>
      <c r="S307">
        <v>305</v>
      </c>
      <c r="T307" s="192">
        <v>34507024.51726082</v>
      </c>
      <c r="U307" s="192">
        <v>34593728.629168779</v>
      </c>
      <c r="V307" s="192">
        <v>34102637.689601079</v>
      </c>
      <c r="W307" s="192">
        <v>33492316.099957705</v>
      </c>
      <c r="X307" s="192">
        <v>32532072.235351667</v>
      </c>
      <c r="Y307" s="192">
        <v>31560095.666320153</v>
      </c>
      <c r="Z307" s="192">
        <v>31212934.981867813</v>
      </c>
      <c r="AA307" s="192">
        <v>30817699.569266282</v>
      </c>
      <c r="AB307" s="192">
        <v>29992538.274840236</v>
      </c>
      <c r="AC307" s="192">
        <v>29183862.127336916</v>
      </c>
      <c r="AD307" s="192">
        <v>28338936.289597999</v>
      </c>
      <c r="AE307" s="192">
        <f t="shared" si="24"/>
        <v>34593728.629168779</v>
      </c>
      <c r="AF307" s="192">
        <f>HLOOKUP(MAX(T307:AD307),T307:$AD$1158,COUNT(AD307:$AD$1158),FALSE)</f>
        <v>155000</v>
      </c>
      <c r="AK307">
        <v>304</v>
      </c>
      <c r="AL307" s="198">
        <v>28520339.159708403</v>
      </c>
    </row>
    <row r="308" spans="13:38" x14ac:dyDescent="0.25">
      <c r="M308">
        <v>306</v>
      </c>
      <c r="N308">
        <f t="shared" si="21"/>
        <v>-25</v>
      </c>
      <c r="O308">
        <f t="shared" si="22"/>
        <v>13000</v>
      </c>
      <c r="P308">
        <f t="shared" si="23"/>
        <v>0.25</v>
      </c>
      <c r="S308">
        <v>306</v>
      </c>
      <c r="T308" s="192">
        <v>38461356.336587414</v>
      </c>
      <c r="U308" s="192">
        <v>38391566.999886438</v>
      </c>
      <c r="V308" s="192">
        <v>38322231.152845651</v>
      </c>
      <c r="W308" s="192">
        <v>37658391.880490221</v>
      </c>
      <c r="X308" s="192">
        <v>37141878.887203507</v>
      </c>
      <c r="Y308" s="192">
        <v>35997336.652777836</v>
      </c>
      <c r="Z308" s="192">
        <v>35978350.078608319</v>
      </c>
      <c r="AA308" s="192">
        <v>35664111.147626854</v>
      </c>
      <c r="AB308" s="192">
        <v>35129857.459818423</v>
      </c>
      <c r="AC308" s="192">
        <v>34507133.356433935</v>
      </c>
      <c r="AD308" s="192">
        <v>33848159.562813863</v>
      </c>
      <c r="AE308" s="192">
        <f t="shared" si="24"/>
        <v>38461356.336587414</v>
      </c>
      <c r="AF308" s="192">
        <f>HLOOKUP(MAX(T308:AD308),T308:$AD$1158,COUNT(AD308:$AD$1158),FALSE)</f>
        <v>150000</v>
      </c>
      <c r="AK308">
        <v>305</v>
      </c>
      <c r="AL308" s="198">
        <v>33034635.515395895</v>
      </c>
    </row>
    <row r="309" spans="13:38" x14ac:dyDescent="0.25">
      <c r="M309">
        <v>307</v>
      </c>
      <c r="N309">
        <f t="shared" si="21"/>
        <v>-15</v>
      </c>
      <c r="O309">
        <f t="shared" si="22"/>
        <v>13000</v>
      </c>
      <c r="P309">
        <f t="shared" si="23"/>
        <v>0.25</v>
      </c>
      <c r="S309">
        <v>307</v>
      </c>
      <c r="T309" s="192">
        <v>42111059.168614864</v>
      </c>
      <c r="U309" s="192">
        <v>42416053.86882738</v>
      </c>
      <c r="V309" s="192">
        <v>42218941.062494665</v>
      </c>
      <c r="W309" s="192">
        <v>42073091.938038424</v>
      </c>
      <c r="X309" s="192">
        <v>41492073.372643448</v>
      </c>
      <c r="Y309" s="192">
        <v>40802249.898933306</v>
      </c>
      <c r="Z309" s="192">
        <v>40978369.919067413</v>
      </c>
      <c r="AA309" s="192">
        <v>40859237.582389578</v>
      </c>
      <c r="AB309" s="192">
        <v>40695972.196867086</v>
      </c>
      <c r="AC309" s="192">
        <v>40092472.97980392</v>
      </c>
      <c r="AD309" s="192">
        <v>39628605.78048747</v>
      </c>
      <c r="AE309" s="192">
        <f t="shared" si="24"/>
        <v>42416053.86882738</v>
      </c>
      <c r="AF309" s="192">
        <f>HLOOKUP(MAX(T309:AD309),T309:$AD$1158,COUNT(AD309:$AD$1158),FALSE)</f>
        <v>155000</v>
      </c>
      <c r="AK309">
        <v>306</v>
      </c>
      <c r="AL309" s="198">
        <v>37337117.64366252</v>
      </c>
    </row>
    <row r="310" spans="13:38" x14ac:dyDescent="0.25">
      <c r="M310">
        <v>308</v>
      </c>
      <c r="N310">
        <f t="shared" si="21"/>
        <v>-10</v>
      </c>
      <c r="O310">
        <f t="shared" si="22"/>
        <v>13000</v>
      </c>
      <c r="P310">
        <f t="shared" si="23"/>
        <v>0.25</v>
      </c>
      <c r="S310">
        <v>308</v>
      </c>
      <c r="T310" s="192">
        <v>44071103.838002428</v>
      </c>
      <c r="U310" s="192">
        <v>44287130.652064398</v>
      </c>
      <c r="V310" s="192">
        <v>44601645.196659043</v>
      </c>
      <c r="W310" s="192">
        <v>44269638.190118223</v>
      </c>
      <c r="X310" s="192">
        <v>44001991.09494321</v>
      </c>
      <c r="Y310" s="192">
        <v>43192947.80475498</v>
      </c>
      <c r="Z310" s="192">
        <v>43419160.450274341</v>
      </c>
      <c r="AA310" s="192">
        <v>43225755.163685352</v>
      </c>
      <c r="AB310" s="192">
        <v>43151365.995410763</v>
      </c>
      <c r="AC310" s="192">
        <v>42818990.973989427</v>
      </c>
      <c r="AD310" s="192">
        <v>42450366.262332514</v>
      </c>
      <c r="AE310" s="192">
        <f t="shared" si="24"/>
        <v>44601645.196659043</v>
      </c>
      <c r="AF310" s="192">
        <f>HLOOKUP(MAX(T310:AD310),T310:$AD$1158,COUNT(AD310:$AD$1158),FALSE)</f>
        <v>160000</v>
      </c>
      <c r="AK310">
        <v>307</v>
      </c>
      <c r="AL310" s="198">
        <v>41851413.999350011</v>
      </c>
    </row>
    <row r="311" spans="13:38" x14ac:dyDescent="0.25">
      <c r="M311">
        <v>309</v>
      </c>
      <c r="N311">
        <f t="shared" si="21"/>
        <v>-5</v>
      </c>
      <c r="O311">
        <f t="shared" si="22"/>
        <v>13000</v>
      </c>
      <c r="P311">
        <f t="shared" si="23"/>
        <v>0.25</v>
      </c>
      <c r="S311">
        <v>309</v>
      </c>
      <c r="T311" s="192">
        <v>45940439.443252183</v>
      </c>
      <c r="U311" s="192">
        <v>46251708.744973674</v>
      </c>
      <c r="V311" s="192">
        <v>46438534.525739238</v>
      </c>
      <c r="W311" s="192">
        <v>46280650.902422398</v>
      </c>
      <c r="X311" s="192">
        <v>46101880.024495289</v>
      </c>
      <c r="Y311" s="192">
        <v>45381712.951554962</v>
      </c>
      <c r="Z311" s="192">
        <v>45696801.814322218</v>
      </c>
      <c r="AA311" s="192">
        <v>45761788.182551816</v>
      </c>
      <c r="AB311" s="192">
        <v>45833291.381845258</v>
      </c>
      <c r="AC311" s="192">
        <v>45363260.989781015</v>
      </c>
      <c r="AD311" s="192">
        <v>44966731.894959614</v>
      </c>
      <c r="AE311" s="192">
        <f t="shared" si="24"/>
        <v>46438534.525739238</v>
      </c>
      <c r="AF311" s="192">
        <f>HLOOKUP(MAX(T311:AD311),T311:$AD$1158,COUNT(AD311:$AD$1158),FALSE)</f>
        <v>160000</v>
      </c>
      <c r="AK311">
        <v>308</v>
      </c>
      <c r="AL311" s="198">
        <v>44055095.614943825</v>
      </c>
    </row>
    <row r="312" spans="13:38" x14ac:dyDescent="0.25">
      <c r="M312">
        <v>310</v>
      </c>
      <c r="N312">
        <f t="shared" si="21"/>
        <v>0</v>
      </c>
      <c r="O312">
        <f t="shared" si="22"/>
        <v>13000</v>
      </c>
      <c r="P312">
        <f t="shared" si="23"/>
        <v>0.25</v>
      </c>
      <c r="S312">
        <v>310</v>
      </c>
      <c r="T312" s="192">
        <v>47684823.503812656</v>
      </c>
      <c r="U312" s="192">
        <v>48442935.336106241</v>
      </c>
      <c r="V312" s="192">
        <v>48538004.950948089</v>
      </c>
      <c r="W312" s="192">
        <v>48684338.247666426</v>
      </c>
      <c r="X312" s="192">
        <v>48395502.103446029</v>
      </c>
      <c r="Y312" s="192">
        <v>47997861.050910443</v>
      </c>
      <c r="Z312" s="192">
        <v>48419180.290733427</v>
      </c>
      <c r="AA312" s="192">
        <v>48590397.036018759</v>
      </c>
      <c r="AB312" s="192">
        <v>48541599.024477109</v>
      </c>
      <c r="AC312" s="192">
        <v>48404330.597359419</v>
      </c>
      <c r="AD312" s="192">
        <v>48230812.480006121</v>
      </c>
      <c r="AE312" s="192">
        <f t="shared" si="24"/>
        <v>48684338.247666426</v>
      </c>
      <c r="AF312" s="192">
        <f>HLOOKUP(MAX(T312:AD312),T312:$AD$1158,COUNT(AD312:$AD$1158),FALSE)</f>
        <v>165000</v>
      </c>
      <c r="AK312">
        <v>309</v>
      </c>
      <c r="AL312" s="198">
        <v>46153896.127616636</v>
      </c>
    </row>
    <row r="313" spans="13:38" x14ac:dyDescent="0.25">
      <c r="M313">
        <v>311</v>
      </c>
      <c r="N313">
        <f t="shared" si="21"/>
        <v>10</v>
      </c>
      <c r="O313">
        <f t="shared" si="22"/>
        <v>13000</v>
      </c>
      <c r="P313">
        <f t="shared" si="23"/>
        <v>0.25</v>
      </c>
      <c r="S313">
        <v>311</v>
      </c>
      <c r="T313" s="192">
        <v>51675138.489356458</v>
      </c>
      <c r="U313" s="192">
        <v>52278590.212252527</v>
      </c>
      <c r="V313" s="192">
        <v>52757598.414192669</v>
      </c>
      <c r="W313" s="192">
        <v>52891897.212050401</v>
      </c>
      <c r="X313" s="192">
        <v>53005308.755297862</v>
      </c>
      <c r="Y313" s="192">
        <v>52577324.103532091</v>
      </c>
      <c r="Z313" s="192">
        <v>53184595.387473926</v>
      </c>
      <c r="AA313" s="192">
        <v>53541764.176878102</v>
      </c>
      <c r="AB313" s="192">
        <v>53570020.967651993</v>
      </c>
      <c r="AC313" s="192">
        <v>53727601.826456435</v>
      </c>
      <c r="AD313" s="192">
        <v>53623255.152809612</v>
      </c>
      <c r="AE313" s="192">
        <f t="shared" si="24"/>
        <v>53727601.826456435</v>
      </c>
      <c r="AF313" s="192">
        <f>HLOOKUP(MAX(T313:AD313),T313:$AD$1158,COUNT(AD313:$AD$1158),FALSE)</f>
        <v>195000</v>
      </c>
      <c r="AK313">
        <v>310</v>
      </c>
      <c r="AL313" s="198">
        <v>48569391.970631316</v>
      </c>
    </row>
    <row r="314" spans="13:38" x14ac:dyDescent="0.25">
      <c r="M314">
        <v>312</v>
      </c>
      <c r="N314">
        <f t="shared" si="21"/>
        <v>20</v>
      </c>
      <c r="O314">
        <f t="shared" si="22"/>
        <v>13000</v>
      </c>
      <c r="P314">
        <f t="shared" si="23"/>
        <v>0.25</v>
      </c>
      <c r="S314">
        <v>312</v>
      </c>
      <c r="T314" s="192">
        <v>55288858.1551667</v>
      </c>
      <c r="U314" s="192">
        <v>56303077.081193477</v>
      </c>
      <c r="V314" s="192">
        <v>56739555.489817761</v>
      </c>
      <c r="W314" s="192">
        <v>57306597.269598603</v>
      </c>
      <c r="X314" s="192">
        <v>57262372.716152646</v>
      </c>
      <c r="Y314" s="192">
        <v>57382237.349687561</v>
      </c>
      <c r="Z314" s="192">
        <v>58184615.227933012</v>
      </c>
      <c r="AA314" s="192">
        <v>58736890.611640818</v>
      </c>
      <c r="AB314" s="192">
        <v>59245032.94650396</v>
      </c>
      <c r="AC314" s="192">
        <v>59312941.449826419</v>
      </c>
      <c r="AD314" s="192">
        <v>59403701.370483227</v>
      </c>
      <c r="AE314" s="192">
        <f t="shared" si="24"/>
        <v>59403701.370483227</v>
      </c>
      <c r="AF314" s="192">
        <f>HLOOKUP(MAX(T314:AD314),T314:$AD$1158,COUNT(AD314:$AD$1158),FALSE)</f>
        <v>200000</v>
      </c>
      <c r="AK314">
        <v>311</v>
      </c>
      <c r="AL314" s="198">
        <v>52871874.098897934</v>
      </c>
    </row>
    <row r="315" spans="13:38" x14ac:dyDescent="0.25">
      <c r="M315">
        <v>313</v>
      </c>
      <c r="N315">
        <f t="shared" si="21"/>
        <v>30</v>
      </c>
      <c r="O315">
        <f t="shared" si="22"/>
        <v>13000</v>
      </c>
      <c r="P315">
        <f t="shared" si="23"/>
        <v>0.25</v>
      </c>
      <c r="S315">
        <v>313</v>
      </c>
      <c r="T315" s="192">
        <v>59118238.42980402</v>
      </c>
      <c r="U315" s="192">
        <v>60019609.965239599</v>
      </c>
      <c r="V315" s="192">
        <v>60959148.953062341</v>
      </c>
      <c r="W315" s="192">
        <v>61472673.050131127</v>
      </c>
      <c r="X315" s="192">
        <v>61872179.368004493</v>
      </c>
      <c r="Y315" s="192">
        <v>61916550.540034942</v>
      </c>
      <c r="Z315" s="192">
        <v>62802033.239993602</v>
      </c>
      <c r="AA315" s="192">
        <v>63688257.752500154</v>
      </c>
      <c r="AB315" s="192">
        <v>64273454.889678836</v>
      </c>
      <c r="AC315" s="192">
        <v>64636212.678923428</v>
      </c>
      <c r="AD315" s="192">
        <v>64912924.643699095</v>
      </c>
      <c r="AE315" s="192">
        <f t="shared" si="24"/>
        <v>64912924.643699095</v>
      </c>
      <c r="AF315" s="192">
        <f>HLOOKUP(MAX(T315:AD315),T315:$AD$1158,COUNT(AD315:$AD$1158),FALSE)</f>
        <v>200000</v>
      </c>
      <c r="AK315">
        <v>312</v>
      </c>
      <c r="AL315" s="198">
        <v>57386170.45458544</v>
      </c>
    </row>
    <row r="316" spans="13:38" x14ac:dyDescent="0.25">
      <c r="M316">
        <v>314</v>
      </c>
      <c r="N316">
        <f t="shared" si="21"/>
        <v>40</v>
      </c>
      <c r="O316">
        <f t="shared" si="22"/>
        <v>13000</v>
      </c>
      <c r="P316">
        <f t="shared" si="23"/>
        <v>0.25</v>
      </c>
      <c r="S316">
        <v>314</v>
      </c>
      <c r="T316" s="192">
        <v>62767941.261831462</v>
      </c>
      <c r="U316" s="192">
        <v>64044096.834180541</v>
      </c>
      <c r="V316" s="192">
        <v>64980755.873327464</v>
      </c>
      <c r="W316" s="192">
        <v>65887373.107679337</v>
      </c>
      <c r="X316" s="192">
        <v>66265690.376507297</v>
      </c>
      <c r="Y316" s="192">
        <v>66923396.545212105</v>
      </c>
      <c r="Z316" s="192">
        <v>67802053.080452695</v>
      </c>
      <c r="AA316" s="192">
        <v>68883384.187262878</v>
      </c>
      <c r="AB316" s="192">
        <v>69663687.918745175</v>
      </c>
      <c r="AC316" s="192">
        <v>70403800.280687362</v>
      </c>
      <c r="AD316" s="192">
        <v>70693370.861372694</v>
      </c>
      <c r="AE316" s="192">
        <f t="shared" si="24"/>
        <v>70693370.861372694</v>
      </c>
      <c r="AF316" s="192">
        <f>HLOOKUP(MAX(T316:AD316),T316:$AD$1158,COUNT(AD316:$AD$1158),FALSE)</f>
        <v>200000</v>
      </c>
      <c r="AK316">
        <v>313</v>
      </c>
      <c r="AL316" s="198">
        <v>61597451.623790331</v>
      </c>
    </row>
    <row r="317" spans="13:38" x14ac:dyDescent="0.25">
      <c r="M317">
        <v>315</v>
      </c>
      <c r="N317">
        <f t="shared" si="21"/>
        <v>50</v>
      </c>
      <c r="O317">
        <f t="shared" si="22"/>
        <v>13000</v>
      </c>
      <c r="P317">
        <f t="shared" si="23"/>
        <v>0.25</v>
      </c>
      <c r="S317">
        <v>315</v>
      </c>
      <c r="T317" s="192">
        <v>66597321.536468789</v>
      </c>
      <c r="U317" s="192">
        <v>67879751.710326836</v>
      </c>
      <c r="V317" s="192">
        <v>69200349.336572051</v>
      </c>
      <c r="W317" s="192">
        <v>70005743.22678268</v>
      </c>
      <c r="X317" s="192">
        <v>71025913.65469493</v>
      </c>
      <c r="Y317" s="192">
        <v>71457709.735559493</v>
      </c>
      <c r="Z317" s="192">
        <v>72567468.177193195</v>
      </c>
      <c r="AA317" s="192">
        <v>73785934.787425101</v>
      </c>
      <c r="AB317" s="192">
        <v>74750357.22381486</v>
      </c>
      <c r="AC317" s="192">
        <v>75727071.509784386</v>
      </c>
      <c r="AD317" s="192">
        <v>76148277.576257214</v>
      </c>
      <c r="AE317" s="192">
        <f t="shared" si="24"/>
        <v>76148277.576257214</v>
      </c>
      <c r="AF317" s="192">
        <f>HLOOKUP(MAX(T317:AD317),T317:$AD$1158,COUNT(AD317:$AD$1158),FALSE)</f>
        <v>200000</v>
      </c>
      <c r="AK317">
        <v>314</v>
      </c>
      <c r="AL317" s="198">
        <v>66111747.979477838</v>
      </c>
    </row>
    <row r="318" spans="13:38" x14ac:dyDescent="0.25">
      <c r="M318">
        <v>316</v>
      </c>
      <c r="N318">
        <f t="shared" si="21"/>
        <v>-75</v>
      </c>
      <c r="O318">
        <f t="shared" si="22"/>
        <v>15000</v>
      </c>
      <c r="P318">
        <f t="shared" si="23"/>
        <v>0.25</v>
      </c>
      <c r="S318">
        <v>316</v>
      </c>
      <c r="T318" s="192">
        <v>19229413.451862343</v>
      </c>
      <c r="U318" s="192">
        <v>18343925.572914626</v>
      </c>
      <c r="V318" s="192">
        <v>17120531.528151937</v>
      </c>
      <c r="W318" s="192">
        <v>15864302.764978502</v>
      </c>
      <c r="X318" s="192">
        <v>14083769.496125367</v>
      </c>
      <c r="Y318" s="192">
        <v>12531537.553040607</v>
      </c>
      <c r="Z318" s="192">
        <v>11284396.280232426</v>
      </c>
      <c r="AA318" s="192">
        <v>10142818.377803983</v>
      </c>
      <c r="AB318" s="192">
        <v>8748398.8477618471</v>
      </c>
      <c r="AC318" s="192">
        <v>7364509.2972437944</v>
      </c>
      <c r="AD318" s="192">
        <v>5429374.9731019624</v>
      </c>
      <c r="AE318" s="192">
        <f t="shared" si="24"/>
        <v>19229413.451862343</v>
      </c>
      <c r="AF318" s="192">
        <f>HLOOKUP(MAX(T318:AD318),T318:$AD$1158,COUNT(AD318:$AD$1158),FALSE)</f>
        <v>150000</v>
      </c>
      <c r="AK318">
        <v>315</v>
      </c>
      <c r="AL318" s="198">
        <v>70371811.057018071</v>
      </c>
    </row>
    <row r="319" spans="13:38" x14ac:dyDescent="0.25">
      <c r="M319">
        <v>317</v>
      </c>
      <c r="N319">
        <f t="shared" si="21"/>
        <v>-65</v>
      </c>
      <c r="O319">
        <f t="shared" si="22"/>
        <v>15000</v>
      </c>
      <c r="P319">
        <f t="shared" si="23"/>
        <v>0.25</v>
      </c>
      <c r="S319">
        <v>317</v>
      </c>
      <c r="T319" s="192">
        <v>22999269.680779915</v>
      </c>
      <c r="U319" s="192">
        <v>22122849.316956852</v>
      </c>
      <c r="V319" s="192">
        <v>21280600.945676766</v>
      </c>
      <c r="W319" s="192">
        <v>19927144.298206303</v>
      </c>
      <c r="X319" s="192">
        <v>18782526.476603255</v>
      </c>
      <c r="Y319" s="192">
        <v>17054269.473558202</v>
      </c>
      <c r="Z319" s="192">
        <v>15993080.244868867</v>
      </c>
      <c r="AA319" s="192">
        <v>15037454.386559267</v>
      </c>
      <c r="AB319" s="192">
        <v>13828986.900635973</v>
      </c>
      <c r="AC319" s="192">
        <v>12579125.49894405</v>
      </c>
      <c r="AD319" s="192">
        <v>10881867.114213774</v>
      </c>
      <c r="AE319" s="192">
        <f t="shared" si="24"/>
        <v>22999269.680779915</v>
      </c>
      <c r="AF319" s="192">
        <f>HLOOKUP(MAX(T319:AD319),T319:$AD$1158,COUNT(AD319:$AD$1158),FALSE)</f>
        <v>150000</v>
      </c>
      <c r="AK319">
        <v>316</v>
      </c>
      <c r="AL319" s="198">
        <v>14944778.503957763</v>
      </c>
    </row>
    <row r="320" spans="13:38" x14ac:dyDescent="0.25">
      <c r="M320">
        <v>318</v>
      </c>
      <c r="N320">
        <f t="shared" si="21"/>
        <v>-55</v>
      </c>
      <c r="O320">
        <f t="shared" si="22"/>
        <v>15000</v>
      </c>
      <c r="P320">
        <f t="shared" si="23"/>
        <v>0.25</v>
      </c>
      <c r="S320">
        <v>318</v>
      </c>
      <c r="T320" s="192">
        <v>26480656.277174797</v>
      </c>
      <c r="U320" s="192">
        <v>26087812.140178055</v>
      </c>
      <c r="V320" s="192">
        <v>25245476.733837843</v>
      </c>
      <c r="W320" s="192">
        <v>24512414.713021051</v>
      </c>
      <c r="X320" s="192">
        <v>23119306.353002016</v>
      </c>
      <c r="Y320" s="192">
        <v>21799658.673993923</v>
      </c>
      <c r="Z320" s="192">
        <v>21094782.954777278</v>
      </c>
      <c r="AA320" s="192">
        <v>20173056.77560224</v>
      </c>
      <c r="AB320" s="192">
        <v>19159695.883982573</v>
      </c>
      <c r="AC320" s="192">
        <v>18104941.076594274</v>
      </c>
      <c r="AD320" s="192">
        <v>16789461.282983217</v>
      </c>
      <c r="AE320" s="192">
        <f t="shared" si="24"/>
        <v>26480656.277174797</v>
      </c>
      <c r="AF320" s="192">
        <f>HLOOKUP(MAX(T320:AD320),T320:$AD$1158,COUNT(AD320:$AD$1158),FALSE)</f>
        <v>150000</v>
      </c>
      <c r="AK320">
        <v>317</v>
      </c>
      <c r="AL320" s="198">
        <v>19190529.500120338</v>
      </c>
    </row>
    <row r="321" spans="13:38" x14ac:dyDescent="0.25">
      <c r="M321">
        <v>319</v>
      </c>
      <c r="N321">
        <f t="shared" si="21"/>
        <v>-45</v>
      </c>
      <c r="O321">
        <f t="shared" si="22"/>
        <v>15000</v>
      </c>
      <c r="P321">
        <f t="shared" si="23"/>
        <v>0.25</v>
      </c>
      <c r="S321">
        <v>319</v>
      </c>
      <c r="T321" s="192">
        <v>30250512.50609237</v>
      </c>
      <c r="U321" s="192">
        <v>29829478.702618871</v>
      </c>
      <c r="V321" s="192">
        <v>29541287.984885212</v>
      </c>
      <c r="W321" s="192">
        <v>28575256.246248849</v>
      </c>
      <c r="X321" s="192">
        <v>27669588.959134102</v>
      </c>
      <c r="Y321" s="192">
        <v>26322390.59451152</v>
      </c>
      <c r="Z321" s="192">
        <v>25803466.919413716</v>
      </c>
      <c r="AA321" s="192">
        <v>24963939.76808726</v>
      </c>
      <c r="AB321" s="192">
        <v>24240283.936856695</v>
      </c>
      <c r="AC321" s="192">
        <v>23259844.798707906</v>
      </c>
      <c r="AD321" s="192">
        <v>22241953.424095023</v>
      </c>
      <c r="AE321" s="192">
        <f t="shared" si="24"/>
        <v>30250512.50609237</v>
      </c>
      <c r="AF321" s="192">
        <f>HLOOKUP(MAX(T321:AD321),T321:$AD$1158,COUNT(AD321:$AD$1158),FALSE)</f>
        <v>150000</v>
      </c>
      <c r="AK321">
        <v>318</v>
      </c>
      <c r="AL321" s="198">
        <v>23790659.711745467</v>
      </c>
    </row>
    <row r="322" spans="13:38" x14ac:dyDescent="0.25">
      <c r="M322">
        <v>320</v>
      </c>
      <c r="N322">
        <f t="shared" si="21"/>
        <v>-35</v>
      </c>
      <c r="O322">
        <f t="shared" si="22"/>
        <v>15000</v>
      </c>
      <c r="P322">
        <f t="shared" si="23"/>
        <v>0.25</v>
      </c>
      <c r="S322">
        <v>320</v>
      </c>
      <c r="T322" s="192">
        <v>33843484.206015758</v>
      </c>
      <c r="U322" s="192">
        <v>33961074.270552404</v>
      </c>
      <c r="V322" s="192">
        <v>33506163.773046285</v>
      </c>
      <c r="W322" s="192">
        <v>32930432.258077309</v>
      </c>
      <c r="X322" s="192">
        <v>32006368.835532859</v>
      </c>
      <c r="Y322" s="192">
        <v>31067779.794947237</v>
      </c>
      <c r="Z322" s="192">
        <v>30743962.714153059</v>
      </c>
      <c r="AA322" s="192">
        <v>30370868.358981192</v>
      </c>
      <c r="AB322" s="192">
        <v>29570992.920203302</v>
      </c>
      <c r="AC322" s="192">
        <v>28785660.376358137</v>
      </c>
      <c r="AD322" s="192">
        <v>27962875.59604888</v>
      </c>
      <c r="AE322" s="192">
        <f t="shared" si="24"/>
        <v>33961074.270552404</v>
      </c>
      <c r="AF322" s="192">
        <f>HLOOKUP(MAX(T322:AD322),T322:$AD$1158,COUNT(AD322:$AD$1158),FALSE)</f>
        <v>155000</v>
      </c>
      <c r="AK322">
        <v>319</v>
      </c>
      <c r="AL322" s="198">
        <v>28036410.707908042</v>
      </c>
    </row>
    <row r="323" spans="13:38" x14ac:dyDescent="0.25">
      <c r="M323">
        <v>321</v>
      </c>
      <c r="N323">
        <f t="shared" si="21"/>
        <v>-25</v>
      </c>
      <c r="O323">
        <f t="shared" si="22"/>
        <v>15000</v>
      </c>
      <c r="P323">
        <f t="shared" si="23"/>
        <v>0.25</v>
      </c>
      <c r="S323">
        <v>321</v>
      </c>
      <c r="T323" s="192">
        <v>37736349.727632612</v>
      </c>
      <c r="U323" s="192">
        <v>37702740.832993224</v>
      </c>
      <c r="V323" s="192">
        <v>37666233.190571114</v>
      </c>
      <c r="W323" s="192">
        <v>37040336.230332978</v>
      </c>
      <c r="X323" s="192">
        <v>36556651.441664942</v>
      </c>
      <c r="Y323" s="192">
        <v>35450051.519356579</v>
      </c>
      <c r="Z323" s="192">
        <v>35452646.678789504</v>
      </c>
      <c r="AA323" s="192">
        <v>35161751.351466209</v>
      </c>
      <c r="AB323" s="192">
        <v>34651580.973077416</v>
      </c>
      <c r="AC323" s="192">
        <v>34052200.473351106</v>
      </c>
      <c r="AD323" s="192">
        <v>33415367.73716069</v>
      </c>
      <c r="AE323" s="192">
        <f t="shared" si="24"/>
        <v>37736349.727632612</v>
      </c>
      <c r="AF323" s="192">
        <f>HLOOKUP(MAX(T323:AD323),T323:$AD$1158,COUNT(AD323:$AD$1158),FALSE)</f>
        <v>150000</v>
      </c>
      <c r="AK323">
        <v>320</v>
      </c>
      <c r="AL323" s="198">
        <v>32491183.017875791</v>
      </c>
    </row>
    <row r="324" spans="13:38" x14ac:dyDescent="0.25">
      <c r="M324">
        <v>322</v>
      </c>
      <c r="N324">
        <f t="shared" ref="N324:N387" si="25">VLOOKUP(ROUNDUP(MOD(M324,15),0),$J$2:$K$17,2,FALSE)</f>
        <v>-15</v>
      </c>
      <c r="O324">
        <f t="shared" ref="O324:O387" si="26">VLOOKUP(ROUNDUP(MOD(M324/15,11),0),$J$20:$K$31,2,FALSE)</f>
        <v>15000</v>
      </c>
      <c r="P324">
        <f t="shared" ref="P324:P387" si="27">VLOOKUP(ROUNDUP(MOD(M324/165,7),0),$J$34:$K$41,2,FALSE)</f>
        <v>0.25</v>
      </c>
      <c r="S324">
        <v>322</v>
      </c>
      <c r="T324" s="192">
        <v>41329321.427556001</v>
      </c>
      <c r="U324" s="192">
        <v>41667703.656214416</v>
      </c>
      <c r="V324" s="192">
        <v>41507973.83817178</v>
      </c>
      <c r="W324" s="192">
        <v>41395512.242161438</v>
      </c>
      <c r="X324" s="192">
        <v>40850674.118828043</v>
      </c>
      <c r="Y324" s="192">
        <v>40195440.719792292</v>
      </c>
      <c r="Z324" s="192">
        <v>40393142.473528847</v>
      </c>
      <c r="AA324" s="192">
        <v>40297353.740509182</v>
      </c>
      <c r="AB324" s="192">
        <v>40156229.412416354</v>
      </c>
      <c r="AC324" s="192">
        <v>39578016.05100134</v>
      </c>
      <c r="AD324" s="192">
        <v>39136289.90911454</v>
      </c>
      <c r="AE324" s="192">
        <f t="shared" ref="AE324:AE387" si="28">MAX(T324:AD324)</f>
        <v>41667703.656214416</v>
      </c>
      <c r="AF324" s="192">
        <f>HLOOKUP(MAX(T324:AD324),T324:$AD$1158,COUNT(AD324:$AD$1158),FALSE)</f>
        <v>155000</v>
      </c>
      <c r="AK324">
        <v>321</v>
      </c>
      <c r="AL324" s="198">
        <v>36736934.014038354</v>
      </c>
    </row>
    <row r="325" spans="13:38" x14ac:dyDescent="0.25">
      <c r="M325">
        <v>323</v>
      </c>
      <c r="N325">
        <f t="shared" si="25"/>
        <v>-10</v>
      </c>
      <c r="O325">
        <f t="shared" si="26"/>
        <v>15000</v>
      </c>
      <c r="P325">
        <f t="shared" si="27"/>
        <v>0.25</v>
      </c>
      <c r="S325">
        <v>323</v>
      </c>
      <c r="T325" s="192">
        <v>43258899.081357241</v>
      </c>
      <c r="U325" s="192">
        <v>43511106.337480783</v>
      </c>
      <c r="V325" s="192">
        <v>43857066.158531338</v>
      </c>
      <c r="W325" s="192">
        <v>43562442.140280604</v>
      </c>
      <c r="X325" s="192">
        <v>43328182.573551491</v>
      </c>
      <c r="Y325" s="192">
        <v>42556522.271653339</v>
      </c>
      <c r="Z325" s="192">
        <v>42804875.974602357</v>
      </c>
      <c r="AA325" s="192">
        <v>42636756.543661527</v>
      </c>
      <c r="AB325" s="192">
        <v>42584508.432816595</v>
      </c>
      <c r="AC325" s="192">
        <v>42275477.015053436</v>
      </c>
      <c r="AD325" s="192">
        <v>41928993.360826179</v>
      </c>
      <c r="AE325" s="192">
        <f t="shared" si="28"/>
        <v>43857066.158531338</v>
      </c>
      <c r="AF325" s="192">
        <f>HLOOKUP(MAX(T325:AD325),T325:$AD$1158,COUNT(AD325:$AD$1158),FALSE)</f>
        <v>160000</v>
      </c>
      <c r="AK325">
        <v>322</v>
      </c>
      <c r="AL325" s="198">
        <v>41191706.324006103</v>
      </c>
    </row>
    <row r="326" spans="13:38" x14ac:dyDescent="0.25">
      <c r="M326">
        <v>324</v>
      </c>
      <c r="N326">
        <f t="shared" si="25"/>
        <v>-5</v>
      </c>
      <c r="O326">
        <f t="shared" si="26"/>
        <v>15000</v>
      </c>
      <c r="P326">
        <f t="shared" si="27"/>
        <v>0.25</v>
      </c>
      <c r="S326">
        <v>324</v>
      </c>
      <c r="T326" s="192">
        <v>45099177.65647357</v>
      </c>
      <c r="U326" s="192">
        <v>45446627.400256649</v>
      </c>
      <c r="V326" s="192">
        <v>45668043.25569661</v>
      </c>
      <c r="W326" s="192">
        <v>45546340.074441351</v>
      </c>
      <c r="X326" s="192">
        <v>45400956.724960133</v>
      </c>
      <c r="Y326" s="192">
        <v>44718172.640309885</v>
      </c>
      <c r="Z326" s="192">
        <v>45055402.560506813</v>
      </c>
      <c r="AA326" s="192">
        <v>45143732.532394573</v>
      </c>
      <c r="AB326" s="192">
        <v>45236817.465290479</v>
      </c>
      <c r="AC326" s="192">
        <v>44792632.252701581</v>
      </c>
      <c r="AD326" s="192">
        <v>44419446.761538357</v>
      </c>
      <c r="AE326" s="192">
        <f t="shared" si="28"/>
        <v>45668043.25569661</v>
      </c>
      <c r="AF326" s="192">
        <f>HLOOKUP(MAX(T326:AD326),T326:$AD$1158,COUNT(AD326:$AD$1158),FALSE)</f>
        <v>160000</v>
      </c>
      <c r="AK326">
        <v>323</v>
      </c>
      <c r="AL326" s="198">
        <v>43366330.909466498</v>
      </c>
    </row>
    <row r="327" spans="13:38" x14ac:dyDescent="0.25">
      <c r="M327">
        <v>325</v>
      </c>
      <c r="N327">
        <f t="shared" si="25"/>
        <v>0</v>
      </c>
      <c r="O327">
        <f t="shared" si="26"/>
        <v>15000</v>
      </c>
      <c r="P327">
        <f t="shared" si="27"/>
        <v>0.25</v>
      </c>
      <c r="S327">
        <v>325</v>
      </c>
      <c r="T327" s="192">
        <v>46816446.938890621</v>
      </c>
      <c r="U327" s="192">
        <v>47605444.7238129</v>
      </c>
      <c r="V327" s="192">
        <v>47737897.326944835</v>
      </c>
      <c r="W327" s="192">
        <v>47917618.152109064</v>
      </c>
      <c r="X327" s="192">
        <v>47664962.449950241</v>
      </c>
      <c r="Y327" s="192">
        <v>47301911.472089052</v>
      </c>
      <c r="Z327" s="192">
        <v>47745371.7693417</v>
      </c>
      <c r="AA327" s="192">
        <v>47939932.118285201</v>
      </c>
      <c r="AB327" s="192">
        <v>47915217.416163191</v>
      </c>
      <c r="AC327" s="192">
        <v>47801292.59270367</v>
      </c>
      <c r="AD327" s="192">
        <v>47649915.532780044</v>
      </c>
      <c r="AE327" s="192">
        <f t="shared" si="28"/>
        <v>47939932.118285201</v>
      </c>
      <c r="AF327" s="192">
        <f>HLOOKUP(MAX(T327:AD327),T327:$AD$1158,COUNT(AD327:$AD$1158),FALSE)</f>
        <v>185000</v>
      </c>
      <c r="AK327">
        <v>324</v>
      </c>
      <c r="AL327" s="198">
        <v>45437457.320168667</v>
      </c>
    </row>
    <row r="328" spans="13:38" x14ac:dyDescent="0.25">
      <c r="M328">
        <v>326</v>
      </c>
      <c r="N328">
        <f t="shared" si="25"/>
        <v>10</v>
      </c>
      <c r="O328">
        <f t="shared" si="26"/>
        <v>15000</v>
      </c>
      <c r="P328">
        <f t="shared" si="27"/>
        <v>0.25</v>
      </c>
      <c r="S328">
        <v>326</v>
      </c>
      <c r="T328" s="192">
        <v>50744736.302897483</v>
      </c>
      <c r="U328" s="192">
        <v>51384368.467855126</v>
      </c>
      <c r="V328" s="192">
        <v>51897966.744469665</v>
      </c>
      <c r="W328" s="192">
        <v>52068445.984388985</v>
      </c>
      <c r="X328" s="192">
        <v>52215245.056082323</v>
      </c>
      <c r="Y328" s="192">
        <v>51824643.392606653</v>
      </c>
      <c r="Z328" s="192">
        <v>52454055.733978152</v>
      </c>
      <c r="AA328" s="192">
        <v>52834568.127040476</v>
      </c>
      <c r="AB328" s="192">
        <v>52888110.773462527</v>
      </c>
      <c r="AC328" s="192">
        <v>53067832.689696632</v>
      </c>
      <c r="AD328" s="192">
        <v>52986829.619707972</v>
      </c>
      <c r="AE328" s="192">
        <f t="shared" si="28"/>
        <v>53067832.689696632</v>
      </c>
      <c r="AF328" s="192">
        <f>HLOOKUP(MAX(T328:AD328),T328:$AD$1158,COUNT(AD328:$AD$1158),FALSE)</f>
        <v>195000</v>
      </c>
      <c r="AK328">
        <v>325</v>
      </c>
      <c r="AL328" s="198">
        <v>47821103.219434232</v>
      </c>
    </row>
    <row r="329" spans="13:38" x14ac:dyDescent="0.25">
      <c r="M329">
        <v>327</v>
      </c>
      <c r="N329">
        <f t="shared" si="25"/>
        <v>20</v>
      </c>
      <c r="O329">
        <f t="shared" si="26"/>
        <v>15000</v>
      </c>
      <c r="P329">
        <f t="shared" si="27"/>
        <v>0.25</v>
      </c>
      <c r="S329">
        <v>327</v>
      </c>
      <c r="T329" s="192">
        <v>54302284.160430863</v>
      </c>
      <c r="U329" s="192">
        <v>55349331.29107634</v>
      </c>
      <c r="V329" s="192">
        <v>55823752.011817902</v>
      </c>
      <c r="W329" s="192">
        <v>56423621.996217437</v>
      </c>
      <c r="X329" s="192">
        <v>56417339.75488878</v>
      </c>
      <c r="Y329" s="192">
        <v>56570032.593042374</v>
      </c>
      <c r="Z329" s="192">
        <v>57394551.528717488</v>
      </c>
      <c r="AA329" s="192">
        <v>57970170.516083449</v>
      </c>
      <c r="AB329" s="192">
        <v>58500453.908376247</v>
      </c>
      <c r="AC329" s="192">
        <v>58593648.267346859</v>
      </c>
      <c r="AD329" s="192">
        <v>58707751.791661844</v>
      </c>
      <c r="AE329" s="192">
        <f t="shared" si="28"/>
        <v>58707751.791661844</v>
      </c>
      <c r="AF329" s="192">
        <f>HLOOKUP(MAX(T329:AD329),T329:$AD$1158,COUNT(AD329:$AD$1158),FALSE)</f>
        <v>200000</v>
      </c>
      <c r="AK329">
        <v>326</v>
      </c>
      <c r="AL329" s="198">
        <v>52066854.215596803</v>
      </c>
    </row>
    <row r="330" spans="13:38" x14ac:dyDescent="0.25">
      <c r="M330">
        <v>328</v>
      </c>
      <c r="N330">
        <f t="shared" si="25"/>
        <v>30</v>
      </c>
      <c r="O330">
        <f t="shared" si="26"/>
        <v>15000</v>
      </c>
      <c r="P330">
        <f t="shared" si="27"/>
        <v>0.25</v>
      </c>
      <c r="S330">
        <v>328</v>
      </c>
      <c r="T330" s="192">
        <v>58072140.38934844</v>
      </c>
      <c r="U330" s="192">
        <v>59010894.913074091</v>
      </c>
      <c r="V330" s="192">
        <v>59983821.429342739</v>
      </c>
      <c r="W330" s="192">
        <v>60533525.968473122</v>
      </c>
      <c r="X330" s="192">
        <v>60967622.361020863</v>
      </c>
      <c r="Y330" s="192">
        <v>61048173.975112908</v>
      </c>
      <c r="Z330" s="192">
        <v>61957000.278729722</v>
      </c>
      <c r="AA330" s="192">
        <v>62864806.524838746</v>
      </c>
      <c r="AB330" s="192">
        <v>63473347.265675582</v>
      </c>
      <c r="AC330" s="192">
        <v>63860188.364339828</v>
      </c>
      <c r="AD330" s="192">
        <v>64160243.93277365</v>
      </c>
      <c r="AE330" s="192">
        <f t="shared" si="28"/>
        <v>64160243.93277365</v>
      </c>
      <c r="AF330" s="192">
        <f>HLOOKUP(MAX(T330:AD330),T330:$AD$1158,COUNT(AD330:$AD$1158),FALSE)</f>
        <v>200000</v>
      </c>
      <c r="AK330">
        <v>327</v>
      </c>
      <c r="AL330" s="198">
        <v>56521626.525564551</v>
      </c>
    </row>
    <row r="331" spans="13:38" x14ac:dyDescent="0.25">
      <c r="M331">
        <v>329</v>
      </c>
      <c r="N331">
        <f t="shared" si="25"/>
        <v>40</v>
      </c>
      <c r="O331">
        <f t="shared" si="26"/>
        <v>15000</v>
      </c>
      <c r="P331">
        <f t="shared" si="27"/>
        <v>0.25</v>
      </c>
      <c r="S331">
        <v>329</v>
      </c>
      <c r="T331" s="192">
        <v>61665112.089271821</v>
      </c>
      <c r="U331" s="192">
        <v>62975857.736295298</v>
      </c>
      <c r="V331" s="192">
        <v>63948697.217503801</v>
      </c>
      <c r="W331" s="192">
        <v>64888701.980301574</v>
      </c>
      <c r="X331" s="192">
        <v>65304402.23741962</v>
      </c>
      <c r="Y331" s="192">
        <v>65992994.358753115</v>
      </c>
      <c r="Z331" s="192">
        <v>66897496.073469073</v>
      </c>
      <c r="AA331" s="192">
        <v>68000408.913881704</v>
      </c>
      <c r="AB331" s="192">
        <v>68804056.249022186</v>
      </c>
      <c r="AC331" s="192">
        <v>69566309.668394029</v>
      </c>
      <c r="AD331" s="192">
        <v>69881166.104727492</v>
      </c>
      <c r="AE331" s="192">
        <f t="shared" si="28"/>
        <v>69881166.104727492</v>
      </c>
      <c r="AF331" s="192">
        <f>HLOOKUP(MAX(T331:AD331),T331:$AD$1158,COUNT(AD331:$AD$1158),FALSE)</f>
        <v>200000</v>
      </c>
      <c r="AK331">
        <v>328</v>
      </c>
      <c r="AL331" s="198">
        <v>60677379.108893886</v>
      </c>
    </row>
    <row r="332" spans="13:38" x14ac:dyDescent="0.25">
      <c r="M332">
        <v>330</v>
      </c>
      <c r="N332">
        <f t="shared" si="25"/>
        <v>50</v>
      </c>
      <c r="O332">
        <f t="shared" si="26"/>
        <v>15000</v>
      </c>
      <c r="P332">
        <f t="shared" si="27"/>
        <v>0.25</v>
      </c>
      <c r="S332">
        <v>330</v>
      </c>
      <c r="T332" s="192">
        <v>65434968.318189397</v>
      </c>
      <c r="U332" s="192">
        <v>66754781.48033753</v>
      </c>
      <c r="V332" s="192">
        <v>68108766.63502863</v>
      </c>
      <c r="W332" s="192">
        <v>68951543.51352936</v>
      </c>
      <c r="X332" s="192">
        <v>70003159.217897519</v>
      </c>
      <c r="Y332" s="192">
        <v>70471135.740823641</v>
      </c>
      <c r="Z332" s="192">
        <v>71606180.038105518</v>
      </c>
      <c r="AA332" s="192">
        <v>72846787.705767095</v>
      </c>
      <c r="AB332" s="192">
        <v>73834553.745814994</v>
      </c>
      <c r="AC332" s="192">
        <v>74832849.765386984</v>
      </c>
      <c r="AD332" s="192">
        <v>75279901.011335179</v>
      </c>
      <c r="AE332" s="192">
        <f t="shared" si="28"/>
        <v>75279901.011335179</v>
      </c>
      <c r="AF332" s="192">
        <f>HLOOKUP(MAX(T332:AD332),T332:$AD$1158,COUNT(AD332:$AD$1158),FALSE)</f>
        <v>200000</v>
      </c>
      <c r="AK332">
        <v>329</v>
      </c>
      <c r="AL332" s="198">
        <v>65132151.418861642</v>
      </c>
    </row>
    <row r="333" spans="13:38" x14ac:dyDescent="0.25">
      <c r="M333">
        <v>331</v>
      </c>
      <c r="N333">
        <f t="shared" si="25"/>
        <v>-75</v>
      </c>
      <c r="O333">
        <f t="shared" si="26"/>
        <v>-5000</v>
      </c>
      <c r="P333">
        <f t="shared" si="27"/>
        <v>0.3</v>
      </c>
      <c r="S333">
        <v>331</v>
      </c>
      <c r="T333" s="192">
        <v>26261833.084408347</v>
      </c>
      <c r="U333" s="192">
        <v>24753177.068678603</v>
      </c>
      <c r="V333" s="192">
        <v>23138219.930556845</v>
      </c>
      <c r="W333" s="192">
        <v>21553324.271445766</v>
      </c>
      <c r="X333" s="192">
        <v>19283992.258492138</v>
      </c>
      <c r="Y333" s="192">
        <v>16927457.934381377</v>
      </c>
      <c r="Z333" s="192">
        <v>15447224.010979533</v>
      </c>
      <c r="AA333" s="192">
        <v>14038406.738306213</v>
      </c>
      <c r="AB333" s="192">
        <v>11949463.338109858</v>
      </c>
      <c r="AC333" s="192">
        <v>10159714.190767959</v>
      </c>
      <c r="AD333" s="192">
        <v>8007173.5576398</v>
      </c>
      <c r="AE333" s="192">
        <f t="shared" si="28"/>
        <v>26261833.084408347</v>
      </c>
      <c r="AF333" s="192">
        <f>HLOOKUP(MAX(T333:AD333),T333:$AD$1158,COUNT(AD333:$AD$1158),FALSE)</f>
        <v>150000</v>
      </c>
      <c r="AK333">
        <v>330</v>
      </c>
      <c r="AL333" s="198">
        <v>69336042.688125044</v>
      </c>
    </row>
    <row r="334" spans="13:38" x14ac:dyDescent="0.25">
      <c r="M334">
        <v>332</v>
      </c>
      <c r="N334">
        <f t="shared" si="25"/>
        <v>-65</v>
      </c>
      <c r="O334">
        <f t="shared" si="26"/>
        <v>-5000</v>
      </c>
      <c r="P334">
        <f t="shared" si="27"/>
        <v>0.3</v>
      </c>
      <c r="S334">
        <v>332</v>
      </c>
      <c r="T334" s="192">
        <v>30939582.467870355</v>
      </c>
      <c r="U334" s="192">
        <v>29640007.67458323</v>
      </c>
      <c r="V334" s="192">
        <v>28234131.758904096</v>
      </c>
      <c r="W334" s="192">
        <v>26811800.223939285</v>
      </c>
      <c r="X334" s="192">
        <v>24749716.094216861</v>
      </c>
      <c r="Y334" s="192">
        <v>22600429.653337315</v>
      </c>
      <c r="Z334" s="192">
        <v>21379460.729097258</v>
      </c>
      <c r="AA334" s="192">
        <v>20125874.223724566</v>
      </c>
      <c r="AB334" s="192">
        <v>18244178.706759416</v>
      </c>
      <c r="AC334" s="192">
        <v>16719194.57621355</v>
      </c>
      <c r="AD334" s="192">
        <v>14775735.165528007</v>
      </c>
      <c r="AE334" s="192">
        <f t="shared" si="28"/>
        <v>30939582.467870355</v>
      </c>
      <c r="AF334" s="192">
        <f>HLOOKUP(MAX(T334:AD334),T334:$AD$1158,COUNT(AD334:$AD$1158),FALSE)</f>
        <v>150000</v>
      </c>
      <c r="AK334">
        <v>331</v>
      </c>
      <c r="AL334" s="198">
        <v>20591184.722477373</v>
      </c>
    </row>
    <row r="335" spans="13:38" x14ac:dyDescent="0.25">
      <c r="M335">
        <v>333</v>
      </c>
      <c r="N335">
        <f t="shared" si="25"/>
        <v>-55</v>
      </c>
      <c r="O335">
        <f t="shared" si="26"/>
        <v>-5000</v>
      </c>
      <c r="P335">
        <f t="shared" si="27"/>
        <v>0.3</v>
      </c>
      <c r="S335">
        <v>333</v>
      </c>
      <c r="T335" s="192">
        <v>35433882.958071083</v>
      </c>
      <c r="U335" s="192">
        <v>34483987.860614337</v>
      </c>
      <c r="V335" s="192">
        <v>33330043.587251343</v>
      </c>
      <c r="W335" s="192">
        <v>32216805.036066294</v>
      </c>
      <c r="X335" s="192">
        <v>30263790.367449351</v>
      </c>
      <c r="Y335" s="192">
        <v>28323585.149012424</v>
      </c>
      <c r="Z335" s="192">
        <v>27259680.331284408</v>
      </c>
      <c r="AA335" s="192">
        <v>26267192.164284915</v>
      </c>
      <c r="AB335" s="192">
        <v>24594577.869762387</v>
      </c>
      <c r="AC335" s="192">
        <v>23021429.581790473</v>
      </c>
      <c r="AD335" s="192">
        <v>21544296.773416214</v>
      </c>
      <c r="AE335" s="192">
        <f t="shared" si="28"/>
        <v>35433882.958071083</v>
      </c>
      <c r="AF335" s="192">
        <f>HLOOKUP(MAX(T335:AD335),T335:$AD$1158,COUNT(AD335:$AD$1158),FALSE)</f>
        <v>150000</v>
      </c>
      <c r="AK335">
        <v>332</v>
      </c>
      <c r="AL335" s="198">
        <v>25790674.329932164</v>
      </c>
    </row>
    <row r="336" spans="13:38" x14ac:dyDescent="0.25">
      <c r="M336">
        <v>334</v>
      </c>
      <c r="N336">
        <f t="shared" si="25"/>
        <v>-45</v>
      </c>
      <c r="O336">
        <f t="shared" si="26"/>
        <v>-5000</v>
      </c>
      <c r="P336">
        <f t="shared" si="27"/>
        <v>0.3</v>
      </c>
      <c r="S336">
        <v>334</v>
      </c>
      <c r="T336" s="192">
        <v>40111632.341533087</v>
      </c>
      <c r="U336" s="192">
        <v>39370818.466518968</v>
      </c>
      <c r="V336" s="192">
        <v>38381271.656513661</v>
      </c>
      <c r="W336" s="192">
        <v>37213738.603388615</v>
      </c>
      <c r="X336" s="192">
        <v>35729514.203174077</v>
      </c>
      <c r="Y336" s="192">
        <v>33996556.867968358</v>
      </c>
      <c r="Z336" s="192">
        <v>33191917.049402133</v>
      </c>
      <c r="AA336" s="192">
        <v>32354659.649703257</v>
      </c>
      <c r="AB336" s="192">
        <v>30889293.238411941</v>
      </c>
      <c r="AC336" s="192">
        <v>29580909.967236053</v>
      </c>
      <c r="AD336" s="192">
        <v>28253507.90852819</v>
      </c>
      <c r="AE336" s="192">
        <f t="shared" si="28"/>
        <v>40111632.341533087</v>
      </c>
      <c r="AF336" s="192">
        <f>HLOOKUP(MAX(T336:AD336),T336:$AD$1158,COUNT(AD336:$AD$1158),FALSE)</f>
        <v>150000</v>
      </c>
      <c r="AK336">
        <v>333</v>
      </c>
      <c r="AL336" s="198">
        <v>31202397.324115522</v>
      </c>
    </row>
    <row r="337" spans="13:38" x14ac:dyDescent="0.25">
      <c r="M337">
        <v>335</v>
      </c>
      <c r="N337">
        <f t="shared" si="25"/>
        <v>-35</v>
      </c>
      <c r="O337">
        <f t="shared" si="26"/>
        <v>-5000</v>
      </c>
      <c r="P337">
        <f t="shared" si="27"/>
        <v>0.3</v>
      </c>
      <c r="S337">
        <v>335</v>
      </c>
      <c r="T337" s="192">
        <v>44789381.724995092</v>
      </c>
      <c r="U337" s="192">
        <v>44257649.072423585</v>
      </c>
      <c r="V337" s="192">
        <v>43277335.372353539</v>
      </c>
      <c r="W337" s="192">
        <v>42518731.654178478</v>
      </c>
      <c r="X337" s="192">
        <v>41243588.476406574</v>
      </c>
      <c r="Y337" s="192">
        <v>39719712.363643467</v>
      </c>
      <c r="Z337" s="192">
        <v>39072136.651589274</v>
      </c>
      <c r="AA337" s="192">
        <v>38611756.068818904</v>
      </c>
      <c r="AB337" s="192">
        <v>37239692.401414908</v>
      </c>
      <c r="AC337" s="192">
        <v>36082873.219116829</v>
      </c>
      <c r="AD337" s="192">
        <v>35022069.516416401</v>
      </c>
      <c r="AE337" s="192">
        <f t="shared" si="28"/>
        <v>44789381.724995092</v>
      </c>
      <c r="AF337" s="192">
        <f>HLOOKUP(MAX(T337:AD337),T337:$AD$1158,COUNT(AD337:$AD$1158),FALSE)</f>
        <v>150000</v>
      </c>
      <c r="AK337">
        <v>334</v>
      </c>
      <c r="AL337" s="198">
        <v>36566667.353127591</v>
      </c>
    </row>
    <row r="338" spans="13:38" x14ac:dyDescent="0.25">
      <c r="M338">
        <v>336</v>
      </c>
      <c r="N338">
        <f t="shared" si="25"/>
        <v>-25</v>
      </c>
      <c r="O338">
        <f t="shared" si="26"/>
        <v>-5000</v>
      </c>
      <c r="P338">
        <f t="shared" si="27"/>
        <v>0.3</v>
      </c>
      <c r="S338">
        <v>336</v>
      </c>
      <c r="T338" s="192">
        <v>49514300.75121852</v>
      </c>
      <c r="U338" s="192">
        <v>49236608.081056289</v>
      </c>
      <c r="V338" s="192">
        <v>48373247.20070079</v>
      </c>
      <c r="W338" s="192">
        <v>47923736.466305494</v>
      </c>
      <c r="X338" s="192">
        <v>46861616.190280728</v>
      </c>
      <c r="Y338" s="192">
        <v>45218420.917942077</v>
      </c>
      <c r="Z338" s="192">
        <v>45004373.369707003</v>
      </c>
      <c r="AA338" s="192">
        <v>44396449.370201379</v>
      </c>
      <c r="AB338" s="192">
        <v>43590091.564417884</v>
      </c>
      <c r="AC338" s="192">
        <v>42642353.604562409</v>
      </c>
      <c r="AD338" s="192">
        <v>41731280.651528373</v>
      </c>
      <c r="AE338" s="192">
        <f t="shared" si="28"/>
        <v>49514300.75121852</v>
      </c>
      <c r="AF338" s="192">
        <f>HLOOKUP(MAX(T338:AD338),T338:$AD$1158,COUNT(AD338:$AD$1158),FALSE)</f>
        <v>150000</v>
      </c>
      <c r="AK338">
        <v>335</v>
      </c>
      <c r="AL338" s="198">
        <v>41978390.347310938</v>
      </c>
    </row>
    <row r="339" spans="13:38" x14ac:dyDescent="0.25">
      <c r="M339">
        <v>337</v>
      </c>
      <c r="N339">
        <f t="shared" si="25"/>
        <v>-15</v>
      </c>
      <c r="O339">
        <f t="shared" si="26"/>
        <v>-5000</v>
      </c>
      <c r="P339">
        <f t="shared" si="27"/>
        <v>0.3</v>
      </c>
      <c r="S339">
        <v>337</v>
      </c>
      <c r="T339" s="192">
        <v>54192050.134680532</v>
      </c>
      <c r="U339" s="192">
        <v>54080588.2670874</v>
      </c>
      <c r="V339" s="192">
        <v>53469159.029048033</v>
      </c>
      <c r="W339" s="192">
        <v>53182212.418799013</v>
      </c>
      <c r="X339" s="192">
        <v>52327340.026005469</v>
      </c>
      <c r="Y339" s="192">
        <v>50941576.413617194</v>
      </c>
      <c r="Z339" s="192">
        <v>51048446.887075491</v>
      </c>
      <c r="AA339" s="192">
        <v>50537767.310761735</v>
      </c>
      <c r="AB339" s="192">
        <v>49884806.933067448</v>
      </c>
      <c r="AC339" s="192">
        <v>49144316.856443189</v>
      </c>
      <c r="AD339" s="192">
        <v>48499842.25941658</v>
      </c>
      <c r="AE339" s="192">
        <f t="shared" si="28"/>
        <v>54192050.134680532</v>
      </c>
      <c r="AF339" s="192">
        <f>HLOOKUP(MAX(T339:AD339),T339:$AD$1158,COUNT(AD339:$AD$1158),FALSE)</f>
        <v>150000</v>
      </c>
      <c r="AK339">
        <v>336</v>
      </c>
      <c r="AL339" s="198">
        <v>47390113.341494299</v>
      </c>
    </row>
    <row r="340" spans="13:38" x14ac:dyDescent="0.25">
      <c r="M340">
        <v>338</v>
      </c>
      <c r="N340">
        <f t="shared" si="25"/>
        <v>-10</v>
      </c>
      <c r="O340">
        <f t="shared" si="26"/>
        <v>-5000</v>
      </c>
      <c r="P340">
        <f t="shared" si="27"/>
        <v>0.3</v>
      </c>
      <c r="S340">
        <v>338</v>
      </c>
      <c r="T340" s="192">
        <v>56568729.756944299</v>
      </c>
      <c r="U340" s="192">
        <v>56563498.266406879</v>
      </c>
      <c r="V340" s="192">
        <v>56154369.487455852</v>
      </c>
      <c r="W340" s="192">
        <v>55645305.856524438</v>
      </c>
      <c r="X340" s="192">
        <v>54887509.290601835</v>
      </c>
      <c r="Y340" s="192">
        <v>54007486.81782499</v>
      </c>
      <c r="Z340" s="192">
        <v>53802767.805413753</v>
      </c>
      <c r="AA340" s="192">
        <v>53504942.534526221</v>
      </c>
      <c r="AB340" s="192">
        <v>53286733.523990273</v>
      </c>
      <c r="AC340" s="192">
        <v>52658248.842937686</v>
      </c>
      <c r="AD340" s="192">
        <v>52125779.641482763</v>
      </c>
      <c r="AE340" s="192">
        <f t="shared" si="28"/>
        <v>56568729.756944299</v>
      </c>
      <c r="AF340" s="192">
        <f>HLOOKUP(MAX(T340:AD340),T340:$AD$1158,COUNT(AD340:$AD$1158),FALSE)</f>
        <v>150000</v>
      </c>
      <c r="AK340">
        <v>337</v>
      </c>
      <c r="AL340" s="198">
        <v>52754383.370506369</v>
      </c>
    </row>
    <row r="341" spans="13:38" x14ac:dyDescent="0.25">
      <c r="M341">
        <v>339</v>
      </c>
      <c r="N341">
        <f t="shared" si="25"/>
        <v>-5</v>
      </c>
      <c r="O341">
        <f t="shared" si="26"/>
        <v>-5000</v>
      </c>
      <c r="P341">
        <f t="shared" si="27"/>
        <v>0.3</v>
      </c>
      <c r="S341">
        <v>339</v>
      </c>
      <c r="T341" s="192">
        <v>58869799.518142544</v>
      </c>
      <c r="U341" s="192">
        <v>58967418.872992024</v>
      </c>
      <c r="V341" s="192">
        <v>58520387.098310351</v>
      </c>
      <c r="W341" s="192">
        <v>58487205.469588876</v>
      </c>
      <c r="X341" s="192">
        <v>57841414.299237952</v>
      </c>
      <c r="Y341" s="192">
        <v>56664731.909292296</v>
      </c>
      <c r="Z341" s="192">
        <v>56928666.489262626</v>
      </c>
      <c r="AA341" s="192">
        <v>56794863.729877375</v>
      </c>
      <c r="AB341" s="192">
        <v>55986160.325824775</v>
      </c>
      <c r="AC341" s="192">
        <v>55703797.241888776</v>
      </c>
      <c r="AD341" s="192">
        <v>55002958.877813078</v>
      </c>
      <c r="AE341" s="192">
        <f t="shared" si="28"/>
        <v>58967418.872992024</v>
      </c>
      <c r="AF341" s="192">
        <f>HLOOKUP(MAX(T341:AD341),T341:$AD$1158,COUNT(AD341:$AD$1158),FALSE)</f>
        <v>155000</v>
      </c>
      <c r="AK341">
        <v>338</v>
      </c>
      <c r="AL341" s="198">
        <v>55416508.062761739</v>
      </c>
    </row>
    <row r="342" spans="13:38" x14ac:dyDescent="0.25">
      <c r="M342">
        <v>340</v>
      </c>
      <c r="N342">
        <f t="shared" si="25"/>
        <v>0</v>
      </c>
      <c r="O342">
        <f t="shared" si="26"/>
        <v>-5000</v>
      </c>
      <c r="P342">
        <f t="shared" si="27"/>
        <v>0.3</v>
      </c>
      <c r="S342">
        <v>340</v>
      </c>
      <c r="T342" s="192">
        <v>61246479.140406296</v>
      </c>
      <c r="U342" s="192">
        <v>61450328.872311525</v>
      </c>
      <c r="V342" s="192">
        <v>61250281.315803103</v>
      </c>
      <c r="W342" s="192">
        <v>60950298.907314308</v>
      </c>
      <c r="X342" s="192">
        <v>60233686.66958864</v>
      </c>
      <c r="Y342" s="192">
        <v>59680458.536780924</v>
      </c>
      <c r="Z342" s="192">
        <v>59682987.407600887</v>
      </c>
      <c r="AA342" s="192">
        <v>59646260.475086562</v>
      </c>
      <c r="AB342" s="192">
        <v>59581448.892639831</v>
      </c>
      <c r="AC342" s="192">
        <v>59217729.22838328</v>
      </c>
      <c r="AD342" s="192">
        <v>58834990.776594743</v>
      </c>
      <c r="AE342" s="192">
        <f t="shared" si="28"/>
        <v>61450328.872311525</v>
      </c>
      <c r="AF342" s="192">
        <f>HLOOKUP(MAX(T342:AD342),T342:$AD$1158,COUNT(AD342:$AD$1158),FALSE)</f>
        <v>155000</v>
      </c>
      <c r="AK342">
        <v>339</v>
      </c>
      <c r="AL342" s="198">
        <v>58166106.364689708</v>
      </c>
    </row>
    <row r="343" spans="13:38" x14ac:dyDescent="0.25">
      <c r="M343">
        <v>341</v>
      </c>
      <c r="N343">
        <f t="shared" si="25"/>
        <v>10</v>
      </c>
      <c r="O343">
        <f t="shared" si="26"/>
        <v>-5000</v>
      </c>
      <c r="P343">
        <f t="shared" si="27"/>
        <v>0.3</v>
      </c>
      <c r="S343">
        <v>341</v>
      </c>
      <c r="T343" s="192">
        <v>66012415.247291848</v>
      </c>
      <c r="U343" s="192">
        <v>66429287.880944207</v>
      </c>
      <c r="V343" s="192">
        <v>66301509.385065421</v>
      </c>
      <c r="W343" s="192">
        <v>66255291.958104178</v>
      </c>
      <c r="X343" s="192">
        <v>65699410.505313367</v>
      </c>
      <c r="Y343" s="192">
        <v>65403614.032456025</v>
      </c>
      <c r="Z343" s="192">
        <v>65434594.690649673</v>
      </c>
      <c r="AA343" s="192">
        <v>65733727.960504919</v>
      </c>
      <c r="AB343" s="192">
        <v>65738486.079750583</v>
      </c>
      <c r="AC343" s="192">
        <v>65719692.480264053</v>
      </c>
      <c r="AD343" s="192">
        <v>65397457.867767483</v>
      </c>
      <c r="AE343" s="192">
        <f t="shared" si="28"/>
        <v>66429287.880944207</v>
      </c>
      <c r="AF343" s="192">
        <f>HLOOKUP(MAX(T343:AD343),T343:$AD$1158,COUNT(AD343:$AD$1158),FALSE)</f>
        <v>155000</v>
      </c>
      <c r="AK343">
        <v>340</v>
      </c>
      <c r="AL343" s="198">
        <v>60780778.091773801</v>
      </c>
    </row>
    <row r="344" spans="13:38" x14ac:dyDescent="0.25">
      <c r="M344">
        <v>342</v>
      </c>
      <c r="N344">
        <f t="shared" si="25"/>
        <v>20</v>
      </c>
      <c r="O344">
        <f t="shared" si="26"/>
        <v>-5000</v>
      </c>
      <c r="P344">
        <f t="shared" si="27"/>
        <v>0.3</v>
      </c>
      <c r="S344">
        <v>342</v>
      </c>
      <c r="T344" s="192">
        <v>70649147.550091743</v>
      </c>
      <c r="U344" s="192">
        <v>71032341.581236437</v>
      </c>
      <c r="V344" s="192">
        <v>71397421.213412672</v>
      </c>
      <c r="W344" s="192">
        <v>71513767.910597712</v>
      </c>
      <c r="X344" s="192">
        <v>71213484.778545842</v>
      </c>
      <c r="Y344" s="192">
        <v>71076585.75141196</v>
      </c>
      <c r="Z344" s="192">
        <v>71314814.2928368</v>
      </c>
      <c r="AA344" s="192">
        <v>71875045.90106526</v>
      </c>
      <c r="AB344" s="192">
        <v>72033201.44840014</v>
      </c>
      <c r="AC344" s="192">
        <v>72279172.865709648</v>
      </c>
      <c r="AD344" s="192">
        <v>72106669.002879456</v>
      </c>
      <c r="AE344" s="192">
        <f t="shared" si="28"/>
        <v>72279172.865709648</v>
      </c>
      <c r="AF344" s="192">
        <f>HLOOKUP(MAX(T344:AD344),T344:$AD$1158,COUNT(AD344:$AD$1158),FALSE)</f>
        <v>195000</v>
      </c>
      <c r="AK344">
        <v>341</v>
      </c>
      <c r="AL344" s="198">
        <v>66192501.085957155</v>
      </c>
    </row>
    <row r="345" spans="13:38" x14ac:dyDescent="0.25">
      <c r="M345">
        <v>343</v>
      </c>
      <c r="N345">
        <f t="shared" si="25"/>
        <v>30</v>
      </c>
      <c r="O345">
        <f t="shared" si="26"/>
        <v>-5000</v>
      </c>
      <c r="P345">
        <f t="shared" si="27"/>
        <v>0.3</v>
      </c>
      <c r="S345">
        <v>343</v>
      </c>
      <c r="T345" s="192">
        <v>75326896.93355374</v>
      </c>
      <c r="U345" s="192">
        <v>75919172.187141076</v>
      </c>
      <c r="V345" s="192">
        <v>76493333.041759923</v>
      </c>
      <c r="W345" s="192">
        <v>76818760.96138756</v>
      </c>
      <c r="X345" s="192">
        <v>76727559.051778331</v>
      </c>
      <c r="Y345" s="192">
        <v>76799741.247087061</v>
      </c>
      <c r="Z345" s="192">
        <v>77247051.010954529</v>
      </c>
      <c r="AA345" s="192">
        <v>78016363.841625616</v>
      </c>
      <c r="AB345" s="192">
        <v>78383600.611403108</v>
      </c>
      <c r="AC345" s="192">
        <v>78781136.117590398</v>
      </c>
      <c r="AD345" s="192">
        <v>78875230.610767663</v>
      </c>
      <c r="AE345" s="192">
        <f t="shared" si="28"/>
        <v>78875230.610767663</v>
      </c>
      <c r="AF345" s="192">
        <f>HLOOKUP(MAX(T345:AD345),T345:$AD$1158,COUNT(AD345:$AD$1158),FALSE)</f>
        <v>200000</v>
      </c>
      <c r="AK345">
        <v>342</v>
      </c>
      <c r="AL345" s="198">
        <v>71391990.693411946</v>
      </c>
    </row>
    <row r="346" spans="13:38" x14ac:dyDescent="0.25">
      <c r="M346">
        <v>344</v>
      </c>
      <c r="N346">
        <f t="shared" si="25"/>
        <v>40</v>
      </c>
      <c r="O346">
        <f t="shared" si="26"/>
        <v>-5000</v>
      </c>
      <c r="P346">
        <f t="shared" si="27"/>
        <v>0.3</v>
      </c>
      <c r="S346">
        <v>344</v>
      </c>
      <c r="T346" s="192">
        <v>80004646.317015767</v>
      </c>
      <c r="U346" s="192">
        <v>80855280.775900245</v>
      </c>
      <c r="V346" s="192">
        <v>81685314.952139765</v>
      </c>
      <c r="W346" s="192">
        <v>81915706.290047035</v>
      </c>
      <c r="X346" s="192">
        <v>82193282.887503073</v>
      </c>
      <c r="Y346" s="192">
        <v>82630791.86270839</v>
      </c>
      <c r="Z346" s="192">
        <v>83179287.729072273</v>
      </c>
      <c r="AA346" s="192">
        <v>84103831.327043965</v>
      </c>
      <c r="AB346" s="192">
        <v>84678315.98005268</v>
      </c>
      <c r="AC346" s="192">
        <v>85340616.503035977</v>
      </c>
      <c r="AD346" s="192">
        <v>85584441.745879635</v>
      </c>
      <c r="AE346" s="192">
        <f t="shared" si="28"/>
        <v>85584441.745879635</v>
      </c>
      <c r="AF346" s="192">
        <f>HLOOKUP(MAX(T346:AD346),T346:$AD$1158,COUNT(AD346:$AD$1158),FALSE)</f>
        <v>200000</v>
      </c>
      <c r="AK346">
        <v>343</v>
      </c>
      <c r="AL346" s="198">
        <v>76803713.687595308</v>
      </c>
    </row>
    <row r="347" spans="13:38" x14ac:dyDescent="0.25">
      <c r="M347">
        <v>345</v>
      </c>
      <c r="N347">
        <f t="shared" si="25"/>
        <v>50</v>
      </c>
      <c r="O347">
        <f t="shared" si="26"/>
        <v>-5000</v>
      </c>
      <c r="P347">
        <f t="shared" si="27"/>
        <v>0.3</v>
      </c>
      <c r="S347">
        <v>345</v>
      </c>
      <c r="T347" s="192">
        <v>84641378.619815663</v>
      </c>
      <c r="U347" s="192">
        <v>85742111.381804869</v>
      </c>
      <c r="V347" s="192">
        <v>86736543.021402091</v>
      </c>
      <c r="W347" s="192">
        <v>87220699.340836912</v>
      </c>
      <c r="X347" s="192">
        <v>87707357.160735548</v>
      </c>
      <c r="Y347" s="192">
        <v>88303763.581664339</v>
      </c>
      <c r="Z347" s="192">
        <v>89059507.331259415</v>
      </c>
      <c r="AA347" s="192">
        <v>90245149.267604321</v>
      </c>
      <c r="AB347" s="192">
        <v>91028715.143055633</v>
      </c>
      <c r="AC347" s="192">
        <v>92023758.725645944</v>
      </c>
      <c r="AD347" s="192">
        <v>92353003.353767827</v>
      </c>
      <c r="AE347" s="192">
        <f t="shared" si="28"/>
        <v>92353003.353767827</v>
      </c>
      <c r="AF347" s="192">
        <f>HLOOKUP(MAX(T347:AD347),T347:$AD$1158,COUNT(AD347:$AD$1158),FALSE)</f>
        <v>200000</v>
      </c>
      <c r="AK347">
        <v>344</v>
      </c>
      <c r="AL347" s="198">
        <v>82167983.716607362</v>
      </c>
    </row>
    <row r="348" spans="13:38" x14ac:dyDescent="0.25">
      <c r="M348">
        <v>346</v>
      </c>
      <c r="N348">
        <f t="shared" si="25"/>
        <v>-75</v>
      </c>
      <c r="O348">
        <f t="shared" si="26"/>
        <v>-3000</v>
      </c>
      <c r="P348">
        <f t="shared" si="27"/>
        <v>0.3</v>
      </c>
      <c r="S348">
        <v>346</v>
      </c>
      <c r="T348" s="192">
        <v>25789883.836597905</v>
      </c>
      <c r="U348" s="192">
        <v>24321112.384975452</v>
      </c>
      <c r="V348" s="192">
        <v>22744097.558970995</v>
      </c>
      <c r="W348" s="192">
        <v>21193791.974534303</v>
      </c>
      <c r="X348" s="192">
        <v>18964344.525687963</v>
      </c>
      <c r="Y348" s="192">
        <v>16645752.513694506</v>
      </c>
      <c r="Z348" s="192">
        <v>15191363.769768026</v>
      </c>
      <c r="AA348" s="192">
        <v>13805890.100752868</v>
      </c>
      <c r="AB348" s="192">
        <v>11745584.793647574</v>
      </c>
      <c r="AC348" s="192">
        <v>9979738.5737910513</v>
      </c>
      <c r="AD348" s="192">
        <v>7853043.1201382559</v>
      </c>
      <c r="AE348" s="192">
        <f t="shared" si="28"/>
        <v>25789883.836597905</v>
      </c>
      <c r="AF348" s="192">
        <f>HLOOKUP(MAX(T348:AD348),T348:$AD$1158,COUNT(AD348:$AD$1158),FALSE)</f>
        <v>150000</v>
      </c>
      <c r="AK348">
        <v>345</v>
      </c>
      <c r="AL348" s="198">
        <v>87579706.710790738</v>
      </c>
    </row>
    <row r="349" spans="13:38" x14ac:dyDescent="0.25">
      <c r="M349">
        <v>347</v>
      </c>
      <c r="N349">
        <f t="shared" si="25"/>
        <v>-65</v>
      </c>
      <c r="O349">
        <f t="shared" si="26"/>
        <v>-3000</v>
      </c>
      <c r="P349">
        <f t="shared" si="27"/>
        <v>0.3</v>
      </c>
      <c r="S349">
        <v>347</v>
      </c>
      <c r="T349" s="192">
        <v>30403845.728467245</v>
      </c>
      <c r="U349" s="192">
        <v>29144155.499287412</v>
      </c>
      <c r="V349" s="192">
        <v>27776221.895725574</v>
      </c>
      <c r="W349" s="192">
        <v>26389039.759262376</v>
      </c>
      <c r="X349" s="192">
        <v>24366840.193647239</v>
      </c>
      <c r="Y349" s="192">
        <v>22255496.064884987</v>
      </c>
      <c r="Z349" s="192">
        <v>21059812.996293087</v>
      </c>
      <c r="AA349" s="192">
        <v>19830129.418405768</v>
      </c>
      <c r="AB349" s="192">
        <v>17977071.994531687</v>
      </c>
      <c r="AC349" s="192">
        <v>16475431.467643976</v>
      </c>
      <c r="AD349" s="192">
        <v>14557817.2364338</v>
      </c>
      <c r="AE349" s="192">
        <f t="shared" si="28"/>
        <v>30403845.728467245</v>
      </c>
      <c r="AF349" s="192">
        <f>HLOOKUP(MAX(T349:AD349),T349:$AD$1158,COUNT(AD349:$AD$1158),FALSE)</f>
        <v>150000</v>
      </c>
      <c r="AK349">
        <v>346</v>
      </c>
      <c r="AL349" s="198">
        <v>20250083.769926198</v>
      </c>
    </row>
    <row r="350" spans="13:38" x14ac:dyDescent="0.25">
      <c r="M350">
        <v>348</v>
      </c>
      <c r="N350">
        <f t="shared" si="25"/>
        <v>-55</v>
      </c>
      <c r="O350">
        <f t="shared" si="26"/>
        <v>-3000</v>
      </c>
      <c r="P350">
        <f t="shared" si="27"/>
        <v>0.3</v>
      </c>
      <c r="S350">
        <v>348</v>
      </c>
      <c r="T350" s="192">
        <v>34836860.302892514</v>
      </c>
      <c r="U350" s="192">
        <v>33924907.517553069</v>
      </c>
      <c r="V350" s="192">
        <v>32808346.232480161</v>
      </c>
      <c r="W350" s="192">
        <v>31729054.533568218</v>
      </c>
      <c r="X350" s="192">
        <v>29817126.975287065</v>
      </c>
      <c r="Y350" s="192">
        <v>27914864.068967432</v>
      </c>
      <c r="Z350" s="192">
        <v>26876804.430714775</v>
      </c>
      <c r="AA350" s="192">
        <v>25907659.867373455</v>
      </c>
      <c r="AB350" s="192">
        <v>24263683.665941983</v>
      </c>
      <c r="AC350" s="192">
        <v>22716380.55744544</v>
      </c>
      <c r="AD350" s="192">
        <v>21262591.352729343</v>
      </c>
      <c r="AE350" s="192">
        <f t="shared" si="28"/>
        <v>34836860.302892514</v>
      </c>
      <c r="AF350" s="192">
        <f>HLOOKUP(MAX(T350:AD350),T350:$AD$1158,COUNT(AD350:$AD$1158),FALSE)</f>
        <v>150000</v>
      </c>
      <c r="AK350">
        <v>347</v>
      </c>
      <c r="AL350" s="198">
        <v>25388287.461605527</v>
      </c>
    </row>
    <row r="351" spans="13:38" x14ac:dyDescent="0.25">
      <c r="M351">
        <v>349</v>
      </c>
      <c r="N351">
        <f t="shared" si="25"/>
        <v>-45</v>
      </c>
      <c r="O351">
        <f t="shared" si="26"/>
        <v>-3000</v>
      </c>
      <c r="P351">
        <f t="shared" si="27"/>
        <v>0.3</v>
      </c>
      <c r="S351">
        <v>349</v>
      </c>
      <c r="T351" s="192">
        <v>39450822.19476185</v>
      </c>
      <c r="U351" s="192">
        <v>38747950.631865032</v>
      </c>
      <c r="V351" s="192">
        <v>37796346.133977026</v>
      </c>
      <c r="W351" s="192">
        <v>36665904.731343567</v>
      </c>
      <c r="X351" s="192">
        <v>35219622.643246345</v>
      </c>
      <c r="Y351" s="192">
        <v>33524607.620157912</v>
      </c>
      <c r="Z351" s="192">
        <v>32745253.657239847</v>
      </c>
      <c r="AA351" s="192">
        <v>31931899.185026348</v>
      </c>
      <c r="AB351" s="192">
        <v>30495170.866826087</v>
      </c>
      <c r="AC351" s="192">
        <v>29212073.45129836</v>
      </c>
      <c r="AD351" s="192">
        <v>27908574.320075866</v>
      </c>
      <c r="AE351" s="192">
        <f t="shared" si="28"/>
        <v>39450822.19476185</v>
      </c>
      <c r="AF351" s="192">
        <f>HLOOKUP(MAX(T351:AD351),T351:$AD$1158,COUNT(AD351:$AD$1158),FALSE)</f>
        <v>150000</v>
      </c>
      <c r="AK351">
        <v>348</v>
      </c>
      <c r="AL351" s="198">
        <v>30736222.96419622</v>
      </c>
    </row>
    <row r="352" spans="13:38" x14ac:dyDescent="0.25">
      <c r="M352">
        <v>350</v>
      </c>
      <c r="N352">
        <f t="shared" si="25"/>
        <v>-35</v>
      </c>
      <c r="O352">
        <f t="shared" si="26"/>
        <v>-3000</v>
      </c>
      <c r="P352">
        <f t="shared" si="27"/>
        <v>0.3</v>
      </c>
      <c r="S352">
        <v>350</v>
      </c>
      <c r="T352" s="192">
        <v>44064784.086631194</v>
      </c>
      <c r="U352" s="192">
        <v>43570993.746176995</v>
      </c>
      <c r="V352" s="192">
        <v>42631123.93404144</v>
      </c>
      <c r="W352" s="192">
        <v>41907110.290540777</v>
      </c>
      <c r="X352" s="192">
        <v>40669909.42488616</v>
      </c>
      <c r="Y352" s="192">
        <v>39183975.624240361</v>
      </c>
      <c r="Z352" s="192">
        <v>38562245.091661535</v>
      </c>
      <c r="AA352" s="192">
        <v>38124005.566320822</v>
      </c>
      <c r="AB352" s="192">
        <v>36781782.538236395</v>
      </c>
      <c r="AC352" s="192">
        <v>35650808.535413682</v>
      </c>
      <c r="AD352" s="192">
        <v>34613348.436371408</v>
      </c>
      <c r="AE352" s="192">
        <f t="shared" si="28"/>
        <v>44064784.086631194</v>
      </c>
      <c r="AF352" s="192">
        <f>HLOOKUP(MAX(T352:AD352),T352:$AD$1158,COUNT(AD352:$AD$1158),FALSE)</f>
        <v>150000</v>
      </c>
      <c r="AK352">
        <v>349</v>
      </c>
      <c r="AL352" s="198">
        <v>36037264.825442836</v>
      </c>
    </row>
    <row r="353" spans="13:38" x14ac:dyDescent="0.25">
      <c r="M353">
        <v>351</v>
      </c>
      <c r="N353">
        <f t="shared" si="25"/>
        <v>-25</v>
      </c>
      <c r="O353">
        <f t="shared" si="26"/>
        <v>-3000</v>
      </c>
      <c r="P353">
        <f t="shared" si="27"/>
        <v>0.3</v>
      </c>
      <c r="S353">
        <v>351</v>
      </c>
      <c r="T353" s="192">
        <v>48725272.398860671</v>
      </c>
      <c r="U353" s="192">
        <v>48484962.716988526</v>
      </c>
      <c r="V353" s="192">
        <v>47663248.270796023</v>
      </c>
      <c r="W353" s="192">
        <v>47247125.06484662</v>
      </c>
      <c r="X353" s="192">
        <v>46222947.10093917</v>
      </c>
      <c r="Y353" s="192">
        <v>44621398.262763515</v>
      </c>
      <c r="Z353" s="192">
        <v>44430694.318186596</v>
      </c>
      <c r="AA353" s="192">
        <v>43848615.498156339</v>
      </c>
      <c r="AB353" s="192">
        <v>43068394.209646702</v>
      </c>
      <c r="AC353" s="192">
        <v>42146501.429266594</v>
      </c>
      <c r="AD353" s="192">
        <v>41259331.403717935</v>
      </c>
      <c r="AE353" s="192">
        <f t="shared" si="28"/>
        <v>48725272.398860671</v>
      </c>
      <c r="AF353" s="192">
        <f>HLOOKUP(MAX(T353:AD353),T353:$AD$1158,COUNT(AD353:$AD$1158),FALSE)</f>
        <v>150000</v>
      </c>
      <c r="AK353">
        <v>350</v>
      </c>
      <c r="AL353" s="198">
        <v>41385200.328033522</v>
      </c>
    </row>
    <row r="354" spans="13:38" x14ac:dyDescent="0.25">
      <c r="M354">
        <v>352</v>
      </c>
      <c r="N354">
        <f t="shared" si="25"/>
        <v>-15</v>
      </c>
      <c r="O354">
        <f t="shared" si="26"/>
        <v>-3000</v>
      </c>
      <c r="P354">
        <f t="shared" si="27"/>
        <v>0.3</v>
      </c>
      <c r="S354">
        <v>352</v>
      </c>
      <c r="T354" s="192">
        <v>53339234.290730014</v>
      </c>
      <c r="U354" s="192">
        <v>53265714.735254183</v>
      </c>
      <c r="V354" s="192">
        <v>52695372.607550606</v>
      </c>
      <c r="W354" s="192">
        <v>52442372.849574693</v>
      </c>
      <c r="X354" s="192">
        <v>51625442.768898442</v>
      </c>
      <c r="Y354" s="192">
        <v>50280766.266845956</v>
      </c>
      <c r="Z354" s="192">
        <v>50409777.79773391</v>
      </c>
      <c r="AA354" s="192">
        <v>49926145.947124027</v>
      </c>
      <c r="AB354" s="192">
        <v>49299881.410530813</v>
      </c>
      <c r="AC354" s="192">
        <v>48585236.513381913</v>
      </c>
      <c r="AD354" s="192">
        <v>47964105.520013474</v>
      </c>
      <c r="AE354" s="192">
        <f t="shared" si="28"/>
        <v>53339234.290730014</v>
      </c>
      <c r="AF354" s="192">
        <f>HLOOKUP(MAX(T354:AD354),T354:$AD$1158,COUNT(AD354:$AD$1158),FALSE)</f>
        <v>150000</v>
      </c>
      <c r="AK354">
        <v>351</v>
      </c>
      <c r="AL354" s="198">
        <v>46733135.830624215</v>
      </c>
    </row>
    <row r="355" spans="13:38" x14ac:dyDescent="0.25">
      <c r="M355">
        <v>353</v>
      </c>
      <c r="N355">
        <f t="shared" si="25"/>
        <v>-10</v>
      </c>
      <c r="O355">
        <f t="shared" si="26"/>
        <v>-3000</v>
      </c>
      <c r="P355">
        <f t="shared" si="27"/>
        <v>0.3</v>
      </c>
      <c r="S355">
        <v>353</v>
      </c>
      <c r="T355" s="192">
        <v>55683504.645417452</v>
      </c>
      <c r="U355" s="192">
        <v>55716215.46699734</v>
      </c>
      <c r="V355" s="192">
        <v>55346971.252153613</v>
      </c>
      <c r="W355" s="192">
        <v>54875849.933339491</v>
      </c>
      <c r="X355" s="192">
        <v>54155995.679534189</v>
      </c>
      <c r="Y355" s="192">
        <v>53312505.533421703</v>
      </c>
      <c r="Z355" s="192">
        <v>53134482.362111539</v>
      </c>
      <c r="AA355" s="192">
        <v>52862502.270699389</v>
      </c>
      <c r="AB355" s="192">
        <v>52667636.863821596</v>
      </c>
      <c r="AC355" s="192">
        <v>52064997.362244383</v>
      </c>
      <c r="AD355" s="192">
        <v>51555871.764447615</v>
      </c>
      <c r="AE355" s="192">
        <f t="shared" si="28"/>
        <v>55716215.46699734</v>
      </c>
      <c r="AF355" s="192">
        <f>HLOOKUP(MAX(T355:AD355),T355:$AD$1158,COUNT(AD355:$AD$1158),FALSE)</f>
        <v>155000</v>
      </c>
      <c r="AK355">
        <v>352</v>
      </c>
      <c r="AL355" s="198">
        <v>52034177.691870838</v>
      </c>
    </row>
    <row r="356" spans="13:38" x14ac:dyDescent="0.25">
      <c r="M356">
        <v>354</v>
      </c>
      <c r="N356">
        <f t="shared" si="25"/>
        <v>-5</v>
      </c>
      <c r="O356">
        <f t="shared" si="26"/>
        <v>-3000</v>
      </c>
      <c r="P356">
        <f t="shared" si="27"/>
        <v>0.3</v>
      </c>
      <c r="S356">
        <v>354</v>
      </c>
      <c r="T356" s="192">
        <v>57953196.182599358</v>
      </c>
      <c r="U356" s="192">
        <v>58088757.849566154</v>
      </c>
      <c r="V356" s="192">
        <v>57683372.509047471</v>
      </c>
      <c r="W356" s="192">
        <v>57683578.408771902</v>
      </c>
      <c r="X356" s="192">
        <v>57075729.550538264</v>
      </c>
      <c r="Y356" s="192">
        <v>55940134.270928405</v>
      </c>
      <c r="Z356" s="192">
        <v>56226769.232155606</v>
      </c>
      <c r="AA356" s="192">
        <v>56118252.328418501</v>
      </c>
      <c r="AB356" s="192">
        <v>55339948.887512691</v>
      </c>
      <c r="AC356" s="192">
        <v>55080929.407234848</v>
      </c>
      <c r="AD356" s="192">
        <v>54405936.222634517</v>
      </c>
      <c r="AE356" s="192">
        <f t="shared" si="28"/>
        <v>58088757.849566154</v>
      </c>
      <c r="AF356" s="192">
        <f>HLOOKUP(MAX(T356:AD356),T356:$AD$1158,COUNT(AD356:$AD$1158),FALSE)</f>
        <v>155000</v>
      </c>
      <c r="AK356">
        <v>353</v>
      </c>
      <c r="AL356" s="198">
        <v>54664924.160109863</v>
      </c>
    </row>
    <row r="357" spans="13:38" x14ac:dyDescent="0.25">
      <c r="M357">
        <v>355</v>
      </c>
      <c r="N357">
        <f t="shared" si="25"/>
        <v>0</v>
      </c>
      <c r="O357">
        <f t="shared" si="26"/>
        <v>-3000</v>
      </c>
      <c r="P357">
        <f t="shared" si="27"/>
        <v>0.3</v>
      </c>
      <c r="S357">
        <v>355</v>
      </c>
      <c r="T357" s="192">
        <v>60297466.537286788</v>
      </c>
      <c r="U357" s="192">
        <v>60539258.581309296</v>
      </c>
      <c r="V357" s="192">
        <v>60379095.588908188</v>
      </c>
      <c r="W357" s="192">
        <v>60117055.492536686</v>
      </c>
      <c r="X357" s="192">
        <v>59440327.81891831</v>
      </c>
      <c r="Y357" s="192">
        <v>58922249.084612191</v>
      </c>
      <c r="Z357" s="192">
        <v>58951473.796533234</v>
      </c>
      <c r="AA357" s="192">
        <v>58940032.71966707</v>
      </c>
      <c r="AB357" s="192">
        <v>58899124.064705715</v>
      </c>
      <c r="AC357" s="192">
        <v>58560690.256097309</v>
      </c>
      <c r="AD357" s="192">
        <v>58201854.731794149</v>
      </c>
      <c r="AE357" s="192">
        <f t="shared" si="28"/>
        <v>60539258.581309296</v>
      </c>
      <c r="AF357" s="192">
        <f>HLOOKUP(MAX(T357:AD357),T357:$AD$1158,COUNT(AD357:$AD$1158),FALSE)</f>
        <v>155000</v>
      </c>
      <c r="AK357">
        <v>354</v>
      </c>
      <c r="AL357" s="198">
        <v>57382113.194461524</v>
      </c>
    </row>
    <row r="358" spans="13:38" x14ac:dyDescent="0.25">
      <c r="M358">
        <v>356</v>
      </c>
      <c r="N358">
        <f t="shared" si="25"/>
        <v>10</v>
      </c>
      <c r="O358">
        <f t="shared" si="26"/>
        <v>-3000</v>
      </c>
      <c r="P358">
        <f t="shared" si="27"/>
        <v>0.3</v>
      </c>
      <c r="S358">
        <v>356</v>
      </c>
      <c r="T358" s="192">
        <v>64998412.606351167</v>
      </c>
      <c r="U358" s="192">
        <v>65453227.552120849</v>
      </c>
      <c r="V358" s="192">
        <v>65367095.490405053</v>
      </c>
      <c r="W358" s="192">
        <v>65358261.051733896</v>
      </c>
      <c r="X358" s="192">
        <v>64842823.486877576</v>
      </c>
      <c r="Y358" s="192">
        <v>64581617.088694647</v>
      </c>
      <c r="Z358" s="192">
        <v>64641235.839979336</v>
      </c>
      <c r="AA358" s="192">
        <v>64964272.037319958</v>
      </c>
      <c r="AB358" s="192">
        <v>64994316.012213781</v>
      </c>
      <c r="AC358" s="192">
        <v>64999425.340212613</v>
      </c>
      <c r="AD358" s="192">
        <v>64702476.583364204</v>
      </c>
      <c r="AE358" s="192">
        <f t="shared" si="28"/>
        <v>65453227.552120849</v>
      </c>
      <c r="AF358" s="192">
        <f>HLOOKUP(MAX(T358:AD358),T358:$AD$1158,COUNT(AD358:$AD$1158),FALSE)</f>
        <v>155000</v>
      </c>
      <c r="AK358">
        <v>355</v>
      </c>
      <c r="AL358" s="198">
        <v>59965966.021356471</v>
      </c>
    </row>
    <row r="359" spans="13:38" x14ac:dyDescent="0.25">
      <c r="M359">
        <v>357</v>
      </c>
      <c r="N359">
        <f t="shared" si="25"/>
        <v>20</v>
      </c>
      <c r="O359">
        <f t="shared" si="26"/>
        <v>-3000</v>
      </c>
      <c r="P359">
        <f t="shared" si="27"/>
        <v>0.3</v>
      </c>
      <c r="S359">
        <v>357</v>
      </c>
      <c r="T359" s="192">
        <v>69571916.741385624</v>
      </c>
      <c r="U359" s="192">
        <v>69996197.882866114</v>
      </c>
      <c r="V359" s="192">
        <v>70399219.827159643</v>
      </c>
      <c r="W359" s="192">
        <v>70553508.836461976</v>
      </c>
      <c r="X359" s="192">
        <v>70293110.268517405</v>
      </c>
      <c r="Y359" s="192">
        <v>70191360.639885128</v>
      </c>
      <c r="Z359" s="192">
        <v>70458227.274401024</v>
      </c>
      <c r="AA359" s="192">
        <v>71041802.486287653</v>
      </c>
      <c r="AB359" s="192">
        <v>71225803.2130979</v>
      </c>
      <c r="AC359" s="192">
        <v>71495118.234065548</v>
      </c>
      <c r="AD359" s="192">
        <v>71348459.550710723</v>
      </c>
      <c r="AE359" s="192">
        <f t="shared" si="28"/>
        <v>71495118.234065548</v>
      </c>
      <c r="AF359" s="192">
        <f>HLOOKUP(MAX(T359:AD359),T359:$AD$1158,COUNT(AD359:$AD$1158),FALSE)</f>
        <v>195000</v>
      </c>
      <c r="AK359">
        <v>356</v>
      </c>
      <c r="AL359" s="198">
        <v>65313901.52394715</v>
      </c>
    </row>
    <row r="360" spans="13:38" x14ac:dyDescent="0.25">
      <c r="M360">
        <v>358</v>
      </c>
      <c r="N360">
        <f t="shared" si="25"/>
        <v>30</v>
      </c>
      <c r="O360">
        <f t="shared" si="26"/>
        <v>-3000</v>
      </c>
      <c r="P360">
        <f t="shared" si="27"/>
        <v>0.3</v>
      </c>
      <c r="S360">
        <v>358</v>
      </c>
      <c r="T360" s="192">
        <v>74185878.63325496</v>
      </c>
      <c r="U360" s="192">
        <v>74819240.997178063</v>
      </c>
      <c r="V360" s="192">
        <v>75431344.163914219</v>
      </c>
      <c r="W360" s="192">
        <v>75794714.395659164</v>
      </c>
      <c r="X360" s="192">
        <v>75743397.050157234</v>
      </c>
      <c r="Y360" s="192">
        <v>75850728.643967569</v>
      </c>
      <c r="Z360" s="192">
        <v>76326676.500926077</v>
      </c>
      <c r="AA360" s="192">
        <v>77119332.935255334</v>
      </c>
      <c r="AB360" s="192">
        <v>77512414.884508193</v>
      </c>
      <c r="AC360" s="192">
        <v>77933853.318180844</v>
      </c>
      <c r="AD360" s="192">
        <v>78053233.667006269</v>
      </c>
      <c r="AE360" s="192">
        <f t="shared" si="28"/>
        <v>78053233.667006269</v>
      </c>
      <c r="AF360" s="192">
        <f>HLOOKUP(MAX(T360:AD360),T360:$AD$1158,COUNT(AD360:$AD$1158),FALSE)</f>
        <v>200000</v>
      </c>
      <c r="AK360">
        <v>357</v>
      </c>
      <c r="AL360" s="198">
        <v>70452105.215626493</v>
      </c>
    </row>
    <row r="361" spans="13:38" x14ac:dyDescent="0.25">
      <c r="M361">
        <v>359</v>
      </c>
      <c r="N361">
        <f t="shared" si="25"/>
        <v>40</v>
      </c>
      <c r="O361">
        <f t="shared" si="26"/>
        <v>-3000</v>
      </c>
      <c r="P361">
        <f t="shared" si="27"/>
        <v>0.3</v>
      </c>
      <c r="S361">
        <v>359</v>
      </c>
      <c r="T361" s="192">
        <v>78799840.525124297</v>
      </c>
      <c r="U361" s="192">
        <v>79690918.87194331</v>
      </c>
      <c r="V361" s="192">
        <v>80558336.036472917</v>
      </c>
      <c r="W361" s="192">
        <v>80830373.808543161</v>
      </c>
      <c r="X361" s="192">
        <v>81145892.718116507</v>
      </c>
      <c r="Y361" s="192">
        <v>81616789.221767724</v>
      </c>
      <c r="Z361" s="192">
        <v>82195125.727451146</v>
      </c>
      <c r="AA361" s="192">
        <v>83143572.252908245</v>
      </c>
      <c r="AB361" s="192">
        <v>83743902.085392311</v>
      </c>
      <c r="AC361" s="192">
        <v>84429546.212033778</v>
      </c>
      <c r="AD361" s="192">
        <v>84699216.634352803</v>
      </c>
      <c r="AE361" s="192">
        <f t="shared" si="28"/>
        <v>84699216.634352803</v>
      </c>
      <c r="AF361" s="192">
        <f>HLOOKUP(MAX(T361:AD361),T361:$AD$1158,COUNT(AD361:$AD$1158),FALSE)</f>
        <v>200000</v>
      </c>
      <c r="AK361">
        <v>358</v>
      </c>
      <c r="AL361" s="198">
        <v>75800040.718217194</v>
      </c>
    </row>
    <row r="362" spans="13:38" x14ac:dyDescent="0.25">
      <c r="M362">
        <v>360</v>
      </c>
      <c r="N362">
        <f t="shared" si="25"/>
        <v>50</v>
      </c>
      <c r="O362">
        <f t="shared" si="26"/>
        <v>-3000</v>
      </c>
      <c r="P362">
        <f t="shared" si="27"/>
        <v>0.3</v>
      </c>
      <c r="S362">
        <v>360</v>
      </c>
      <c r="T362" s="192">
        <v>83373344.660158753</v>
      </c>
      <c r="U362" s="192">
        <v>84513961.986255258</v>
      </c>
      <c r="V362" s="192">
        <v>85546335.937969774</v>
      </c>
      <c r="W362" s="192">
        <v>86071579.367740363</v>
      </c>
      <c r="X362" s="192">
        <v>86596179.499756336</v>
      </c>
      <c r="Y362" s="192">
        <v>87226532.772958204</v>
      </c>
      <c r="Z362" s="192">
        <v>88012117.161872849</v>
      </c>
      <c r="AA362" s="192">
        <v>89221102.701875925</v>
      </c>
      <c r="AB362" s="192">
        <v>90030513.756802604</v>
      </c>
      <c r="AC362" s="192">
        <v>91047698.396822557</v>
      </c>
      <c r="AD362" s="192">
        <v>91403990.750648335</v>
      </c>
      <c r="AE362" s="192">
        <f t="shared" si="28"/>
        <v>91403990.750648335</v>
      </c>
      <c r="AF362" s="192">
        <f>HLOOKUP(MAX(T362:AD362),T362:$AD$1158,COUNT(AD362:$AD$1158),FALSE)</f>
        <v>200000</v>
      </c>
      <c r="AK362">
        <v>359</v>
      </c>
      <c r="AL362" s="198">
        <v>81101082.579463795</v>
      </c>
    </row>
    <row r="363" spans="13:38" x14ac:dyDescent="0.25">
      <c r="M363">
        <v>361</v>
      </c>
      <c r="N363">
        <f t="shared" si="25"/>
        <v>-75</v>
      </c>
      <c r="O363">
        <f t="shared" si="26"/>
        <v>-1000</v>
      </c>
      <c r="P363">
        <f t="shared" si="27"/>
        <v>0.3</v>
      </c>
      <c r="S363">
        <v>361</v>
      </c>
      <c r="T363" s="192">
        <v>25317934.588787463</v>
      </c>
      <c r="U363" s="192">
        <v>23889047.701272298</v>
      </c>
      <c r="V363" s="192">
        <v>22349975.187385142</v>
      </c>
      <c r="W363" s="192">
        <v>20834259.67762284</v>
      </c>
      <c r="X363" s="192">
        <v>18644696.792883791</v>
      </c>
      <c r="Y363" s="192">
        <v>16364047.093007635</v>
      </c>
      <c r="Z363" s="192">
        <v>14935503.528556515</v>
      </c>
      <c r="AA363" s="192">
        <v>13573373.463199528</v>
      </c>
      <c r="AB363" s="192">
        <v>11541706.249185294</v>
      </c>
      <c r="AC363" s="192">
        <v>9799762.9568141438</v>
      </c>
      <c r="AD363" s="192">
        <v>7698912.6826367117</v>
      </c>
      <c r="AE363" s="192">
        <f t="shared" si="28"/>
        <v>25317934.588787463</v>
      </c>
      <c r="AF363" s="192">
        <f>HLOOKUP(MAX(T363:AD363),T363:$AD$1158,COUNT(AD363:$AD$1158),FALSE)</f>
        <v>150000</v>
      </c>
      <c r="AK363">
        <v>360</v>
      </c>
      <c r="AL363" s="198">
        <v>86449018.082054481</v>
      </c>
    </row>
    <row r="364" spans="13:38" x14ac:dyDescent="0.25">
      <c r="M364">
        <v>362</v>
      </c>
      <c r="N364">
        <f t="shared" si="25"/>
        <v>-65</v>
      </c>
      <c r="O364">
        <f t="shared" si="26"/>
        <v>-1000</v>
      </c>
      <c r="P364">
        <f t="shared" si="27"/>
        <v>0.3</v>
      </c>
      <c r="S364">
        <v>362</v>
      </c>
      <c r="T364" s="192">
        <v>29868108.989064138</v>
      </c>
      <c r="U364" s="192">
        <v>28648303.3239916</v>
      </c>
      <c r="V364" s="192">
        <v>27318312.032547064</v>
      </c>
      <c r="W364" s="192">
        <v>25966279.294585459</v>
      </c>
      <c r="X364" s="192">
        <v>23983964.293077618</v>
      </c>
      <c r="Y364" s="192">
        <v>21910562.476432666</v>
      </c>
      <c r="Z364" s="192">
        <v>20740165.263488915</v>
      </c>
      <c r="AA364" s="192">
        <v>19534384.613086972</v>
      </c>
      <c r="AB364" s="192">
        <v>17709965.282303944</v>
      </c>
      <c r="AC364" s="192">
        <v>16231668.359074406</v>
      </c>
      <c r="AD364" s="192">
        <v>14339899.30733959</v>
      </c>
      <c r="AE364" s="192">
        <f t="shared" si="28"/>
        <v>29868108.989064138</v>
      </c>
      <c r="AF364" s="192">
        <f>HLOOKUP(MAX(T364:AD364),T364:$AD$1158,COUNT(AD364:$AD$1158),FALSE)</f>
        <v>150000</v>
      </c>
      <c r="AK364">
        <v>361</v>
      </c>
      <c r="AL364" s="198">
        <v>19908982.817375027</v>
      </c>
    </row>
    <row r="365" spans="13:38" x14ac:dyDescent="0.25">
      <c r="M365">
        <v>363</v>
      </c>
      <c r="N365">
        <f t="shared" si="25"/>
        <v>-55</v>
      </c>
      <c r="O365">
        <f t="shared" si="26"/>
        <v>-1000</v>
      </c>
      <c r="P365">
        <f t="shared" si="27"/>
        <v>0.3</v>
      </c>
      <c r="S365">
        <v>363</v>
      </c>
      <c r="T365" s="192">
        <v>34239837.647713937</v>
      </c>
      <c r="U365" s="192">
        <v>33365827.174491793</v>
      </c>
      <c r="V365" s="192">
        <v>32286648.877708979</v>
      </c>
      <c r="W365" s="192">
        <v>31241304.031070136</v>
      </c>
      <c r="X365" s="192">
        <v>29370463.583124775</v>
      </c>
      <c r="Y365" s="192">
        <v>27506142.988922443</v>
      </c>
      <c r="Z365" s="192">
        <v>26493928.530145153</v>
      </c>
      <c r="AA365" s="192">
        <v>25548127.570461992</v>
      </c>
      <c r="AB365" s="192">
        <v>23932789.462121587</v>
      </c>
      <c r="AC365" s="192">
        <v>22411331.533100404</v>
      </c>
      <c r="AD365" s="192">
        <v>20980885.932042472</v>
      </c>
      <c r="AE365" s="192">
        <f t="shared" si="28"/>
        <v>34239837.647713937</v>
      </c>
      <c r="AF365" s="192">
        <f>HLOOKUP(MAX(T365:AD365),T365:$AD$1158,COUNT(AD365:$AD$1158),FALSE)</f>
        <v>150000</v>
      </c>
      <c r="AK365">
        <v>362</v>
      </c>
      <c r="AL365" s="198">
        <v>24985900.593278889</v>
      </c>
    </row>
    <row r="366" spans="13:38" x14ac:dyDescent="0.25">
      <c r="M366">
        <v>364</v>
      </c>
      <c r="N366">
        <f t="shared" si="25"/>
        <v>-45</v>
      </c>
      <c r="O366">
        <f t="shared" si="26"/>
        <v>-1000</v>
      </c>
      <c r="P366">
        <f t="shared" si="27"/>
        <v>0.3</v>
      </c>
      <c r="S366">
        <v>364</v>
      </c>
      <c r="T366" s="192">
        <v>38790012.047990613</v>
      </c>
      <c r="U366" s="192">
        <v>38125082.797211096</v>
      </c>
      <c r="V366" s="192">
        <v>37211420.61144039</v>
      </c>
      <c r="W366" s="192">
        <v>36118070.859298527</v>
      </c>
      <c r="X366" s="192">
        <v>34709731.083318591</v>
      </c>
      <c r="Y366" s="192">
        <v>33052658.372347474</v>
      </c>
      <c r="Z366" s="192">
        <v>32298590.265077546</v>
      </c>
      <c r="AA366" s="192">
        <v>31509138.720349438</v>
      </c>
      <c r="AB366" s="192">
        <v>30101048.495240241</v>
      </c>
      <c r="AC366" s="192">
        <v>28843236.935360663</v>
      </c>
      <c r="AD366" s="192">
        <v>27563640.731623538</v>
      </c>
      <c r="AE366" s="192">
        <f t="shared" si="28"/>
        <v>38790012.047990613</v>
      </c>
      <c r="AF366" s="192">
        <f>HLOOKUP(MAX(T366:AD366),T366:$AD$1158,COUNT(AD366:$AD$1158),FALSE)</f>
        <v>150000</v>
      </c>
      <c r="AK366">
        <v>363</v>
      </c>
      <c r="AL366" s="198">
        <v>30270048.604276914</v>
      </c>
    </row>
    <row r="367" spans="13:38" x14ac:dyDescent="0.25">
      <c r="M367">
        <v>365</v>
      </c>
      <c r="N367">
        <f t="shared" si="25"/>
        <v>-35</v>
      </c>
      <c r="O367">
        <f t="shared" si="26"/>
        <v>-1000</v>
      </c>
      <c r="P367">
        <f t="shared" si="27"/>
        <v>0.3</v>
      </c>
      <c r="S367">
        <v>365</v>
      </c>
      <c r="T367" s="192">
        <v>43340186.448267296</v>
      </c>
      <c r="U367" s="192">
        <v>42884338.419930398</v>
      </c>
      <c r="V367" s="192">
        <v>41984912.495729342</v>
      </c>
      <c r="W367" s="192">
        <v>41295488.926903069</v>
      </c>
      <c r="X367" s="192">
        <v>40096230.373365752</v>
      </c>
      <c r="Y367" s="192">
        <v>38648238.884837255</v>
      </c>
      <c r="Z367" s="192">
        <v>38052353.531733796</v>
      </c>
      <c r="AA367" s="192">
        <v>37636255.063822739</v>
      </c>
      <c r="AB367" s="192">
        <v>36323872.675057881</v>
      </c>
      <c r="AC367" s="192">
        <v>35218743.851710521</v>
      </c>
      <c r="AD367" s="192">
        <v>34204627.356326424</v>
      </c>
      <c r="AE367" s="192">
        <f t="shared" si="28"/>
        <v>43340186.448267296</v>
      </c>
      <c r="AF367" s="192">
        <f>HLOOKUP(MAX(T367:AD367),T367:$AD$1158,COUNT(AD367:$AD$1158),FALSE)</f>
        <v>150000</v>
      </c>
      <c r="AK367">
        <v>364</v>
      </c>
      <c r="AL367" s="198">
        <v>35507862.297758088</v>
      </c>
    </row>
    <row r="368" spans="13:38" x14ac:dyDescent="0.25">
      <c r="M368">
        <v>366</v>
      </c>
      <c r="N368">
        <f t="shared" si="25"/>
        <v>-25</v>
      </c>
      <c r="O368">
        <f t="shared" si="26"/>
        <v>-1000</v>
      </c>
      <c r="P368">
        <f t="shared" si="27"/>
        <v>0.3</v>
      </c>
      <c r="S368">
        <v>366</v>
      </c>
      <c r="T368" s="192">
        <v>47936244.046502814</v>
      </c>
      <c r="U368" s="192">
        <v>47733317.352920771</v>
      </c>
      <c r="V368" s="192">
        <v>46953249.340891257</v>
      </c>
      <c r="W368" s="192">
        <v>46570513.663387746</v>
      </c>
      <c r="X368" s="192">
        <v>45584278.011597596</v>
      </c>
      <c r="Y368" s="192">
        <v>44024375.607584946</v>
      </c>
      <c r="Z368" s="192">
        <v>43857015.266666196</v>
      </c>
      <c r="AA368" s="192">
        <v>43300781.626111299</v>
      </c>
      <c r="AB368" s="192">
        <v>42546696.854875527</v>
      </c>
      <c r="AC368" s="192">
        <v>41650649.253970787</v>
      </c>
      <c r="AD368" s="192">
        <v>40787382.155907489</v>
      </c>
      <c r="AE368" s="192">
        <f t="shared" si="28"/>
        <v>47936244.046502814</v>
      </c>
      <c r="AF368" s="192">
        <f>HLOOKUP(MAX(T368:AD368),T368:$AD$1158,COUNT(AD368:$AD$1158),FALSE)</f>
        <v>150000</v>
      </c>
      <c r="AK368">
        <v>365</v>
      </c>
      <c r="AL368" s="198">
        <v>40792010.308756098</v>
      </c>
    </row>
    <row r="369" spans="13:38" x14ac:dyDescent="0.25">
      <c r="M369">
        <v>367</v>
      </c>
      <c r="N369">
        <f t="shared" si="25"/>
        <v>-15</v>
      </c>
      <c r="O369">
        <f t="shared" si="26"/>
        <v>-1000</v>
      </c>
      <c r="P369">
        <f t="shared" si="27"/>
        <v>0.3</v>
      </c>
      <c r="S369">
        <v>367</v>
      </c>
      <c r="T369" s="192">
        <v>52486418.446779504</v>
      </c>
      <c r="U369" s="192">
        <v>52450841.203420967</v>
      </c>
      <c r="V369" s="192">
        <v>51921586.186053179</v>
      </c>
      <c r="W369" s="192">
        <v>51702533.280350365</v>
      </c>
      <c r="X369" s="192">
        <v>50923545.511791416</v>
      </c>
      <c r="Y369" s="192">
        <v>49619956.120074719</v>
      </c>
      <c r="Z369" s="192">
        <v>49771108.708392344</v>
      </c>
      <c r="AA369" s="192">
        <v>49314524.583486326</v>
      </c>
      <c r="AB369" s="192">
        <v>48714955.887994178</v>
      </c>
      <c r="AC369" s="192">
        <v>48026156.170320645</v>
      </c>
      <c r="AD369" s="192">
        <v>47428368.780610368</v>
      </c>
      <c r="AE369" s="192">
        <f t="shared" si="28"/>
        <v>52486418.446779504</v>
      </c>
      <c r="AF369" s="192">
        <f>HLOOKUP(MAX(T369:AD369),T369:$AD$1158,COUNT(AD369:$AD$1158),FALSE)</f>
        <v>150000</v>
      </c>
      <c r="AK369">
        <v>366</v>
      </c>
      <c r="AL369" s="198">
        <v>46076158.319754124</v>
      </c>
    </row>
    <row r="370" spans="13:38" x14ac:dyDescent="0.25">
      <c r="M370">
        <v>368</v>
      </c>
      <c r="N370">
        <f t="shared" si="25"/>
        <v>-10</v>
      </c>
      <c r="O370">
        <f t="shared" si="26"/>
        <v>-1000</v>
      </c>
      <c r="P370">
        <f t="shared" si="27"/>
        <v>0.3</v>
      </c>
      <c r="S370">
        <v>368</v>
      </c>
      <c r="T370" s="192">
        <v>54798279.533890605</v>
      </c>
      <c r="U370" s="192">
        <v>54868932.667587802</v>
      </c>
      <c r="V370" s="192">
        <v>54539573.016851358</v>
      </c>
      <c r="W370" s="192">
        <v>54106394.010154538</v>
      </c>
      <c r="X370" s="192">
        <v>53424482.068466537</v>
      </c>
      <c r="Y370" s="192">
        <v>52617524.249018438</v>
      </c>
      <c r="Z370" s="192">
        <v>52466196.918809347</v>
      </c>
      <c r="AA370" s="192">
        <v>52220062.00687255</v>
      </c>
      <c r="AB370" s="192">
        <v>52048540.203652933</v>
      </c>
      <c r="AC370" s="192">
        <v>51471745.881551079</v>
      </c>
      <c r="AD370" s="192">
        <v>50985963.887412481</v>
      </c>
      <c r="AE370" s="192">
        <f t="shared" si="28"/>
        <v>54868932.667587802</v>
      </c>
      <c r="AF370" s="192">
        <f>HLOOKUP(MAX(T370:AD370),T370:$AD$1158,COUNT(AD370:$AD$1158),FALSE)</f>
        <v>155000</v>
      </c>
      <c r="AK370">
        <v>367</v>
      </c>
      <c r="AL370" s="198">
        <v>51313972.013235301</v>
      </c>
    </row>
    <row r="371" spans="13:38" x14ac:dyDescent="0.25">
      <c r="M371">
        <v>369</v>
      </c>
      <c r="N371">
        <f t="shared" si="25"/>
        <v>-5</v>
      </c>
      <c r="O371">
        <f t="shared" si="26"/>
        <v>-1000</v>
      </c>
      <c r="P371">
        <f t="shared" si="27"/>
        <v>0.3</v>
      </c>
      <c r="S371">
        <v>369</v>
      </c>
      <c r="T371" s="192">
        <v>57036592.847056173</v>
      </c>
      <c r="U371" s="192">
        <v>57210096.826140262</v>
      </c>
      <c r="V371" s="192">
        <v>56846357.919784598</v>
      </c>
      <c r="W371" s="192">
        <v>56879951.347954899</v>
      </c>
      <c r="X371" s="192">
        <v>56310044.801838569</v>
      </c>
      <c r="Y371" s="192">
        <v>55215536.6325645</v>
      </c>
      <c r="Z371" s="192">
        <v>55524871.975048579</v>
      </c>
      <c r="AA371" s="192">
        <v>55441640.926959626</v>
      </c>
      <c r="AB371" s="192">
        <v>54693737.4492006</v>
      </c>
      <c r="AC371" s="192">
        <v>54458061.572580904</v>
      </c>
      <c r="AD371" s="192">
        <v>53808913.567455947</v>
      </c>
      <c r="AE371" s="192">
        <f t="shared" si="28"/>
        <v>57210096.826140262</v>
      </c>
      <c r="AF371" s="192">
        <f>HLOOKUP(MAX(T371:AD371),T371:$AD$1158,COUNT(AD371:$AD$1158),FALSE)</f>
        <v>155000</v>
      </c>
      <c r="AK371">
        <v>368</v>
      </c>
      <c r="AL371" s="198">
        <v>53913340.257457994</v>
      </c>
    </row>
    <row r="372" spans="13:38" x14ac:dyDescent="0.25">
      <c r="M372">
        <v>370</v>
      </c>
      <c r="N372">
        <f t="shared" si="25"/>
        <v>0</v>
      </c>
      <c r="O372">
        <f t="shared" si="26"/>
        <v>-1000</v>
      </c>
      <c r="P372">
        <f t="shared" si="27"/>
        <v>0.3</v>
      </c>
      <c r="S372">
        <v>370</v>
      </c>
      <c r="T372" s="192">
        <v>59348453.934167288</v>
      </c>
      <c r="U372" s="192">
        <v>59628188.290307097</v>
      </c>
      <c r="V372" s="192">
        <v>59507909.86201328</v>
      </c>
      <c r="W372" s="192">
        <v>59283812.07775908</v>
      </c>
      <c r="X372" s="192">
        <v>58646968.96824798</v>
      </c>
      <c r="Y372" s="192">
        <v>58164039.632443465</v>
      </c>
      <c r="Z372" s="192">
        <v>58219960.185465582</v>
      </c>
      <c r="AA372" s="192">
        <v>58233804.964247569</v>
      </c>
      <c r="AB372" s="192">
        <v>58216799.236771584</v>
      </c>
      <c r="AC372" s="192">
        <v>57903651.283811338</v>
      </c>
      <c r="AD372" s="192">
        <v>57568718.686993539</v>
      </c>
      <c r="AE372" s="192">
        <f t="shared" si="28"/>
        <v>59628188.290307097</v>
      </c>
      <c r="AF372" s="192">
        <f>HLOOKUP(MAX(T372:AD372),T372:$AD$1158,COUNT(AD372:$AD$1158),FALSE)</f>
        <v>155000</v>
      </c>
      <c r="AK372">
        <v>369</v>
      </c>
      <c r="AL372" s="198">
        <v>56598120.024233311</v>
      </c>
    </row>
    <row r="373" spans="13:38" x14ac:dyDescent="0.25">
      <c r="M373">
        <v>371</v>
      </c>
      <c r="N373">
        <f t="shared" si="25"/>
        <v>10</v>
      </c>
      <c r="O373">
        <f t="shared" si="26"/>
        <v>-1000</v>
      </c>
      <c r="P373">
        <f t="shared" si="27"/>
        <v>0.3</v>
      </c>
      <c r="S373">
        <v>371</v>
      </c>
      <c r="T373" s="192">
        <v>63984409.965410493</v>
      </c>
      <c r="U373" s="192">
        <v>64477167.223297462</v>
      </c>
      <c r="V373" s="192">
        <v>64432681.595744684</v>
      </c>
      <c r="W373" s="192">
        <v>64461230.145363614</v>
      </c>
      <c r="X373" s="192">
        <v>63986236.468441799</v>
      </c>
      <c r="Y373" s="192">
        <v>63759620.144933261</v>
      </c>
      <c r="Z373" s="192">
        <v>63847876.989309005</v>
      </c>
      <c r="AA373" s="192">
        <v>64194816.114135012</v>
      </c>
      <c r="AB373" s="192">
        <v>64250145.94467698</v>
      </c>
      <c r="AC373" s="192">
        <v>64279158.200161204</v>
      </c>
      <c r="AD373" s="192">
        <v>64007495.298960939</v>
      </c>
      <c r="AE373" s="192">
        <f t="shared" si="28"/>
        <v>64477167.223297462</v>
      </c>
      <c r="AF373" s="192">
        <f>HLOOKUP(MAX(T373:AD373),T373:$AD$1158,COUNT(AD373:$AD$1158),FALSE)</f>
        <v>155000</v>
      </c>
      <c r="AK373">
        <v>370</v>
      </c>
      <c r="AL373" s="198">
        <v>59151153.950939156</v>
      </c>
    </row>
    <row r="374" spans="13:38" x14ac:dyDescent="0.25">
      <c r="M374">
        <v>372</v>
      </c>
      <c r="N374">
        <f t="shared" si="25"/>
        <v>20</v>
      </c>
      <c r="O374">
        <f t="shared" si="26"/>
        <v>-1000</v>
      </c>
      <c r="P374">
        <f t="shared" si="27"/>
        <v>0.3</v>
      </c>
      <c r="S374">
        <v>372</v>
      </c>
      <c r="T374" s="192">
        <v>68494685.932679489</v>
      </c>
      <c r="U374" s="192">
        <v>68960054.184495777</v>
      </c>
      <c r="V374" s="192">
        <v>69401018.440906599</v>
      </c>
      <c r="W374" s="192">
        <v>69593249.762326241</v>
      </c>
      <c r="X374" s="192">
        <v>69372735.758488968</v>
      </c>
      <c r="Y374" s="192">
        <v>69306135.528358281</v>
      </c>
      <c r="Z374" s="192">
        <v>69601640.255965248</v>
      </c>
      <c r="AA374" s="192">
        <v>70208559.071510032</v>
      </c>
      <c r="AB374" s="192">
        <v>70418404.977795646</v>
      </c>
      <c r="AC374" s="192">
        <v>70711063.602421448</v>
      </c>
      <c r="AD374" s="192">
        <v>70590250.098542005</v>
      </c>
      <c r="AE374" s="192">
        <f t="shared" si="28"/>
        <v>70711063.602421448</v>
      </c>
      <c r="AF374" s="192">
        <f>HLOOKUP(MAX(T374:AD374),T374:$AD$1158,COUNT(AD374:$AD$1158),FALSE)</f>
        <v>195000</v>
      </c>
      <c r="AK374">
        <v>371</v>
      </c>
      <c r="AL374" s="198">
        <v>64435301.961937174</v>
      </c>
    </row>
    <row r="375" spans="13:38" x14ac:dyDescent="0.25">
      <c r="M375">
        <v>373</v>
      </c>
      <c r="N375">
        <f t="shared" si="25"/>
        <v>30</v>
      </c>
      <c r="O375">
        <f t="shared" si="26"/>
        <v>-1000</v>
      </c>
      <c r="P375">
        <f t="shared" si="27"/>
        <v>0.3</v>
      </c>
      <c r="S375">
        <v>373</v>
      </c>
      <c r="T375" s="192">
        <v>73044860.332956165</v>
      </c>
      <c r="U375" s="192">
        <v>73719309.80721508</v>
      </c>
      <c r="V375" s="192">
        <v>74369355.286068514</v>
      </c>
      <c r="W375" s="192">
        <v>74770667.829930782</v>
      </c>
      <c r="X375" s="192">
        <v>74759235.048536122</v>
      </c>
      <c r="Y375" s="192">
        <v>74901716.040848061</v>
      </c>
      <c r="Z375" s="192">
        <v>75406301.990897655</v>
      </c>
      <c r="AA375" s="192">
        <v>76222302.028885052</v>
      </c>
      <c r="AB375" s="192">
        <v>76641229.157613292</v>
      </c>
      <c r="AC375" s="192">
        <v>77086570.518771321</v>
      </c>
      <c r="AD375" s="192">
        <v>77231236.723244891</v>
      </c>
      <c r="AE375" s="192">
        <f t="shared" si="28"/>
        <v>77231236.723244891</v>
      </c>
      <c r="AF375" s="192">
        <f>HLOOKUP(MAX(T375:AD375),T375:$AD$1158,COUNT(AD375:$AD$1158),FALSE)</f>
        <v>200000</v>
      </c>
      <c r="AK375">
        <v>372</v>
      </c>
      <c r="AL375" s="198">
        <v>69512219.73784104</v>
      </c>
    </row>
    <row r="376" spans="13:38" x14ac:dyDescent="0.25">
      <c r="M376">
        <v>374</v>
      </c>
      <c r="N376">
        <f t="shared" si="25"/>
        <v>40</v>
      </c>
      <c r="O376">
        <f t="shared" si="26"/>
        <v>-1000</v>
      </c>
      <c r="P376">
        <f t="shared" si="27"/>
        <v>0.3</v>
      </c>
      <c r="S376">
        <v>374</v>
      </c>
      <c r="T376" s="192">
        <v>77595034.733232856</v>
      </c>
      <c r="U376" s="192">
        <v>78526556.96798633</v>
      </c>
      <c r="V376" s="192">
        <v>79431357.120806053</v>
      </c>
      <c r="W376" s="192">
        <v>79745041.327039301</v>
      </c>
      <c r="X376" s="192">
        <v>80098502.548729941</v>
      </c>
      <c r="Y376" s="192">
        <v>80602786.580827042</v>
      </c>
      <c r="Z376" s="192">
        <v>81210963.725830033</v>
      </c>
      <c r="AA376" s="192">
        <v>82183313.178772494</v>
      </c>
      <c r="AB376" s="192">
        <v>82809488.190731928</v>
      </c>
      <c r="AC376" s="192">
        <v>83518475.921031579</v>
      </c>
      <c r="AD376" s="192">
        <v>83813991.522825956</v>
      </c>
      <c r="AE376" s="192">
        <f t="shared" si="28"/>
        <v>83813991.522825956</v>
      </c>
      <c r="AF376" s="192">
        <f>HLOOKUP(MAX(T376:AD376),T376:$AD$1158,COUNT(AD376:$AD$1158),FALSE)</f>
        <v>200000</v>
      </c>
      <c r="AK376">
        <v>373</v>
      </c>
      <c r="AL376" s="198">
        <v>74796367.748839065</v>
      </c>
    </row>
    <row r="377" spans="13:38" x14ac:dyDescent="0.25">
      <c r="M377">
        <v>375</v>
      </c>
      <c r="N377">
        <f t="shared" si="25"/>
        <v>50</v>
      </c>
      <c r="O377">
        <f t="shared" si="26"/>
        <v>-1000</v>
      </c>
      <c r="P377">
        <f t="shared" si="27"/>
        <v>0.3</v>
      </c>
      <c r="S377">
        <v>375</v>
      </c>
      <c r="T377" s="192">
        <v>82105310.700501844</v>
      </c>
      <c r="U377" s="192">
        <v>83285812.590705648</v>
      </c>
      <c r="V377" s="192">
        <v>84356128.854537457</v>
      </c>
      <c r="W377" s="192">
        <v>84922459.394643843</v>
      </c>
      <c r="X377" s="192">
        <v>85485001.838777095</v>
      </c>
      <c r="Y377" s="192">
        <v>86149301.964252099</v>
      </c>
      <c r="Z377" s="192">
        <v>86964726.992486298</v>
      </c>
      <c r="AA377" s="192">
        <v>88197056.136147514</v>
      </c>
      <c r="AB377" s="192">
        <v>89032312.370549574</v>
      </c>
      <c r="AC377" s="192">
        <v>90071638.067999184</v>
      </c>
      <c r="AD377" s="192">
        <v>90454978.147528827</v>
      </c>
      <c r="AE377" s="192">
        <f t="shared" si="28"/>
        <v>90454978.147528827</v>
      </c>
      <c r="AF377" s="192">
        <f>HLOOKUP(MAX(T377:AD377),T377:$AD$1158,COUNT(AD377:$AD$1158),FALSE)</f>
        <v>200000</v>
      </c>
      <c r="AK377">
        <v>374</v>
      </c>
      <c r="AL377" s="198">
        <v>80034181.442320228</v>
      </c>
    </row>
    <row r="378" spans="13:38" x14ac:dyDescent="0.25">
      <c r="M378">
        <v>376</v>
      </c>
      <c r="N378">
        <f t="shared" si="25"/>
        <v>-75</v>
      </c>
      <c r="O378">
        <f t="shared" si="26"/>
        <v>1000</v>
      </c>
      <c r="P378">
        <f t="shared" si="27"/>
        <v>0.3</v>
      </c>
      <c r="S378">
        <v>376</v>
      </c>
      <c r="T378" s="192">
        <v>24845985.340977017</v>
      </c>
      <c r="U378" s="192">
        <v>23456983.017569143</v>
      </c>
      <c r="V378" s="192">
        <v>21955852.815799292</v>
      </c>
      <c r="W378" s="192">
        <v>20474727.38071138</v>
      </c>
      <c r="X378" s="192">
        <v>18325049.060079619</v>
      </c>
      <c r="Y378" s="192">
        <v>16082341.672320761</v>
      </c>
      <c r="Z378" s="192">
        <v>14679643.287345007</v>
      </c>
      <c r="AA378" s="192">
        <v>13340856.825646183</v>
      </c>
      <c r="AB378" s="192">
        <v>11337827.704723012</v>
      </c>
      <c r="AC378" s="192">
        <v>9619787.3398372382</v>
      </c>
      <c r="AD378" s="192">
        <v>7544782.2451351695</v>
      </c>
      <c r="AE378" s="192">
        <f t="shared" si="28"/>
        <v>24845985.340977017</v>
      </c>
      <c r="AF378" s="192">
        <f>HLOOKUP(MAX(T378:AD378),T378:$AD$1158,COUNT(AD378:$AD$1158),FALSE)</f>
        <v>150000</v>
      </c>
      <c r="AK378">
        <v>375</v>
      </c>
      <c r="AL378" s="198">
        <v>85318329.453318253</v>
      </c>
    </row>
    <row r="379" spans="13:38" x14ac:dyDescent="0.25">
      <c r="M379">
        <v>377</v>
      </c>
      <c r="N379">
        <f t="shared" si="25"/>
        <v>-65</v>
      </c>
      <c r="O379">
        <f t="shared" si="26"/>
        <v>1000</v>
      </c>
      <c r="P379">
        <f t="shared" si="27"/>
        <v>0.3</v>
      </c>
      <c r="S379">
        <v>377</v>
      </c>
      <c r="T379" s="192">
        <v>29332372.24966104</v>
      </c>
      <c r="U379" s="192">
        <v>28152451.148695778</v>
      </c>
      <c r="V379" s="192">
        <v>26860402.169368546</v>
      </c>
      <c r="W379" s="192">
        <v>25543518.829908542</v>
      </c>
      <c r="X379" s="192">
        <v>23601088.392507985</v>
      </c>
      <c r="Y379" s="192">
        <v>21565628.887980338</v>
      </c>
      <c r="Z379" s="192">
        <v>20420517.530684747</v>
      </c>
      <c r="AA379" s="192">
        <v>19238639.807768174</v>
      </c>
      <c r="AB379" s="192">
        <v>17442858.570076212</v>
      </c>
      <c r="AC379" s="192">
        <v>15987905.250504836</v>
      </c>
      <c r="AD379" s="192">
        <v>14121981.378245384</v>
      </c>
      <c r="AE379" s="192">
        <f t="shared" si="28"/>
        <v>29332372.24966104</v>
      </c>
      <c r="AF379" s="192">
        <f>HLOOKUP(MAX(T379:AD379),T379:$AD$1158,COUNT(AD379:$AD$1158),FALSE)</f>
        <v>150000</v>
      </c>
      <c r="AK379">
        <v>376</v>
      </c>
      <c r="AL379" s="198">
        <v>19567881.864823852</v>
      </c>
    </row>
    <row r="380" spans="13:38" x14ac:dyDescent="0.25">
      <c r="M380">
        <v>378</v>
      </c>
      <c r="N380">
        <f t="shared" si="25"/>
        <v>-55</v>
      </c>
      <c r="O380">
        <f t="shared" si="26"/>
        <v>1000</v>
      </c>
      <c r="P380">
        <f t="shared" si="27"/>
        <v>0.3</v>
      </c>
      <c r="S380">
        <v>378</v>
      </c>
      <c r="T380" s="192">
        <v>33642814.99253536</v>
      </c>
      <c r="U380" s="192">
        <v>32806746.831430532</v>
      </c>
      <c r="V380" s="192">
        <v>31764951.522937804</v>
      </c>
      <c r="W380" s="192">
        <v>30753553.52857206</v>
      </c>
      <c r="X380" s="192">
        <v>28923800.19096249</v>
      </c>
      <c r="Y380" s="192">
        <v>27097421.908877455</v>
      </c>
      <c r="Z380" s="192">
        <v>26111052.629575532</v>
      </c>
      <c r="AA380" s="192">
        <v>25188595.273550529</v>
      </c>
      <c r="AB380" s="192">
        <v>23601895.258301187</v>
      </c>
      <c r="AC380" s="192">
        <v>22106282.508755367</v>
      </c>
      <c r="AD380" s="192">
        <v>20699180.511355601</v>
      </c>
      <c r="AE380" s="192">
        <f t="shared" si="28"/>
        <v>33642814.99253536</v>
      </c>
      <c r="AF380" s="192">
        <f>HLOOKUP(MAX(T380:AD380),T380:$AD$1158,COUNT(AD380:$AD$1158),FALSE)</f>
        <v>150000</v>
      </c>
      <c r="AK380">
        <v>377</v>
      </c>
      <c r="AL380" s="198">
        <v>24583513.724952251</v>
      </c>
    </row>
    <row r="381" spans="13:38" x14ac:dyDescent="0.25">
      <c r="M381">
        <v>379</v>
      </c>
      <c r="N381">
        <f t="shared" si="25"/>
        <v>-45</v>
      </c>
      <c r="O381">
        <f t="shared" si="26"/>
        <v>1000</v>
      </c>
      <c r="P381">
        <f t="shared" si="27"/>
        <v>0.3</v>
      </c>
      <c r="S381">
        <v>379</v>
      </c>
      <c r="T381" s="192">
        <v>38129201.901219383</v>
      </c>
      <c r="U381" s="192">
        <v>37502214.962557159</v>
      </c>
      <c r="V381" s="192">
        <v>36626495.088903755</v>
      </c>
      <c r="W381" s="192">
        <v>35570236.98725348</v>
      </c>
      <c r="X381" s="192">
        <v>34199839.523390859</v>
      </c>
      <c r="Y381" s="192">
        <v>32580709.124537036</v>
      </c>
      <c r="Z381" s="192">
        <v>31851926.872915268</v>
      </c>
      <c r="AA381" s="192">
        <v>31086378.255672522</v>
      </c>
      <c r="AB381" s="192">
        <v>29706926.123654392</v>
      </c>
      <c r="AC381" s="192">
        <v>28474400.419422965</v>
      </c>
      <c r="AD381" s="192">
        <v>27218707.143171217</v>
      </c>
      <c r="AE381" s="192">
        <f t="shared" si="28"/>
        <v>38129201.901219383</v>
      </c>
      <c r="AF381" s="192">
        <f>HLOOKUP(MAX(T381:AD381),T381:$AD$1158,COUNT(AD381:$AD$1158),FALSE)</f>
        <v>150000</v>
      </c>
      <c r="AK381">
        <v>378</v>
      </c>
      <c r="AL381" s="198">
        <v>29803874.244357608</v>
      </c>
    </row>
    <row r="382" spans="13:38" x14ac:dyDescent="0.25">
      <c r="M382">
        <v>380</v>
      </c>
      <c r="N382">
        <f t="shared" si="25"/>
        <v>-35</v>
      </c>
      <c r="O382">
        <f t="shared" si="26"/>
        <v>1000</v>
      </c>
      <c r="P382">
        <f t="shared" si="27"/>
        <v>0.3</v>
      </c>
      <c r="S382">
        <v>380</v>
      </c>
      <c r="T382" s="192">
        <v>42615588.809903398</v>
      </c>
      <c r="U382" s="192">
        <v>42197683.093683802</v>
      </c>
      <c r="V382" s="192">
        <v>41338701.057417244</v>
      </c>
      <c r="W382" s="192">
        <v>40683867.563265361</v>
      </c>
      <c r="X382" s="192">
        <v>39522551.321845353</v>
      </c>
      <c r="Y382" s="192">
        <v>38112502.145434156</v>
      </c>
      <c r="Z382" s="192">
        <v>37542461.971806049</v>
      </c>
      <c r="AA382" s="192">
        <v>37148504.561324663</v>
      </c>
      <c r="AB382" s="192">
        <v>35865962.811879367</v>
      </c>
      <c r="AC382" s="192">
        <v>34786679.168007374</v>
      </c>
      <c r="AD382" s="192">
        <v>33795906.276281424</v>
      </c>
      <c r="AE382" s="192">
        <f t="shared" si="28"/>
        <v>42615588.809903398</v>
      </c>
      <c r="AF382" s="192">
        <f>HLOOKUP(MAX(T382:AD382),T382:$AD$1158,COUNT(AD382:$AD$1158),FALSE)</f>
        <v>150000</v>
      </c>
      <c r="AK382">
        <v>379</v>
      </c>
      <c r="AL382" s="198">
        <v>34978459.770073324</v>
      </c>
    </row>
    <row r="383" spans="13:38" x14ac:dyDescent="0.25">
      <c r="M383">
        <v>381</v>
      </c>
      <c r="N383">
        <f t="shared" si="25"/>
        <v>-25</v>
      </c>
      <c r="O383">
        <f t="shared" si="26"/>
        <v>1000</v>
      </c>
      <c r="P383">
        <f t="shared" si="27"/>
        <v>0.3</v>
      </c>
      <c r="S383">
        <v>381</v>
      </c>
      <c r="T383" s="192">
        <v>47147215.694144972</v>
      </c>
      <c r="U383" s="192">
        <v>46981671.988853</v>
      </c>
      <c r="V383" s="192">
        <v>46243250.410986498</v>
      </c>
      <c r="W383" s="192">
        <v>45893902.261928871</v>
      </c>
      <c r="X383" s="192">
        <v>44945608.922256023</v>
      </c>
      <c r="Y383" s="192">
        <v>43427352.952406369</v>
      </c>
      <c r="Z383" s="192">
        <v>43283336.215145789</v>
      </c>
      <c r="AA383" s="192">
        <v>42752947.754066251</v>
      </c>
      <c r="AB383" s="192">
        <v>42024999.500104338</v>
      </c>
      <c r="AC383" s="192">
        <v>41154797.078674965</v>
      </c>
      <c r="AD383" s="192">
        <v>40315432.908097051</v>
      </c>
      <c r="AE383" s="192">
        <f t="shared" si="28"/>
        <v>47147215.694144972</v>
      </c>
      <c r="AF383" s="192">
        <f>HLOOKUP(MAX(T383:AD383),T383:$AD$1158,COUNT(AD383:$AD$1158),FALSE)</f>
        <v>150000</v>
      </c>
      <c r="AK383">
        <v>380</v>
      </c>
      <c r="AL383" s="198">
        <v>40198820.289478689</v>
      </c>
    </row>
    <row r="384" spans="13:38" x14ac:dyDescent="0.25">
      <c r="M384">
        <v>382</v>
      </c>
      <c r="N384">
        <f t="shared" si="25"/>
        <v>-15</v>
      </c>
      <c r="O384">
        <f t="shared" si="26"/>
        <v>1000</v>
      </c>
      <c r="P384">
        <f t="shared" si="27"/>
        <v>0.3</v>
      </c>
      <c r="S384">
        <v>382</v>
      </c>
      <c r="T384" s="192">
        <v>51633602.602828979</v>
      </c>
      <c r="U384" s="192">
        <v>51635967.671587743</v>
      </c>
      <c r="V384" s="192">
        <v>51147799.764555752</v>
      </c>
      <c r="W384" s="192">
        <v>50962693.711126037</v>
      </c>
      <c r="X384" s="192">
        <v>50221648.254684389</v>
      </c>
      <c r="Y384" s="192">
        <v>48959145.973303489</v>
      </c>
      <c r="Z384" s="192">
        <v>49132439.619050771</v>
      </c>
      <c r="AA384" s="192">
        <v>48702903.219848618</v>
      </c>
      <c r="AB384" s="192">
        <v>48130030.365457542</v>
      </c>
      <c r="AC384" s="192">
        <v>47467075.827259377</v>
      </c>
      <c r="AD384" s="192">
        <v>46892632.041207269</v>
      </c>
      <c r="AE384" s="192">
        <f t="shared" si="28"/>
        <v>51635967.671587743</v>
      </c>
      <c r="AF384" s="192">
        <f>HLOOKUP(MAX(T384:AD384),T384:$AD$1158,COUNT(AD384:$AD$1158),FALSE)</f>
        <v>155000</v>
      </c>
      <c r="AK384">
        <v>381</v>
      </c>
      <c r="AL384" s="198">
        <v>45419180.808884047</v>
      </c>
    </row>
    <row r="385" spans="13:38" x14ac:dyDescent="0.25">
      <c r="M385">
        <v>383</v>
      </c>
      <c r="N385">
        <f t="shared" si="25"/>
        <v>-10</v>
      </c>
      <c r="O385">
        <f t="shared" si="26"/>
        <v>1000</v>
      </c>
      <c r="P385">
        <f t="shared" si="27"/>
        <v>0.3</v>
      </c>
      <c r="S385">
        <v>383</v>
      </c>
      <c r="T385" s="192">
        <v>53913054.422363773</v>
      </c>
      <c r="U385" s="192">
        <v>54021649.868178271</v>
      </c>
      <c r="V385" s="192">
        <v>53732174.781549111</v>
      </c>
      <c r="W385" s="192">
        <v>53336938.086969592</v>
      </c>
      <c r="X385" s="192">
        <v>52692968.457398877</v>
      </c>
      <c r="Y385" s="192">
        <v>51922542.964615174</v>
      </c>
      <c r="Z385" s="192">
        <v>51797911.475507148</v>
      </c>
      <c r="AA385" s="192">
        <v>51577621.74304571</v>
      </c>
      <c r="AB385" s="192">
        <v>51429443.543484256</v>
      </c>
      <c r="AC385" s="192">
        <v>50878494.400857769</v>
      </c>
      <c r="AD385" s="192">
        <v>50416056.01037734</v>
      </c>
      <c r="AE385" s="192">
        <f t="shared" si="28"/>
        <v>54021649.868178271</v>
      </c>
      <c r="AF385" s="192">
        <f>HLOOKUP(MAX(T385:AD385),T385:$AD$1158,COUNT(AD385:$AD$1158),FALSE)</f>
        <v>155000</v>
      </c>
      <c r="AK385">
        <v>382</v>
      </c>
      <c r="AL385" s="198">
        <v>50593766.334599763</v>
      </c>
    </row>
    <row r="386" spans="13:38" x14ac:dyDescent="0.25">
      <c r="M386">
        <v>384</v>
      </c>
      <c r="N386">
        <f t="shared" si="25"/>
        <v>-5</v>
      </c>
      <c r="O386">
        <f t="shared" si="26"/>
        <v>1000</v>
      </c>
      <c r="P386">
        <f t="shared" si="27"/>
        <v>0.3</v>
      </c>
      <c r="S386">
        <v>384</v>
      </c>
      <c r="T386" s="192">
        <v>56119989.511513002</v>
      </c>
      <c r="U386" s="192">
        <v>56331435.802714385</v>
      </c>
      <c r="V386" s="192">
        <v>56009343.330521718</v>
      </c>
      <c r="W386" s="192">
        <v>56076324.287137911</v>
      </c>
      <c r="X386" s="192">
        <v>55544360.053138889</v>
      </c>
      <c r="Y386" s="192">
        <v>54490938.994200602</v>
      </c>
      <c r="Z386" s="192">
        <v>54822974.717941552</v>
      </c>
      <c r="AA386" s="192">
        <v>54765029.525500752</v>
      </c>
      <c r="AB386" s="192">
        <v>54047526.010888495</v>
      </c>
      <c r="AC386" s="192">
        <v>53835193.737926967</v>
      </c>
      <c r="AD386" s="192">
        <v>53211890.912277378</v>
      </c>
      <c r="AE386" s="192">
        <f t="shared" si="28"/>
        <v>56331435.802714385</v>
      </c>
      <c r="AF386" s="192">
        <f>HLOOKUP(MAX(T386:AD386),T386:$AD$1158,COUNT(AD386:$AD$1158),FALSE)</f>
        <v>155000</v>
      </c>
      <c r="AK386">
        <v>383</v>
      </c>
      <c r="AL386" s="198">
        <v>53161756.354806118</v>
      </c>
    </row>
    <row r="387" spans="13:38" x14ac:dyDescent="0.25">
      <c r="M387">
        <v>385</v>
      </c>
      <c r="N387">
        <f t="shared" si="25"/>
        <v>0</v>
      </c>
      <c r="O387">
        <f t="shared" si="26"/>
        <v>1000</v>
      </c>
      <c r="P387">
        <f t="shared" si="27"/>
        <v>0.3</v>
      </c>
      <c r="S387">
        <v>385</v>
      </c>
      <c r="T387" s="192">
        <v>58399441.331047781</v>
      </c>
      <c r="U387" s="192">
        <v>58717117.999304898</v>
      </c>
      <c r="V387" s="192">
        <v>58636724.135118365</v>
      </c>
      <c r="W387" s="192">
        <v>58450568.662981458</v>
      </c>
      <c r="X387" s="192">
        <v>57853610.117577657</v>
      </c>
      <c r="Y387" s="192">
        <v>57405830.180274747</v>
      </c>
      <c r="Z387" s="192">
        <v>57488446.574397936</v>
      </c>
      <c r="AA387" s="192">
        <v>57527577.208828077</v>
      </c>
      <c r="AB387" s="192">
        <v>57534474.40883746</v>
      </c>
      <c r="AC387" s="192">
        <v>57246612.311525375</v>
      </c>
      <c r="AD387" s="192">
        <v>56935582.642192952</v>
      </c>
      <c r="AE387" s="192">
        <f t="shared" si="28"/>
        <v>58717117.999304898</v>
      </c>
      <c r="AF387" s="192">
        <f>HLOOKUP(MAX(T387:AD387),T387:$AD$1158,COUNT(AD387:$AD$1158),FALSE)</f>
        <v>155000</v>
      </c>
      <c r="AK387">
        <v>384</v>
      </c>
      <c r="AL387" s="198">
        <v>55814126.854005113</v>
      </c>
    </row>
    <row r="388" spans="13:38" x14ac:dyDescent="0.25">
      <c r="M388">
        <v>386</v>
      </c>
      <c r="N388">
        <f t="shared" ref="N388:N451" si="29">VLOOKUP(ROUNDUP(MOD(M388,15),0),$J$2:$K$17,2,FALSE)</f>
        <v>10</v>
      </c>
      <c r="O388">
        <f t="shared" ref="O388:O451" si="30">VLOOKUP(ROUNDUP(MOD(M388/15,11),0),$J$20:$K$31,2,FALSE)</f>
        <v>1000</v>
      </c>
      <c r="P388">
        <f t="shared" ref="P388:P451" si="31">VLOOKUP(ROUNDUP(MOD(M388/165,7),0),$J$34:$K$41,2,FALSE)</f>
        <v>0.3</v>
      </c>
      <c r="S388">
        <v>386</v>
      </c>
      <c r="T388" s="192">
        <v>62970407.32446982</v>
      </c>
      <c r="U388" s="192">
        <v>63501106.894474097</v>
      </c>
      <c r="V388" s="192">
        <v>63498267.701084308</v>
      </c>
      <c r="W388" s="192">
        <v>63564199.238993339</v>
      </c>
      <c r="X388" s="192">
        <v>63129649.450006023</v>
      </c>
      <c r="Y388" s="192">
        <v>62937623.201171868</v>
      </c>
      <c r="Z388" s="192">
        <v>63054518.13863869</v>
      </c>
      <c r="AA388" s="192">
        <v>63425360.190950066</v>
      </c>
      <c r="AB388" s="192">
        <v>63505975.877140194</v>
      </c>
      <c r="AC388" s="192">
        <v>63558891.060109764</v>
      </c>
      <c r="AD388" s="192">
        <v>63312514.014557667</v>
      </c>
      <c r="AE388" s="192">
        <f t="shared" ref="AE388:AE451" si="32">MAX(T388:AD388)</f>
        <v>63564199.238993339</v>
      </c>
      <c r="AF388" s="192">
        <f>HLOOKUP(MAX(T388:AD388),T388:$AD$1158,COUNT(AD388:$AD$1158),FALSE)</f>
        <v>165000</v>
      </c>
      <c r="AK388">
        <v>385</v>
      </c>
      <c r="AL388" s="198">
        <v>58336341.880521834</v>
      </c>
    </row>
    <row r="389" spans="13:38" x14ac:dyDescent="0.25">
      <c r="M389">
        <v>387</v>
      </c>
      <c r="N389">
        <f t="shared" si="29"/>
        <v>20</v>
      </c>
      <c r="O389">
        <f t="shared" si="30"/>
        <v>1000</v>
      </c>
      <c r="P389">
        <f t="shared" si="31"/>
        <v>0.3</v>
      </c>
      <c r="S389">
        <v>387</v>
      </c>
      <c r="T389" s="192">
        <v>67417455.12397337</v>
      </c>
      <c r="U389" s="192">
        <v>67923910.486125439</v>
      </c>
      <c r="V389" s="192">
        <v>68402817.054653555</v>
      </c>
      <c r="W389" s="192">
        <v>68632990.688190505</v>
      </c>
      <c r="X389" s="192">
        <v>68452361.248460516</v>
      </c>
      <c r="Y389" s="192">
        <v>68420910.416831449</v>
      </c>
      <c r="Z389" s="192">
        <v>68745053.237529472</v>
      </c>
      <c r="AA389" s="192">
        <v>69375315.656732425</v>
      </c>
      <c r="AB389" s="192">
        <v>69611006.742493391</v>
      </c>
      <c r="AC389" s="192">
        <v>69927008.970777377</v>
      </c>
      <c r="AD389" s="192">
        <v>69832040.646373272</v>
      </c>
      <c r="AE389" s="192">
        <f t="shared" si="32"/>
        <v>69927008.970777377</v>
      </c>
      <c r="AF389" s="192">
        <f>HLOOKUP(MAX(T389:AD389),T389:$AD$1158,COUNT(AD389:$AD$1158),FALSE)</f>
        <v>195000</v>
      </c>
      <c r="AK389">
        <v>386</v>
      </c>
      <c r="AL389" s="198">
        <v>63556702.399927177</v>
      </c>
    </row>
    <row r="390" spans="13:38" x14ac:dyDescent="0.25">
      <c r="M390">
        <v>388</v>
      </c>
      <c r="N390">
        <f t="shared" si="29"/>
        <v>30</v>
      </c>
      <c r="O390">
        <f t="shared" si="30"/>
        <v>1000</v>
      </c>
      <c r="P390">
        <f t="shared" si="31"/>
        <v>0.3</v>
      </c>
      <c r="S390">
        <v>388</v>
      </c>
      <c r="T390" s="192">
        <v>71903842.03265737</v>
      </c>
      <c r="U390" s="192">
        <v>72619378.617252097</v>
      </c>
      <c r="V390" s="192">
        <v>73307366.408222824</v>
      </c>
      <c r="W390" s="192">
        <v>73746621.264202386</v>
      </c>
      <c r="X390" s="192">
        <v>73775073.046915025</v>
      </c>
      <c r="Y390" s="192">
        <v>73952703.437728554</v>
      </c>
      <c r="Z390" s="192">
        <v>74485927.480869204</v>
      </c>
      <c r="AA390" s="192">
        <v>75325271.122514784</v>
      </c>
      <c r="AB390" s="192">
        <v>75770043.430718377</v>
      </c>
      <c r="AC390" s="192">
        <v>76239287.719361767</v>
      </c>
      <c r="AD390" s="192">
        <v>76409239.779483482</v>
      </c>
      <c r="AE390" s="192">
        <f t="shared" si="32"/>
        <v>76409239.779483482</v>
      </c>
      <c r="AF390" s="192">
        <f>HLOOKUP(MAX(T390:AD390),T390:$AD$1158,COUNT(AD390:$AD$1158),FALSE)</f>
        <v>200000</v>
      </c>
      <c r="AK390">
        <v>387</v>
      </c>
      <c r="AL390" s="198">
        <v>68572334.260055587</v>
      </c>
    </row>
    <row r="391" spans="13:38" x14ac:dyDescent="0.25">
      <c r="M391">
        <v>389</v>
      </c>
      <c r="N391">
        <f t="shared" si="29"/>
        <v>40</v>
      </c>
      <c r="O391">
        <f t="shared" si="30"/>
        <v>1000</v>
      </c>
      <c r="P391">
        <f t="shared" si="31"/>
        <v>0.3</v>
      </c>
      <c r="S391">
        <v>389</v>
      </c>
      <c r="T391" s="192">
        <v>76390228.9413414</v>
      </c>
      <c r="U391" s="192">
        <v>77362195.064029396</v>
      </c>
      <c r="V391" s="192">
        <v>78304378.20513919</v>
      </c>
      <c r="W391" s="192">
        <v>78659708.845535442</v>
      </c>
      <c r="X391" s="192">
        <v>79051112.37934339</v>
      </c>
      <c r="Y391" s="192">
        <v>79588783.939886391</v>
      </c>
      <c r="Z391" s="192">
        <v>80226801.724208936</v>
      </c>
      <c r="AA391" s="192">
        <v>81223054.104636773</v>
      </c>
      <c r="AB391" s="192">
        <v>81875074.296071559</v>
      </c>
      <c r="AC391" s="192">
        <v>82607405.630029365</v>
      </c>
      <c r="AD391" s="192">
        <v>82928766.411299109</v>
      </c>
      <c r="AE391" s="192">
        <f t="shared" si="32"/>
        <v>82928766.411299109</v>
      </c>
      <c r="AF391" s="192">
        <f>HLOOKUP(MAX(T391:AD391),T391:$AD$1158,COUNT(AD391:$AD$1158),FALSE)</f>
        <v>200000</v>
      </c>
      <c r="AK391">
        <v>388</v>
      </c>
      <c r="AL391" s="198">
        <v>73792694.779460937</v>
      </c>
    </row>
    <row r="392" spans="13:38" x14ac:dyDescent="0.25">
      <c r="M392">
        <v>390</v>
      </c>
      <c r="N392">
        <f t="shared" si="29"/>
        <v>50</v>
      </c>
      <c r="O392">
        <f t="shared" si="30"/>
        <v>1000</v>
      </c>
      <c r="P392">
        <f t="shared" si="31"/>
        <v>0.3</v>
      </c>
      <c r="S392">
        <v>390</v>
      </c>
      <c r="T392" s="192">
        <v>80837276.74084495</v>
      </c>
      <c r="U392" s="192">
        <v>82057663.195156038</v>
      </c>
      <c r="V392" s="192">
        <v>83165921.77110514</v>
      </c>
      <c r="W392" s="192">
        <v>83773339.421547338</v>
      </c>
      <c r="X392" s="192">
        <v>84373824.177797884</v>
      </c>
      <c r="Y392" s="192">
        <v>85072071.155545965</v>
      </c>
      <c r="Z392" s="192">
        <v>85917336.823099732</v>
      </c>
      <c r="AA392" s="192">
        <v>87173009.570419118</v>
      </c>
      <c r="AB392" s="192">
        <v>88034110.984296545</v>
      </c>
      <c r="AC392" s="192">
        <v>89095577.739175841</v>
      </c>
      <c r="AD392" s="192">
        <v>89505965.544409335</v>
      </c>
      <c r="AE392" s="192">
        <f t="shared" si="32"/>
        <v>89505965.544409335</v>
      </c>
      <c r="AF392" s="192">
        <f>HLOOKUP(MAX(T392:AD392),T392:$AD$1158,COUNT(AD392:$AD$1158),FALSE)</f>
        <v>200000</v>
      </c>
      <c r="AK392">
        <v>389</v>
      </c>
      <c r="AL392" s="198">
        <v>78967280.30517666</v>
      </c>
    </row>
    <row r="393" spans="13:38" x14ac:dyDescent="0.25">
      <c r="M393">
        <v>391</v>
      </c>
      <c r="N393">
        <f t="shared" si="29"/>
        <v>-75</v>
      </c>
      <c r="O393">
        <f t="shared" si="30"/>
        <v>3000</v>
      </c>
      <c r="P393">
        <f t="shared" si="31"/>
        <v>0.3</v>
      </c>
      <c r="S393">
        <v>391</v>
      </c>
      <c r="T393" s="192">
        <v>24374036.093166575</v>
      </c>
      <c r="U393" s="192">
        <v>23024918.333865993</v>
      </c>
      <c r="V393" s="192">
        <v>21561730.444213435</v>
      </c>
      <c r="W393" s="192">
        <v>20115195.083799921</v>
      </c>
      <c r="X393" s="192">
        <v>18005401.327275448</v>
      </c>
      <c r="Y393" s="192">
        <v>15800636.25163389</v>
      </c>
      <c r="Z393" s="192">
        <v>14423783.0461335</v>
      </c>
      <c r="AA393" s="192">
        <v>13108340.188092841</v>
      </c>
      <c r="AB393" s="192">
        <v>11133949.160260729</v>
      </c>
      <c r="AC393" s="192">
        <v>9439811.7228603289</v>
      </c>
      <c r="AD393" s="192">
        <v>7390651.8076336235</v>
      </c>
      <c r="AE393" s="192">
        <f t="shared" si="32"/>
        <v>24374036.093166575</v>
      </c>
      <c r="AF393" s="192">
        <f>HLOOKUP(MAX(T393:AD393),T393:$AD$1158,COUNT(AD393:$AD$1158),FALSE)</f>
        <v>150000</v>
      </c>
      <c r="AK393">
        <v>390</v>
      </c>
      <c r="AL393" s="198">
        <v>84187640.824582025</v>
      </c>
    </row>
    <row r="394" spans="13:38" x14ac:dyDescent="0.25">
      <c r="M394">
        <v>392</v>
      </c>
      <c r="N394">
        <f t="shared" si="29"/>
        <v>-65</v>
      </c>
      <c r="O394">
        <f t="shared" si="30"/>
        <v>3000</v>
      </c>
      <c r="P394">
        <f t="shared" si="31"/>
        <v>0.3</v>
      </c>
      <c r="S394">
        <v>392</v>
      </c>
      <c r="T394" s="192">
        <v>28796635.510257933</v>
      </c>
      <c r="U394" s="192">
        <v>27656598.973399967</v>
      </c>
      <c r="V394" s="192">
        <v>26402492.306190033</v>
      </c>
      <c r="W394" s="192">
        <v>25120758.365231633</v>
      </c>
      <c r="X394" s="192">
        <v>23218212.491938364</v>
      </c>
      <c r="Y394" s="192">
        <v>21220695.299528014</v>
      </c>
      <c r="Z394" s="192">
        <v>20100869.797880575</v>
      </c>
      <c r="AA394" s="192">
        <v>18942895.002449378</v>
      </c>
      <c r="AB394" s="192">
        <v>17175751.857848477</v>
      </c>
      <c r="AC394" s="192">
        <v>15744142.141935263</v>
      </c>
      <c r="AD394" s="192">
        <v>13904063.449151177</v>
      </c>
      <c r="AE394" s="192">
        <f t="shared" si="32"/>
        <v>28796635.510257933</v>
      </c>
      <c r="AF394" s="192">
        <f>HLOOKUP(MAX(T394:AD394),T394:$AD$1158,COUNT(AD394:$AD$1158),FALSE)</f>
        <v>150000</v>
      </c>
      <c r="AK394">
        <v>391</v>
      </c>
      <c r="AL394" s="198">
        <v>19226780.912272681</v>
      </c>
    </row>
    <row r="395" spans="13:38" x14ac:dyDescent="0.25">
      <c r="M395">
        <v>393</v>
      </c>
      <c r="N395">
        <f t="shared" si="29"/>
        <v>-55</v>
      </c>
      <c r="O395">
        <f t="shared" si="30"/>
        <v>3000</v>
      </c>
      <c r="P395">
        <f t="shared" si="31"/>
        <v>0.3</v>
      </c>
      <c r="S395">
        <v>393</v>
      </c>
      <c r="T395" s="192">
        <v>33045792.337356798</v>
      </c>
      <c r="U395" s="192">
        <v>32247666.488369256</v>
      </c>
      <c r="V395" s="192">
        <v>31243254.168166623</v>
      </c>
      <c r="W395" s="192">
        <v>30265803.026073981</v>
      </c>
      <c r="X395" s="192">
        <v>28477136.798800193</v>
      </c>
      <c r="Y395" s="192">
        <v>26688700.828832466</v>
      </c>
      <c r="Z395" s="192">
        <v>25728176.729005907</v>
      </c>
      <c r="AA395" s="192">
        <v>24829062.976639073</v>
      </c>
      <c r="AB395" s="192">
        <v>23271001.054480787</v>
      </c>
      <c r="AC395" s="192">
        <v>21801233.484410327</v>
      </c>
      <c r="AD395" s="192">
        <v>20417475.090668727</v>
      </c>
      <c r="AE395" s="192">
        <f t="shared" si="32"/>
        <v>33045792.337356798</v>
      </c>
      <c r="AF395" s="192">
        <f>HLOOKUP(MAX(T395:AD395),T395:$AD$1158,COUNT(AD395:$AD$1158),FALSE)</f>
        <v>150000</v>
      </c>
      <c r="AK395">
        <v>392</v>
      </c>
      <c r="AL395" s="198">
        <v>24181126.856625613</v>
      </c>
    </row>
    <row r="396" spans="13:38" x14ac:dyDescent="0.25">
      <c r="M396">
        <v>394</v>
      </c>
      <c r="N396">
        <f t="shared" si="29"/>
        <v>-45</v>
      </c>
      <c r="O396">
        <f t="shared" si="30"/>
        <v>3000</v>
      </c>
      <c r="P396">
        <f t="shared" si="31"/>
        <v>0.3</v>
      </c>
      <c r="S396">
        <v>394</v>
      </c>
      <c r="T396" s="192">
        <v>37468391.754448153</v>
      </c>
      <c r="U396" s="192">
        <v>36879347.127903238</v>
      </c>
      <c r="V396" s="192">
        <v>36041569.566367127</v>
      </c>
      <c r="W396" s="192">
        <v>35022403.115208447</v>
      </c>
      <c r="X396" s="192">
        <v>33689947.963463113</v>
      </c>
      <c r="Y396" s="192">
        <v>32108759.876726598</v>
      </c>
      <c r="Z396" s="192">
        <v>31405263.480752975</v>
      </c>
      <c r="AA396" s="192">
        <v>30663617.790995613</v>
      </c>
      <c r="AB396" s="192">
        <v>29312803.752068534</v>
      </c>
      <c r="AC396" s="192">
        <v>28105563.903485268</v>
      </c>
      <c r="AD396" s="192">
        <v>26873773.554718893</v>
      </c>
      <c r="AE396" s="192">
        <f t="shared" si="32"/>
        <v>37468391.754448153</v>
      </c>
      <c r="AF396" s="192">
        <f>HLOOKUP(MAX(T396:AD396),T396:$AD$1158,COUNT(AD396:$AD$1158),FALSE)</f>
        <v>150000</v>
      </c>
      <c r="AK396">
        <v>393</v>
      </c>
      <c r="AL396" s="198">
        <v>29337699.88443831</v>
      </c>
    </row>
    <row r="397" spans="13:38" x14ac:dyDescent="0.25">
      <c r="M397">
        <v>395</v>
      </c>
      <c r="N397">
        <f t="shared" si="29"/>
        <v>-35</v>
      </c>
      <c r="O397">
        <f t="shared" si="30"/>
        <v>3000</v>
      </c>
      <c r="P397">
        <f t="shared" si="31"/>
        <v>0.3</v>
      </c>
      <c r="S397">
        <v>395</v>
      </c>
      <c r="T397" s="192">
        <v>41890991.171539493</v>
      </c>
      <c r="U397" s="192">
        <v>41511027.767437205</v>
      </c>
      <c r="V397" s="192">
        <v>40692489.619105145</v>
      </c>
      <c r="W397" s="192">
        <v>40072246.19962766</v>
      </c>
      <c r="X397" s="192">
        <v>38948872.270324945</v>
      </c>
      <c r="Y397" s="192">
        <v>37576765.40603105</v>
      </c>
      <c r="Z397" s="192">
        <v>37032570.41187831</v>
      </c>
      <c r="AA397" s="192">
        <v>36660754.058826588</v>
      </c>
      <c r="AB397" s="192">
        <v>35408052.948700845</v>
      </c>
      <c r="AC397" s="192">
        <v>34354614.484304219</v>
      </c>
      <c r="AD397" s="192">
        <v>33387185.196236446</v>
      </c>
      <c r="AE397" s="192">
        <f t="shared" si="32"/>
        <v>41890991.171539493</v>
      </c>
      <c r="AF397" s="192">
        <f>HLOOKUP(MAX(T397:AD397),T397:$AD$1158,COUNT(AD397:$AD$1158),FALSE)</f>
        <v>150000</v>
      </c>
      <c r="AK397">
        <v>394</v>
      </c>
      <c r="AL397" s="198">
        <v>34449057.242388576</v>
      </c>
    </row>
    <row r="398" spans="13:38" x14ac:dyDescent="0.25">
      <c r="M398">
        <v>396</v>
      </c>
      <c r="N398">
        <f t="shared" si="29"/>
        <v>-25</v>
      </c>
      <c r="O398">
        <f t="shared" si="30"/>
        <v>3000</v>
      </c>
      <c r="P398">
        <f t="shared" si="31"/>
        <v>0.3</v>
      </c>
      <c r="S398">
        <v>396</v>
      </c>
      <c r="T398" s="192">
        <v>46358187.341787122</v>
      </c>
      <c r="U398" s="192">
        <v>46230026.624785237</v>
      </c>
      <c r="V398" s="192">
        <v>45533251.481081747</v>
      </c>
      <c r="W398" s="192">
        <v>45217290.860470004</v>
      </c>
      <c r="X398" s="192">
        <v>44306939.832914449</v>
      </c>
      <c r="Y398" s="192">
        <v>42830330.2972278</v>
      </c>
      <c r="Z398" s="192">
        <v>42709657.163625382</v>
      </c>
      <c r="AA398" s="192">
        <v>42205113.882021219</v>
      </c>
      <c r="AB398" s="192">
        <v>41503302.145333163</v>
      </c>
      <c r="AC398" s="192">
        <v>40658944.90337915</v>
      </c>
      <c r="AD398" s="192">
        <v>39843483.660286613</v>
      </c>
      <c r="AE398" s="192">
        <f t="shared" si="32"/>
        <v>46358187.341787122</v>
      </c>
      <c r="AF398" s="192">
        <f>HLOOKUP(MAX(T398:AD398),T398:$AD$1158,COUNT(AD398:$AD$1158),FALSE)</f>
        <v>150000</v>
      </c>
      <c r="AK398">
        <v>395</v>
      </c>
      <c r="AL398" s="198">
        <v>39605630.270201266</v>
      </c>
    </row>
    <row r="399" spans="13:38" x14ac:dyDescent="0.25">
      <c r="M399">
        <v>397</v>
      </c>
      <c r="N399">
        <f t="shared" si="29"/>
        <v>-15</v>
      </c>
      <c r="O399">
        <f t="shared" si="30"/>
        <v>3000</v>
      </c>
      <c r="P399">
        <f t="shared" si="31"/>
        <v>0.3</v>
      </c>
      <c r="S399">
        <v>397</v>
      </c>
      <c r="T399" s="192">
        <v>50780786.758878469</v>
      </c>
      <c r="U399" s="192">
        <v>50821094.139754534</v>
      </c>
      <c r="V399" s="192">
        <v>50374013.343058333</v>
      </c>
      <c r="W399" s="192">
        <v>50222854.141901709</v>
      </c>
      <c r="X399" s="192">
        <v>49519750.997577369</v>
      </c>
      <c r="Y399" s="192">
        <v>48298335.826532252</v>
      </c>
      <c r="Z399" s="192">
        <v>48493770.529709198</v>
      </c>
      <c r="AA399" s="192">
        <v>48091281.85621091</v>
      </c>
      <c r="AB399" s="192">
        <v>47545104.842920914</v>
      </c>
      <c r="AC399" s="192">
        <v>46907995.484198101</v>
      </c>
      <c r="AD399" s="192">
        <v>46356895.301804148</v>
      </c>
      <c r="AE399" s="192">
        <f t="shared" si="32"/>
        <v>50821094.139754534</v>
      </c>
      <c r="AF399" s="192">
        <f>HLOOKUP(MAX(T399:AD399),T399:$AD$1158,COUNT(AD399:$AD$1158),FALSE)</f>
        <v>155000</v>
      </c>
      <c r="AK399">
        <v>396</v>
      </c>
      <c r="AL399" s="198">
        <v>44762203.298013963</v>
      </c>
    </row>
    <row r="400" spans="13:38" x14ac:dyDescent="0.25">
      <c r="M400">
        <v>398</v>
      </c>
      <c r="N400">
        <f t="shared" si="29"/>
        <v>-10</v>
      </c>
      <c r="O400">
        <f t="shared" si="30"/>
        <v>3000</v>
      </c>
      <c r="P400">
        <f t="shared" si="31"/>
        <v>0.3</v>
      </c>
      <c r="S400">
        <v>398</v>
      </c>
      <c r="T400" s="192">
        <v>53027829.310836934</v>
      </c>
      <c r="U400" s="192">
        <v>53174367.068768725</v>
      </c>
      <c r="V400" s="192">
        <v>52924776.546246856</v>
      </c>
      <c r="W400" s="192">
        <v>52567482.163784638</v>
      </c>
      <c r="X400" s="192">
        <v>51961454.846331231</v>
      </c>
      <c r="Y400" s="192">
        <v>51227561.680211894</v>
      </c>
      <c r="Z400" s="192">
        <v>51129626.032204948</v>
      </c>
      <c r="AA400" s="192">
        <v>50935181.479218878</v>
      </c>
      <c r="AB400" s="192">
        <v>50810346.883315586</v>
      </c>
      <c r="AC400" s="192">
        <v>50285242.920164466</v>
      </c>
      <c r="AD400" s="192">
        <v>49846148.133342192</v>
      </c>
      <c r="AE400" s="192">
        <f t="shared" si="32"/>
        <v>53174367.068768725</v>
      </c>
      <c r="AF400" s="192">
        <f>HLOOKUP(MAX(T400:AD400),T400:$AD$1158,COUNT(AD400:$AD$1158),FALSE)</f>
        <v>155000</v>
      </c>
      <c r="AK400">
        <v>397</v>
      </c>
      <c r="AL400" s="198">
        <v>49873560.655964226</v>
      </c>
    </row>
    <row r="401" spans="13:38" x14ac:dyDescent="0.25">
      <c r="M401">
        <v>399</v>
      </c>
      <c r="N401">
        <f t="shared" si="29"/>
        <v>-5</v>
      </c>
      <c r="O401">
        <f t="shared" si="30"/>
        <v>3000</v>
      </c>
      <c r="P401">
        <f t="shared" si="31"/>
        <v>0.3</v>
      </c>
      <c r="S401">
        <v>399</v>
      </c>
      <c r="T401" s="192">
        <v>55203386.175969802</v>
      </c>
      <c r="U401" s="192">
        <v>55452774.779288515</v>
      </c>
      <c r="V401" s="192">
        <v>55172328.741258837</v>
      </c>
      <c r="W401" s="192">
        <v>55272697.226320922</v>
      </c>
      <c r="X401" s="192">
        <v>54778675.304439202</v>
      </c>
      <c r="Y401" s="192">
        <v>53766341.355836704</v>
      </c>
      <c r="Z401" s="192">
        <v>54121077.460834533</v>
      </c>
      <c r="AA401" s="192">
        <v>54088418.124041885</v>
      </c>
      <c r="AB401" s="192">
        <v>53401314.572576396</v>
      </c>
      <c r="AC401" s="192">
        <v>53212325.903273039</v>
      </c>
      <c r="AD401" s="192">
        <v>52614868.257098801</v>
      </c>
      <c r="AE401" s="192">
        <f t="shared" si="32"/>
        <v>55452774.779288515</v>
      </c>
      <c r="AF401" s="192">
        <f>HLOOKUP(MAX(T401:AD401),T401:$AD$1158,COUNT(AD401:$AD$1158),FALSE)</f>
        <v>155000</v>
      </c>
      <c r="AK401">
        <v>398</v>
      </c>
      <c r="AL401" s="198">
        <v>52410172.452154242</v>
      </c>
    </row>
    <row r="402" spans="13:38" x14ac:dyDescent="0.25">
      <c r="M402">
        <v>400</v>
      </c>
      <c r="N402">
        <f t="shared" si="29"/>
        <v>0</v>
      </c>
      <c r="O402">
        <f t="shared" si="30"/>
        <v>3000</v>
      </c>
      <c r="P402">
        <f t="shared" si="31"/>
        <v>0.3</v>
      </c>
      <c r="S402">
        <v>400</v>
      </c>
      <c r="T402" s="192">
        <v>57450428.727928288</v>
      </c>
      <c r="U402" s="192">
        <v>57806047.708302699</v>
      </c>
      <c r="V402" s="192">
        <v>57765538.40822345</v>
      </c>
      <c r="W402" s="192">
        <v>57617325.248203851</v>
      </c>
      <c r="X402" s="192">
        <v>57060251.266907327</v>
      </c>
      <c r="Y402" s="192">
        <v>56647620.728106022</v>
      </c>
      <c r="Z402" s="192">
        <v>56756932.963330284</v>
      </c>
      <c r="AA402" s="192">
        <v>56821349.453408577</v>
      </c>
      <c r="AB402" s="192">
        <v>56852149.580903329</v>
      </c>
      <c r="AC402" s="192">
        <v>56589573.339239389</v>
      </c>
      <c r="AD402" s="192">
        <v>56302446.597392358</v>
      </c>
      <c r="AE402" s="192">
        <f t="shared" si="32"/>
        <v>57806047.708302699</v>
      </c>
      <c r="AF402" s="192">
        <f>HLOOKUP(MAX(T402:AD402),T402:$AD$1158,COUNT(AD402:$AD$1158),FALSE)</f>
        <v>155000</v>
      </c>
      <c r="AK402">
        <v>399</v>
      </c>
      <c r="AL402" s="198">
        <v>55030133.683776923</v>
      </c>
    </row>
    <row r="403" spans="13:38" x14ac:dyDescent="0.25">
      <c r="M403">
        <v>401</v>
      </c>
      <c r="N403">
        <f t="shared" si="29"/>
        <v>10</v>
      </c>
      <c r="O403">
        <f t="shared" si="30"/>
        <v>3000</v>
      </c>
      <c r="P403">
        <f t="shared" si="31"/>
        <v>0.3</v>
      </c>
      <c r="S403">
        <v>401</v>
      </c>
      <c r="T403" s="192">
        <v>61956404.683529153</v>
      </c>
      <c r="U403" s="192">
        <v>62525046.565650731</v>
      </c>
      <c r="V403" s="192">
        <v>62563853.806423955</v>
      </c>
      <c r="W403" s="192">
        <v>62667168.332623065</v>
      </c>
      <c r="X403" s="192">
        <v>62273062.431570247</v>
      </c>
      <c r="Y403" s="192">
        <v>62115626.257410467</v>
      </c>
      <c r="Z403" s="192">
        <v>62261159.28796836</v>
      </c>
      <c r="AA403" s="192">
        <v>62655904.267765105</v>
      </c>
      <c r="AB403" s="192">
        <v>62761805.809603393</v>
      </c>
      <c r="AC403" s="192">
        <v>62838623.920058355</v>
      </c>
      <c r="AD403" s="192">
        <v>62617532.730154388</v>
      </c>
      <c r="AE403" s="192">
        <f t="shared" si="32"/>
        <v>62838623.920058355</v>
      </c>
      <c r="AF403" s="192">
        <f>HLOOKUP(MAX(T403:AD403),T403:$AD$1158,COUNT(AD403:$AD$1158),FALSE)</f>
        <v>195000</v>
      </c>
      <c r="AK403">
        <v>400</v>
      </c>
      <c r="AL403" s="198">
        <v>57521529.810104489</v>
      </c>
    </row>
    <row r="404" spans="13:38" x14ac:dyDescent="0.25">
      <c r="M404">
        <v>402</v>
      </c>
      <c r="N404">
        <f t="shared" si="29"/>
        <v>20</v>
      </c>
      <c r="O404">
        <f t="shared" si="30"/>
        <v>3000</v>
      </c>
      <c r="P404">
        <f t="shared" si="31"/>
        <v>0.3</v>
      </c>
      <c r="S404">
        <v>402</v>
      </c>
      <c r="T404" s="192">
        <v>66340224.315267235</v>
      </c>
      <c r="U404" s="192">
        <v>66887766.787755117</v>
      </c>
      <c r="V404" s="192">
        <v>67404615.668400526</v>
      </c>
      <c r="W404" s="192">
        <v>67672731.614054754</v>
      </c>
      <c r="X404" s="192">
        <v>67531986.73843208</v>
      </c>
      <c r="Y404" s="192">
        <v>67535685.305304617</v>
      </c>
      <c r="Z404" s="192">
        <v>67888466.219093695</v>
      </c>
      <c r="AA404" s="192">
        <v>68542072.241954803</v>
      </c>
      <c r="AB404" s="192">
        <v>68803608.507191136</v>
      </c>
      <c r="AC404" s="192">
        <v>69142954.339133292</v>
      </c>
      <c r="AD404" s="192">
        <v>69073831.194204554</v>
      </c>
      <c r="AE404" s="192">
        <f t="shared" si="32"/>
        <v>69142954.339133292</v>
      </c>
      <c r="AF404" s="192">
        <f>HLOOKUP(MAX(T404:AD404),T404:$AD$1158,COUNT(AD404:$AD$1158),FALSE)</f>
        <v>195000</v>
      </c>
      <c r="AK404">
        <v>401</v>
      </c>
      <c r="AL404" s="198">
        <v>62678102.837917186</v>
      </c>
    </row>
    <row r="405" spans="13:38" x14ac:dyDescent="0.25">
      <c r="M405">
        <v>403</v>
      </c>
      <c r="N405">
        <f t="shared" si="29"/>
        <v>30</v>
      </c>
      <c r="O405">
        <f t="shared" si="30"/>
        <v>3000</v>
      </c>
      <c r="P405">
        <f t="shared" si="31"/>
        <v>0.3</v>
      </c>
      <c r="S405">
        <v>403</v>
      </c>
      <c r="T405" s="192">
        <v>70762823.732358605</v>
      </c>
      <c r="U405" s="192">
        <v>71519447.427289084</v>
      </c>
      <c r="V405" s="192">
        <v>72245377.53037712</v>
      </c>
      <c r="W405" s="192">
        <v>72722574.69847399</v>
      </c>
      <c r="X405" s="192">
        <v>72790911.045293897</v>
      </c>
      <c r="Y405" s="192">
        <v>73003690.834609061</v>
      </c>
      <c r="Z405" s="192">
        <v>73565552.970840767</v>
      </c>
      <c r="AA405" s="192">
        <v>74428240.216144502</v>
      </c>
      <c r="AB405" s="192">
        <v>74898857.703823447</v>
      </c>
      <c r="AC405" s="192">
        <v>75392004.919952244</v>
      </c>
      <c r="AD405" s="192">
        <v>75587242.835722119</v>
      </c>
      <c r="AE405" s="192">
        <f t="shared" si="32"/>
        <v>75587242.835722119</v>
      </c>
      <c r="AF405" s="192">
        <f>HLOOKUP(MAX(T405:AD405),T405:$AD$1158,COUNT(AD405:$AD$1158),FALSE)</f>
        <v>200000</v>
      </c>
      <c r="AK405">
        <v>402</v>
      </c>
      <c r="AL405" s="198">
        <v>67632448.782270133</v>
      </c>
    </row>
    <row r="406" spans="13:38" x14ac:dyDescent="0.25">
      <c r="M406">
        <v>404</v>
      </c>
      <c r="N406">
        <f t="shared" si="29"/>
        <v>40</v>
      </c>
      <c r="O406">
        <f t="shared" si="30"/>
        <v>3000</v>
      </c>
      <c r="P406">
        <f t="shared" si="31"/>
        <v>0.3</v>
      </c>
      <c r="S406">
        <v>404</v>
      </c>
      <c r="T406" s="192">
        <v>75185423.149449959</v>
      </c>
      <c r="U406" s="192">
        <v>76197833.160072446</v>
      </c>
      <c r="V406" s="192">
        <v>77177399.289472312</v>
      </c>
      <c r="W406" s="192">
        <v>77574376.364031568</v>
      </c>
      <c r="X406" s="192">
        <v>78003722.20995684</v>
      </c>
      <c r="Y406" s="192">
        <v>78574781.29894571</v>
      </c>
      <c r="Z406" s="192">
        <v>79242639.722587839</v>
      </c>
      <c r="AA406" s="192">
        <v>80262795.030501053</v>
      </c>
      <c r="AB406" s="192">
        <v>80940660.401411206</v>
      </c>
      <c r="AC406" s="192">
        <v>81696335.339027151</v>
      </c>
      <c r="AD406" s="192">
        <v>82043541.299772263</v>
      </c>
      <c r="AE406" s="192">
        <f t="shared" si="32"/>
        <v>82043541.299772263</v>
      </c>
      <c r="AF406" s="192">
        <f>HLOOKUP(MAX(T406:AD406),T406:$AD$1158,COUNT(AD406:$AD$1158),FALSE)</f>
        <v>200000</v>
      </c>
      <c r="AK406">
        <v>403</v>
      </c>
      <c r="AL406" s="198">
        <v>72789021.810082823</v>
      </c>
    </row>
    <row r="407" spans="13:38" x14ac:dyDescent="0.25">
      <c r="M407">
        <v>405</v>
      </c>
      <c r="N407">
        <f t="shared" si="29"/>
        <v>50</v>
      </c>
      <c r="O407">
        <f t="shared" si="30"/>
        <v>3000</v>
      </c>
      <c r="P407">
        <f t="shared" si="31"/>
        <v>0.3</v>
      </c>
      <c r="S407">
        <v>405</v>
      </c>
      <c r="T407" s="192">
        <v>79569242.781188026</v>
      </c>
      <c r="U407" s="192">
        <v>80829513.799606413</v>
      </c>
      <c r="V407" s="192">
        <v>81975714.687672824</v>
      </c>
      <c r="W407" s="192">
        <v>82624219.448450804</v>
      </c>
      <c r="X407" s="192">
        <v>83262646.516818658</v>
      </c>
      <c r="Y407" s="192">
        <v>83994840.34683983</v>
      </c>
      <c r="Z407" s="192">
        <v>84869946.653713182</v>
      </c>
      <c r="AA407" s="192">
        <v>86148963.004690722</v>
      </c>
      <c r="AB407" s="192">
        <v>87035909.598043516</v>
      </c>
      <c r="AC407" s="192">
        <v>88119517.410352439</v>
      </c>
      <c r="AD407" s="192">
        <v>88556952.941289827</v>
      </c>
      <c r="AE407" s="192">
        <f t="shared" si="32"/>
        <v>88556952.941289827</v>
      </c>
      <c r="AF407" s="192">
        <f>HLOOKUP(MAX(T407:AD407),T407:$AD$1158,COUNT(AD407:$AD$1158),FALSE)</f>
        <v>200000</v>
      </c>
      <c r="AK407">
        <v>404</v>
      </c>
      <c r="AL407" s="198">
        <v>77900379.168033093</v>
      </c>
    </row>
    <row r="408" spans="13:38" x14ac:dyDescent="0.25">
      <c r="M408">
        <v>406</v>
      </c>
      <c r="N408">
        <f t="shared" si="29"/>
        <v>-75</v>
      </c>
      <c r="O408">
        <f t="shared" si="30"/>
        <v>5000</v>
      </c>
      <c r="P408">
        <f t="shared" si="31"/>
        <v>0.3</v>
      </c>
      <c r="S408">
        <v>406</v>
      </c>
      <c r="T408" s="192">
        <v>23902086.845356133</v>
      </c>
      <c r="U408" s="192">
        <v>22592853.650162838</v>
      </c>
      <c r="V408" s="192">
        <v>21167608.072627585</v>
      </c>
      <c r="W408" s="192">
        <v>19755662.786888462</v>
      </c>
      <c r="X408" s="192">
        <v>17685753.594471276</v>
      </c>
      <c r="Y408" s="192">
        <v>15518930.830947019</v>
      </c>
      <c r="Z408" s="192">
        <v>14167922.804921992</v>
      </c>
      <c r="AA408" s="192">
        <v>12875823.550539494</v>
      </c>
      <c r="AB408" s="192">
        <v>10930070.615798447</v>
      </c>
      <c r="AC408" s="192">
        <v>9259836.1058834232</v>
      </c>
      <c r="AD408" s="192">
        <v>7236521.3701320812</v>
      </c>
      <c r="AE408" s="192">
        <f t="shared" si="32"/>
        <v>23902086.845356133</v>
      </c>
      <c r="AF408" s="192">
        <f>HLOOKUP(MAX(T408:AD408),T408:$AD$1158,COUNT(AD408:$AD$1158),FALSE)</f>
        <v>150000</v>
      </c>
      <c r="AK408">
        <v>405</v>
      </c>
      <c r="AL408" s="198">
        <v>83056952.195845783</v>
      </c>
    </row>
    <row r="409" spans="13:38" x14ac:dyDescent="0.25">
      <c r="M409">
        <v>407</v>
      </c>
      <c r="N409">
        <f t="shared" si="29"/>
        <v>-65</v>
      </c>
      <c r="O409">
        <f t="shared" si="30"/>
        <v>5000</v>
      </c>
      <c r="P409">
        <f t="shared" si="31"/>
        <v>0.3</v>
      </c>
      <c r="S409">
        <v>407</v>
      </c>
      <c r="T409" s="192">
        <v>28260898.770854827</v>
      </c>
      <c r="U409" s="192">
        <v>27160746.798104152</v>
      </c>
      <c r="V409" s="192">
        <v>25944582.443011511</v>
      </c>
      <c r="W409" s="192">
        <v>24697997.90055472</v>
      </c>
      <c r="X409" s="192">
        <v>22835336.591368742</v>
      </c>
      <c r="Y409" s="192">
        <v>20875761.71107569</v>
      </c>
      <c r="Z409" s="192">
        <v>19781222.0650764</v>
      </c>
      <c r="AA409" s="192">
        <v>18647150.197130583</v>
      </c>
      <c r="AB409" s="192">
        <v>16908645.145620741</v>
      </c>
      <c r="AC409" s="192">
        <v>15500379.033365693</v>
      </c>
      <c r="AD409" s="192">
        <v>13686145.52005697</v>
      </c>
      <c r="AE409" s="192">
        <f t="shared" si="32"/>
        <v>28260898.770854827</v>
      </c>
      <c r="AF409" s="192">
        <f>HLOOKUP(MAX(T409:AD409),T409:$AD$1158,COUNT(AD409:$AD$1158),FALSE)</f>
        <v>150000</v>
      </c>
      <c r="AK409">
        <v>406</v>
      </c>
      <c r="AL409" s="198">
        <v>18885679.959721509</v>
      </c>
    </row>
    <row r="410" spans="13:38" x14ac:dyDescent="0.25">
      <c r="M410">
        <v>408</v>
      </c>
      <c r="N410">
        <f t="shared" si="29"/>
        <v>-55</v>
      </c>
      <c r="O410">
        <f t="shared" si="30"/>
        <v>5000</v>
      </c>
      <c r="P410">
        <f t="shared" si="31"/>
        <v>0.3</v>
      </c>
      <c r="S410">
        <v>408</v>
      </c>
      <c r="T410" s="192">
        <v>32448769.682178229</v>
      </c>
      <c r="U410" s="192">
        <v>31688586.145307988</v>
      </c>
      <c r="V410" s="192">
        <v>30721556.813395441</v>
      </c>
      <c r="W410" s="192">
        <v>29778052.523575895</v>
      </c>
      <c r="X410" s="192">
        <v>28030473.406637911</v>
      </c>
      <c r="Y410" s="192">
        <v>26279979.748787481</v>
      </c>
      <c r="Z410" s="192">
        <v>25345300.828436278</v>
      </c>
      <c r="AA410" s="192">
        <v>24469530.679727606</v>
      </c>
      <c r="AB410" s="192">
        <v>22940106.850660387</v>
      </c>
      <c r="AC410" s="192">
        <v>21496184.460065294</v>
      </c>
      <c r="AD410" s="192">
        <v>20135769.66998186</v>
      </c>
      <c r="AE410" s="192">
        <f t="shared" si="32"/>
        <v>32448769.682178229</v>
      </c>
      <c r="AF410" s="192">
        <f>HLOOKUP(MAX(T410:AD410),T410:$AD$1158,COUNT(AD410:$AD$1158),FALSE)</f>
        <v>150000</v>
      </c>
      <c r="AK410">
        <v>407</v>
      </c>
      <c r="AL410" s="198">
        <v>23778739.988298975</v>
      </c>
    </row>
    <row r="411" spans="13:38" x14ac:dyDescent="0.25">
      <c r="M411">
        <v>409</v>
      </c>
      <c r="N411">
        <f t="shared" si="29"/>
        <v>-45</v>
      </c>
      <c r="O411">
        <f t="shared" si="30"/>
        <v>5000</v>
      </c>
      <c r="P411">
        <f t="shared" si="31"/>
        <v>0.3</v>
      </c>
      <c r="S411">
        <v>409</v>
      </c>
      <c r="T411" s="192">
        <v>36807581.607676916</v>
      </c>
      <c r="U411" s="192">
        <v>36256479.293249294</v>
      </c>
      <c r="V411" s="192">
        <v>35456644.043830492</v>
      </c>
      <c r="W411" s="192">
        <v>34474569.243163407</v>
      </c>
      <c r="X411" s="192">
        <v>33180056.403535374</v>
      </c>
      <c r="Y411" s="192">
        <v>31636810.628916152</v>
      </c>
      <c r="Z411" s="192">
        <v>30958600.088590682</v>
      </c>
      <c r="AA411" s="192">
        <v>30240857.326318696</v>
      </c>
      <c r="AB411" s="192">
        <v>28918681.380482681</v>
      </c>
      <c r="AC411" s="192">
        <v>27736727.38754756</v>
      </c>
      <c r="AD411" s="192">
        <v>26528839.966266565</v>
      </c>
      <c r="AE411" s="192">
        <f t="shared" si="32"/>
        <v>36807581.607676916</v>
      </c>
      <c r="AF411" s="192">
        <f>HLOOKUP(MAX(T411:AD411),T411:$AD$1158,COUNT(AD411:$AD$1158),FALSE)</f>
        <v>150000</v>
      </c>
      <c r="AK411">
        <v>408</v>
      </c>
      <c r="AL411" s="198">
        <v>28871525.524519011</v>
      </c>
    </row>
    <row r="412" spans="13:38" x14ac:dyDescent="0.25">
      <c r="M412">
        <v>410</v>
      </c>
      <c r="N412">
        <f t="shared" si="29"/>
        <v>-35</v>
      </c>
      <c r="O412">
        <f t="shared" si="30"/>
        <v>5000</v>
      </c>
      <c r="P412">
        <f t="shared" si="31"/>
        <v>0.3</v>
      </c>
      <c r="S412">
        <v>410</v>
      </c>
      <c r="T412" s="192">
        <v>41166393.533175603</v>
      </c>
      <c r="U412" s="192">
        <v>40824372.4411906</v>
      </c>
      <c r="V412" s="192">
        <v>40046278.180793047</v>
      </c>
      <c r="W412" s="192">
        <v>39460624.835989952</v>
      </c>
      <c r="X412" s="192">
        <v>38375193.218804546</v>
      </c>
      <c r="Y412" s="192">
        <v>37041028.666627944</v>
      </c>
      <c r="Z412" s="192">
        <v>36522678.851950563</v>
      </c>
      <c r="AA412" s="192">
        <v>36173003.556328513</v>
      </c>
      <c r="AB412" s="192">
        <v>34950143.085522339</v>
      </c>
      <c r="AC412" s="192">
        <v>33922549.800601065</v>
      </c>
      <c r="AD412" s="192">
        <v>32978464.116191462</v>
      </c>
      <c r="AE412" s="192">
        <f t="shared" si="32"/>
        <v>41166393.533175603</v>
      </c>
      <c r="AF412" s="192">
        <f>HLOOKUP(MAX(T412:AD412),T412:$AD$1158,COUNT(AD412:$AD$1158),FALSE)</f>
        <v>150000</v>
      </c>
      <c r="AK412">
        <v>409</v>
      </c>
      <c r="AL412" s="198">
        <v>33919654.714703813</v>
      </c>
    </row>
    <row r="413" spans="13:38" x14ac:dyDescent="0.25">
      <c r="M413">
        <v>411</v>
      </c>
      <c r="N413">
        <f t="shared" si="29"/>
        <v>-25</v>
      </c>
      <c r="O413">
        <f t="shared" si="30"/>
        <v>5000</v>
      </c>
      <c r="P413">
        <f t="shared" si="31"/>
        <v>0.3</v>
      </c>
      <c r="S413">
        <v>411</v>
      </c>
      <c r="T413" s="192">
        <v>45569158.989429258</v>
      </c>
      <c r="U413" s="192">
        <v>45478381.260717474</v>
      </c>
      <c r="V413" s="192">
        <v>44823252.55117698</v>
      </c>
      <c r="W413" s="192">
        <v>44540679.45901113</v>
      </c>
      <c r="X413" s="192">
        <v>43668270.743572876</v>
      </c>
      <c r="Y413" s="192">
        <v>42233307.642049223</v>
      </c>
      <c r="Z413" s="192">
        <v>42135978.112104982</v>
      </c>
      <c r="AA413" s="192">
        <v>41657280.009976178</v>
      </c>
      <c r="AB413" s="192">
        <v>40981604.790561981</v>
      </c>
      <c r="AC413" s="192">
        <v>40163092.728083335</v>
      </c>
      <c r="AD413" s="192">
        <v>39371534.412476167</v>
      </c>
      <c r="AE413" s="192">
        <f t="shared" si="32"/>
        <v>45569158.989429258</v>
      </c>
      <c r="AF413" s="192">
        <f>HLOOKUP(MAX(T413:AD413),T413:$AD$1158,COUNT(AD413:$AD$1158),FALSE)</f>
        <v>150000</v>
      </c>
      <c r="AK413">
        <v>410</v>
      </c>
      <c r="AL413" s="198">
        <v>39012440.25092385</v>
      </c>
    </row>
    <row r="414" spans="13:38" x14ac:dyDescent="0.25">
      <c r="M414">
        <v>412</v>
      </c>
      <c r="N414">
        <f t="shared" si="29"/>
        <v>-15</v>
      </c>
      <c r="O414">
        <f t="shared" si="30"/>
        <v>5000</v>
      </c>
      <c r="P414">
        <f t="shared" si="31"/>
        <v>0.3</v>
      </c>
      <c r="S414">
        <v>412</v>
      </c>
      <c r="T414" s="192">
        <v>49927970.914927945</v>
      </c>
      <c r="U414" s="192">
        <v>50006220.607921317</v>
      </c>
      <c r="V414" s="192">
        <v>49600226.921560906</v>
      </c>
      <c r="W414" s="192">
        <v>49483014.572677389</v>
      </c>
      <c r="X414" s="192">
        <v>48817853.740470335</v>
      </c>
      <c r="Y414" s="192">
        <v>47637525.679761022</v>
      </c>
      <c r="Z414" s="192">
        <v>47855101.440367632</v>
      </c>
      <c r="AA414" s="192">
        <v>47479660.492573194</v>
      </c>
      <c r="AB414" s="192">
        <v>46960179.320384271</v>
      </c>
      <c r="AC414" s="192">
        <v>46348915.141136833</v>
      </c>
      <c r="AD414" s="192">
        <v>45821158.562401049</v>
      </c>
      <c r="AE414" s="192">
        <f t="shared" si="32"/>
        <v>50006220.607921317</v>
      </c>
      <c r="AF414" s="192">
        <f>HLOOKUP(MAX(T414:AD414),T414:$AD$1158,COUNT(AD414:$AD$1158),FALSE)</f>
        <v>155000</v>
      </c>
      <c r="AK414">
        <v>411</v>
      </c>
      <c r="AL414" s="198">
        <v>44105225.787143894</v>
      </c>
    </row>
    <row r="415" spans="13:38" x14ac:dyDescent="0.25">
      <c r="M415">
        <v>413</v>
      </c>
      <c r="N415">
        <f t="shared" si="29"/>
        <v>-10</v>
      </c>
      <c r="O415">
        <f t="shared" si="30"/>
        <v>5000</v>
      </c>
      <c r="P415">
        <f t="shared" si="31"/>
        <v>0.3</v>
      </c>
      <c r="S415">
        <v>413</v>
      </c>
      <c r="T415" s="192">
        <v>52142604.199310094</v>
      </c>
      <c r="U415" s="192">
        <v>52327084.269359194</v>
      </c>
      <c r="V415" s="192">
        <v>52117378.310944594</v>
      </c>
      <c r="W415" s="192">
        <v>51798026.240599684</v>
      </c>
      <c r="X415" s="192">
        <v>51229941.235263586</v>
      </c>
      <c r="Y415" s="192">
        <v>50532580.39580863</v>
      </c>
      <c r="Z415" s="192">
        <v>50461340.588902749</v>
      </c>
      <c r="AA415" s="192">
        <v>50292741.215392053</v>
      </c>
      <c r="AB415" s="192">
        <v>50191250.223146915</v>
      </c>
      <c r="AC415" s="192">
        <v>49691991.439471155</v>
      </c>
      <c r="AD415" s="192">
        <v>49276240.256307051</v>
      </c>
      <c r="AE415" s="192">
        <f t="shared" si="32"/>
        <v>52327084.269359194</v>
      </c>
      <c r="AF415" s="192">
        <f>HLOOKUP(MAX(T415:AD415),T415:$AD$1158,COUNT(AD415:$AD$1158),FALSE)</f>
        <v>155000</v>
      </c>
      <c r="AK415">
        <v>412</v>
      </c>
      <c r="AL415" s="198">
        <v>49153354.977328688</v>
      </c>
    </row>
    <row r="416" spans="13:38" x14ac:dyDescent="0.25">
      <c r="M416">
        <v>414</v>
      </c>
      <c r="N416">
        <f t="shared" si="29"/>
        <v>-5</v>
      </c>
      <c r="O416">
        <f t="shared" si="30"/>
        <v>5000</v>
      </c>
      <c r="P416">
        <f t="shared" si="31"/>
        <v>0.3</v>
      </c>
      <c r="S416">
        <v>414</v>
      </c>
      <c r="T416" s="192">
        <v>54286782.840426631</v>
      </c>
      <c r="U416" s="192">
        <v>54574113.755862623</v>
      </c>
      <c r="V416" s="192">
        <v>54335314.151995957</v>
      </c>
      <c r="W416" s="192">
        <v>54469070.165503934</v>
      </c>
      <c r="X416" s="192">
        <v>54012990.555739507</v>
      </c>
      <c r="Y416" s="192">
        <v>53041743.717472807</v>
      </c>
      <c r="Z416" s="192">
        <v>53419180.203727506</v>
      </c>
      <c r="AA416" s="192">
        <v>53411806.722583011</v>
      </c>
      <c r="AB416" s="192">
        <v>52755103.134264298</v>
      </c>
      <c r="AC416" s="192">
        <v>52589458.068619102</v>
      </c>
      <c r="AD416" s="192">
        <v>52017845.601920232</v>
      </c>
      <c r="AE416" s="192">
        <f t="shared" si="32"/>
        <v>54574113.755862623</v>
      </c>
      <c r="AF416" s="192">
        <f>HLOOKUP(MAX(T416:AD416),T416:$AD$1158,COUNT(AD416:$AD$1158),FALSE)</f>
        <v>155000</v>
      </c>
      <c r="AK416">
        <v>413</v>
      </c>
      <c r="AL416" s="198">
        <v>51658588.549502365</v>
      </c>
    </row>
    <row r="417" spans="13:38" x14ac:dyDescent="0.25">
      <c r="M417">
        <v>415</v>
      </c>
      <c r="N417">
        <f t="shared" si="29"/>
        <v>0</v>
      </c>
      <c r="O417">
        <f t="shared" si="30"/>
        <v>5000</v>
      </c>
      <c r="P417">
        <f t="shared" si="31"/>
        <v>0.3</v>
      </c>
      <c r="S417">
        <v>415</v>
      </c>
      <c r="T417" s="192">
        <v>56501416.124808781</v>
      </c>
      <c r="U417" s="192">
        <v>56894977.417300493</v>
      </c>
      <c r="V417" s="192">
        <v>56894352.681328528</v>
      </c>
      <c r="W417" s="192">
        <v>56784081.83342623</v>
      </c>
      <c r="X417" s="192">
        <v>56266892.416237004</v>
      </c>
      <c r="Y417" s="192">
        <v>55889411.275937304</v>
      </c>
      <c r="Z417" s="192">
        <v>56025419.352262624</v>
      </c>
      <c r="AA417" s="192">
        <v>56115121.697989084</v>
      </c>
      <c r="AB417" s="192">
        <v>56169824.752969213</v>
      </c>
      <c r="AC417" s="192">
        <v>55932534.366953433</v>
      </c>
      <c r="AD417" s="192">
        <v>55669310.552591763</v>
      </c>
      <c r="AE417" s="192">
        <f t="shared" si="32"/>
        <v>56894977.417300493</v>
      </c>
      <c r="AF417" s="192">
        <f>HLOOKUP(MAX(T417:AD417),T417:$AD$1158,COUNT(AD417:$AD$1158),FALSE)</f>
        <v>155000</v>
      </c>
      <c r="AK417">
        <v>414</v>
      </c>
      <c r="AL417" s="198">
        <v>54246140.513548724</v>
      </c>
    </row>
    <row r="418" spans="13:38" x14ac:dyDescent="0.25">
      <c r="M418">
        <v>416</v>
      </c>
      <c r="N418">
        <f t="shared" si="29"/>
        <v>10</v>
      </c>
      <c r="O418">
        <f t="shared" si="30"/>
        <v>5000</v>
      </c>
      <c r="P418">
        <f t="shared" si="31"/>
        <v>0.3</v>
      </c>
      <c r="S418">
        <v>416</v>
      </c>
      <c r="T418" s="192">
        <v>60942402.042588495</v>
      </c>
      <c r="U418" s="192">
        <v>61548986.236827351</v>
      </c>
      <c r="V418" s="192">
        <v>61629439.911763579</v>
      </c>
      <c r="W418" s="192">
        <v>61770137.426252782</v>
      </c>
      <c r="X418" s="192">
        <v>61416475.413134463</v>
      </c>
      <c r="Y418" s="192">
        <v>61293629.313649088</v>
      </c>
      <c r="Z418" s="192">
        <v>61467800.43729803</v>
      </c>
      <c r="AA418" s="192">
        <v>61886448.344580159</v>
      </c>
      <c r="AB418" s="192">
        <v>62017635.742066585</v>
      </c>
      <c r="AC418" s="192">
        <v>62118356.78000693</v>
      </c>
      <c r="AD418" s="192">
        <v>61922551.445751116</v>
      </c>
      <c r="AE418" s="192">
        <f t="shared" si="32"/>
        <v>62118356.78000693</v>
      </c>
      <c r="AF418" s="192">
        <f>HLOOKUP(MAX(T418:AD418),T418:$AD$1158,COUNT(AD418:$AD$1158),FALSE)</f>
        <v>195000</v>
      </c>
      <c r="AK418">
        <v>415</v>
      </c>
      <c r="AL418" s="198">
        <v>56706717.739687175</v>
      </c>
    </row>
    <row r="419" spans="13:38" x14ac:dyDescent="0.25">
      <c r="M419">
        <v>417</v>
      </c>
      <c r="N419">
        <f t="shared" si="29"/>
        <v>20</v>
      </c>
      <c r="O419">
        <f t="shared" si="30"/>
        <v>5000</v>
      </c>
      <c r="P419">
        <f t="shared" si="31"/>
        <v>0.3</v>
      </c>
      <c r="S419">
        <v>417</v>
      </c>
      <c r="T419" s="192">
        <v>65262993.506561115</v>
      </c>
      <c r="U419" s="192">
        <v>65851623.089384794</v>
      </c>
      <c r="V419" s="192">
        <v>66406414.282147497</v>
      </c>
      <c r="W419" s="192">
        <v>66712472.539919034</v>
      </c>
      <c r="X419" s="192">
        <v>66611612.228403628</v>
      </c>
      <c r="Y419" s="192">
        <v>66650460.19377777</v>
      </c>
      <c r="Z419" s="192">
        <v>67031879.200657904</v>
      </c>
      <c r="AA419" s="192">
        <v>67708828.827177182</v>
      </c>
      <c r="AB419" s="192">
        <v>67996210.271888882</v>
      </c>
      <c r="AC419" s="192">
        <v>68358899.707489207</v>
      </c>
      <c r="AD419" s="192">
        <v>68315621.742035836</v>
      </c>
      <c r="AE419" s="192">
        <f t="shared" si="32"/>
        <v>68358899.707489207</v>
      </c>
      <c r="AF419" s="192">
        <f>HLOOKUP(MAX(T419:AD419),T419:$AD$1158,COUNT(AD419:$AD$1158),FALSE)</f>
        <v>195000</v>
      </c>
      <c r="AK419">
        <v>416</v>
      </c>
      <c r="AL419" s="198">
        <v>61799503.275907204</v>
      </c>
    </row>
    <row r="420" spans="13:38" x14ac:dyDescent="0.25">
      <c r="M420">
        <v>418</v>
      </c>
      <c r="N420">
        <f t="shared" si="29"/>
        <v>30</v>
      </c>
      <c r="O420">
        <f t="shared" si="30"/>
        <v>5000</v>
      </c>
      <c r="P420">
        <f t="shared" si="31"/>
        <v>0.3</v>
      </c>
      <c r="S420">
        <v>418</v>
      </c>
      <c r="T420" s="192">
        <v>69621805.43205981</v>
      </c>
      <c r="U420" s="192">
        <v>70419516.237326086</v>
      </c>
      <c r="V420" s="192">
        <v>71183388.65253143</v>
      </c>
      <c r="W420" s="192">
        <v>71698528.132745594</v>
      </c>
      <c r="X420" s="192">
        <v>71806749.0436728</v>
      </c>
      <c r="Y420" s="192">
        <v>72054678.231489554</v>
      </c>
      <c r="Z420" s="192">
        <v>72645178.460812315</v>
      </c>
      <c r="AA420" s="192">
        <v>73531209.30977422</v>
      </c>
      <c r="AB420" s="192">
        <v>74027671.976928532</v>
      </c>
      <c r="AC420" s="192">
        <v>74544722.120542705</v>
      </c>
      <c r="AD420" s="192">
        <v>74765245.891960725</v>
      </c>
      <c r="AE420" s="192">
        <f t="shared" si="32"/>
        <v>74765245.891960725</v>
      </c>
      <c r="AF420" s="192">
        <f>HLOOKUP(MAX(T420:AD420),T420:$AD$1158,COUNT(AD420:$AD$1158),FALSE)</f>
        <v>200000</v>
      </c>
      <c r="AK420">
        <v>417</v>
      </c>
      <c r="AL420" s="198">
        <v>66692563.30448468</v>
      </c>
    </row>
    <row r="421" spans="13:38" x14ac:dyDescent="0.25">
      <c r="M421">
        <v>419</v>
      </c>
      <c r="N421">
        <f t="shared" si="29"/>
        <v>40</v>
      </c>
      <c r="O421">
        <f t="shared" si="30"/>
        <v>5000</v>
      </c>
      <c r="P421">
        <f t="shared" si="31"/>
        <v>0.3</v>
      </c>
      <c r="S421">
        <v>419</v>
      </c>
      <c r="T421" s="192">
        <v>73980617.357558504</v>
      </c>
      <c r="U421" s="192">
        <v>75033471.256115496</v>
      </c>
      <c r="V421" s="192">
        <v>76050420.373805463</v>
      </c>
      <c r="W421" s="192">
        <v>76489043.882527724</v>
      </c>
      <c r="X421" s="192">
        <v>76956332.040570274</v>
      </c>
      <c r="Y421" s="192">
        <v>77560778.658005044</v>
      </c>
      <c r="Z421" s="192">
        <v>78258477.720966741</v>
      </c>
      <c r="AA421" s="192">
        <v>79302535.956365287</v>
      </c>
      <c r="AB421" s="192">
        <v>80006246.506750837</v>
      </c>
      <c r="AC421" s="192">
        <v>80785265.048024952</v>
      </c>
      <c r="AD421" s="192">
        <v>81158316.188245431</v>
      </c>
      <c r="AE421" s="192">
        <f t="shared" si="32"/>
        <v>81158316.188245431</v>
      </c>
      <c r="AF421" s="192">
        <f>HLOOKUP(MAX(T421:AD421),T421:$AD$1158,COUNT(AD421:$AD$1158),FALSE)</f>
        <v>200000</v>
      </c>
      <c r="AK421">
        <v>418</v>
      </c>
      <c r="AL421" s="198">
        <v>71785348.840704694</v>
      </c>
    </row>
    <row r="422" spans="13:38" x14ac:dyDescent="0.25">
      <c r="M422">
        <v>420</v>
      </c>
      <c r="N422">
        <f t="shared" si="29"/>
        <v>50</v>
      </c>
      <c r="O422">
        <f t="shared" si="30"/>
        <v>5000</v>
      </c>
      <c r="P422">
        <f t="shared" si="31"/>
        <v>0.3</v>
      </c>
      <c r="S422">
        <v>420</v>
      </c>
      <c r="T422" s="192">
        <v>78301208.821531132</v>
      </c>
      <c r="U422" s="192">
        <v>79601364.404056802</v>
      </c>
      <c r="V422" s="192">
        <v>80785507.604240507</v>
      </c>
      <c r="W422" s="192">
        <v>81475099.475354269</v>
      </c>
      <c r="X422" s="192">
        <v>82151468.855839431</v>
      </c>
      <c r="Y422" s="192">
        <v>82917609.538133711</v>
      </c>
      <c r="Z422" s="192">
        <v>83822556.484326601</v>
      </c>
      <c r="AA422" s="192">
        <v>85124916.43896234</v>
      </c>
      <c r="AB422" s="192">
        <v>86037708.211790487</v>
      </c>
      <c r="AC422" s="192">
        <v>87143457.081529096</v>
      </c>
      <c r="AD422" s="192">
        <v>87607940.338170335</v>
      </c>
      <c r="AE422" s="192">
        <f t="shared" si="32"/>
        <v>87607940.338170335</v>
      </c>
      <c r="AF422" s="192">
        <f>HLOOKUP(MAX(T422:AD422),T422:$AD$1158,COUNT(AD422:$AD$1158),FALSE)</f>
        <v>200000</v>
      </c>
      <c r="AK422">
        <v>419</v>
      </c>
      <c r="AL422" s="198">
        <v>76833478.030889511</v>
      </c>
    </row>
    <row r="423" spans="13:38" x14ac:dyDescent="0.25">
      <c r="M423">
        <v>421</v>
      </c>
      <c r="N423">
        <f t="shared" si="29"/>
        <v>-75</v>
      </c>
      <c r="O423">
        <f t="shared" si="30"/>
        <v>7000</v>
      </c>
      <c r="P423">
        <f t="shared" si="31"/>
        <v>0.3</v>
      </c>
      <c r="S423">
        <v>421</v>
      </c>
      <c r="T423" s="192">
        <v>23430137.597545698</v>
      </c>
      <c r="U423" s="192">
        <v>22160788.966459684</v>
      </c>
      <c r="V423" s="192">
        <v>20773485.701041728</v>
      </c>
      <c r="W423" s="192">
        <v>19396130.489977002</v>
      </c>
      <c r="X423" s="192">
        <v>17366105.861667104</v>
      </c>
      <c r="Y423" s="192">
        <v>15237225.410260148</v>
      </c>
      <c r="Z423" s="192">
        <v>13912062.563710485</v>
      </c>
      <c r="AA423" s="192">
        <v>12643306.912986152</v>
      </c>
      <c r="AB423" s="192">
        <v>10726192.071336161</v>
      </c>
      <c r="AC423" s="192">
        <v>9079860.4889065139</v>
      </c>
      <c r="AD423" s="192">
        <v>7082390.9326305352</v>
      </c>
      <c r="AE423" s="192">
        <f t="shared" si="32"/>
        <v>23430137.597545698</v>
      </c>
      <c r="AF423" s="192">
        <f>HLOOKUP(MAX(T423:AD423),T423:$AD$1158,COUNT(AD423:$AD$1158),FALSE)</f>
        <v>150000</v>
      </c>
      <c r="AK423">
        <v>420</v>
      </c>
      <c r="AL423" s="198">
        <v>81926263.56710954</v>
      </c>
    </row>
    <row r="424" spans="13:38" x14ac:dyDescent="0.25">
      <c r="M424">
        <v>422</v>
      </c>
      <c r="N424">
        <f t="shared" si="29"/>
        <v>-65</v>
      </c>
      <c r="O424">
        <f t="shared" si="30"/>
        <v>7000</v>
      </c>
      <c r="P424">
        <f t="shared" si="31"/>
        <v>0.3</v>
      </c>
      <c r="S424">
        <v>422</v>
      </c>
      <c r="T424" s="192">
        <v>27725162.031451717</v>
      </c>
      <c r="U424" s="192">
        <v>26664894.622808333</v>
      </c>
      <c r="V424" s="192">
        <v>25486672.579833001</v>
      </c>
      <c r="W424" s="192">
        <v>24275237.435877804</v>
      </c>
      <c r="X424" s="192">
        <v>22452460.69079911</v>
      </c>
      <c r="Y424" s="192">
        <v>20530828.122623365</v>
      </c>
      <c r="Z424" s="192">
        <v>19461574.332272228</v>
      </c>
      <c r="AA424" s="192">
        <v>18351405.391811784</v>
      </c>
      <c r="AB424" s="192">
        <v>16641538.433393005</v>
      </c>
      <c r="AC424" s="192">
        <v>15256615.924796119</v>
      </c>
      <c r="AD424" s="192">
        <v>13468227.59096276</v>
      </c>
      <c r="AE424" s="192">
        <f t="shared" si="32"/>
        <v>27725162.031451717</v>
      </c>
      <c r="AF424" s="192">
        <f>HLOOKUP(MAX(T424:AD424),T424:$AD$1158,COUNT(AD424:$AD$1158),FALSE)</f>
        <v>150000</v>
      </c>
      <c r="AK424">
        <v>421</v>
      </c>
      <c r="AL424" s="198">
        <v>18544579.007170334</v>
      </c>
    </row>
    <row r="425" spans="13:38" x14ac:dyDescent="0.25">
      <c r="M425">
        <v>423</v>
      </c>
      <c r="N425">
        <f t="shared" si="29"/>
        <v>-55</v>
      </c>
      <c r="O425">
        <f t="shared" si="30"/>
        <v>7000</v>
      </c>
      <c r="P425">
        <f t="shared" si="31"/>
        <v>0.3</v>
      </c>
      <c r="S425">
        <v>423</v>
      </c>
      <c r="T425" s="192">
        <v>31851747.026999652</v>
      </c>
      <c r="U425" s="192">
        <v>31129505.80224672</v>
      </c>
      <c r="V425" s="192">
        <v>30199859.458624255</v>
      </c>
      <c r="W425" s="192">
        <v>29290302.021077823</v>
      </c>
      <c r="X425" s="192">
        <v>27583810.014475618</v>
      </c>
      <c r="Y425" s="192">
        <v>25871258.668742485</v>
      </c>
      <c r="Z425" s="192">
        <v>24962424.927866656</v>
      </c>
      <c r="AA425" s="192">
        <v>24109998.382816151</v>
      </c>
      <c r="AB425" s="192">
        <v>22609212.646839991</v>
      </c>
      <c r="AC425" s="192">
        <v>21191135.435720261</v>
      </c>
      <c r="AD425" s="192">
        <v>19854064.249294985</v>
      </c>
      <c r="AE425" s="192">
        <f t="shared" si="32"/>
        <v>31851747.026999652</v>
      </c>
      <c r="AF425" s="192">
        <f>HLOOKUP(MAX(T425:AD425),T425:$AD$1158,COUNT(AD425:$AD$1158),FALSE)</f>
        <v>150000</v>
      </c>
      <c r="AK425">
        <v>422</v>
      </c>
      <c r="AL425" s="198">
        <v>23376353.119972344</v>
      </c>
    </row>
    <row r="426" spans="13:38" x14ac:dyDescent="0.25">
      <c r="M426">
        <v>424</v>
      </c>
      <c r="N426">
        <f t="shared" si="29"/>
        <v>-45</v>
      </c>
      <c r="O426">
        <f t="shared" si="30"/>
        <v>7000</v>
      </c>
      <c r="P426">
        <f t="shared" si="31"/>
        <v>0.3</v>
      </c>
      <c r="S426">
        <v>424</v>
      </c>
      <c r="T426" s="192">
        <v>36146771.460905686</v>
      </c>
      <c r="U426" s="192">
        <v>35633611.458595358</v>
      </c>
      <c r="V426" s="192">
        <v>34871718.521293856</v>
      </c>
      <c r="W426" s="192">
        <v>33926735.371118359</v>
      </c>
      <c r="X426" s="192">
        <v>32670164.843607627</v>
      </c>
      <c r="Y426" s="192">
        <v>31164861.381105706</v>
      </c>
      <c r="Z426" s="192">
        <v>30511936.6964284</v>
      </c>
      <c r="AA426" s="192">
        <v>29818096.861641787</v>
      </c>
      <c r="AB426" s="192">
        <v>28524559.008896828</v>
      </c>
      <c r="AC426" s="192">
        <v>27367890.871609867</v>
      </c>
      <c r="AD426" s="192">
        <v>26183906.377814244</v>
      </c>
      <c r="AE426" s="192">
        <f t="shared" si="32"/>
        <v>36146771.460905686</v>
      </c>
      <c r="AF426" s="192">
        <f>HLOOKUP(MAX(T426:AD426),T426:$AD$1158,COUNT(AD426:$AD$1158),FALSE)</f>
        <v>150000</v>
      </c>
      <c r="AK426">
        <v>423</v>
      </c>
      <c r="AL426" s="198">
        <v>28405351.164599713</v>
      </c>
    </row>
    <row r="427" spans="13:38" x14ac:dyDescent="0.25">
      <c r="M427">
        <v>425</v>
      </c>
      <c r="N427">
        <f t="shared" si="29"/>
        <v>-35</v>
      </c>
      <c r="O427">
        <f t="shared" si="30"/>
        <v>7000</v>
      </c>
      <c r="P427">
        <f t="shared" si="31"/>
        <v>0.3</v>
      </c>
      <c r="S427">
        <v>425</v>
      </c>
      <c r="T427" s="192">
        <v>40441795.894811712</v>
      </c>
      <c r="U427" s="192">
        <v>40137717.114944011</v>
      </c>
      <c r="V427" s="192">
        <v>39400066.742480949</v>
      </c>
      <c r="W427" s="192">
        <v>38849003.472352244</v>
      </c>
      <c r="X427" s="192">
        <v>37801514.167284131</v>
      </c>
      <c r="Y427" s="192">
        <v>36505291.927224837</v>
      </c>
      <c r="Z427" s="192">
        <v>36012787.292022824</v>
      </c>
      <c r="AA427" s="192">
        <v>35685253.053830422</v>
      </c>
      <c r="AB427" s="192">
        <v>34492233.222343817</v>
      </c>
      <c r="AC427" s="192">
        <v>33490485.116897918</v>
      </c>
      <c r="AD427" s="192">
        <v>32569743.036146462</v>
      </c>
      <c r="AE427" s="192">
        <f t="shared" si="32"/>
        <v>40441795.894811712</v>
      </c>
      <c r="AF427" s="192">
        <f>HLOOKUP(MAX(T427:AD427),T427:$AD$1158,COUNT(AD427:$AD$1158),FALSE)</f>
        <v>150000</v>
      </c>
      <c r="AK427">
        <v>424</v>
      </c>
      <c r="AL427" s="198">
        <v>33390252.187019058</v>
      </c>
    </row>
    <row r="428" spans="13:38" x14ac:dyDescent="0.25">
      <c r="M428">
        <v>426</v>
      </c>
      <c r="N428">
        <f t="shared" si="29"/>
        <v>-25</v>
      </c>
      <c r="O428">
        <f t="shared" si="30"/>
        <v>7000</v>
      </c>
      <c r="P428">
        <f t="shared" si="31"/>
        <v>0.3</v>
      </c>
      <c r="S428">
        <v>426</v>
      </c>
      <c r="T428" s="192">
        <v>44780130.637071408</v>
      </c>
      <c r="U428" s="192">
        <v>44726735.896649711</v>
      </c>
      <c r="V428" s="192">
        <v>44113253.621272214</v>
      </c>
      <c r="W428" s="192">
        <v>43864068.057552256</v>
      </c>
      <c r="X428" s="192">
        <v>43029601.654231302</v>
      </c>
      <c r="Y428" s="192">
        <v>41636284.986870669</v>
      </c>
      <c r="Z428" s="192">
        <v>41562299.060584567</v>
      </c>
      <c r="AA428" s="192">
        <v>41109446.137931131</v>
      </c>
      <c r="AB428" s="192">
        <v>40459907.4357908</v>
      </c>
      <c r="AC428" s="192">
        <v>39667240.55278752</v>
      </c>
      <c r="AD428" s="192">
        <v>38899585.164665721</v>
      </c>
      <c r="AE428" s="192">
        <f t="shared" si="32"/>
        <v>44780130.637071408</v>
      </c>
      <c r="AF428" s="192">
        <f>HLOOKUP(MAX(T428:AD428),T428:$AD$1158,COUNT(AD428:$AD$1158),FALSE)</f>
        <v>150000</v>
      </c>
      <c r="AK428">
        <v>425</v>
      </c>
      <c r="AL428" s="198">
        <v>38419250.231646433</v>
      </c>
    </row>
    <row r="429" spans="13:38" x14ac:dyDescent="0.25">
      <c r="M429">
        <v>427</v>
      </c>
      <c r="N429">
        <f t="shared" si="29"/>
        <v>-15</v>
      </c>
      <c r="O429">
        <f t="shared" si="30"/>
        <v>7000</v>
      </c>
      <c r="P429">
        <f t="shared" si="31"/>
        <v>0.3</v>
      </c>
      <c r="S429">
        <v>427</v>
      </c>
      <c r="T429" s="192">
        <v>49075155.070977427</v>
      </c>
      <c r="U429" s="192">
        <v>49191347.076088093</v>
      </c>
      <c r="V429" s="192">
        <v>48826440.500063486</v>
      </c>
      <c r="W429" s="192">
        <v>48743175.003453061</v>
      </c>
      <c r="X429" s="192">
        <v>48115956.483363315</v>
      </c>
      <c r="Y429" s="192">
        <v>46976715.532989785</v>
      </c>
      <c r="Z429" s="192">
        <v>47216432.351026051</v>
      </c>
      <c r="AA429" s="192">
        <v>46868039.128935494</v>
      </c>
      <c r="AB429" s="192">
        <v>46375253.797847643</v>
      </c>
      <c r="AC429" s="192">
        <v>45789834.798075564</v>
      </c>
      <c r="AD429" s="192">
        <v>45285421.82299795</v>
      </c>
      <c r="AE429" s="192">
        <f t="shared" si="32"/>
        <v>49191347.076088093</v>
      </c>
      <c r="AF429" s="192">
        <f>HLOOKUP(MAX(T429:AD429),T429:$AD$1158,COUNT(AD429:$AD$1158),FALSE)</f>
        <v>155000</v>
      </c>
      <c r="AK429">
        <v>426</v>
      </c>
      <c r="AL429" s="198">
        <v>43448248.276273809</v>
      </c>
    </row>
    <row r="430" spans="13:38" x14ac:dyDescent="0.25">
      <c r="M430">
        <v>428</v>
      </c>
      <c r="N430">
        <f t="shared" si="29"/>
        <v>-10</v>
      </c>
      <c r="O430">
        <f t="shared" si="30"/>
        <v>7000</v>
      </c>
      <c r="P430">
        <f t="shared" si="31"/>
        <v>0.3</v>
      </c>
      <c r="S430">
        <v>428</v>
      </c>
      <c r="T430" s="192">
        <v>51257379.087783255</v>
      </c>
      <c r="U430" s="192">
        <v>51479801.46994964</v>
      </c>
      <c r="V430" s="192">
        <v>51309980.075642347</v>
      </c>
      <c r="W430" s="192">
        <v>51028570.317414731</v>
      </c>
      <c r="X430" s="192">
        <v>50498427.624195926</v>
      </c>
      <c r="Y430" s="192">
        <v>49837599.111405365</v>
      </c>
      <c r="Z430" s="192">
        <v>49793055.14560055</v>
      </c>
      <c r="AA430" s="192">
        <v>49650300.951565214</v>
      </c>
      <c r="AB430" s="192">
        <v>49572153.562978245</v>
      </c>
      <c r="AC430" s="192">
        <v>49098739.958777845</v>
      </c>
      <c r="AD430" s="192">
        <v>48706332.37927191</v>
      </c>
      <c r="AE430" s="192">
        <f t="shared" si="32"/>
        <v>51479801.46994964</v>
      </c>
      <c r="AF430" s="192">
        <f>HLOOKUP(MAX(T430:AD430),T430:$AD$1158,COUNT(AD430:$AD$1158),FALSE)</f>
        <v>155000</v>
      </c>
      <c r="AK430">
        <v>427</v>
      </c>
      <c r="AL430" s="198">
        <v>48433149.298693165</v>
      </c>
    </row>
    <row r="431" spans="13:38" x14ac:dyDescent="0.25">
      <c r="M431">
        <v>429</v>
      </c>
      <c r="N431">
        <f t="shared" si="29"/>
        <v>-5</v>
      </c>
      <c r="O431">
        <f t="shared" si="30"/>
        <v>7000</v>
      </c>
      <c r="P431">
        <f t="shared" si="31"/>
        <v>0.3</v>
      </c>
      <c r="S431">
        <v>429</v>
      </c>
      <c r="T431" s="192">
        <v>53370179.504883461</v>
      </c>
      <c r="U431" s="192">
        <v>53695452.732436739</v>
      </c>
      <c r="V431" s="192">
        <v>53498299.562733077</v>
      </c>
      <c r="W431" s="192">
        <v>53665443.104686953</v>
      </c>
      <c r="X431" s="192">
        <v>53247305.80703982</v>
      </c>
      <c r="Y431" s="192">
        <v>52317146.079108916</v>
      </c>
      <c r="Z431" s="192">
        <v>52717282.946620479</v>
      </c>
      <c r="AA431" s="192">
        <v>52735195.321124144</v>
      </c>
      <c r="AB431" s="192">
        <v>52108891.695952214</v>
      </c>
      <c r="AC431" s="192">
        <v>51966590.233965173</v>
      </c>
      <c r="AD431" s="192">
        <v>51420822.946741663</v>
      </c>
      <c r="AE431" s="192">
        <f t="shared" si="32"/>
        <v>53695452.732436739</v>
      </c>
      <c r="AF431" s="192">
        <f>HLOOKUP(MAX(T431:AD431),T431:$AD$1158,COUNT(AD431:$AD$1158),FALSE)</f>
        <v>155000</v>
      </c>
      <c r="AK431">
        <v>428</v>
      </c>
      <c r="AL431" s="198">
        <v>50907004.646850482</v>
      </c>
    </row>
    <row r="432" spans="13:38" x14ac:dyDescent="0.25">
      <c r="M432">
        <v>430</v>
      </c>
      <c r="N432">
        <f t="shared" si="29"/>
        <v>0</v>
      </c>
      <c r="O432">
        <f t="shared" si="30"/>
        <v>7000</v>
      </c>
      <c r="P432">
        <f t="shared" si="31"/>
        <v>0.3</v>
      </c>
      <c r="S432">
        <v>430</v>
      </c>
      <c r="T432" s="192">
        <v>55552403.521689288</v>
      </c>
      <c r="U432" s="192">
        <v>55983907.126298293</v>
      </c>
      <c r="V432" s="192">
        <v>56023166.954433613</v>
      </c>
      <c r="W432" s="192">
        <v>55950838.418648623</v>
      </c>
      <c r="X432" s="192">
        <v>55473533.565566674</v>
      </c>
      <c r="Y432" s="192">
        <v>55131201.823768578</v>
      </c>
      <c r="Z432" s="192">
        <v>55293905.741194986</v>
      </c>
      <c r="AA432" s="192">
        <v>55408893.942569576</v>
      </c>
      <c r="AB432" s="192">
        <v>55487499.925035089</v>
      </c>
      <c r="AC432" s="192">
        <v>55275495.394667447</v>
      </c>
      <c r="AD432" s="192">
        <v>55036174.507791162</v>
      </c>
      <c r="AE432" s="192">
        <f t="shared" si="32"/>
        <v>56023166.954433613</v>
      </c>
      <c r="AF432" s="192">
        <f>HLOOKUP(MAX(T432:AD432),T432:$AD$1158,COUNT(AD432:$AD$1158),FALSE)</f>
        <v>160000</v>
      </c>
      <c r="AK432">
        <v>429</v>
      </c>
      <c r="AL432" s="198">
        <v>53462147.343320519</v>
      </c>
    </row>
    <row r="433" spans="13:38" x14ac:dyDescent="0.25">
      <c r="M433">
        <v>431</v>
      </c>
      <c r="N433">
        <f t="shared" si="29"/>
        <v>10</v>
      </c>
      <c r="O433">
        <f t="shared" si="30"/>
        <v>7000</v>
      </c>
      <c r="P433">
        <f t="shared" si="31"/>
        <v>0.3</v>
      </c>
      <c r="S433">
        <v>431</v>
      </c>
      <c r="T433" s="192">
        <v>59928399.401647814</v>
      </c>
      <c r="U433" s="192">
        <v>60572925.908003986</v>
      </c>
      <c r="V433" s="192">
        <v>60695026.01710321</v>
      </c>
      <c r="W433" s="192">
        <v>60873106.5198825</v>
      </c>
      <c r="X433" s="192">
        <v>60559888.394698687</v>
      </c>
      <c r="Y433" s="192">
        <v>60471632.369887695</v>
      </c>
      <c r="Z433" s="192">
        <v>60674441.586627707</v>
      </c>
      <c r="AA433" s="192">
        <v>61116992.421395198</v>
      </c>
      <c r="AB433" s="192">
        <v>61273465.674529791</v>
      </c>
      <c r="AC433" s="192">
        <v>61398089.639955506</v>
      </c>
      <c r="AD433" s="192">
        <v>61227570.161347851</v>
      </c>
      <c r="AE433" s="192">
        <f t="shared" si="32"/>
        <v>61398089.639955506</v>
      </c>
      <c r="AF433" s="192">
        <f>HLOOKUP(MAX(T433:AD433),T433:$AD$1158,COUNT(AD433:$AD$1158),FALSE)</f>
        <v>195000</v>
      </c>
      <c r="AK433">
        <v>430</v>
      </c>
      <c r="AL433" s="198">
        <v>55891905.669269837</v>
      </c>
    </row>
    <row r="434" spans="13:38" x14ac:dyDescent="0.25">
      <c r="M434">
        <v>432</v>
      </c>
      <c r="N434">
        <f t="shared" si="29"/>
        <v>20</v>
      </c>
      <c r="O434">
        <f t="shared" si="30"/>
        <v>7000</v>
      </c>
      <c r="P434">
        <f t="shared" si="31"/>
        <v>0.3</v>
      </c>
      <c r="S434">
        <v>432</v>
      </c>
      <c r="T434" s="192">
        <v>64185762.697855011</v>
      </c>
      <c r="U434" s="192">
        <v>64815479.391014457</v>
      </c>
      <c r="V434" s="192">
        <v>65408212.895894468</v>
      </c>
      <c r="W434" s="192">
        <v>65752213.465783298</v>
      </c>
      <c r="X434" s="192">
        <v>65691237.718375206</v>
      </c>
      <c r="Y434" s="192">
        <v>65765235.082250923</v>
      </c>
      <c r="Z434" s="192">
        <v>66175292.182222113</v>
      </c>
      <c r="AA434" s="192">
        <v>66875585.41239956</v>
      </c>
      <c r="AB434" s="192">
        <v>67188812.036586627</v>
      </c>
      <c r="AC434" s="192">
        <v>67574845.075845107</v>
      </c>
      <c r="AD434" s="192">
        <v>67557412.289867103</v>
      </c>
      <c r="AE434" s="192">
        <f t="shared" si="32"/>
        <v>67574845.075845107</v>
      </c>
      <c r="AF434" s="192">
        <f>HLOOKUP(MAX(T434:AD434),T434:$AD$1158,COUNT(AD434:$AD$1158),FALSE)</f>
        <v>195000</v>
      </c>
      <c r="AK434">
        <v>431</v>
      </c>
      <c r="AL434" s="198">
        <v>60920903.713897213</v>
      </c>
    </row>
    <row r="435" spans="13:38" x14ac:dyDescent="0.25">
      <c r="M435">
        <v>433</v>
      </c>
      <c r="N435">
        <f t="shared" si="29"/>
        <v>30</v>
      </c>
      <c r="O435">
        <f t="shared" si="30"/>
        <v>7000</v>
      </c>
      <c r="P435">
        <f t="shared" si="31"/>
        <v>0.3</v>
      </c>
      <c r="S435">
        <v>433</v>
      </c>
      <c r="T435" s="192">
        <v>68480787.131761014</v>
      </c>
      <c r="U435" s="192">
        <v>69319585.047363088</v>
      </c>
      <c r="V435" s="192">
        <v>70121399.77468574</v>
      </c>
      <c r="W435" s="192">
        <v>70674481.567017198</v>
      </c>
      <c r="X435" s="192">
        <v>70822587.042051688</v>
      </c>
      <c r="Y435" s="192">
        <v>71105665.628370047</v>
      </c>
      <c r="Z435" s="192">
        <v>71724803.950783864</v>
      </c>
      <c r="AA435" s="192">
        <v>72634178.403403953</v>
      </c>
      <c r="AB435" s="192">
        <v>73156486.250033632</v>
      </c>
      <c r="AC435" s="192">
        <v>73697439.321133167</v>
      </c>
      <c r="AD435" s="192">
        <v>73943248.948199332</v>
      </c>
      <c r="AE435" s="192">
        <f t="shared" si="32"/>
        <v>73943248.948199332</v>
      </c>
      <c r="AF435" s="192">
        <f>HLOOKUP(MAX(T435:AD435),T435:$AD$1158,COUNT(AD435:$AD$1158),FALSE)</f>
        <v>200000</v>
      </c>
      <c r="AK435">
        <v>432</v>
      </c>
      <c r="AL435" s="198">
        <v>65752677.826699212</v>
      </c>
    </row>
    <row r="436" spans="13:38" x14ac:dyDescent="0.25">
      <c r="M436">
        <v>434</v>
      </c>
      <c r="N436">
        <f t="shared" si="29"/>
        <v>40</v>
      </c>
      <c r="O436">
        <f t="shared" si="30"/>
        <v>7000</v>
      </c>
      <c r="P436">
        <f t="shared" si="31"/>
        <v>0.3</v>
      </c>
      <c r="S436">
        <v>434</v>
      </c>
      <c r="T436" s="192">
        <v>72775811.565667048</v>
      </c>
      <c r="U436" s="192">
        <v>73869109.352158532</v>
      </c>
      <c r="V436" s="192">
        <v>74923441.4581386</v>
      </c>
      <c r="W436" s="192">
        <v>75403711.401023865</v>
      </c>
      <c r="X436" s="192">
        <v>75908941.871183708</v>
      </c>
      <c r="Y436" s="192">
        <v>76546776.017064363</v>
      </c>
      <c r="Z436" s="192">
        <v>77274315.719345614</v>
      </c>
      <c r="AA436" s="192">
        <v>78342276.882229567</v>
      </c>
      <c r="AB436" s="192">
        <v>79071832.612090454</v>
      </c>
      <c r="AC436" s="192">
        <v>79874194.757022753</v>
      </c>
      <c r="AD436" s="192">
        <v>80273091.076718599</v>
      </c>
      <c r="AE436" s="192">
        <f t="shared" si="32"/>
        <v>80273091.076718599</v>
      </c>
      <c r="AF436" s="192">
        <f>HLOOKUP(MAX(T436:AD436),T436:$AD$1158,COUNT(AD436:$AD$1158),FALSE)</f>
        <v>200000</v>
      </c>
      <c r="AK436">
        <v>433</v>
      </c>
      <c r="AL436" s="198">
        <v>70781675.871326581</v>
      </c>
    </row>
    <row r="437" spans="13:38" x14ac:dyDescent="0.25">
      <c r="M437">
        <v>435</v>
      </c>
      <c r="N437">
        <f t="shared" si="29"/>
        <v>50</v>
      </c>
      <c r="O437">
        <f t="shared" si="30"/>
        <v>7000</v>
      </c>
      <c r="P437">
        <f t="shared" si="31"/>
        <v>0.3</v>
      </c>
      <c r="S437">
        <v>435</v>
      </c>
      <c r="T437" s="192">
        <v>77033174.861874223</v>
      </c>
      <c r="U437" s="192">
        <v>78373215.008507177</v>
      </c>
      <c r="V437" s="192">
        <v>79595300.520808205</v>
      </c>
      <c r="W437" s="192">
        <v>80325979.502257735</v>
      </c>
      <c r="X437" s="192">
        <v>81040291.194860205</v>
      </c>
      <c r="Y437" s="192">
        <v>81840378.729427576</v>
      </c>
      <c r="Z437" s="192">
        <v>82775166.31494005</v>
      </c>
      <c r="AA437" s="192">
        <v>84100869.873233944</v>
      </c>
      <c r="AB437" s="192">
        <v>85039506.825537458</v>
      </c>
      <c r="AC437" s="192">
        <v>86167396.752705723</v>
      </c>
      <c r="AD437" s="192">
        <v>86658927.735050827</v>
      </c>
      <c r="AE437" s="192">
        <f t="shared" si="32"/>
        <v>86658927.735050827</v>
      </c>
      <c r="AF437" s="192">
        <f>HLOOKUP(MAX(T437:AD437),T437:$AD$1158,COUNT(AD437:$AD$1158),FALSE)</f>
        <v>200000</v>
      </c>
      <c r="AK437">
        <v>434</v>
      </c>
      <c r="AL437" s="198">
        <v>75766576.893745929</v>
      </c>
    </row>
    <row r="438" spans="13:38" x14ac:dyDescent="0.25">
      <c r="M438">
        <v>436</v>
      </c>
      <c r="N438">
        <f t="shared" si="29"/>
        <v>-75</v>
      </c>
      <c r="O438">
        <f t="shared" si="30"/>
        <v>9000</v>
      </c>
      <c r="P438">
        <f t="shared" si="31"/>
        <v>0.3</v>
      </c>
      <c r="S438">
        <v>436</v>
      </c>
      <c r="T438" s="192">
        <v>22958188.349735249</v>
      </c>
      <c r="U438" s="192">
        <v>21728724.282756533</v>
      </c>
      <c r="V438" s="192">
        <v>20379363.329455879</v>
      </c>
      <c r="W438" s="192">
        <v>19036598.193065539</v>
      </c>
      <c r="X438" s="192">
        <v>17046458.128862932</v>
      </c>
      <c r="Y438" s="192">
        <v>14955519.989573278</v>
      </c>
      <c r="Z438" s="192">
        <v>13656202.322498975</v>
      </c>
      <c r="AA438" s="192">
        <v>12410790.275432808</v>
      </c>
      <c r="AB438" s="192">
        <v>10522313.526873883</v>
      </c>
      <c r="AC438" s="192">
        <v>8899884.8719296083</v>
      </c>
      <c r="AD438" s="192">
        <v>6928260.4951289911</v>
      </c>
      <c r="AE438" s="192">
        <f t="shared" si="32"/>
        <v>22958188.349735249</v>
      </c>
      <c r="AF438" s="192">
        <f>HLOOKUP(MAX(T438:AD438),T438:$AD$1158,COUNT(AD438:$AD$1158),FALSE)</f>
        <v>150000</v>
      </c>
      <c r="AK438">
        <v>435</v>
      </c>
      <c r="AL438" s="198">
        <v>80795574.938373312</v>
      </c>
    </row>
    <row r="439" spans="13:38" x14ac:dyDescent="0.25">
      <c r="M439">
        <v>437</v>
      </c>
      <c r="N439">
        <f t="shared" si="29"/>
        <v>-65</v>
      </c>
      <c r="O439">
        <f t="shared" si="30"/>
        <v>9000</v>
      </c>
      <c r="P439">
        <f t="shared" si="31"/>
        <v>0.3</v>
      </c>
      <c r="S439">
        <v>437</v>
      </c>
      <c r="T439" s="192">
        <v>27189425.292048611</v>
      </c>
      <c r="U439" s="192">
        <v>26169042.447512519</v>
      </c>
      <c r="V439" s="192">
        <v>25028762.716654476</v>
      </c>
      <c r="W439" s="192">
        <v>23852476.971200895</v>
      </c>
      <c r="X439" s="192">
        <v>22069584.790229488</v>
      </c>
      <c r="Y439" s="192">
        <v>20185894.534171041</v>
      </c>
      <c r="Z439" s="192">
        <v>19141926.599468056</v>
      </c>
      <c r="AA439" s="192">
        <v>18055660.586492989</v>
      </c>
      <c r="AB439" s="192">
        <v>16374431.72116527</v>
      </c>
      <c r="AC439" s="192">
        <v>15012852.816226549</v>
      </c>
      <c r="AD439" s="192">
        <v>13250309.661868554</v>
      </c>
      <c r="AE439" s="192">
        <f t="shared" si="32"/>
        <v>27189425.292048611</v>
      </c>
      <c r="AF439" s="192">
        <f>HLOOKUP(MAX(T439:AD439),T439:$AD$1158,COUNT(AD439:$AD$1158),FALSE)</f>
        <v>150000</v>
      </c>
      <c r="AK439">
        <v>436</v>
      </c>
      <c r="AL439" s="198">
        <v>18203478.05461916</v>
      </c>
    </row>
    <row r="440" spans="13:38" x14ac:dyDescent="0.25">
      <c r="M440">
        <v>438</v>
      </c>
      <c r="N440">
        <f t="shared" si="29"/>
        <v>-55</v>
      </c>
      <c r="O440">
        <f t="shared" si="30"/>
        <v>9000</v>
      </c>
      <c r="P440">
        <f t="shared" si="31"/>
        <v>0.3</v>
      </c>
      <c r="S440">
        <v>438</v>
      </c>
      <c r="T440" s="192">
        <v>31254724.371821083</v>
      </c>
      <c r="U440" s="192">
        <v>30570425.459185451</v>
      </c>
      <c r="V440" s="192">
        <v>29678162.103853084</v>
      </c>
      <c r="W440" s="192">
        <v>28802551.518579736</v>
      </c>
      <c r="X440" s="192">
        <v>27137146.622313336</v>
      </c>
      <c r="Y440" s="192">
        <v>25462537.588697504</v>
      </c>
      <c r="Z440" s="192">
        <v>24579549.027297031</v>
      </c>
      <c r="AA440" s="192">
        <v>23750466.085904691</v>
      </c>
      <c r="AB440" s="192">
        <v>22278318.443019588</v>
      </c>
      <c r="AC440" s="192">
        <v>20886086.411375225</v>
      </c>
      <c r="AD440" s="192">
        <v>19572358.828608114</v>
      </c>
      <c r="AE440" s="192">
        <f t="shared" si="32"/>
        <v>31254724.371821083</v>
      </c>
      <c r="AF440" s="192">
        <f>HLOOKUP(MAX(T440:AD440),T440:$AD$1158,COUNT(AD440:$AD$1158),FALSE)</f>
        <v>150000</v>
      </c>
      <c r="AK440">
        <v>437</v>
      </c>
      <c r="AL440" s="198">
        <v>22973966.251645707</v>
      </c>
    </row>
    <row r="441" spans="13:38" x14ac:dyDescent="0.25">
      <c r="M441">
        <v>439</v>
      </c>
      <c r="N441">
        <f t="shared" si="29"/>
        <v>-45</v>
      </c>
      <c r="O441">
        <f t="shared" si="30"/>
        <v>9000</v>
      </c>
      <c r="P441">
        <f t="shared" si="31"/>
        <v>0.3</v>
      </c>
      <c r="S441">
        <v>439</v>
      </c>
      <c r="T441" s="192">
        <v>35485961.314134449</v>
      </c>
      <c r="U441" s="192">
        <v>35010743.623941429</v>
      </c>
      <c r="V441" s="192">
        <v>34286792.998757221</v>
      </c>
      <c r="W441" s="192">
        <v>33378901.499073319</v>
      </c>
      <c r="X441" s="192">
        <v>32160273.283679888</v>
      </c>
      <c r="Y441" s="192">
        <v>30692912.133295268</v>
      </c>
      <c r="Z441" s="192">
        <v>30065273.30426611</v>
      </c>
      <c r="AA441" s="192">
        <v>29395336.39696487</v>
      </c>
      <c r="AB441" s="192">
        <v>28130436.637310978</v>
      </c>
      <c r="AC441" s="192">
        <v>26999054.355672166</v>
      </c>
      <c r="AD441" s="192">
        <v>25838972.78936192</v>
      </c>
      <c r="AE441" s="192">
        <f t="shared" si="32"/>
        <v>35485961.314134449</v>
      </c>
      <c r="AF441" s="192">
        <f>HLOOKUP(MAX(T441:AD441),T441:$AD$1158,COUNT(AD441:$AD$1158),FALSE)</f>
        <v>150000</v>
      </c>
      <c r="AK441">
        <v>438</v>
      </c>
      <c r="AL441" s="198">
        <v>27939176.804680411</v>
      </c>
    </row>
    <row r="442" spans="13:38" x14ac:dyDescent="0.25">
      <c r="M442">
        <v>440</v>
      </c>
      <c r="N442">
        <f t="shared" si="29"/>
        <v>-35</v>
      </c>
      <c r="O442">
        <f t="shared" si="30"/>
        <v>9000</v>
      </c>
      <c r="P442">
        <f t="shared" si="31"/>
        <v>0.3</v>
      </c>
      <c r="S442">
        <v>440</v>
      </c>
      <c r="T442" s="192">
        <v>39717198.256447814</v>
      </c>
      <c r="U442" s="192">
        <v>39451061.788697414</v>
      </c>
      <c r="V442" s="192">
        <v>38753855.30416885</v>
      </c>
      <c r="W442" s="192">
        <v>38237382.108714536</v>
      </c>
      <c r="X442" s="192">
        <v>37227835.115763731</v>
      </c>
      <c r="Y442" s="192">
        <v>35969555.187821731</v>
      </c>
      <c r="Z442" s="192">
        <v>35502895.732095085</v>
      </c>
      <c r="AA442" s="192">
        <v>35197502.551332347</v>
      </c>
      <c r="AB442" s="192">
        <v>34034323.359165296</v>
      </c>
      <c r="AC442" s="192">
        <v>33058420.433194764</v>
      </c>
      <c r="AD442" s="192">
        <v>32161021.956101485</v>
      </c>
      <c r="AE442" s="192">
        <f t="shared" si="32"/>
        <v>39717198.256447814</v>
      </c>
      <c r="AF442" s="192">
        <f>HLOOKUP(MAX(T442:AD442),T442:$AD$1158,COUNT(AD442:$AD$1158),FALSE)</f>
        <v>150000</v>
      </c>
      <c r="AK442">
        <v>439</v>
      </c>
      <c r="AL442" s="198">
        <v>32860849.659334309</v>
      </c>
    </row>
    <row r="443" spans="13:38" x14ac:dyDescent="0.25">
      <c r="M443">
        <v>441</v>
      </c>
      <c r="N443">
        <f t="shared" si="29"/>
        <v>-25</v>
      </c>
      <c r="O443">
        <f t="shared" si="30"/>
        <v>9000</v>
      </c>
      <c r="P443">
        <f t="shared" si="31"/>
        <v>0.3</v>
      </c>
      <c r="S443">
        <v>441</v>
      </c>
      <c r="T443" s="192">
        <v>43991102.284713559</v>
      </c>
      <c r="U443" s="192">
        <v>43975090.532581948</v>
      </c>
      <c r="V443" s="192">
        <v>43403254.691367447</v>
      </c>
      <c r="W443" s="192">
        <v>43187456.656093389</v>
      </c>
      <c r="X443" s="192">
        <v>42390932.564889729</v>
      </c>
      <c r="Y443" s="192">
        <v>41039262.331692085</v>
      </c>
      <c r="Z443" s="192">
        <v>40988620.009064168</v>
      </c>
      <c r="AA443" s="192">
        <v>40561612.265886091</v>
      </c>
      <c r="AB443" s="192">
        <v>39938210.081019618</v>
      </c>
      <c r="AC443" s="192">
        <v>39171388.377491698</v>
      </c>
      <c r="AD443" s="192">
        <v>38427635.916855283</v>
      </c>
      <c r="AE443" s="192">
        <f t="shared" si="32"/>
        <v>43991102.284713559</v>
      </c>
      <c r="AF443" s="192">
        <f>HLOOKUP(MAX(T443:AD443),T443:$AD$1158,COUNT(AD443:$AD$1158),FALSE)</f>
        <v>150000</v>
      </c>
      <c r="AK443">
        <v>440</v>
      </c>
      <c r="AL443" s="198">
        <v>37826060.212369017</v>
      </c>
    </row>
    <row r="444" spans="13:38" x14ac:dyDescent="0.25">
      <c r="M444">
        <v>442</v>
      </c>
      <c r="N444">
        <f t="shared" si="29"/>
        <v>-15</v>
      </c>
      <c r="O444">
        <f t="shared" si="30"/>
        <v>9000</v>
      </c>
      <c r="P444">
        <f t="shared" si="31"/>
        <v>0.3</v>
      </c>
      <c r="S444">
        <v>442</v>
      </c>
      <c r="T444" s="192">
        <v>48222339.22702691</v>
      </c>
      <c r="U444" s="192">
        <v>48376473.544254877</v>
      </c>
      <c r="V444" s="192">
        <v>48052654.078566059</v>
      </c>
      <c r="W444" s="192">
        <v>48003335.434228733</v>
      </c>
      <c r="X444" s="192">
        <v>47414059.226256289</v>
      </c>
      <c r="Y444" s="192">
        <v>46315905.386218548</v>
      </c>
      <c r="Z444" s="192">
        <v>46577763.261684485</v>
      </c>
      <c r="AA444" s="192">
        <v>46256417.765297793</v>
      </c>
      <c r="AB444" s="192">
        <v>45790328.275311008</v>
      </c>
      <c r="AC444" s="192">
        <v>45230754.455014303</v>
      </c>
      <c r="AD444" s="192">
        <v>44749685.083594844</v>
      </c>
      <c r="AE444" s="192">
        <f t="shared" si="32"/>
        <v>48376473.544254877</v>
      </c>
      <c r="AF444" s="192">
        <f>HLOOKUP(MAX(T444:AD444),T444:$AD$1158,COUNT(AD444:$AD$1158),FALSE)</f>
        <v>155000</v>
      </c>
      <c r="AK444">
        <v>441</v>
      </c>
      <c r="AL444" s="198">
        <v>42791270.765403718</v>
      </c>
    </row>
    <row r="445" spans="13:38" x14ac:dyDescent="0.25">
      <c r="M445">
        <v>443</v>
      </c>
      <c r="N445">
        <f t="shared" si="29"/>
        <v>-10</v>
      </c>
      <c r="O445">
        <f t="shared" si="30"/>
        <v>9000</v>
      </c>
      <c r="P445">
        <f t="shared" si="31"/>
        <v>0.3</v>
      </c>
      <c r="S445">
        <v>443</v>
      </c>
      <c r="T445" s="192">
        <v>50372153.976256408</v>
      </c>
      <c r="U445" s="192">
        <v>50632518.670540109</v>
      </c>
      <c r="V445" s="192">
        <v>50502581.8403401</v>
      </c>
      <c r="W445" s="192">
        <v>50259114.394229777</v>
      </c>
      <c r="X445" s="192">
        <v>49766914.013128273</v>
      </c>
      <c r="Y445" s="192">
        <v>49142617.827002086</v>
      </c>
      <c r="Z445" s="192">
        <v>49124769.702298351</v>
      </c>
      <c r="AA445" s="192">
        <v>49007860.687738374</v>
      </c>
      <c r="AB445" s="192">
        <v>48953056.902809575</v>
      </c>
      <c r="AC445" s="192">
        <v>48505488.478084549</v>
      </c>
      <c r="AD445" s="192">
        <v>48136424.502236761</v>
      </c>
      <c r="AE445" s="192">
        <f t="shared" si="32"/>
        <v>50632518.670540109</v>
      </c>
      <c r="AF445" s="192">
        <f>HLOOKUP(MAX(T445:AD445),T445:$AD$1158,COUNT(AD445:$AD$1158),FALSE)</f>
        <v>155000</v>
      </c>
      <c r="AK445">
        <v>442</v>
      </c>
      <c r="AL445" s="198">
        <v>47712943.62005762</v>
      </c>
    </row>
    <row r="446" spans="13:38" x14ac:dyDescent="0.25">
      <c r="M446">
        <v>444</v>
      </c>
      <c r="N446">
        <f t="shared" si="29"/>
        <v>-5</v>
      </c>
      <c r="O446">
        <f t="shared" si="30"/>
        <v>9000</v>
      </c>
      <c r="P446">
        <f t="shared" si="31"/>
        <v>0.3</v>
      </c>
      <c r="S446">
        <v>444</v>
      </c>
      <c r="T446" s="192">
        <v>52453576.169340275</v>
      </c>
      <c r="U446" s="192">
        <v>52816791.709010854</v>
      </c>
      <c r="V446" s="192">
        <v>52661284.973470196</v>
      </c>
      <c r="W446" s="192">
        <v>52861816.043869957</v>
      </c>
      <c r="X446" s="192">
        <v>52481621.058340132</v>
      </c>
      <c r="Y446" s="192">
        <v>51592548.440745011</v>
      </c>
      <c r="Z446" s="192">
        <v>52015385.68951346</v>
      </c>
      <c r="AA446" s="192">
        <v>52058583.919665277</v>
      </c>
      <c r="AB446" s="192">
        <v>51462680.257640108</v>
      </c>
      <c r="AC446" s="192">
        <v>51343722.399311237</v>
      </c>
      <c r="AD446" s="192">
        <v>50823800.291563094</v>
      </c>
      <c r="AE446" s="192">
        <f t="shared" si="32"/>
        <v>52861816.043869957</v>
      </c>
      <c r="AF446" s="192">
        <f>HLOOKUP(MAX(T446:AD446),T446:$AD$1158,COUNT(AD446:$AD$1158),FALSE)</f>
        <v>165000</v>
      </c>
      <c r="AK446">
        <v>443</v>
      </c>
      <c r="AL446" s="198">
        <v>50155420.744198613</v>
      </c>
    </row>
    <row r="447" spans="13:38" x14ac:dyDescent="0.25">
      <c r="M447">
        <v>445</v>
      </c>
      <c r="N447">
        <f t="shared" si="29"/>
        <v>0</v>
      </c>
      <c r="O447">
        <f t="shared" si="30"/>
        <v>9000</v>
      </c>
      <c r="P447">
        <f t="shared" si="31"/>
        <v>0.3</v>
      </c>
      <c r="S447">
        <v>445</v>
      </c>
      <c r="T447" s="192">
        <v>54603390.918569766</v>
      </c>
      <c r="U447" s="192">
        <v>55072836.83529608</v>
      </c>
      <c r="V447" s="192">
        <v>55151981.227538697</v>
      </c>
      <c r="W447" s="192">
        <v>55117595.003871001</v>
      </c>
      <c r="X447" s="192">
        <v>54680174.714896344</v>
      </c>
      <c r="Y447" s="192">
        <v>54372992.371599853</v>
      </c>
      <c r="Z447" s="192">
        <v>54562392.130127333</v>
      </c>
      <c r="AA447" s="192">
        <v>54702666.187150083</v>
      </c>
      <c r="AB447" s="192">
        <v>54805175.097100966</v>
      </c>
      <c r="AC447" s="192">
        <v>54618456.422381483</v>
      </c>
      <c r="AD447" s="192">
        <v>54403038.462990567</v>
      </c>
      <c r="AE447" s="192">
        <f t="shared" si="32"/>
        <v>55151981.227538697</v>
      </c>
      <c r="AF447" s="192">
        <f>HLOOKUP(MAX(T447:AD447),T447:$AD$1158,COUNT(AD447:$AD$1158),FALSE)</f>
        <v>160000</v>
      </c>
      <c r="AK447">
        <v>444</v>
      </c>
      <c r="AL447" s="198">
        <v>52678154.173092328</v>
      </c>
    </row>
    <row r="448" spans="13:38" x14ac:dyDescent="0.25">
      <c r="M448">
        <v>446</v>
      </c>
      <c r="N448">
        <f t="shared" si="29"/>
        <v>10</v>
      </c>
      <c r="O448">
        <f t="shared" si="30"/>
        <v>9000</v>
      </c>
      <c r="P448">
        <f t="shared" si="31"/>
        <v>0.3</v>
      </c>
      <c r="S448">
        <v>446</v>
      </c>
      <c r="T448" s="192">
        <v>58914396.760707155</v>
      </c>
      <c r="U448" s="192">
        <v>59596865.579180621</v>
      </c>
      <c r="V448" s="192">
        <v>59760612.122442834</v>
      </c>
      <c r="W448" s="192">
        <v>59976075.613512218</v>
      </c>
      <c r="X448" s="192">
        <v>59703301.376262911</v>
      </c>
      <c r="Y448" s="192">
        <v>59649635.426126324</v>
      </c>
      <c r="Z448" s="192">
        <v>59881082.735957377</v>
      </c>
      <c r="AA448" s="192">
        <v>60347536.498210251</v>
      </c>
      <c r="AB448" s="192">
        <v>60529295.60699299</v>
      </c>
      <c r="AC448" s="192">
        <v>60677822.499904081</v>
      </c>
      <c r="AD448" s="192">
        <v>60532588.876944579</v>
      </c>
      <c r="AE448" s="192">
        <f t="shared" si="32"/>
        <v>60677822.499904081</v>
      </c>
      <c r="AF448" s="192">
        <f>HLOOKUP(MAX(T448:AD448),T448:$AD$1158,COUNT(AD448:$AD$1158),FALSE)</f>
        <v>195000</v>
      </c>
      <c r="AK448">
        <v>445</v>
      </c>
      <c r="AL448" s="198">
        <v>55077093.598852515</v>
      </c>
    </row>
    <row r="449" spans="13:38" x14ac:dyDescent="0.25">
      <c r="M449">
        <v>447</v>
      </c>
      <c r="N449">
        <f t="shared" si="29"/>
        <v>20</v>
      </c>
      <c r="O449">
        <f t="shared" si="30"/>
        <v>9000</v>
      </c>
      <c r="P449">
        <f t="shared" si="31"/>
        <v>0.3</v>
      </c>
      <c r="S449">
        <v>447</v>
      </c>
      <c r="T449" s="192">
        <v>63108531.889148876</v>
      </c>
      <c r="U449" s="192">
        <v>63779335.692644127</v>
      </c>
      <c r="V449" s="192">
        <v>64410011.509641439</v>
      </c>
      <c r="W449" s="192">
        <v>64791954.391647577</v>
      </c>
      <c r="X449" s="192">
        <v>64770863.208346754</v>
      </c>
      <c r="Y449" s="192">
        <v>64880009.970724076</v>
      </c>
      <c r="Z449" s="192">
        <v>65318705.163786352</v>
      </c>
      <c r="AA449" s="192">
        <v>66042341.997621953</v>
      </c>
      <c r="AB449" s="192">
        <v>66381413.801284388</v>
      </c>
      <c r="AC449" s="192">
        <v>66790790.444201022</v>
      </c>
      <c r="AD449" s="192">
        <v>66799202.837698385</v>
      </c>
      <c r="AE449" s="192">
        <f t="shared" si="32"/>
        <v>66799202.837698385</v>
      </c>
      <c r="AF449" s="192">
        <f>HLOOKUP(MAX(T449:AD449),T449:$AD$1158,COUNT(AD449:$AD$1158),FALSE)</f>
        <v>200000</v>
      </c>
      <c r="AK449">
        <v>446</v>
      </c>
      <c r="AL449" s="198">
        <v>60042304.151887223</v>
      </c>
    </row>
    <row r="450" spans="13:38" x14ac:dyDescent="0.25">
      <c r="M450">
        <v>448</v>
      </c>
      <c r="N450">
        <f t="shared" si="29"/>
        <v>30</v>
      </c>
      <c r="O450">
        <f t="shared" si="30"/>
        <v>9000</v>
      </c>
      <c r="P450">
        <f t="shared" si="31"/>
        <v>0.3</v>
      </c>
      <c r="S450">
        <v>448</v>
      </c>
      <c r="T450" s="192">
        <v>67339768.831462234</v>
      </c>
      <c r="U450" s="192">
        <v>68219653.857400104</v>
      </c>
      <c r="V450" s="192">
        <v>69059410.896840036</v>
      </c>
      <c r="W450" s="192">
        <v>69650435.001288801</v>
      </c>
      <c r="X450" s="192">
        <v>69838425.040430591</v>
      </c>
      <c r="Y450" s="192">
        <v>70156653.025250539</v>
      </c>
      <c r="Z450" s="192">
        <v>70804429.440755427</v>
      </c>
      <c r="AA450" s="192">
        <v>71737147.497033671</v>
      </c>
      <c r="AB450" s="192">
        <v>72285300.523138702</v>
      </c>
      <c r="AC450" s="192">
        <v>72850156.521723613</v>
      </c>
      <c r="AD450" s="192">
        <v>73121252.004437938</v>
      </c>
      <c r="AE450" s="192">
        <f t="shared" si="32"/>
        <v>73121252.004437938</v>
      </c>
      <c r="AF450" s="192">
        <f>HLOOKUP(MAX(T450:AD450),T450:$AD$1158,COUNT(AD450:$AD$1158),FALSE)</f>
        <v>200000</v>
      </c>
      <c r="AK450">
        <v>447</v>
      </c>
      <c r="AL450" s="198">
        <v>64812792.348913759</v>
      </c>
    </row>
    <row r="451" spans="13:38" x14ac:dyDescent="0.25">
      <c r="M451">
        <v>449</v>
      </c>
      <c r="N451">
        <f t="shared" si="29"/>
        <v>40</v>
      </c>
      <c r="O451">
        <f t="shared" si="30"/>
        <v>9000</v>
      </c>
      <c r="P451">
        <f t="shared" si="31"/>
        <v>0.3</v>
      </c>
      <c r="S451">
        <v>449</v>
      </c>
      <c r="T451" s="192">
        <v>71571005.773775592</v>
      </c>
      <c r="U451" s="192">
        <v>72704747.448201582</v>
      </c>
      <c r="V451" s="192">
        <v>73796462.542471737</v>
      </c>
      <c r="W451" s="192">
        <v>74318378.919520006</v>
      </c>
      <c r="X451" s="192">
        <v>74861551.701797143</v>
      </c>
      <c r="Y451" s="192">
        <v>75532773.376123697</v>
      </c>
      <c r="Z451" s="192">
        <v>76290153.717724517</v>
      </c>
      <c r="AA451" s="192">
        <v>77382017.808093831</v>
      </c>
      <c r="AB451" s="192">
        <v>78137418.7174301</v>
      </c>
      <c r="AC451" s="192">
        <v>78963124.466020554</v>
      </c>
      <c r="AD451" s="192">
        <v>79387865.965191737</v>
      </c>
      <c r="AE451" s="192">
        <f t="shared" si="32"/>
        <v>79387865.965191737</v>
      </c>
      <c r="AF451" s="192">
        <f>HLOOKUP(MAX(T451:AD451),T451:$AD$1158,COUNT(AD451:$AD$1158),FALSE)</f>
        <v>200000</v>
      </c>
      <c r="AK451">
        <v>448</v>
      </c>
      <c r="AL451" s="198">
        <v>69778002.901948467</v>
      </c>
    </row>
    <row r="452" spans="13:38" x14ac:dyDescent="0.25">
      <c r="M452">
        <v>450</v>
      </c>
      <c r="N452">
        <f t="shared" ref="N452:N515" si="33">VLOOKUP(ROUNDUP(MOD(M452,15),0),$J$2:$K$17,2,FALSE)</f>
        <v>50</v>
      </c>
      <c r="O452">
        <f t="shared" ref="O452:O515" si="34">VLOOKUP(ROUNDUP(MOD(M452/15,11),0),$J$20:$K$31,2,FALSE)</f>
        <v>9000</v>
      </c>
      <c r="P452">
        <f t="shared" ref="P452:P515" si="35">VLOOKUP(ROUNDUP(MOD(M452/165,7),0),$J$34:$K$41,2,FALSE)</f>
        <v>0.3</v>
      </c>
      <c r="S452">
        <v>450</v>
      </c>
      <c r="T452" s="192">
        <v>75765140.902217329</v>
      </c>
      <c r="U452" s="192">
        <v>77145065.612957567</v>
      </c>
      <c r="V452" s="192">
        <v>78405093.437375873</v>
      </c>
      <c r="W452" s="192">
        <v>79176859.52916123</v>
      </c>
      <c r="X452" s="192">
        <v>79929113.533880979</v>
      </c>
      <c r="Y452" s="192">
        <v>80763147.920721471</v>
      </c>
      <c r="Z452" s="192">
        <v>81727776.145553485</v>
      </c>
      <c r="AA452" s="192">
        <v>83076823.307505548</v>
      </c>
      <c r="AB452" s="192">
        <v>84041305.439284399</v>
      </c>
      <c r="AC452" s="192">
        <v>85191336.42388235</v>
      </c>
      <c r="AD452" s="192">
        <v>85709915.131931305</v>
      </c>
      <c r="AE452" s="192">
        <f t="shared" ref="AE452:AE515" si="36">MAX(T452:AD452)</f>
        <v>85709915.131931305</v>
      </c>
      <c r="AF452" s="192">
        <f>HLOOKUP(MAX(T452:AD452),T452:$AD$1158,COUNT(AD452:$AD$1158),FALSE)</f>
        <v>200000</v>
      </c>
      <c r="AK452">
        <v>449</v>
      </c>
      <c r="AL452" s="198">
        <v>74699675.756602362</v>
      </c>
    </row>
    <row r="453" spans="13:38" x14ac:dyDescent="0.25">
      <c r="M453">
        <v>451</v>
      </c>
      <c r="N453">
        <f t="shared" si="33"/>
        <v>-75</v>
      </c>
      <c r="O453">
        <f t="shared" si="34"/>
        <v>11000</v>
      </c>
      <c r="P453">
        <f t="shared" si="35"/>
        <v>0.3</v>
      </c>
      <c r="S453">
        <v>451</v>
      </c>
      <c r="T453" s="192">
        <v>22486239.101924814</v>
      </c>
      <c r="U453" s="192">
        <v>21296659.599053383</v>
      </c>
      <c r="V453" s="192">
        <v>19985240.957870025</v>
      </c>
      <c r="W453" s="192">
        <v>18677065.89615408</v>
      </c>
      <c r="X453" s="192">
        <v>16726810.396058761</v>
      </c>
      <c r="Y453" s="192">
        <v>14673814.568886407</v>
      </c>
      <c r="Z453" s="192">
        <v>13400342.08128747</v>
      </c>
      <c r="AA453" s="192">
        <v>12178273.637879463</v>
      </c>
      <c r="AB453" s="192">
        <v>10318434.982411601</v>
      </c>
      <c r="AC453" s="192">
        <v>8719909.2549526989</v>
      </c>
      <c r="AD453" s="192">
        <v>6774130.0576274469</v>
      </c>
      <c r="AE453" s="192">
        <f t="shared" si="36"/>
        <v>22486239.101924814</v>
      </c>
      <c r="AF453" s="192">
        <f>HLOOKUP(MAX(T453:AD453),T453:$AD$1158,COUNT(AD453:$AD$1158),FALSE)</f>
        <v>150000</v>
      </c>
      <c r="AK453">
        <v>450</v>
      </c>
      <c r="AL453" s="198">
        <v>79664886.30963707</v>
      </c>
    </row>
    <row r="454" spans="13:38" x14ac:dyDescent="0.25">
      <c r="M454">
        <v>452</v>
      </c>
      <c r="N454">
        <f t="shared" si="33"/>
        <v>-65</v>
      </c>
      <c r="O454">
        <f t="shared" si="34"/>
        <v>11000</v>
      </c>
      <c r="P454">
        <f t="shared" si="35"/>
        <v>0.3</v>
      </c>
      <c r="S454">
        <v>452</v>
      </c>
      <c r="T454" s="192">
        <v>26653688.552645512</v>
      </c>
      <c r="U454" s="192">
        <v>25673190.2722167</v>
      </c>
      <c r="V454" s="192">
        <v>24570852.853475962</v>
      </c>
      <c r="W454" s="192">
        <v>23429716.506523974</v>
      </c>
      <c r="X454" s="192">
        <v>21686708.889659867</v>
      </c>
      <c r="Y454" s="192">
        <v>19840960.945718717</v>
      </c>
      <c r="Z454" s="192">
        <v>18822278.866663888</v>
      </c>
      <c r="AA454" s="192">
        <v>17759915.78117419</v>
      </c>
      <c r="AB454" s="192">
        <v>16107325.008937534</v>
      </c>
      <c r="AC454" s="192">
        <v>14769089.707656976</v>
      </c>
      <c r="AD454" s="192">
        <v>13032391.732774345</v>
      </c>
      <c r="AE454" s="192">
        <f t="shared" si="36"/>
        <v>26653688.552645512</v>
      </c>
      <c r="AF454" s="192">
        <f>HLOOKUP(MAX(T454:AD454),T454:$AD$1158,COUNT(AD454:$AD$1158),FALSE)</f>
        <v>150000</v>
      </c>
      <c r="AK454">
        <v>451</v>
      </c>
      <c r="AL454" s="198">
        <v>17862377.102067988</v>
      </c>
    </row>
    <row r="455" spans="13:38" x14ac:dyDescent="0.25">
      <c r="M455">
        <v>453</v>
      </c>
      <c r="N455">
        <f t="shared" si="33"/>
        <v>-55</v>
      </c>
      <c r="O455">
        <f t="shared" si="34"/>
        <v>11000</v>
      </c>
      <c r="P455">
        <f t="shared" si="35"/>
        <v>0.3</v>
      </c>
      <c r="S455">
        <v>453</v>
      </c>
      <c r="T455" s="192">
        <v>30657701.716642514</v>
      </c>
      <c r="U455" s="192">
        <v>30011345.116124183</v>
      </c>
      <c r="V455" s="192">
        <v>29156464.749081902</v>
      </c>
      <c r="W455" s="192">
        <v>28314801.016081654</v>
      </c>
      <c r="X455" s="192">
        <v>26690483.230151042</v>
      </c>
      <c r="Y455" s="192">
        <v>25053816.508652519</v>
      </c>
      <c r="Z455" s="192">
        <v>24196673.126727402</v>
      </c>
      <c r="AA455" s="192">
        <v>23390933.788993228</v>
      </c>
      <c r="AB455" s="192">
        <v>21947424.239199188</v>
      </c>
      <c r="AC455" s="192">
        <v>20581037.387030188</v>
      </c>
      <c r="AD455" s="192">
        <v>19290653.407921247</v>
      </c>
      <c r="AE455" s="192">
        <f t="shared" si="36"/>
        <v>30657701.716642514</v>
      </c>
      <c r="AF455" s="192">
        <f>HLOOKUP(MAX(T455:AD455),T455:$AD$1158,COUNT(AD455:$AD$1158),FALSE)</f>
        <v>150000</v>
      </c>
      <c r="AK455">
        <v>452</v>
      </c>
      <c r="AL455" s="198">
        <v>22571579.383319069</v>
      </c>
    </row>
    <row r="456" spans="13:38" x14ac:dyDescent="0.25">
      <c r="M456">
        <v>454</v>
      </c>
      <c r="N456">
        <f t="shared" si="33"/>
        <v>-45</v>
      </c>
      <c r="O456">
        <f t="shared" si="34"/>
        <v>11000</v>
      </c>
      <c r="P456">
        <f t="shared" si="35"/>
        <v>0.3</v>
      </c>
      <c r="S456">
        <v>454</v>
      </c>
      <c r="T456" s="192">
        <v>34825151.167363219</v>
      </c>
      <c r="U456" s="192">
        <v>34387875.789287493</v>
      </c>
      <c r="V456" s="192">
        <v>33701867.476220593</v>
      </c>
      <c r="W456" s="192">
        <v>32831067.627028279</v>
      </c>
      <c r="X456" s="192">
        <v>31650381.723752148</v>
      </c>
      <c r="Y456" s="192">
        <v>30220962.885484826</v>
      </c>
      <c r="Z456" s="192">
        <v>29618609.912103821</v>
      </c>
      <c r="AA456" s="192">
        <v>28972575.932287954</v>
      </c>
      <c r="AB456" s="192">
        <v>27736314.265725121</v>
      </c>
      <c r="AC456" s="192">
        <v>26630217.839734465</v>
      </c>
      <c r="AD456" s="192">
        <v>25494039.200909592</v>
      </c>
      <c r="AE456" s="192">
        <f t="shared" si="36"/>
        <v>34825151.167363219</v>
      </c>
      <c r="AF456" s="192">
        <f>HLOOKUP(MAX(T456:AD456),T456:$AD$1158,COUNT(AD456:$AD$1158),FALSE)</f>
        <v>150000</v>
      </c>
      <c r="AK456">
        <v>453</v>
      </c>
      <c r="AL456" s="198">
        <v>27473002.444761105</v>
      </c>
    </row>
    <row r="457" spans="13:38" x14ac:dyDescent="0.25">
      <c r="M457">
        <v>455</v>
      </c>
      <c r="N457">
        <f t="shared" si="33"/>
        <v>-35</v>
      </c>
      <c r="O457">
        <f t="shared" si="34"/>
        <v>11000</v>
      </c>
      <c r="P457">
        <f t="shared" si="35"/>
        <v>0.3</v>
      </c>
      <c r="S457">
        <v>455</v>
      </c>
      <c r="T457" s="192">
        <v>38992600.618083909</v>
      </c>
      <c r="U457" s="192">
        <v>38764406.46245081</v>
      </c>
      <c r="V457" s="192">
        <v>38107643.865856759</v>
      </c>
      <c r="W457" s="192">
        <v>37625760.745076835</v>
      </c>
      <c r="X457" s="192">
        <v>36654156.064243317</v>
      </c>
      <c r="Y457" s="192">
        <v>35433818.448418625</v>
      </c>
      <c r="Z457" s="192">
        <v>34993004.172167338</v>
      </c>
      <c r="AA457" s="192">
        <v>34709752.048834264</v>
      </c>
      <c r="AB457" s="192">
        <v>33576413.495986782</v>
      </c>
      <c r="AC457" s="192">
        <v>32626355.749491602</v>
      </c>
      <c r="AD457" s="192">
        <v>31752300.876056492</v>
      </c>
      <c r="AE457" s="192">
        <f t="shared" si="36"/>
        <v>38992600.618083909</v>
      </c>
      <c r="AF457" s="192">
        <f>HLOOKUP(MAX(T457:AD457),T457:$AD$1158,COUNT(AD457:$AD$1158),FALSE)</f>
        <v>150000</v>
      </c>
      <c r="AK457">
        <v>454</v>
      </c>
      <c r="AL457" s="198">
        <v>32331447.131649554</v>
      </c>
    </row>
    <row r="458" spans="13:38" x14ac:dyDescent="0.25">
      <c r="M458">
        <v>456</v>
      </c>
      <c r="N458">
        <f t="shared" si="33"/>
        <v>-25</v>
      </c>
      <c r="O458">
        <f t="shared" si="34"/>
        <v>11000</v>
      </c>
      <c r="P458">
        <f t="shared" si="35"/>
        <v>0.3</v>
      </c>
      <c r="S458">
        <v>456</v>
      </c>
      <c r="T458" s="192">
        <v>43202073.932355694</v>
      </c>
      <c r="U458" s="192">
        <v>43223445.168514185</v>
      </c>
      <c r="V458" s="192">
        <v>42693255.761462696</v>
      </c>
      <c r="W458" s="192">
        <v>42510845.254634514</v>
      </c>
      <c r="X458" s="192">
        <v>41752263.475548163</v>
      </c>
      <c r="Y458" s="192">
        <v>40442239.676513523</v>
      </c>
      <c r="Z458" s="192">
        <v>40414940.957543753</v>
      </c>
      <c r="AA458" s="192">
        <v>40013778.393841043</v>
      </c>
      <c r="AB458" s="192">
        <v>39416512.726248443</v>
      </c>
      <c r="AC458" s="192">
        <v>38675536.202195883</v>
      </c>
      <c r="AD458" s="192">
        <v>37955686.669044845</v>
      </c>
      <c r="AE458" s="192">
        <f t="shared" si="36"/>
        <v>43223445.168514185</v>
      </c>
      <c r="AF458" s="192">
        <f>HLOOKUP(MAX(T458:AD458),T458:$AD$1158,COUNT(AD458:$AD$1158),FALSE)</f>
        <v>155000</v>
      </c>
      <c r="AK458">
        <v>455</v>
      </c>
      <c r="AL458" s="198">
        <v>37232870.193091594</v>
      </c>
    </row>
    <row r="459" spans="13:38" x14ac:dyDescent="0.25">
      <c r="M459">
        <v>457</v>
      </c>
      <c r="N459">
        <f t="shared" si="33"/>
        <v>-15</v>
      </c>
      <c r="O459">
        <f t="shared" si="34"/>
        <v>11000</v>
      </c>
      <c r="P459">
        <f t="shared" si="35"/>
        <v>0.3</v>
      </c>
      <c r="S459">
        <v>457</v>
      </c>
      <c r="T459" s="192">
        <v>47369523.3830764</v>
      </c>
      <c r="U459" s="192">
        <v>47561600.01242166</v>
      </c>
      <c r="V459" s="192">
        <v>47278867.657068633</v>
      </c>
      <c r="W459" s="192">
        <v>47263495.865004413</v>
      </c>
      <c r="X459" s="192">
        <v>46712161.969149269</v>
      </c>
      <c r="Y459" s="192">
        <v>45655095.239447318</v>
      </c>
      <c r="Z459" s="192">
        <v>45939094.172342919</v>
      </c>
      <c r="AA459" s="192">
        <v>45644796.401660085</v>
      </c>
      <c r="AB459" s="192">
        <v>45205402.752774373</v>
      </c>
      <c r="AC459" s="192">
        <v>44671674.111953028</v>
      </c>
      <c r="AD459" s="192">
        <v>44213948.34419173</v>
      </c>
      <c r="AE459" s="192">
        <f t="shared" si="36"/>
        <v>47561600.01242166</v>
      </c>
      <c r="AF459" s="192">
        <f>HLOOKUP(MAX(T459:AD459),T459:$AD$1158,COUNT(AD459:$AD$1158),FALSE)</f>
        <v>155000</v>
      </c>
      <c r="AK459">
        <v>456</v>
      </c>
      <c r="AL459" s="198">
        <v>42134293.254533641</v>
      </c>
    </row>
    <row r="460" spans="13:38" x14ac:dyDescent="0.25">
      <c r="M460">
        <v>458</v>
      </c>
      <c r="N460">
        <f t="shared" si="33"/>
        <v>-10</v>
      </c>
      <c r="O460">
        <f t="shared" si="34"/>
        <v>11000</v>
      </c>
      <c r="P460">
        <f t="shared" si="35"/>
        <v>0.3</v>
      </c>
      <c r="S460">
        <v>458</v>
      </c>
      <c r="T460" s="192">
        <v>49486928.864729561</v>
      </c>
      <c r="U460" s="192">
        <v>49785235.871130563</v>
      </c>
      <c r="V460" s="192">
        <v>49695183.605037838</v>
      </c>
      <c r="W460" s="192">
        <v>49489658.471044824</v>
      </c>
      <c r="X460" s="192">
        <v>49035400.40206062</v>
      </c>
      <c r="Y460" s="192">
        <v>48447636.542598806</v>
      </c>
      <c r="Z460" s="192">
        <v>48456484.258996159</v>
      </c>
      <c r="AA460" s="192">
        <v>48365420.423911542</v>
      </c>
      <c r="AB460" s="192">
        <v>48333960.242640905</v>
      </c>
      <c r="AC460" s="192">
        <v>47912236.997391239</v>
      </c>
      <c r="AD460" s="192">
        <v>47566516.625201628</v>
      </c>
      <c r="AE460" s="192">
        <f t="shared" si="36"/>
        <v>49785235.871130563</v>
      </c>
      <c r="AF460" s="192">
        <f>HLOOKUP(MAX(T460:AD460),T460:$AD$1158,COUNT(AD460:$AD$1158),FALSE)</f>
        <v>155000</v>
      </c>
      <c r="AK460">
        <v>457</v>
      </c>
      <c r="AL460" s="198">
        <v>46992737.941422082</v>
      </c>
    </row>
    <row r="461" spans="13:38" x14ac:dyDescent="0.25">
      <c r="M461">
        <v>459</v>
      </c>
      <c r="N461">
        <f t="shared" si="33"/>
        <v>-5</v>
      </c>
      <c r="O461">
        <f t="shared" si="34"/>
        <v>11000</v>
      </c>
      <c r="P461">
        <f t="shared" si="35"/>
        <v>0.3</v>
      </c>
      <c r="S461">
        <v>459</v>
      </c>
      <c r="T461" s="192">
        <v>51536972.833797097</v>
      </c>
      <c r="U461" s="192">
        <v>51938130.685584985</v>
      </c>
      <c r="V461" s="192">
        <v>51824270.384207323</v>
      </c>
      <c r="W461" s="192">
        <v>52058188.983052969</v>
      </c>
      <c r="X461" s="192">
        <v>51715936.309640437</v>
      </c>
      <c r="Y461" s="192">
        <v>50867950.802381113</v>
      </c>
      <c r="Z461" s="192">
        <v>51313488.432406433</v>
      </c>
      <c r="AA461" s="192">
        <v>51381972.518206388</v>
      </c>
      <c r="AB461" s="192">
        <v>50816468.81932801</v>
      </c>
      <c r="AC461" s="192">
        <v>50720854.564657308</v>
      </c>
      <c r="AD461" s="192">
        <v>50226777.636384524</v>
      </c>
      <c r="AE461" s="192">
        <f t="shared" si="36"/>
        <v>52058188.983052969</v>
      </c>
      <c r="AF461" s="192">
        <f>HLOOKUP(MAX(T461:AD461),T461:$AD$1158,COUNT(AD461:$AD$1158),FALSE)</f>
        <v>165000</v>
      </c>
      <c r="AK461">
        <v>458</v>
      </c>
      <c r="AL461" s="198">
        <v>49403836.841546744</v>
      </c>
    </row>
    <row r="462" spans="13:38" x14ac:dyDescent="0.25">
      <c r="M462">
        <v>460</v>
      </c>
      <c r="N462">
        <f t="shared" si="33"/>
        <v>0</v>
      </c>
      <c r="O462">
        <f t="shared" si="34"/>
        <v>11000</v>
      </c>
      <c r="P462">
        <f t="shared" si="35"/>
        <v>0.3</v>
      </c>
      <c r="S462">
        <v>460</v>
      </c>
      <c r="T462" s="192">
        <v>53654378.315450259</v>
      </c>
      <c r="U462" s="192">
        <v>54161766.544293873</v>
      </c>
      <c r="V462" s="192">
        <v>54280795.50064379</v>
      </c>
      <c r="W462" s="192">
        <v>54284351.589093387</v>
      </c>
      <c r="X462" s="192">
        <v>53886815.864226021</v>
      </c>
      <c r="Y462" s="192">
        <v>53614782.919431128</v>
      </c>
      <c r="Z462" s="192">
        <v>53830878.51905968</v>
      </c>
      <c r="AA462" s="192">
        <v>53996438.431730583</v>
      </c>
      <c r="AB462" s="192">
        <v>54122850.269166835</v>
      </c>
      <c r="AC462" s="192">
        <v>53961417.450095512</v>
      </c>
      <c r="AD462" s="192">
        <v>53769902.418189973</v>
      </c>
      <c r="AE462" s="192">
        <f t="shared" si="36"/>
        <v>54284351.589093387</v>
      </c>
      <c r="AF462" s="192">
        <f>HLOOKUP(MAX(T462:AD462),T462:$AD$1158,COUNT(AD462:$AD$1158),FALSE)</f>
        <v>165000</v>
      </c>
      <c r="AK462">
        <v>459</v>
      </c>
      <c r="AL462" s="198">
        <v>51894161.00286413</v>
      </c>
    </row>
    <row r="463" spans="13:38" x14ac:dyDescent="0.25">
      <c r="M463">
        <v>461</v>
      </c>
      <c r="N463">
        <f t="shared" si="33"/>
        <v>10</v>
      </c>
      <c r="O463">
        <f t="shared" si="34"/>
        <v>11000</v>
      </c>
      <c r="P463">
        <f t="shared" si="35"/>
        <v>0.3</v>
      </c>
      <c r="S463">
        <v>461</v>
      </c>
      <c r="T463" s="192">
        <v>57900394.119766474</v>
      </c>
      <c r="U463" s="192">
        <v>58620805.25035724</v>
      </c>
      <c r="V463" s="192">
        <v>58826198.227782458</v>
      </c>
      <c r="W463" s="192">
        <v>59079044.707141951</v>
      </c>
      <c r="X463" s="192">
        <v>58846714.357827127</v>
      </c>
      <c r="Y463" s="192">
        <v>58827638.482364923</v>
      </c>
      <c r="Z463" s="192">
        <v>59087723.885287054</v>
      </c>
      <c r="AA463" s="192">
        <v>59578080.575025305</v>
      </c>
      <c r="AB463" s="192">
        <v>59785125.539456196</v>
      </c>
      <c r="AC463" s="192">
        <v>59957555.359852657</v>
      </c>
      <c r="AD463" s="192">
        <v>59837607.592541307</v>
      </c>
      <c r="AE463" s="192">
        <f t="shared" si="36"/>
        <v>59957555.359852657</v>
      </c>
      <c r="AF463" s="192">
        <f>HLOOKUP(MAX(T463:AD463),T463:$AD$1158,COUNT(AD463:$AD$1158),FALSE)</f>
        <v>195000</v>
      </c>
      <c r="AK463">
        <v>460</v>
      </c>
      <c r="AL463" s="198">
        <v>54262281.528435186</v>
      </c>
    </row>
    <row r="464" spans="13:38" x14ac:dyDescent="0.25">
      <c r="M464">
        <v>462</v>
      </c>
      <c r="N464">
        <f t="shared" si="33"/>
        <v>20</v>
      </c>
      <c r="O464">
        <f t="shared" si="34"/>
        <v>11000</v>
      </c>
      <c r="P464">
        <f t="shared" si="35"/>
        <v>0.3</v>
      </c>
      <c r="S464">
        <v>462</v>
      </c>
      <c r="T464" s="192">
        <v>62031301.080442749</v>
      </c>
      <c r="U464" s="192">
        <v>62743191.994273782</v>
      </c>
      <c r="V464" s="192">
        <v>63411810.12338841</v>
      </c>
      <c r="W464" s="192">
        <v>63831695.317511834</v>
      </c>
      <c r="X464" s="192">
        <v>63850488.698318295</v>
      </c>
      <c r="Y464" s="192">
        <v>63994784.859197237</v>
      </c>
      <c r="Z464" s="192">
        <v>64462118.145350561</v>
      </c>
      <c r="AA464" s="192">
        <v>65209098.582844332</v>
      </c>
      <c r="AB464" s="192">
        <v>65574015.565982133</v>
      </c>
      <c r="AC464" s="192">
        <v>66006735.812556937</v>
      </c>
      <c r="AD464" s="192">
        <v>66040993.385529652</v>
      </c>
      <c r="AE464" s="192">
        <f t="shared" si="36"/>
        <v>66040993.385529652</v>
      </c>
      <c r="AF464" s="192">
        <f>HLOOKUP(MAX(T464:AD464),T464:$AD$1158,COUNT(AD464:$AD$1158),FALSE)</f>
        <v>200000</v>
      </c>
      <c r="AK464">
        <v>461</v>
      </c>
      <c r="AL464" s="198">
        <v>59163704.589877225</v>
      </c>
    </row>
    <row r="465" spans="13:38" x14ac:dyDescent="0.25">
      <c r="M465">
        <v>463</v>
      </c>
      <c r="N465">
        <f t="shared" si="33"/>
        <v>30</v>
      </c>
      <c r="O465">
        <f t="shared" si="34"/>
        <v>11000</v>
      </c>
      <c r="P465">
        <f t="shared" si="35"/>
        <v>0.3</v>
      </c>
      <c r="S465">
        <v>463</v>
      </c>
      <c r="T465" s="192">
        <v>66198750.531163454</v>
      </c>
      <c r="U465" s="192">
        <v>67119722.667437106</v>
      </c>
      <c r="V465" s="192">
        <v>67997422.018994346</v>
      </c>
      <c r="W465" s="192">
        <v>68626388.43556039</v>
      </c>
      <c r="X465" s="192">
        <v>68854263.038809478</v>
      </c>
      <c r="Y465" s="192">
        <v>69207640.422131032</v>
      </c>
      <c r="Z465" s="192">
        <v>69884054.93072699</v>
      </c>
      <c r="AA465" s="192">
        <v>70840116.590663388</v>
      </c>
      <c r="AB465" s="192">
        <v>71414114.796243787</v>
      </c>
      <c r="AC465" s="192">
        <v>72002873.72231406</v>
      </c>
      <c r="AD465" s="192">
        <v>72299255.060676545</v>
      </c>
      <c r="AE465" s="192">
        <f t="shared" si="36"/>
        <v>72299255.060676545</v>
      </c>
      <c r="AF465" s="192">
        <f>HLOOKUP(MAX(T465:AD465),T465:$AD$1158,COUNT(AD465:$AD$1158),FALSE)</f>
        <v>200000</v>
      </c>
      <c r="AK465">
        <v>462</v>
      </c>
      <c r="AL465" s="198">
        <v>63872906.871128306</v>
      </c>
    </row>
    <row r="466" spans="13:38" x14ac:dyDescent="0.25">
      <c r="M466">
        <v>464</v>
      </c>
      <c r="N466">
        <f t="shared" si="33"/>
        <v>40</v>
      </c>
      <c r="O466">
        <f t="shared" si="34"/>
        <v>11000</v>
      </c>
      <c r="P466">
        <f t="shared" si="35"/>
        <v>0.3</v>
      </c>
      <c r="S466">
        <v>464</v>
      </c>
      <c r="T466" s="192">
        <v>70366199.981884152</v>
      </c>
      <c r="U466" s="192">
        <v>71540385.544244632</v>
      </c>
      <c r="V466" s="192">
        <v>72669483.626804873</v>
      </c>
      <c r="W466" s="192">
        <v>73233046.438016146</v>
      </c>
      <c r="X466" s="192">
        <v>73814161.532410592</v>
      </c>
      <c r="Y466" s="192">
        <v>74518770.73518303</v>
      </c>
      <c r="Z466" s="192">
        <v>75305991.716103405</v>
      </c>
      <c r="AA466" s="192">
        <v>76421758.733958095</v>
      </c>
      <c r="AB466" s="192">
        <v>77203004.822769731</v>
      </c>
      <c r="AC466" s="192">
        <v>78052054.175018355</v>
      </c>
      <c r="AD466" s="192">
        <v>78502640.853664905</v>
      </c>
      <c r="AE466" s="192">
        <f t="shared" si="36"/>
        <v>78502640.853664905</v>
      </c>
      <c r="AF466" s="192">
        <f>HLOOKUP(MAX(T466:AD466),T466:$AD$1158,COUNT(AD466:$AD$1158),FALSE)</f>
        <v>200000</v>
      </c>
      <c r="AK466">
        <v>463</v>
      </c>
      <c r="AL466" s="198">
        <v>68774329.932570353</v>
      </c>
    </row>
    <row r="467" spans="13:38" x14ac:dyDescent="0.25">
      <c r="M467">
        <v>465</v>
      </c>
      <c r="N467">
        <f t="shared" si="33"/>
        <v>50</v>
      </c>
      <c r="O467">
        <f t="shared" si="34"/>
        <v>11000</v>
      </c>
      <c r="P467">
        <f t="shared" si="35"/>
        <v>0.3</v>
      </c>
      <c r="S467">
        <v>465</v>
      </c>
      <c r="T467" s="192">
        <v>74497106.942560405</v>
      </c>
      <c r="U467" s="192">
        <v>75916916.217407957</v>
      </c>
      <c r="V467" s="192">
        <v>77214886.353943557</v>
      </c>
      <c r="W467" s="192">
        <v>78027739.556064695</v>
      </c>
      <c r="X467" s="192">
        <v>78817935.872901767</v>
      </c>
      <c r="Y467" s="192">
        <v>79685917.112015337</v>
      </c>
      <c r="Z467" s="192">
        <v>80680385.976166919</v>
      </c>
      <c r="AA467" s="192">
        <v>82052776.741777152</v>
      </c>
      <c r="AB467" s="192">
        <v>83043104.0530314</v>
      </c>
      <c r="AC467" s="192">
        <v>84215276.095058963</v>
      </c>
      <c r="AD467" s="192">
        <v>84760902.528811797</v>
      </c>
      <c r="AE467" s="192">
        <f t="shared" si="36"/>
        <v>84760902.528811797</v>
      </c>
      <c r="AF467" s="192">
        <f>HLOOKUP(MAX(T467:AD467),T467:$AD$1158,COUNT(AD467:$AD$1158),FALSE)</f>
        <v>200000</v>
      </c>
      <c r="AK467">
        <v>464</v>
      </c>
      <c r="AL467" s="198">
        <v>73632774.619458795</v>
      </c>
    </row>
    <row r="468" spans="13:38" x14ac:dyDescent="0.25">
      <c r="M468">
        <v>466</v>
      </c>
      <c r="N468">
        <f t="shared" si="33"/>
        <v>-75</v>
      </c>
      <c r="O468">
        <f t="shared" si="34"/>
        <v>13000</v>
      </c>
      <c r="P468">
        <f t="shared" si="35"/>
        <v>0.3</v>
      </c>
      <c r="S468">
        <v>466</v>
      </c>
      <c r="T468" s="192">
        <v>22014289.854114369</v>
      </c>
      <c r="U468" s="192">
        <v>20864594.915350229</v>
      </c>
      <c r="V468" s="192">
        <v>19591118.586284172</v>
      </c>
      <c r="W468" s="192">
        <v>18317533.599242616</v>
      </c>
      <c r="X468" s="192">
        <v>16407162.663254589</v>
      </c>
      <c r="Y468" s="192">
        <v>14392109.148199532</v>
      </c>
      <c r="Z468" s="192">
        <v>13144481.840075962</v>
      </c>
      <c r="AA468" s="192">
        <v>11945757.000326119</v>
      </c>
      <c r="AB468" s="192">
        <v>10114556.437949318</v>
      </c>
      <c r="AC468" s="192">
        <v>8539933.6379757915</v>
      </c>
      <c r="AD468" s="192">
        <v>6619999.6201259028</v>
      </c>
      <c r="AE468" s="192">
        <f t="shared" si="36"/>
        <v>22014289.854114369</v>
      </c>
      <c r="AF468" s="192">
        <f>HLOOKUP(MAX(T468:AD468),T468:$AD$1158,COUNT(AD468:$AD$1158),FALSE)</f>
        <v>150000</v>
      </c>
      <c r="AK468">
        <v>465</v>
      </c>
      <c r="AL468" s="198">
        <v>78534197.680900827</v>
      </c>
    </row>
    <row r="469" spans="13:38" x14ac:dyDescent="0.25">
      <c r="M469">
        <v>467</v>
      </c>
      <c r="N469">
        <f t="shared" si="33"/>
        <v>-65</v>
      </c>
      <c r="O469">
        <f t="shared" si="34"/>
        <v>13000</v>
      </c>
      <c r="P469">
        <f t="shared" si="35"/>
        <v>0.3</v>
      </c>
      <c r="S469">
        <v>467</v>
      </c>
      <c r="T469" s="192">
        <v>26117951.813242406</v>
      </c>
      <c r="U469" s="192">
        <v>25177338.096920881</v>
      </c>
      <c r="V469" s="192">
        <v>24112942.990297448</v>
      </c>
      <c r="W469" s="192">
        <v>23006956.041847065</v>
      </c>
      <c r="X469" s="192">
        <v>21303832.989090241</v>
      </c>
      <c r="Y469" s="192">
        <v>19496027.357266393</v>
      </c>
      <c r="Z469" s="192">
        <v>18502631.133859716</v>
      </c>
      <c r="AA469" s="192">
        <v>17464170.975855391</v>
      </c>
      <c r="AB469" s="192">
        <v>15840218.296709798</v>
      </c>
      <c r="AC469" s="192">
        <v>14525326.599087406</v>
      </c>
      <c r="AD469" s="192">
        <v>12814473.803680139</v>
      </c>
      <c r="AE469" s="192">
        <f t="shared" si="36"/>
        <v>26117951.813242406</v>
      </c>
      <c r="AF469" s="192">
        <f>HLOOKUP(MAX(T469:AD469),T469:$AD$1158,COUNT(AD469:$AD$1158),FALSE)</f>
        <v>150000</v>
      </c>
      <c r="AK469">
        <v>466</v>
      </c>
      <c r="AL469" s="198">
        <v>17521276.149516817</v>
      </c>
    </row>
    <row r="470" spans="13:38" x14ac:dyDescent="0.25">
      <c r="M470">
        <v>468</v>
      </c>
      <c r="N470">
        <f t="shared" si="33"/>
        <v>-55</v>
      </c>
      <c r="O470">
        <f t="shared" si="34"/>
        <v>13000</v>
      </c>
      <c r="P470">
        <f t="shared" si="35"/>
        <v>0.3</v>
      </c>
      <c r="S470">
        <v>468</v>
      </c>
      <c r="T470" s="192">
        <v>30060679.061463952</v>
      </c>
      <c r="U470" s="192">
        <v>29452264.773062911</v>
      </c>
      <c r="V470" s="192">
        <v>28634767.394310717</v>
      </c>
      <c r="W470" s="192">
        <v>27827050.513583574</v>
      </c>
      <c r="X470" s="192">
        <v>26243819.837988753</v>
      </c>
      <c r="Y470" s="192">
        <v>24645095.428607523</v>
      </c>
      <c r="Z470" s="192">
        <v>23813797.226157781</v>
      </c>
      <c r="AA470" s="192">
        <v>23031401.492081765</v>
      </c>
      <c r="AB470" s="192">
        <v>21616530.035378795</v>
      </c>
      <c r="AC470" s="192">
        <v>20275988.362685148</v>
      </c>
      <c r="AD470" s="192">
        <v>19008947.987234373</v>
      </c>
      <c r="AE470" s="192">
        <f t="shared" si="36"/>
        <v>30060679.061463952</v>
      </c>
      <c r="AF470" s="192">
        <f>HLOOKUP(MAX(T470:AD470),T470:$AD$1158,COUNT(AD470:$AD$1158),FALSE)</f>
        <v>150000</v>
      </c>
      <c r="AK470">
        <v>467</v>
      </c>
      <c r="AL470" s="198">
        <v>22169192.514992431</v>
      </c>
    </row>
    <row r="471" spans="13:38" x14ac:dyDescent="0.25">
      <c r="M471">
        <v>469</v>
      </c>
      <c r="N471">
        <f t="shared" si="33"/>
        <v>-45</v>
      </c>
      <c r="O471">
        <f t="shared" si="34"/>
        <v>13000</v>
      </c>
      <c r="P471">
        <f t="shared" si="35"/>
        <v>0.3</v>
      </c>
      <c r="S471">
        <v>469</v>
      </c>
      <c r="T471" s="192">
        <v>34164341.020591982</v>
      </c>
      <c r="U471" s="192">
        <v>33765007.954633564</v>
      </c>
      <c r="V471" s="192">
        <v>33116941.95368395</v>
      </c>
      <c r="W471" s="192">
        <v>32283233.754983239</v>
      </c>
      <c r="X471" s="192">
        <v>31140490.163824402</v>
      </c>
      <c r="Y471" s="192">
        <v>29749013.637674388</v>
      </c>
      <c r="Z471" s="192">
        <v>29171946.519941535</v>
      </c>
      <c r="AA471" s="192">
        <v>28549815.467611041</v>
      </c>
      <c r="AB471" s="192">
        <v>27342191.894139275</v>
      </c>
      <c r="AC471" s="192">
        <v>26261381.323796764</v>
      </c>
      <c r="AD471" s="192">
        <v>25149105.612457268</v>
      </c>
      <c r="AE471" s="192">
        <f t="shared" si="36"/>
        <v>34164341.020591982</v>
      </c>
      <c r="AF471" s="192">
        <f>HLOOKUP(MAX(T471:AD471),T471:$AD$1158,COUNT(AD471:$AD$1158),FALSE)</f>
        <v>150000</v>
      </c>
      <c r="AK471">
        <v>468</v>
      </c>
      <c r="AL471" s="198">
        <v>27006828.084841806</v>
      </c>
    </row>
    <row r="472" spans="13:38" x14ac:dyDescent="0.25">
      <c r="M472">
        <v>470</v>
      </c>
      <c r="N472">
        <f t="shared" si="33"/>
        <v>-35</v>
      </c>
      <c r="O472">
        <f t="shared" si="34"/>
        <v>13000</v>
      </c>
      <c r="P472">
        <f t="shared" si="35"/>
        <v>0.3</v>
      </c>
      <c r="S472">
        <v>470</v>
      </c>
      <c r="T472" s="192">
        <v>38268002.979720019</v>
      </c>
      <c r="U472" s="192">
        <v>38077751.13620422</v>
      </c>
      <c r="V472" s="192">
        <v>37461432.427544653</v>
      </c>
      <c r="W472" s="192">
        <v>37014139.381439134</v>
      </c>
      <c r="X472" s="192">
        <v>36080477.012722917</v>
      </c>
      <c r="Y472" s="192">
        <v>34898081.709015518</v>
      </c>
      <c r="Z472" s="192">
        <v>34483112.612239607</v>
      </c>
      <c r="AA472" s="192">
        <v>34222001.546336181</v>
      </c>
      <c r="AB472" s="192">
        <v>33118503.632808268</v>
      </c>
      <c r="AC472" s="192">
        <v>32194291.065788455</v>
      </c>
      <c r="AD472" s="192">
        <v>31343579.7960115</v>
      </c>
      <c r="AE472" s="192">
        <f t="shared" si="36"/>
        <v>38268002.979720019</v>
      </c>
      <c r="AF472" s="192">
        <f>HLOOKUP(MAX(T472:AD472),T472:$AD$1158,COUNT(AD472:$AD$1158),FALSE)</f>
        <v>150000</v>
      </c>
      <c r="AK472">
        <v>469</v>
      </c>
      <c r="AL472" s="198">
        <v>31802044.603964806</v>
      </c>
    </row>
    <row r="473" spans="13:38" x14ac:dyDescent="0.25">
      <c r="M473">
        <v>471</v>
      </c>
      <c r="N473">
        <f t="shared" si="33"/>
        <v>-25</v>
      </c>
      <c r="O473">
        <f t="shared" si="34"/>
        <v>13000</v>
      </c>
      <c r="P473">
        <f t="shared" si="35"/>
        <v>0.3</v>
      </c>
      <c r="S473">
        <v>471</v>
      </c>
      <c r="T473" s="192">
        <v>42413045.579997852</v>
      </c>
      <c r="U473" s="192">
        <v>42471799.804446414</v>
      </c>
      <c r="V473" s="192">
        <v>41983256.831557937</v>
      </c>
      <c r="W473" s="192">
        <v>41834233.85317564</v>
      </c>
      <c r="X473" s="192">
        <v>41113594.38620659</v>
      </c>
      <c r="Y473" s="192">
        <v>39845217.021334961</v>
      </c>
      <c r="Z473" s="192">
        <v>39841261.906023353</v>
      </c>
      <c r="AA473" s="192">
        <v>39465944.52179601</v>
      </c>
      <c r="AB473" s="192">
        <v>38894815.371477254</v>
      </c>
      <c r="AC473" s="192">
        <v>38179684.026900068</v>
      </c>
      <c r="AD473" s="192">
        <v>37483737.421234399</v>
      </c>
      <c r="AE473" s="192">
        <f t="shared" si="36"/>
        <v>42471799.804446414</v>
      </c>
      <c r="AF473" s="192">
        <f>HLOOKUP(MAX(T473:AD473),T473:$AD$1158,COUNT(AD473:$AD$1158),FALSE)</f>
        <v>155000</v>
      </c>
      <c r="AK473">
        <v>470</v>
      </c>
      <c r="AL473" s="198">
        <v>36639680.173814185</v>
      </c>
    </row>
    <row r="474" spans="13:38" x14ac:dyDescent="0.25">
      <c r="M474">
        <v>472</v>
      </c>
      <c r="N474">
        <f t="shared" si="33"/>
        <v>-15</v>
      </c>
      <c r="O474">
        <f t="shared" si="34"/>
        <v>13000</v>
      </c>
      <c r="P474">
        <f t="shared" si="35"/>
        <v>0.3</v>
      </c>
      <c r="S474">
        <v>472</v>
      </c>
      <c r="T474" s="192">
        <v>46516707.539125882</v>
      </c>
      <c r="U474" s="192">
        <v>46746726.480588444</v>
      </c>
      <c r="V474" s="192">
        <v>46505081.235571206</v>
      </c>
      <c r="W474" s="192">
        <v>46523656.295780092</v>
      </c>
      <c r="X474" s="192">
        <v>46010264.712042242</v>
      </c>
      <c r="Y474" s="192">
        <v>44994285.092676088</v>
      </c>
      <c r="Z474" s="192">
        <v>45300425.083001338</v>
      </c>
      <c r="AA474" s="192">
        <v>45033175.038022377</v>
      </c>
      <c r="AB474" s="192">
        <v>44620477.230237737</v>
      </c>
      <c r="AC474" s="192">
        <v>44112593.768891759</v>
      </c>
      <c r="AD474" s="192">
        <v>43678211.604788631</v>
      </c>
      <c r="AE474" s="192">
        <f t="shared" si="36"/>
        <v>46746726.480588444</v>
      </c>
      <c r="AF474" s="192">
        <f>HLOOKUP(MAX(T474:AD474),T474:$AD$1158,COUNT(AD474:$AD$1158),FALSE)</f>
        <v>155000</v>
      </c>
      <c r="AK474">
        <v>471</v>
      </c>
      <c r="AL474" s="198">
        <v>41477315.743663557</v>
      </c>
    </row>
    <row r="475" spans="13:38" x14ac:dyDescent="0.25">
      <c r="M475">
        <v>473</v>
      </c>
      <c r="N475">
        <f t="shared" si="33"/>
        <v>-10</v>
      </c>
      <c r="O475">
        <f t="shared" si="34"/>
        <v>13000</v>
      </c>
      <c r="P475">
        <f t="shared" si="35"/>
        <v>0.3</v>
      </c>
      <c r="S475">
        <v>473</v>
      </c>
      <c r="T475" s="192">
        <v>48601703.753202721</v>
      </c>
      <c r="U475" s="192">
        <v>48937953.071721017</v>
      </c>
      <c r="V475" s="192">
        <v>48887785.369735591</v>
      </c>
      <c r="W475" s="192">
        <v>48720202.547859885</v>
      </c>
      <c r="X475" s="192">
        <v>48303886.790992968</v>
      </c>
      <c r="Y475" s="192">
        <v>47752655.258195549</v>
      </c>
      <c r="Z475" s="192">
        <v>47788198.81569396</v>
      </c>
      <c r="AA475" s="192">
        <v>47722980.16008471</v>
      </c>
      <c r="AB475" s="192">
        <v>47714863.582472235</v>
      </c>
      <c r="AC475" s="192">
        <v>47318985.516697928</v>
      </c>
      <c r="AD475" s="192">
        <v>46996608.748166472</v>
      </c>
      <c r="AE475" s="192">
        <f t="shared" si="36"/>
        <v>48937953.071721017</v>
      </c>
      <c r="AF475" s="192">
        <f>HLOOKUP(MAX(T475:AD475),T475:$AD$1158,COUNT(AD475:$AD$1158),FALSE)</f>
        <v>155000</v>
      </c>
      <c r="AK475">
        <v>472</v>
      </c>
      <c r="AL475" s="198">
        <v>46272532.262786552</v>
      </c>
    </row>
    <row r="476" spans="13:38" x14ac:dyDescent="0.25">
      <c r="M476">
        <v>474</v>
      </c>
      <c r="N476">
        <f t="shared" si="33"/>
        <v>-5</v>
      </c>
      <c r="O476">
        <f t="shared" si="34"/>
        <v>13000</v>
      </c>
      <c r="P476">
        <f t="shared" si="35"/>
        <v>0.3</v>
      </c>
      <c r="S476">
        <v>474</v>
      </c>
      <c r="T476" s="192">
        <v>50620369.498253919</v>
      </c>
      <c r="U476" s="192">
        <v>51059469.6621591</v>
      </c>
      <c r="V476" s="192">
        <v>50987255.794944443</v>
      </c>
      <c r="W476" s="192">
        <v>51254561.922235981</v>
      </c>
      <c r="X476" s="192">
        <v>50950251.560940757</v>
      </c>
      <c r="Y476" s="192">
        <v>50143353.164017215</v>
      </c>
      <c r="Z476" s="192">
        <v>50611591.175299406</v>
      </c>
      <c r="AA476" s="192">
        <v>50705361.116747521</v>
      </c>
      <c r="AB476" s="192">
        <v>50170257.381015919</v>
      </c>
      <c r="AC476" s="192">
        <v>50097986.730003372</v>
      </c>
      <c r="AD476" s="192">
        <v>49629754.981205963</v>
      </c>
      <c r="AE476" s="192">
        <f t="shared" si="36"/>
        <v>51254561.922235981</v>
      </c>
      <c r="AF476" s="192">
        <f>HLOOKUP(MAX(T476:AD476),T476:$AD$1158,COUNT(AD476:$AD$1158),FALSE)</f>
        <v>165000</v>
      </c>
      <c r="AK476">
        <v>473</v>
      </c>
      <c r="AL476" s="198">
        <v>48652252.938894868</v>
      </c>
    </row>
    <row r="477" spans="13:38" x14ac:dyDescent="0.25">
      <c r="M477">
        <v>475</v>
      </c>
      <c r="N477">
        <f t="shared" si="33"/>
        <v>0</v>
      </c>
      <c r="O477">
        <f t="shared" si="34"/>
        <v>13000</v>
      </c>
      <c r="P477">
        <f t="shared" si="35"/>
        <v>0.3</v>
      </c>
      <c r="S477">
        <v>475</v>
      </c>
      <c r="T477" s="192">
        <v>52705365.712330751</v>
      </c>
      <c r="U477" s="192">
        <v>53250696.253291674</v>
      </c>
      <c r="V477" s="192">
        <v>53409609.773748875</v>
      </c>
      <c r="W477" s="192">
        <v>53451108.174315773</v>
      </c>
      <c r="X477" s="192">
        <v>53093457.013555698</v>
      </c>
      <c r="Y477" s="192">
        <v>52856573.467262402</v>
      </c>
      <c r="Z477" s="192">
        <v>53099364.90799202</v>
      </c>
      <c r="AA477" s="192">
        <v>53290210.676311076</v>
      </c>
      <c r="AB477" s="192">
        <v>53440525.441232719</v>
      </c>
      <c r="AC477" s="192">
        <v>53304378.477809533</v>
      </c>
      <c r="AD477" s="192">
        <v>53136766.373389371</v>
      </c>
      <c r="AE477" s="192">
        <f t="shared" si="36"/>
        <v>53451108.174315773</v>
      </c>
      <c r="AF477" s="192">
        <f>HLOOKUP(MAX(T477:AD477),T477:$AD$1158,COUNT(AD477:$AD$1158),FALSE)</f>
        <v>165000</v>
      </c>
      <c r="AK477">
        <v>474</v>
      </c>
      <c r="AL477" s="198">
        <v>51110167.832635932</v>
      </c>
    </row>
    <row r="478" spans="13:38" x14ac:dyDescent="0.25">
      <c r="M478">
        <v>476</v>
      </c>
      <c r="N478">
        <f t="shared" si="33"/>
        <v>10</v>
      </c>
      <c r="O478">
        <f t="shared" si="34"/>
        <v>13000</v>
      </c>
      <c r="P478">
        <f t="shared" si="35"/>
        <v>0.3</v>
      </c>
      <c r="S478">
        <v>476</v>
      </c>
      <c r="T478" s="192">
        <v>56886391.4788258</v>
      </c>
      <c r="U478" s="192">
        <v>57644744.921533883</v>
      </c>
      <c r="V478" s="192">
        <v>57891784.333122104</v>
      </c>
      <c r="W478" s="192">
        <v>58182013.800771669</v>
      </c>
      <c r="X478" s="192">
        <v>57990127.339391351</v>
      </c>
      <c r="Y478" s="192">
        <v>58005641.538603529</v>
      </c>
      <c r="Z478" s="192">
        <v>58294365.034616724</v>
      </c>
      <c r="AA478" s="192">
        <v>58808624.651840344</v>
      </c>
      <c r="AB478" s="192">
        <v>59040955.471919388</v>
      </c>
      <c r="AC478" s="192">
        <v>59237288.219801232</v>
      </c>
      <c r="AD478" s="192">
        <v>59142626.308138035</v>
      </c>
      <c r="AE478" s="192">
        <f t="shared" si="36"/>
        <v>59237288.219801232</v>
      </c>
      <c r="AF478" s="192">
        <f>HLOOKUP(MAX(T478:AD478),T478:$AD$1158,COUNT(AD478:$AD$1158),FALSE)</f>
        <v>195000</v>
      </c>
      <c r="AK478">
        <v>475</v>
      </c>
      <c r="AL478" s="198">
        <v>53447469.458017856</v>
      </c>
    </row>
    <row r="479" spans="13:38" x14ac:dyDescent="0.25">
      <c r="M479">
        <v>477</v>
      </c>
      <c r="N479">
        <f t="shared" si="33"/>
        <v>20</v>
      </c>
      <c r="O479">
        <f t="shared" si="34"/>
        <v>13000</v>
      </c>
      <c r="P479">
        <f t="shared" si="35"/>
        <v>0.3</v>
      </c>
      <c r="S479">
        <v>477</v>
      </c>
      <c r="T479" s="192">
        <v>60954070.271736622</v>
      </c>
      <c r="U479" s="192">
        <v>61707048.295903459</v>
      </c>
      <c r="V479" s="192">
        <v>62413608.737135381</v>
      </c>
      <c r="W479" s="192">
        <v>62871436.243376113</v>
      </c>
      <c r="X479" s="192">
        <v>62930114.188289858</v>
      </c>
      <c r="Y479" s="192">
        <v>63109559.74767039</v>
      </c>
      <c r="Z479" s="192">
        <v>63605531.126914784</v>
      </c>
      <c r="AA479" s="192">
        <v>64375855.168066725</v>
      </c>
      <c r="AB479" s="192">
        <v>64766617.330679879</v>
      </c>
      <c r="AC479" s="192">
        <v>65222681.180912837</v>
      </c>
      <c r="AD479" s="192">
        <v>65282783.933360934</v>
      </c>
      <c r="AE479" s="192">
        <f t="shared" si="36"/>
        <v>65282783.933360934</v>
      </c>
      <c r="AF479" s="192">
        <f>HLOOKUP(MAX(T479:AD479),T479:$AD$1158,COUNT(AD479:$AD$1158),FALSE)</f>
        <v>200000</v>
      </c>
      <c r="AK479">
        <v>476</v>
      </c>
      <c r="AL479" s="198">
        <v>58285105.027867235</v>
      </c>
    </row>
    <row r="480" spans="13:38" x14ac:dyDescent="0.25">
      <c r="M480">
        <v>478</v>
      </c>
      <c r="N480">
        <f t="shared" si="33"/>
        <v>30</v>
      </c>
      <c r="O480">
        <f t="shared" si="34"/>
        <v>13000</v>
      </c>
      <c r="P480">
        <f t="shared" si="35"/>
        <v>0.3</v>
      </c>
      <c r="S480">
        <v>478</v>
      </c>
      <c r="T480" s="192">
        <v>65057732.230864659</v>
      </c>
      <c r="U480" s="192">
        <v>66019791.477474108</v>
      </c>
      <c r="V480" s="192">
        <v>66935433.141148642</v>
      </c>
      <c r="W480" s="192">
        <v>67602341.869831994</v>
      </c>
      <c r="X480" s="192">
        <v>67870101.037188366</v>
      </c>
      <c r="Y480" s="192">
        <v>68258627.819011524</v>
      </c>
      <c r="Z480" s="192">
        <v>68963680.420698538</v>
      </c>
      <c r="AA480" s="192">
        <v>69943085.684293106</v>
      </c>
      <c r="AB480" s="192">
        <v>70542929.069348872</v>
      </c>
      <c r="AC480" s="192">
        <v>71155590.922904521</v>
      </c>
      <c r="AD480" s="192">
        <v>71477258.116915166</v>
      </c>
      <c r="AE480" s="192">
        <f t="shared" si="36"/>
        <v>71477258.116915166</v>
      </c>
      <c r="AF480" s="192">
        <f>HLOOKUP(MAX(T480:AD480),T480:$AD$1158,COUNT(AD480:$AD$1158),FALSE)</f>
        <v>200000</v>
      </c>
      <c r="AK480">
        <v>477</v>
      </c>
      <c r="AL480" s="198">
        <v>62933021.393342853</v>
      </c>
    </row>
    <row r="481" spans="13:38" x14ac:dyDescent="0.25">
      <c r="M481">
        <v>479</v>
      </c>
      <c r="N481">
        <f t="shared" si="33"/>
        <v>40</v>
      </c>
      <c r="O481">
        <f t="shared" si="34"/>
        <v>13000</v>
      </c>
      <c r="P481">
        <f t="shared" si="35"/>
        <v>0.3</v>
      </c>
      <c r="S481">
        <v>479</v>
      </c>
      <c r="T481" s="192">
        <v>69161394.189992681</v>
      </c>
      <c r="U481" s="192">
        <v>70376023.640287682</v>
      </c>
      <c r="V481" s="192">
        <v>71542504.71113801</v>
      </c>
      <c r="W481" s="192">
        <v>72147713.956512287</v>
      </c>
      <c r="X481" s="192">
        <v>72766771.363024026</v>
      </c>
      <c r="Y481" s="192">
        <v>73504768.094242349</v>
      </c>
      <c r="Z481" s="192">
        <v>74321829.714482307</v>
      </c>
      <c r="AA481" s="192">
        <v>75461499.659822375</v>
      </c>
      <c r="AB481" s="192">
        <v>76268590.928109363</v>
      </c>
      <c r="AC481" s="192">
        <v>77140983.884016141</v>
      </c>
      <c r="AD481" s="192">
        <v>77617415.742138058</v>
      </c>
      <c r="AE481" s="192">
        <f t="shared" si="36"/>
        <v>77617415.742138058</v>
      </c>
      <c r="AF481" s="192">
        <f>HLOOKUP(MAX(T481:AD481),T481:$AD$1158,COUNT(AD481:$AD$1158),FALSE)</f>
        <v>200000</v>
      </c>
      <c r="AK481">
        <v>478</v>
      </c>
      <c r="AL481" s="198">
        <v>67770656.963192225</v>
      </c>
    </row>
    <row r="482" spans="13:38" x14ac:dyDescent="0.25">
      <c r="M482">
        <v>480</v>
      </c>
      <c r="N482">
        <f t="shared" si="33"/>
        <v>50</v>
      </c>
      <c r="O482">
        <f t="shared" si="34"/>
        <v>13000</v>
      </c>
      <c r="P482">
        <f t="shared" si="35"/>
        <v>0.3</v>
      </c>
      <c r="S482">
        <v>480</v>
      </c>
      <c r="T482" s="192">
        <v>73229072.98290351</v>
      </c>
      <c r="U482" s="192">
        <v>74688766.821858332</v>
      </c>
      <c r="V482" s="192">
        <v>76024679.270511255</v>
      </c>
      <c r="W482" s="192">
        <v>76878619.582968175</v>
      </c>
      <c r="X482" s="192">
        <v>77706758.211922541</v>
      </c>
      <c r="Y482" s="192">
        <v>78608686.303309217</v>
      </c>
      <c r="Z482" s="192">
        <v>79632995.806780353</v>
      </c>
      <c r="AA482" s="192">
        <v>81028730.176048756</v>
      </c>
      <c r="AB482" s="192">
        <v>82044902.666778341</v>
      </c>
      <c r="AC482" s="192">
        <v>83239215.766235605</v>
      </c>
      <c r="AD482" s="192">
        <v>83811889.92569229</v>
      </c>
      <c r="AE482" s="192">
        <f t="shared" si="36"/>
        <v>83811889.92569229</v>
      </c>
      <c r="AF482" s="192">
        <f>HLOOKUP(MAX(T482:AD482),T482:$AD$1158,COUNT(AD482:$AD$1158),FALSE)</f>
        <v>200000</v>
      </c>
      <c r="AK482">
        <v>479</v>
      </c>
      <c r="AL482" s="198">
        <v>72565873.482315212</v>
      </c>
    </row>
    <row r="483" spans="13:38" x14ac:dyDescent="0.25">
      <c r="M483">
        <v>481</v>
      </c>
      <c r="N483">
        <f t="shared" si="33"/>
        <v>-75</v>
      </c>
      <c r="O483">
        <f t="shared" si="34"/>
        <v>15000</v>
      </c>
      <c r="P483">
        <f t="shared" si="35"/>
        <v>0.3</v>
      </c>
      <c r="S483">
        <v>481</v>
      </c>
      <c r="T483" s="192">
        <v>21542340.60630393</v>
      </c>
      <c r="U483" s="192">
        <v>20432530.231647078</v>
      </c>
      <c r="V483" s="192">
        <v>19196996.214698322</v>
      </c>
      <c r="W483" s="192">
        <v>17958001.302331161</v>
      </c>
      <c r="X483" s="192">
        <v>16087514.930450417</v>
      </c>
      <c r="Y483" s="192">
        <v>14110403.727512661</v>
      </c>
      <c r="Z483" s="192">
        <v>12888621.598864451</v>
      </c>
      <c r="AA483" s="192">
        <v>11713240.362772778</v>
      </c>
      <c r="AB483" s="192">
        <v>9910677.8934870344</v>
      </c>
      <c r="AC483" s="192">
        <v>8359958.020998884</v>
      </c>
      <c r="AD483" s="192">
        <v>6465869.1826243587</v>
      </c>
      <c r="AE483" s="192">
        <f t="shared" si="36"/>
        <v>21542340.60630393</v>
      </c>
      <c r="AF483" s="192">
        <f>HLOOKUP(MAX(T483:AD483),T483:$AD$1158,COUNT(AD483:$AD$1158),FALSE)</f>
        <v>150000</v>
      </c>
      <c r="AK483">
        <v>480</v>
      </c>
      <c r="AL483" s="198">
        <v>77403509.052164584</v>
      </c>
    </row>
    <row r="484" spans="13:38" x14ac:dyDescent="0.25">
      <c r="M484">
        <v>482</v>
      </c>
      <c r="N484">
        <f t="shared" si="33"/>
        <v>-65</v>
      </c>
      <c r="O484">
        <f t="shared" si="34"/>
        <v>15000</v>
      </c>
      <c r="P484">
        <f t="shared" si="35"/>
        <v>0.3</v>
      </c>
      <c r="S484">
        <v>482</v>
      </c>
      <c r="T484" s="192">
        <v>25582215.073839299</v>
      </c>
      <c r="U484" s="192">
        <v>24681485.92162507</v>
      </c>
      <c r="V484" s="192">
        <v>23655033.127118926</v>
      </c>
      <c r="W484" s="192">
        <v>22584195.577170145</v>
      </c>
      <c r="X484" s="192">
        <v>20920957.088520616</v>
      </c>
      <c r="Y484" s="192">
        <v>19151093.768814065</v>
      </c>
      <c r="Z484" s="192">
        <v>18182983.401055545</v>
      </c>
      <c r="AA484" s="192">
        <v>17168426.1705366</v>
      </c>
      <c r="AB484" s="192">
        <v>15573111.584482063</v>
      </c>
      <c r="AC484" s="192">
        <v>14281563.490517832</v>
      </c>
      <c r="AD484" s="192">
        <v>12596555.874585928</v>
      </c>
      <c r="AE484" s="192">
        <f t="shared" si="36"/>
        <v>25582215.073839299</v>
      </c>
      <c r="AF484" s="192">
        <f>HLOOKUP(MAX(T484:AD484),T484:$AD$1158,COUNT(AD484:$AD$1158),FALSE)</f>
        <v>150000</v>
      </c>
      <c r="AK484">
        <v>481</v>
      </c>
      <c r="AL484" s="198">
        <v>17180175.196965642</v>
      </c>
    </row>
    <row r="485" spans="13:38" x14ac:dyDescent="0.25">
      <c r="M485">
        <v>483</v>
      </c>
      <c r="N485">
        <f t="shared" si="33"/>
        <v>-55</v>
      </c>
      <c r="O485">
        <f t="shared" si="34"/>
        <v>15000</v>
      </c>
      <c r="P485">
        <f t="shared" si="35"/>
        <v>0.3</v>
      </c>
      <c r="S485">
        <v>483</v>
      </c>
      <c r="T485" s="192">
        <v>29463656.406285375</v>
      </c>
      <c r="U485" s="192">
        <v>28893184.430001639</v>
      </c>
      <c r="V485" s="192">
        <v>28113070.039539542</v>
      </c>
      <c r="W485" s="192">
        <v>27339300.011085495</v>
      </c>
      <c r="X485" s="192">
        <v>25797156.445826463</v>
      </c>
      <c r="Y485" s="192">
        <v>24236374.348562539</v>
      </c>
      <c r="Z485" s="192">
        <v>23430921.325588156</v>
      </c>
      <c r="AA485" s="192">
        <v>22671869.195170306</v>
      </c>
      <c r="AB485" s="192">
        <v>21285635.831558395</v>
      </c>
      <c r="AC485" s="192">
        <v>19970939.338340115</v>
      </c>
      <c r="AD485" s="192">
        <v>18727242.566547498</v>
      </c>
      <c r="AE485" s="192">
        <f t="shared" si="36"/>
        <v>29463656.406285375</v>
      </c>
      <c r="AF485" s="192">
        <f>HLOOKUP(MAX(T485:AD485),T485:$AD$1158,COUNT(AD485:$AD$1158),FALSE)</f>
        <v>150000</v>
      </c>
      <c r="AK485">
        <v>482</v>
      </c>
      <c r="AL485" s="198">
        <v>21766805.646665793</v>
      </c>
    </row>
    <row r="486" spans="13:38" x14ac:dyDescent="0.25">
      <c r="M486">
        <v>484</v>
      </c>
      <c r="N486">
        <f t="shared" si="33"/>
        <v>-45</v>
      </c>
      <c r="O486">
        <f t="shared" si="34"/>
        <v>15000</v>
      </c>
      <c r="P486">
        <f t="shared" si="35"/>
        <v>0.3</v>
      </c>
      <c r="S486">
        <v>484</v>
      </c>
      <c r="T486" s="192">
        <v>33503530.873820744</v>
      </c>
      <c r="U486" s="192">
        <v>33142140.119979627</v>
      </c>
      <c r="V486" s="192">
        <v>32532016.431147322</v>
      </c>
      <c r="W486" s="192">
        <v>31735399.882938191</v>
      </c>
      <c r="X486" s="192">
        <v>30630598.603896663</v>
      </c>
      <c r="Y486" s="192">
        <v>29277064.389863942</v>
      </c>
      <c r="Z486" s="192">
        <v>28725283.127779245</v>
      </c>
      <c r="AA486" s="192">
        <v>28127055.002934124</v>
      </c>
      <c r="AB486" s="192">
        <v>26948069.522553425</v>
      </c>
      <c r="AC486" s="192">
        <v>25892544.807859067</v>
      </c>
      <c r="AD486" s="192">
        <v>24804172.024004947</v>
      </c>
      <c r="AE486" s="192">
        <f t="shared" si="36"/>
        <v>33503530.873820744</v>
      </c>
      <c r="AF486" s="192">
        <f>HLOOKUP(MAX(T486:AD486),T486:$AD$1158,COUNT(AD486:$AD$1158),FALSE)</f>
        <v>150000</v>
      </c>
      <c r="AK486">
        <v>483</v>
      </c>
      <c r="AL486" s="198">
        <v>26540653.724922501</v>
      </c>
    </row>
    <row r="487" spans="13:38" x14ac:dyDescent="0.25">
      <c r="M487">
        <v>485</v>
      </c>
      <c r="N487">
        <f t="shared" si="33"/>
        <v>-35</v>
      </c>
      <c r="O487">
        <f t="shared" si="34"/>
        <v>15000</v>
      </c>
      <c r="P487">
        <f t="shared" si="35"/>
        <v>0.3</v>
      </c>
      <c r="S487">
        <v>485</v>
      </c>
      <c r="T487" s="192">
        <v>37543405.341356121</v>
      </c>
      <c r="U487" s="192">
        <v>37391095.809957616</v>
      </c>
      <c r="V487" s="192">
        <v>36815220.989232555</v>
      </c>
      <c r="W487" s="192">
        <v>36402518.017801426</v>
      </c>
      <c r="X487" s="192">
        <v>35506797.96120251</v>
      </c>
      <c r="Y487" s="192">
        <v>34362344.969612412</v>
      </c>
      <c r="Z487" s="192">
        <v>33973221.052311853</v>
      </c>
      <c r="AA487" s="192">
        <v>33734251.043838106</v>
      </c>
      <c r="AB487" s="192">
        <v>32660593.769629747</v>
      </c>
      <c r="AC487" s="192">
        <v>31762226.382085301</v>
      </c>
      <c r="AD487" s="192">
        <v>30934858.715966515</v>
      </c>
      <c r="AE487" s="192">
        <f t="shared" si="36"/>
        <v>37543405.341356121</v>
      </c>
      <c r="AF487" s="192">
        <f>HLOOKUP(MAX(T487:AD487),T487:$AD$1158,COUNT(AD487:$AD$1158),FALSE)</f>
        <v>150000</v>
      </c>
      <c r="AK487">
        <v>484</v>
      </c>
      <c r="AL487" s="198">
        <v>31272642.076280043</v>
      </c>
    </row>
    <row r="488" spans="13:38" x14ac:dyDescent="0.25">
      <c r="M488">
        <v>486</v>
      </c>
      <c r="N488">
        <f t="shared" si="33"/>
        <v>-25</v>
      </c>
      <c r="O488">
        <f t="shared" si="34"/>
        <v>15000</v>
      </c>
      <c r="P488">
        <f t="shared" si="35"/>
        <v>0.3</v>
      </c>
      <c r="S488">
        <v>486</v>
      </c>
      <c r="T488" s="192">
        <v>41624017.227640003</v>
      </c>
      <c r="U488" s="192">
        <v>41720154.440378651</v>
      </c>
      <c r="V488" s="192">
        <v>41273257.901653171</v>
      </c>
      <c r="W488" s="192">
        <v>41157622.451716766</v>
      </c>
      <c r="X488" s="192">
        <v>40474925.296865016</v>
      </c>
      <c r="Y488" s="192">
        <v>39248194.366156384</v>
      </c>
      <c r="Z488" s="192">
        <v>39267582.854502946</v>
      </c>
      <c r="AA488" s="192">
        <v>38918110.649750963</v>
      </c>
      <c r="AB488" s="192">
        <v>38373118.016706087</v>
      </c>
      <c r="AC488" s="192">
        <v>37683831.851604246</v>
      </c>
      <c r="AD488" s="192">
        <v>37011788.173423953</v>
      </c>
      <c r="AE488" s="192">
        <f t="shared" si="36"/>
        <v>41720154.440378651</v>
      </c>
      <c r="AF488" s="192">
        <f>HLOOKUP(MAX(T488:AD488),T488:$AD$1158,COUNT(AD488:$AD$1158),FALSE)</f>
        <v>155000</v>
      </c>
      <c r="AK488">
        <v>485</v>
      </c>
      <c r="AL488" s="198">
        <v>36046490.154536761</v>
      </c>
    </row>
    <row r="489" spans="13:38" x14ac:dyDescent="0.25">
      <c r="M489">
        <v>487</v>
      </c>
      <c r="N489">
        <f t="shared" si="33"/>
        <v>-15</v>
      </c>
      <c r="O489">
        <f t="shared" si="34"/>
        <v>15000</v>
      </c>
      <c r="P489">
        <f t="shared" si="35"/>
        <v>0.3</v>
      </c>
      <c r="S489">
        <v>487</v>
      </c>
      <c r="T489" s="192">
        <v>45663891.695175372</v>
      </c>
      <c r="U489" s="192">
        <v>45931852.948755227</v>
      </c>
      <c r="V489" s="192">
        <v>45731294.814073786</v>
      </c>
      <c r="W489" s="192">
        <v>45783816.726555765</v>
      </c>
      <c r="X489" s="192">
        <v>45308367.454935215</v>
      </c>
      <c r="Y489" s="192">
        <v>44333474.945904866</v>
      </c>
      <c r="Z489" s="192">
        <v>44661755.993659772</v>
      </c>
      <c r="AA489" s="192">
        <v>44421553.674384668</v>
      </c>
      <c r="AB489" s="192">
        <v>44035551.707701109</v>
      </c>
      <c r="AC489" s="192">
        <v>43553513.425830491</v>
      </c>
      <c r="AD489" s="192">
        <v>43142474.865385532</v>
      </c>
      <c r="AE489" s="192">
        <f t="shared" si="36"/>
        <v>45931852.948755227</v>
      </c>
      <c r="AF489" s="192">
        <f>HLOOKUP(MAX(T489:AD489),T489:$AD$1158,COUNT(AD489:$AD$1158),FALSE)</f>
        <v>155000</v>
      </c>
      <c r="AK489">
        <v>486</v>
      </c>
      <c r="AL489" s="198">
        <v>40820338.232793473</v>
      </c>
    </row>
    <row r="490" spans="13:38" x14ac:dyDescent="0.25">
      <c r="M490">
        <v>488</v>
      </c>
      <c r="N490">
        <f t="shared" si="33"/>
        <v>-10</v>
      </c>
      <c r="O490">
        <f t="shared" si="34"/>
        <v>15000</v>
      </c>
      <c r="P490">
        <f t="shared" si="35"/>
        <v>0.3</v>
      </c>
      <c r="S490">
        <v>488</v>
      </c>
      <c r="T490" s="192">
        <v>47716478.641675882</v>
      </c>
      <c r="U490" s="192">
        <v>48090670.272311479</v>
      </c>
      <c r="V490" s="192">
        <v>48080387.134433344</v>
      </c>
      <c r="W490" s="192">
        <v>47950746.624674924</v>
      </c>
      <c r="X490" s="192">
        <v>47572373.17992533</v>
      </c>
      <c r="Y490" s="192">
        <v>47057673.973792277</v>
      </c>
      <c r="Z490" s="192">
        <v>47119913.37239176</v>
      </c>
      <c r="AA490" s="192">
        <v>47080539.89625787</v>
      </c>
      <c r="AB490" s="192">
        <v>47095766.922303565</v>
      </c>
      <c r="AC490" s="192">
        <v>46725734.036004618</v>
      </c>
      <c r="AD490" s="192">
        <v>46426700.871131331</v>
      </c>
      <c r="AE490" s="192">
        <f t="shared" si="36"/>
        <v>48090670.272311479</v>
      </c>
      <c r="AF490" s="192">
        <f>HLOOKUP(MAX(T490:AD490),T490:$AD$1158,COUNT(AD490:$AD$1158),FALSE)</f>
        <v>155000</v>
      </c>
      <c r="AK490">
        <v>487</v>
      </c>
      <c r="AL490" s="198">
        <v>45552326.584151015</v>
      </c>
    </row>
    <row r="491" spans="13:38" x14ac:dyDescent="0.25">
      <c r="M491">
        <v>489</v>
      </c>
      <c r="N491">
        <f t="shared" si="33"/>
        <v>-5</v>
      </c>
      <c r="O491">
        <f t="shared" si="34"/>
        <v>15000</v>
      </c>
      <c r="P491">
        <f t="shared" si="35"/>
        <v>0.3</v>
      </c>
      <c r="S491">
        <v>489</v>
      </c>
      <c r="T491" s="192">
        <v>49703766.162710741</v>
      </c>
      <c r="U491" s="192">
        <v>50180808.638733223</v>
      </c>
      <c r="V491" s="192">
        <v>50150241.20568157</v>
      </c>
      <c r="W491" s="192">
        <v>50450934.861418992</v>
      </c>
      <c r="X491" s="192">
        <v>50184566.81224107</v>
      </c>
      <c r="Y491" s="192">
        <v>49418755.525653325</v>
      </c>
      <c r="Z491" s="192">
        <v>49909693.918192379</v>
      </c>
      <c r="AA491" s="192">
        <v>50028749.715288647</v>
      </c>
      <c r="AB491" s="192">
        <v>49524045.942703813</v>
      </c>
      <c r="AC491" s="192">
        <v>49475118.895349443</v>
      </c>
      <c r="AD491" s="192">
        <v>49032732.326027386</v>
      </c>
      <c r="AE491" s="192">
        <f t="shared" si="36"/>
        <v>50450934.861418992</v>
      </c>
      <c r="AF491" s="192">
        <f>HLOOKUP(MAX(T491:AD491),T491:$AD$1158,COUNT(AD491:$AD$1158),FALSE)</f>
        <v>165000</v>
      </c>
      <c r="AK491">
        <v>488</v>
      </c>
      <c r="AL491" s="198">
        <v>47900669.036242992</v>
      </c>
    </row>
    <row r="492" spans="13:38" x14ac:dyDescent="0.25">
      <c r="M492">
        <v>490</v>
      </c>
      <c r="N492">
        <f t="shared" si="33"/>
        <v>0</v>
      </c>
      <c r="O492">
        <f t="shared" si="34"/>
        <v>15000</v>
      </c>
      <c r="P492">
        <f t="shared" si="35"/>
        <v>0.3</v>
      </c>
      <c r="S492">
        <v>490</v>
      </c>
      <c r="T492" s="192">
        <v>51756353.109211251</v>
      </c>
      <c r="U492" s="192">
        <v>52339625.962289475</v>
      </c>
      <c r="V492" s="192">
        <v>52538424.046853945</v>
      </c>
      <c r="W492" s="192">
        <v>52617864.759538151</v>
      </c>
      <c r="X492" s="192">
        <v>52300098.162885368</v>
      </c>
      <c r="Y492" s="192">
        <v>52098364.015093677</v>
      </c>
      <c r="Z492" s="192">
        <v>52367851.296924375</v>
      </c>
      <c r="AA492" s="192">
        <v>52583982.920891583</v>
      </c>
      <c r="AB492" s="192">
        <v>52758200.613298588</v>
      </c>
      <c r="AC492" s="192">
        <v>52647339.505523577</v>
      </c>
      <c r="AD492" s="192">
        <v>52503630.328588784</v>
      </c>
      <c r="AE492" s="192">
        <f t="shared" si="36"/>
        <v>52758200.613298588</v>
      </c>
      <c r="AF492" s="192">
        <f>HLOOKUP(MAX(T492:AD492),T492:$AD$1158,COUNT(AD492:$AD$1158),FALSE)</f>
        <v>190000</v>
      </c>
      <c r="AK492">
        <v>489</v>
      </c>
      <c r="AL492" s="198">
        <v>50326174.662407726</v>
      </c>
    </row>
    <row r="493" spans="13:38" x14ac:dyDescent="0.25">
      <c r="M493">
        <v>491</v>
      </c>
      <c r="N493">
        <f t="shared" si="33"/>
        <v>10</v>
      </c>
      <c r="O493">
        <f t="shared" si="34"/>
        <v>15000</v>
      </c>
      <c r="P493">
        <f t="shared" si="35"/>
        <v>0.3</v>
      </c>
      <c r="S493">
        <v>491</v>
      </c>
      <c r="T493" s="192">
        <v>55872388.837885134</v>
      </c>
      <c r="U493" s="192">
        <v>56668684.592710502</v>
      </c>
      <c r="V493" s="192">
        <v>56957370.438461736</v>
      </c>
      <c r="W493" s="192">
        <v>57284982.894401386</v>
      </c>
      <c r="X493" s="192">
        <v>57133540.320955575</v>
      </c>
      <c r="Y493" s="192">
        <v>57183644.594842151</v>
      </c>
      <c r="Z493" s="192">
        <v>57501006.183946393</v>
      </c>
      <c r="AA493" s="192">
        <v>58039168.728655398</v>
      </c>
      <c r="AB493" s="192">
        <v>58296785.404382609</v>
      </c>
      <c r="AC493" s="192">
        <v>58517021.079749808</v>
      </c>
      <c r="AD493" s="192">
        <v>58447645.023734771</v>
      </c>
      <c r="AE493" s="192">
        <f t="shared" si="36"/>
        <v>58517021.079749808</v>
      </c>
      <c r="AF493" s="192">
        <f>HLOOKUP(MAX(T493:AD493),T493:$AD$1158,COUNT(AD493:$AD$1158),FALSE)</f>
        <v>195000</v>
      </c>
      <c r="AK493">
        <v>490</v>
      </c>
      <c r="AL493" s="198">
        <v>52632657.387600534</v>
      </c>
    </row>
    <row r="494" spans="13:38" x14ac:dyDescent="0.25">
      <c r="M494">
        <v>492</v>
      </c>
      <c r="N494">
        <f t="shared" si="33"/>
        <v>20</v>
      </c>
      <c r="O494">
        <f t="shared" si="34"/>
        <v>15000</v>
      </c>
      <c r="P494">
        <f t="shared" si="35"/>
        <v>0.3</v>
      </c>
      <c r="S494">
        <v>492</v>
      </c>
      <c r="T494" s="192">
        <v>59876839.46303051</v>
      </c>
      <c r="U494" s="192">
        <v>60670904.597533114</v>
      </c>
      <c r="V494" s="192">
        <v>61415407.350882351</v>
      </c>
      <c r="W494" s="192">
        <v>61911177.16924037</v>
      </c>
      <c r="X494" s="192">
        <v>62009739.678261414</v>
      </c>
      <c r="Y494" s="192">
        <v>62224334.636143558</v>
      </c>
      <c r="Z494" s="192">
        <v>62748944.108479001</v>
      </c>
      <c r="AA494" s="192">
        <v>63542611.753289118</v>
      </c>
      <c r="AB494" s="192">
        <v>63959219.095377617</v>
      </c>
      <c r="AC494" s="192">
        <v>64438626.549268752</v>
      </c>
      <c r="AD494" s="192">
        <v>64524574.481192216</v>
      </c>
      <c r="AE494" s="192">
        <f t="shared" si="36"/>
        <v>64524574.481192216</v>
      </c>
      <c r="AF494" s="192">
        <f>HLOOKUP(MAX(T494:AD494),T494:$AD$1158,COUNT(AD494:$AD$1158),FALSE)</f>
        <v>200000</v>
      </c>
      <c r="AK494">
        <v>491</v>
      </c>
      <c r="AL494" s="198">
        <v>57406505.465857238</v>
      </c>
    </row>
    <row r="495" spans="13:38" x14ac:dyDescent="0.25">
      <c r="M495">
        <v>493</v>
      </c>
      <c r="N495">
        <f t="shared" si="33"/>
        <v>30</v>
      </c>
      <c r="O495">
        <f t="shared" si="34"/>
        <v>15000</v>
      </c>
      <c r="P495">
        <f t="shared" si="35"/>
        <v>0.3</v>
      </c>
      <c r="S495">
        <v>493</v>
      </c>
      <c r="T495" s="192">
        <v>63916713.930565879</v>
      </c>
      <c r="U495" s="192">
        <v>64919860.28751111</v>
      </c>
      <c r="V495" s="192">
        <v>65873444.263302952</v>
      </c>
      <c r="W495" s="192">
        <v>66578295.304103598</v>
      </c>
      <c r="X495" s="192">
        <v>66885939.035567254</v>
      </c>
      <c r="Y495" s="192">
        <v>67309615.215892017</v>
      </c>
      <c r="Z495" s="192">
        <v>68043305.910670102</v>
      </c>
      <c r="AA495" s="192">
        <v>69046054.777922824</v>
      </c>
      <c r="AB495" s="192">
        <v>69671743.342453942</v>
      </c>
      <c r="AC495" s="192">
        <v>70308308.123494983</v>
      </c>
      <c r="AD495" s="192">
        <v>70655261.173153788</v>
      </c>
      <c r="AE495" s="192">
        <f t="shared" si="36"/>
        <v>70655261.173153788</v>
      </c>
      <c r="AF495" s="192">
        <f>HLOOKUP(MAX(T495:AD495),T495:$AD$1158,COUNT(AD495:$AD$1158),FALSE)</f>
        <v>200000</v>
      </c>
      <c r="AK495">
        <v>492</v>
      </c>
      <c r="AL495" s="198">
        <v>61993135.915557384</v>
      </c>
    </row>
    <row r="496" spans="13:38" x14ac:dyDescent="0.25">
      <c r="M496">
        <v>494</v>
      </c>
      <c r="N496">
        <f t="shared" si="33"/>
        <v>40</v>
      </c>
      <c r="O496">
        <f t="shared" si="34"/>
        <v>15000</v>
      </c>
      <c r="P496">
        <f t="shared" si="35"/>
        <v>0.3</v>
      </c>
      <c r="S496">
        <v>494</v>
      </c>
      <c r="T496" s="192">
        <v>67956588.39810124</v>
      </c>
      <c r="U496" s="192">
        <v>69211661.736330733</v>
      </c>
      <c r="V496" s="192">
        <v>70415525.795471147</v>
      </c>
      <c r="W496" s="192">
        <v>71062381.475008428</v>
      </c>
      <c r="X496" s="192">
        <v>71719381.19363746</v>
      </c>
      <c r="Y496" s="192">
        <v>72490765.453301668</v>
      </c>
      <c r="Z496" s="192">
        <v>73337667.712861195</v>
      </c>
      <c r="AA496" s="192">
        <v>74501240.585686654</v>
      </c>
      <c r="AB496" s="192">
        <v>75334177.033448994</v>
      </c>
      <c r="AC496" s="192">
        <v>76229913.593013957</v>
      </c>
      <c r="AD496" s="192">
        <v>76732190.630611226</v>
      </c>
      <c r="AE496" s="192">
        <f t="shared" si="36"/>
        <v>76732190.630611226</v>
      </c>
      <c r="AF496" s="192">
        <f>HLOOKUP(MAX(T496:AD496),T496:$AD$1158,COUNT(AD496:$AD$1158),FALSE)</f>
        <v>200000</v>
      </c>
      <c r="AK496">
        <v>493</v>
      </c>
      <c r="AL496" s="198">
        <v>66766983.993814096</v>
      </c>
    </row>
    <row r="497" spans="13:38" x14ac:dyDescent="0.25">
      <c r="M497">
        <v>495</v>
      </c>
      <c r="N497">
        <f t="shared" si="33"/>
        <v>50</v>
      </c>
      <c r="O497">
        <f t="shared" si="34"/>
        <v>15000</v>
      </c>
      <c r="P497">
        <f t="shared" si="35"/>
        <v>0.3</v>
      </c>
      <c r="S497">
        <v>495</v>
      </c>
      <c r="T497" s="192">
        <v>71961039.023246601</v>
      </c>
      <c r="U497" s="192">
        <v>73460617.426308721</v>
      </c>
      <c r="V497" s="192">
        <v>74834472.187078923</v>
      </c>
      <c r="W497" s="192">
        <v>75729499.609871656</v>
      </c>
      <c r="X497" s="192">
        <v>76595580.550943315</v>
      </c>
      <c r="Y497" s="192">
        <v>77531455.494603097</v>
      </c>
      <c r="Z497" s="192">
        <v>78585605.637393802</v>
      </c>
      <c r="AA497" s="192">
        <v>80004683.610320359</v>
      </c>
      <c r="AB497" s="192">
        <v>81046701.280525312</v>
      </c>
      <c r="AC497" s="192">
        <v>82263155.437412232</v>
      </c>
      <c r="AD497" s="192">
        <v>82862877.322572783</v>
      </c>
      <c r="AE497" s="192">
        <f t="shared" si="36"/>
        <v>82862877.322572783</v>
      </c>
      <c r="AF497" s="192">
        <f>HLOOKUP(MAX(T497:AD497),T497:$AD$1158,COUNT(AD497:$AD$1158),FALSE)</f>
        <v>200000</v>
      </c>
      <c r="AK497">
        <v>494</v>
      </c>
      <c r="AL497" s="198">
        <v>71498972.345171645</v>
      </c>
    </row>
    <row r="498" spans="13:38" x14ac:dyDescent="0.25">
      <c r="M498">
        <v>496</v>
      </c>
      <c r="N498">
        <f t="shared" si="33"/>
        <v>-75</v>
      </c>
      <c r="O498">
        <f t="shared" si="34"/>
        <v>-5000</v>
      </c>
      <c r="P498">
        <f t="shared" si="35"/>
        <v>0.35</v>
      </c>
      <c r="S498">
        <v>496</v>
      </c>
      <c r="T498" s="192">
        <v>29292601.410459336</v>
      </c>
      <c r="U498" s="192">
        <v>27749682.195891373</v>
      </c>
      <c r="V498" s="192">
        <v>25974764.549139172</v>
      </c>
      <c r="W498" s="192">
        <v>23648036.97553876</v>
      </c>
      <c r="X498" s="192">
        <v>21316100.413697664</v>
      </c>
      <c r="Y498" s="192">
        <v>19043490.400332931</v>
      </c>
      <c r="Z498" s="192">
        <v>17483326.87249577</v>
      </c>
      <c r="AA498" s="192">
        <v>15642917.214985285</v>
      </c>
      <c r="AB498" s="192">
        <v>13717415.061627392</v>
      </c>
      <c r="AC498" s="192">
        <v>11792112.332072735</v>
      </c>
      <c r="AD498" s="192">
        <v>9214066.9363798704</v>
      </c>
      <c r="AE498" s="192">
        <f t="shared" si="36"/>
        <v>29292601.410459336</v>
      </c>
      <c r="AF498" s="192">
        <f>HLOOKUP(MAX(T498:AD498),T498:$AD$1158,COUNT(AD498:$AD$1158),FALSE)</f>
        <v>150000</v>
      </c>
      <c r="AK498">
        <v>495</v>
      </c>
      <c r="AL498" s="198">
        <v>76272820.423428357</v>
      </c>
    </row>
    <row r="499" spans="13:38" x14ac:dyDescent="0.25">
      <c r="M499">
        <v>497</v>
      </c>
      <c r="N499">
        <f t="shared" si="33"/>
        <v>-65</v>
      </c>
      <c r="O499">
        <f t="shared" si="34"/>
        <v>-5000</v>
      </c>
      <c r="P499">
        <f t="shared" si="35"/>
        <v>0.35</v>
      </c>
      <c r="S499">
        <v>497</v>
      </c>
      <c r="T499" s="192">
        <v>34099554.598006986</v>
      </c>
      <c r="U499" s="192">
        <v>33055268.530009985</v>
      </c>
      <c r="V499" s="192">
        <v>31507348.413143933</v>
      </c>
      <c r="W499" s="192">
        <v>29686412.78343153</v>
      </c>
      <c r="X499" s="192">
        <v>27544111.203365032</v>
      </c>
      <c r="Y499" s="192">
        <v>25175311.208748516</v>
      </c>
      <c r="Z499" s="192">
        <v>23579417.505794838</v>
      </c>
      <c r="AA499" s="192">
        <v>22409755.311168164</v>
      </c>
      <c r="AB499" s="192">
        <v>20890034.171578497</v>
      </c>
      <c r="AC499" s="192">
        <v>18732499.934551351</v>
      </c>
      <c r="AD499" s="192">
        <v>16858990.206472844</v>
      </c>
      <c r="AE499" s="192">
        <f t="shared" si="36"/>
        <v>34099554.598006986</v>
      </c>
      <c r="AF499" s="192">
        <f>HLOOKUP(MAX(T499:AD499),T499:$AD$1158,COUNT(AD499:$AD$1158),FALSE)</f>
        <v>150000</v>
      </c>
      <c r="AK499">
        <v>496</v>
      </c>
      <c r="AL499" s="198">
        <v>22629662.47607537</v>
      </c>
    </row>
    <row r="500" spans="13:38" x14ac:dyDescent="0.25">
      <c r="M500">
        <v>498</v>
      </c>
      <c r="N500">
        <f t="shared" si="33"/>
        <v>-55</v>
      </c>
      <c r="O500">
        <f t="shared" si="34"/>
        <v>-5000</v>
      </c>
      <c r="P500">
        <f t="shared" si="35"/>
        <v>0.35</v>
      </c>
      <c r="S500">
        <v>498</v>
      </c>
      <c r="T500" s="192">
        <v>39382957.067390606</v>
      </c>
      <c r="U500" s="192">
        <v>38482694.676736467</v>
      </c>
      <c r="V500" s="192">
        <v>37166984.960636817</v>
      </c>
      <c r="W500" s="192">
        <v>35299465.317688949</v>
      </c>
      <c r="X500" s="192">
        <v>33426736.686500408</v>
      </c>
      <c r="Y500" s="192">
        <v>31230808.76574634</v>
      </c>
      <c r="Z500" s="192">
        <v>30279732.455604065</v>
      </c>
      <c r="AA500" s="192">
        <v>28720702.185425799</v>
      </c>
      <c r="AB500" s="192">
        <v>27415837.2867947</v>
      </c>
      <c r="AC500" s="192">
        <v>26198788.25813821</v>
      </c>
      <c r="AD500" s="192">
        <v>24079950.793097891</v>
      </c>
      <c r="AE500" s="192">
        <f t="shared" si="36"/>
        <v>39382957.067390606</v>
      </c>
      <c r="AF500" s="192">
        <f>HLOOKUP(MAX(T500:AD500),T500:$AD$1158,COUNT(AD500:$AD$1158),FALSE)</f>
        <v>150000</v>
      </c>
      <c r="AK500">
        <v>497</v>
      </c>
      <c r="AL500" s="198">
        <v>28742070.022357225</v>
      </c>
    </row>
    <row r="501" spans="13:38" x14ac:dyDescent="0.25">
      <c r="M501">
        <v>499</v>
      </c>
      <c r="N501">
        <f t="shared" si="33"/>
        <v>-45</v>
      </c>
      <c r="O501">
        <f t="shared" si="34"/>
        <v>-5000</v>
      </c>
      <c r="P501">
        <f t="shared" si="35"/>
        <v>0.35</v>
      </c>
      <c r="S501">
        <v>499</v>
      </c>
      <c r="T501" s="192">
        <v>44332342.067537434</v>
      </c>
      <c r="U501" s="192">
        <v>43504504.105242692</v>
      </c>
      <c r="V501" s="192">
        <v>42403650.630101606</v>
      </c>
      <c r="W501" s="192">
        <v>40983264.543817826</v>
      </c>
      <c r="X501" s="192">
        <v>39654747.476167768</v>
      </c>
      <c r="Y501" s="192">
        <v>37745155.412203804</v>
      </c>
      <c r="Z501" s="192">
        <v>36608469.639902674</v>
      </c>
      <c r="AA501" s="192">
        <v>35711019.670447968</v>
      </c>
      <c r="AB501" s="192">
        <v>34468736.238885969</v>
      </c>
      <c r="AC501" s="192">
        <v>32939447.614312977</v>
      </c>
      <c r="AD501" s="192">
        <v>31331825.557230256</v>
      </c>
      <c r="AE501" s="192">
        <f t="shared" si="36"/>
        <v>44332342.067537434</v>
      </c>
      <c r="AF501" s="192">
        <f>HLOOKUP(MAX(T501:AD501),T501:$AD$1158,COUNT(AD501:$AD$1158),FALSE)</f>
        <v>150000</v>
      </c>
      <c r="AK501">
        <v>498</v>
      </c>
      <c r="AL501" s="198">
        <v>34303269.856830113</v>
      </c>
    </row>
    <row r="502" spans="13:38" x14ac:dyDescent="0.25">
      <c r="M502">
        <v>500</v>
      </c>
      <c r="N502">
        <f t="shared" si="33"/>
        <v>-35</v>
      </c>
      <c r="O502">
        <f t="shared" si="34"/>
        <v>-5000</v>
      </c>
      <c r="P502">
        <f t="shared" si="35"/>
        <v>0.35</v>
      </c>
      <c r="S502">
        <v>500</v>
      </c>
      <c r="T502" s="192">
        <v>49615744.536921062</v>
      </c>
      <c r="U502" s="192">
        <v>49024058.654697254</v>
      </c>
      <c r="V502" s="192">
        <v>48159357.259627096</v>
      </c>
      <c r="W502" s="192">
        <v>46742845.937708735</v>
      </c>
      <c r="X502" s="192">
        <v>45321125.627549693</v>
      </c>
      <c r="Y502" s="192">
        <v>43626389.8045443</v>
      </c>
      <c r="Z502" s="192">
        <v>43308784.589711905</v>
      </c>
      <c r="AA502" s="192">
        <v>42208962.250186183</v>
      </c>
      <c r="AB502" s="192">
        <v>41363305.282207631</v>
      </c>
      <c r="AC502" s="192">
        <v>40167039.833605833</v>
      </c>
      <c r="AD502" s="192">
        <v>38493435.671079069</v>
      </c>
      <c r="AE502" s="192">
        <f t="shared" si="36"/>
        <v>49615744.536921062</v>
      </c>
      <c r="AF502" s="192">
        <f>HLOOKUP(MAX(T502:AD502),T502:$AD$1158,COUNT(AD502:$AD$1158),FALSE)</f>
        <v>150000</v>
      </c>
      <c r="AK502">
        <v>499</v>
      </c>
      <c r="AL502" s="198">
        <v>40415677.403111964</v>
      </c>
    </row>
    <row r="503" spans="13:38" x14ac:dyDescent="0.25">
      <c r="M503">
        <v>501</v>
      </c>
      <c r="N503">
        <f t="shared" si="33"/>
        <v>-25</v>
      </c>
      <c r="O503">
        <f t="shared" si="34"/>
        <v>-5000</v>
      </c>
      <c r="P503">
        <f t="shared" si="35"/>
        <v>0.35</v>
      </c>
      <c r="S503">
        <v>501</v>
      </c>
      <c r="T503" s="192">
        <v>54422697.724468715</v>
      </c>
      <c r="U503" s="192">
        <v>54194666.16621428</v>
      </c>
      <c r="V503" s="192">
        <v>53551187.282514334</v>
      </c>
      <c r="W503" s="192">
        <v>52634692.885968029</v>
      </c>
      <c r="X503" s="192">
        <v>51549136.417217061</v>
      </c>
      <c r="Y503" s="192">
        <v>50090552.674282596</v>
      </c>
      <c r="Z503" s="192">
        <v>49404875.223010965</v>
      </c>
      <c r="AA503" s="192">
        <v>48788804.640888475</v>
      </c>
      <c r="AB503" s="192">
        <v>48416204.2342989</v>
      </c>
      <c r="AC503" s="192">
        <v>47288606.406813629</v>
      </c>
      <c r="AD503" s="192">
        <v>46197709.413948268</v>
      </c>
      <c r="AE503" s="192">
        <f t="shared" si="36"/>
        <v>54422697.724468715</v>
      </c>
      <c r="AF503" s="192">
        <f>HLOOKUP(MAX(T503:AD503),T503:$AD$1158,COUNT(AD503:$AD$1158),FALSE)</f>
        <v>150000</v>
      </c>
      <c r="AK503">
        <v>500</v>
      </c>
      <c r="AL503" s="198">
        <v>46189110.624313422</v>
      </c>
    </row>
    <row r="504" spans="13:38" x14ac:dyDescent="0.25">
      <c r="M504">
        <v>502</v>
      </c>
      <c r="N504">
        <f t="shared" si="33"/>
        <v>-15</v>
      </c>
      <c r="O504">
        <f t="shared" si="34"/>
        <v>-5000</v>
      </c>
      <c r="P504">
        <f t="shared" si="35"/>
        <v>0.35</v>
      </c>
      <c r="S504">
        <v>502</v>
      </c>
      <c r="T504" s="192">
        <v>59617913.470428795</v>
      </c>
      <c r="U504" s="192">
        <v>59473294.229929969</v>
      </c>
      <c r="V504" s="192">
        <v>59306893.912039816</v>
      </c>
      <c r="W504" s="192">
        <v>58086214.79639139</v>
      </c>
      <c r="X504" s="192">
        <v>57383411.462844677</v>
      </c>
      <c r="Y504" s="192">
        <v>56146050.231280424</v>
      </c>
      <c r="Z504" s="192">
        <v>56105190.172820203</v>
      </c>
      <c r="AA504" s="192">
        <v>55456376.154323973</v>
      </c>
      <c r="AB504" s="192">
        <v>54942007.34951511</v>
      </c>
      <c r="AC504" s="192">
        <v>54573715.759671301</v>
      </c>
      <c r="AD504" s="192">
        <v>53153225.011081621</v>
      </c>
      <c r="AE504" s="192">
        <f t="shared" si="36"/>
        <v>59617913.470428795</v>
      </c>
      <c r="AF504" s="192">
        <f>HLOOKUP(MAX(T504:AD504),T504:$AD$1158,COUNT(AD504:$AD$1158),FALSE)</f>
        <v>150000</v>
      </c>
      <c r="AK504">
        <v>501</v>
      </c>
      <c r="AL504" s="198">
        <v>52301518.170595273</v>
      </c>
    </row>
    <row r="505" spans="13:38" x14ac:dyDescent="0.25">
      <c r="M505">
        <v>503</v>
      </c>
      <c r="N505">
        <f t="shared" si="33"/>
        <v>-10</v>
      </c>
      <c r="O505">
        <f t="shared" si="34"/>
        <v>-5000</v>
      </c>
      <c r="P505">
        <f t="shared" si="35"/>
        <v>0.35</v>
      </c>
      <c r="S505">
        <v>503</v>
      </c>
      <c r="T505" s="192">
        <v>62395432.51346302</v>
      </c>
      <c r="U505" s="192">
        <v>62118141.322253972</v>
      </c>
      <c r="V505" s="192">
        <v>61813665.364011854</v>
      </c>
      <c r="W505" s="192">
        <v>61236173.892923377</v>
      </c>
      <c r="X505" s="192">
        <v>60385666.908988558</v>
      </c>
      <c r="Y505" s="192">
        <v>59211960.63548822</v>
      </c>
      <c r="Z505" s="192">
        <v>59515752.523599207</v>
      </c>
      <c r="AA505" s="192">
        <v>58746297.349675149</v>
      </c>
      <c r="AB505" s="192">
        <v>58712699.868543386</v>
      </c>
      <c r="AC505" s="192">
        <v>57800443.129351571</v>
      </c>
      <c r="AD505" s="192">
        <v>57172210.89910841</v>
      </c>
      <c r="AE505" s="192">
        <f t="shared" si="36"/>
        <v>62395432.51346302</v>
      </c>
      <c r="AF505" s="192">
        <f>HLOOKUP(MAX(T505:AD505),T505:$AD$1158,COUNT(AD505:$AD$1158),FALSE)</f>
        <v>150000</v>
      </c>
      <c r="AK505">
        <v>502</v>
      </c>
      <c r="AL505" s="198">
        <v>57862718.005068153</v>
      </c>
    </row>
    <row r="506" spans="13:38" x14ac:dyDescent="0.25">
      <c r="M506">
        <v>504</v>
      </c>
      <c r="N506">
        <f t="shared" si="33"/>
        <v>-5</v>
      </c>
      <c r="O506">
        <f t="shared" si="34"/>
        <v>-5000</v>
      </c>
      <c r="P506">
        <f t="shared" si="35"/>
        <v>0.35</v>
      </c>
      <c r="S506">
        <v>504</v>
      </c>
      <c r="T506" s="192">
        <v>64696502.274661273</v>
      </c>
      <c r="U506" s="192">
        <v>64778880.564048573</v>
      </c>
      <c r="V506" s="192">
        <v>64543559.581504598</v>
      </c>
      <c r="W506" s="192">
        <v>64078073.505987816</v>
      </c>
      <c r="X506" s="192">
        <v>63611422.252512045</v>
      </c>
      <c r="Y506" s="192">
        <v>62610213.101018727</v>
      </c>
      <c r="Z506" s="192">
        <v>62381910.241188221</v>
      </c>
      <c r="AA506" s="192">
        <v>62277064.705648869</v>
      </c>
      <c r="AB506" s="192">
        <v>62114626.459466197</v>
      </c>
      <c r="AC506" s="192">
        <v>61314375.11584609</v>
      </c>
      <c r="AD506" s="192">
        <v>60798148.281174593</v>
      </c>
      <c r="AE506" s="192">
        <f t="shared" si="36"/>
        <v>64778880.564048573</v>
      </c>
      <c r="AF506" s="192">
        <f>HLOOKUP(MAX(T506:AD506),T506:$AD$1158,COUNT(AD506:$AD$1158),FALSE)</f>
        <v>155000</v>
      </c>
      <c r="AK506">
        <v>503</v>
      </c>
      <c r="AL506" s="198">
        <v>60926573.568842962</v>
      </c>
    </row>
    <row r="507" spans="13:38" x14ac:dyDescent="0.25">
      <c r="M507">
        <v>505</v>
      </c>
      <c r="N507">
        <f t="shared" si="33"/>
        <v>0</v>
      </c>
      <c r="O507">
        <f t="shared" si="34"/>
        <v>-5000</v>
      </c>
      <c r="P507">
        <f t="shared" si="35"/>
        <v>0.35</v>
      </c>
      <c r="S507">
        <v>505</v>
      </c>
      <c r="T507" s="192">
        <v>67202385.701010674</v>
      </c>
      <c r="U507" s="192">
        <v>67396769.385969654</v>
      </c>
      <c r="V507" s="192">
        <v>67473301.911504745</v>
      </c>
      <c r="W507" s="192">
        <v>67228032.602519795</v>
      </c>
      <c r="X507" s="192">
        <v>66613677.698655918</v>
      </c>
      <c r="Y507" s="192">
        <v>65676123.505226508</v>
      </c>
      <c r="Z507" s="192">
        <v>65611843.156898275</v>
      </c>
      <c r="AA507" s="192">
        <v>65682764.3795553</v>
      </c>
      <c r="AB507" s="192">
        <v>65238502.983759582</v>
      </c>
      <c r="AC507" s="192">
        <v>65209214.319373608</v>
      </c>
      <c r="AD507" s="192">
        <v>64630180.179956242</v>
      </c>
      <c r="AE507" s="192">
        <f t="shared" si="36"/>
        <v>67473301.911504745</v>
      </c>
      <c r="AF507" s="192">
        <f>HLOOKUP(MAX(T507:AD507),T507:$AD$1158,COUNT(AD507:$AD$1158),FALSE)</f>
        <v>160000</v>
      </c>
      <c r="AK507">
        <v>504</v>
      </c>
      <c r="AL507" s="198">
        <v>63873101.676231757</v>
      </c>
    </row>
    <row r="508" spans="13:38" x14ac:dyDescent="0.25">
      <c r="M508">
        <v>506</v>
      </c>
      <c r="N508">
        <f t="shared" si="33"/>
        <v>10</v>
      </c>
      <c r="O508">
        <f t="shared" si="34"/>
        <v>-5000</v>
      </c>
      <c r="P508">
        <f t="shared" si="35"/>
        <v>0.35</v>
      </c>
      <c r="S508">
        <v>506</v>
      </c>
      <c r="T508" s="192">
        <v>72397601.446970761</v>
      </c>
      <c r="U508" s="192">
        <v>72567376.897486687</v>
      </c>
      <c r="V508" s="192">
        <v>72709967.580969527</v>
      </c>
      <c r="W508" s="192">
        <v>72579542.751606017</v>
      </c>
      <c r="X508" s="192">
        <v>72447952.744283542</v>
      </c>
      <c r="Y508" s="192">
        <v>71781804.838943496</v>
      </c>
      <c r="Z508" s="192">
        <v>72312158.106707513</v>
      </c>
      <c r="AA508" s="192">
        <v>72234557.414435521</v>
      </c>
      <c r="AB508" s="192">
        <v>72235718.141497463</v>
      </c>
      <c r="AC508" s="192">
        <v>71949873.67554839</v>
      </c>
      <c r="AD508" s="192">
        <v>71585695.777089596</v>
      </c>
      <c r="AE508" s="192">
        <f t="shared" si="36"/>
        <v>72709967.580969527</v>
      </c>
      <c r="AF508" s="192">
        <f>HLOOKUP(MAX(T508:AD508),T508:$AD$1158,COUNT(AD508:$AD$1158),FALSE)</f>
        <v>160000</v>
      </c>
      <c r="AK508">
        <v>505</v>
      </c>
      <c r="AL508" s="198">
        <v>66772176.818449289</v>
      </c>
    </row>
    <row r="509" spans="13:38" x14ac:dyDescent="0.25">
      <c r="M509">
        <v>507</v>
      </c>
      <c r="N509">
        <f t="shared" si="33"/>
        <v>20</v>
      </c>
      <c r="O509">
        <f t="shared" si="34"/>
        <v>-5000</v>
      </c>
      <c r="P509">
        <f t="shared" si="35"/>
        <v>0.35</v>
      </c>
      <c r="S509">
        <v>507</v>
      </c>
      <c r="T509" s="192">
        <v>77435173.170541123</v>
      </c>
      <c r="U509" s="192">
        <v>78086931.446941242</v>
      </c>
      <c r="V509" s="192">
        <v>78465674.210495025</v>
      </c>
      <c r="W509" s="192">
        <v>78571401.461202443</v>
      </c>
      <c r="X509" s="192">
        <v>78355762.761555761</v>
      </c>
      <c r="Y509" s="192">
        <v>78245967.708681807</v>
      </c>
      <c r="Z509" s="192">
        <v>78588878.175075531</v>
      </c>
      <c r="AA509" s="192">
        <v>79171024.444315672</v>
      </c>
      <c r="AB509" s="192">
        <v>79130287.184819102</v>
      </c>
      <c r="AC509" s="192">
        <v>79234983.028406054</v>
      </c>
      <c r="AD509" s="192">
        <v>79230619.04718256</v>
      </c>
      <c r="AE509" s="192">
        <f t="shared" si="36"/>
        <v>79234983.028406054</v>
      </c>
      <c r="AF509" s="192">
        <f>HLOOKUP(MAX(T509:AD509),T509:$AD$1158,COUNT(AD509:$AD$1158),FALSE)</f>
        <v>195000</v>
      </c>
      <c r="AK509">
        <v>506</v>
      </c>
      <c r="AL509" s="198">
        <v>72647633.914768994</v>
      </c>
    </row>
    <row r="510" spans="13:38" x14ac:dyDescent="0.25">
      <c r="M510">
        <v>508</v>
      </c>
      <c r="N510">
        <f t="shared" si="33"/>
        <v>30</v>
      </c>
      <c r="O510">
        <f t="shared" si="34"/>
        <v>-5000</v>
      </c>
      <c r="P510">
        <f t="shared" si="35"/>
        <v>0.35</v>
      </c>
      <c r="S510">
        <v>508</v>
      </c>
      <c r="T510" s="192">
        <v>82630388.916501209</v>
      </c>
      <c r="U510" s="192">
        <v>83108740.875447452</v>
      </c>
      <c r="V510" s="192">
        <v>83857504.23338224</v>
      </c>
      <c r="W510" s="192">
        <v>84184453.99545987</v>
      </c>
      <c r="X510" s="192">
        <v>84342341.68533285</v>
      </c>
      <c r="Y510" s="192">
        <v>84127202.101022303</v>
      </c>
      <c r="Z510" s="192">
        <v>84944709.774634466</v>
      </c>
      <c r="AA510" s="192">
        <v>85366192.840018019</v>
      </c>
      <c r="AB510" s="192">
        <v>86183186.136910379</v>
      </c>
      <c r="AC510" s="192">
        <v>86299032.468049034</v>
      </c>
      <c r="AD510" s="192">
        <v>86451579.633807614</v>
      </c>
      <c r="AE510" s="192">
        <f t="shared" si="36"/>
        <v>86451579.633807614</v>
      </c>
      <c r="AF510" s="192">
        <f>HLOOKUP(MAX(T510:AD510),T510:$AD$1158,COUNT(AD510:$AD$1158),FALSE)</f>
        <v>200000</v>
      </c>
      <c r="AK510">
        <v>507</v>
      </c>
      <c r="AL510" s="198">
        <v>78610564.620761305</v>
      </c>
    </row>
    <row r="511" spans="13:38" x14ac:dyDescent="0.25">
      <c r="M511">
        <v>509</v>
      </c>
      <c r="N511">
        <f t="shared" si="33"/>
        <v>40</v>
      </c>
      <c r="O511">
        <f t="shared" si="34"/>
        <v>-5000</v>
      </c>
      <c r="P511">
        <f t="shared" si="35"/>
        <v>0.35</v>
      </c>
      <c r="S511">
        <v>509</v>
      </c>
      <c r="T511" s="192">
        <v>87437342.104048863</v>
      </c>
      <c r="U511" s="192">
        <v>88536167.022173956</v>
      </c>
      <c r="V511" s="192">
        <v>89613210.862907737</v>
      </c>
      <c r="W511" s="192">
        <v>90176312.705056295</v>
      </c>
      <c r="X511" s="192">
        <v>90466399.034358516</v>
      </c>
      <c r="Y511" s="192">
        <v>90483469.850814372</v>
      </c>
      <c r="Z511" s="192">
        <v>91385283.758183822</v>
      </c>
      <c r="AA511" s="192">
        <v>92302659.869898185</v>
      </c>
      <c r="AB511" s="192">
        <v>92708989.252126589</v>
      </c>
      <c r="AC511" s="192">
        <v>93384413.574602872</v>
      </c>
      <c r="AD511" s="192">
        <v>94096502.903900579</v>
      </c>
      <c r="AE511" s="192">
        <f t="shared" si="36"/>
        <v>94096502.903900579</v>
      </c>
      <c r="AF511" s="192">
        <f>HLOOKUP(MAX(T511:AD511),T511:$AD$1158,COUNT(AD511:$AD$1158),FALSE)</f>
        <v>200000</v>
      </c>
      <c r="AK511">
        <v>508</v>
      </c>
      <c r="AL511" s="198">
        <v>84171764.455234185</v>
      </c>
    </row>
    <row r="512" spans="13:38" x14ac:dyDescent="0.25">
      <c r="M512">
        <v>510</v>
      </c>
      <c r="N512">
        <f t="shared" si="33"/>
        <v>50</v>
      </c>
      <c r="O512">
        <f t="shared" si="34"/>
        <v>-5000</v>
      </c>
      <c r="P512">
        <f t="shared" si="35"/>
        <v>0.35</v>
      </c>
      <c r="S512">
        <v>510</v>
      </c>
      <c r="T512" s="192">
        <v>92720744.57343249</v>
      </c>
      <c r="U512" s="192">
        <v>93841753.356292561</v>
      </c>
      <c r="V512" s="192">
        <v>94894560.291457474</v>
      </c>
      <c r="W512" s="192">
        <v>95627834.615479663</v>
      </c>
      <c r="X512" s="192">
        <v>96132777.185740441</v>
      </c>
      <c r="Y512" s="192">
        <v>96646862.527758405</v>
      </c>
      <c r="Z512" s="192">
        <v>97973761.908742294</v>
      </c>
      <c r="AA512" s="192">
        <v>98800602.449636415</v>
      </c>
      <c r="AB512" s="192">
        <v>99881608.362077683</v>
      </c>
      <c r="AC512" s="192">
        <v>100324801.17708148</v>
      </c>
      <c r="AD512" s="192">
        <v>101052018.50103392</v>
      </c>
      <c r="AE512" s="192">
        <f t="shared" si="36"/>
        <v>101052018.50103392</v>
      </c>
      <c r="AF512" s="192">
        <f>HLOOKUP(MAX(T512:AD512),T512:$AD$1158,COUNT(AD512:$AD$1158),FALSE)</f>
        <v>200000</v>
      </c>
      <c r="AK512">
        <v>509</v>
      </c>
      <c r="AL512" s="198">
        <v>90284172.001516044</v>
      </c>
    </row>
    <row r="513" spans="13:38" x14ac:dyDescent="0.25">
      <c r="M513">
        <v>511</v>
      </c>
      <c r="N513">
        <f t="shared" si="33"/>
        <v>-75</v>
      </c>
      <c r="O513">
        <f t="shared" si="34"/>
        <v>-3000</v>
      </c>
      <c r="P513">
        <f t="shared" si="35"/>
        <v>0.35</v>
      </c>
      <c r="S513">
        <v>511</v>
      </c>
      <c r="T513" s="192">
        <v>28776852.352725774</v>
      </c>
      <c r="U513" s="192">
        <v>27276138.896148026</v>
      </c>
      <c r="V513" s="192">
        <v>25542867.683558822</v>
      </c>
      <c r="W513" s="192">
        <v>23261138.781564314</v>
      </c>
      <c r="X513" s="192">
        <v>20970848.653886229</v>
      </c>
      <c r="Y513" s="192">
        <v>18736180.952638794</v>
      </c>
      <c r="Z513" s="192">
        <v>17203624.474332713</v>
      </c>
      <c r="AA513" s="192">
        <v>15391852.909913287</v>
      </c>
      <c r="AB513" s="192">
        <v>13493957.806086473</v>
      </c>
      <c r="AC513" s="192">
        <v>11594500.25600718</v>
      </c>
      <c r="AD513" s="192">
        <v>9046854.8234610893</v>
      </c>
      <c r="AE513" s="192">
        <f t="shared" si="36"/>
        <v>28776852.352725774</v>
      </c>
      <c r="AF513" s="192">
        <f>HLOOKUP(MAX(T513:AD513),T513:$AD$1158,COUNT(AD513:$AD$1158),FALSE)</f>
        <v>150000</v>
      </c>
      <c r="AK513">
        <v>510</v>
      </c>
      <c r="AL513" s="198">
        <v>96057605.222717509</v>
      </c>
    </row>
    <row r="514" spans="13:38" x14ac:dyDescent="0.25">
      <c r="M514">
        <v>512</v>
      </c>
      <c r="N514">
        <f t="shared" si="33"/>
        <v>-65</v>
      </c>
      <c r="O514">
        <f t="shared" si="34"/>
        <v>-3000</v>
      </c>
      <c r="P514">
        <f t="shared" si="35"/>
        <v>0.35</v>
      </c>
      <c r="S514">
        <v>512</v>
      </c>
      <c r="T514" s="192">
        <v>33518256.178625047</v>
      </c>
      <c r="U514" s="192">
        <v>32512471.746572554</v>
      </c>
      <c r="V514" s="192">
        <v>31006198.063869506</v>
      </c>
      <c r="W514" s="192">
        <v>29226908.868320107</v>
      </c>
      <c r="X514" s="192">
        <v>27126813.046243817</v>
      </c>
      <c r="Y514" s="192">
        <v>24799659.485790312</v>
      </c>
      <c r="Z514" s="192">
        <v>23234165.745983399</v>
      </c>
      <c r="AA514" s="192">
        <v>22088406.478842106</v>
      </c>
      <c r="AB514" s="192">
        <v>20594530.518727798</v>
      </c>
      <c r="AC514" s="192">
        <v>18467396.244847428</v>
      </c>
      <c r="AD514" s="192">
        <v>16619731.696244285</v>
      </c>
      <c r="AE514" s="192">
        <f t="shared" si="36"/>
        <v>33518256.178625047</v>
      </c>
      <c r="AF514" s="192">
        <f>HLOOKUP(MAX(T514:AD514),T514:$AD$1158,COUNT(AD514:$AD$1158),FALSE)</f>
        <v>150000</v>
      </c>
      <c r="AK514">
        <v>511</v>
      </c>
      <c r="AL514" s="198">
        <v>22262398.172689721</v>
      </c>
    </row>
    <row r="515" spans="13:38" x14ac:dyDescent="0.25">
      <c r="M515">
        <v>513</v>
      </c>
      <c r="N515">
        <f t="shared" si="33"/>
        <v>-55</v>
      </c>
      <c r="O515">
        <f t="shared" si="34"/>
        <v>-3000</v>
      </c>
      <c r="P515">
        <f t="shared" si="35"/>
        <v>0.35</v>
      </c>
      <c r="S515">
        <v>513</v>
      </c>
      <c r="T515" s="192">
        <v>38729612.250698894</v>
      </c>
      <c r="U515" s="192">
        <v>37869054.042217776</v>
      </c>
      <c r="V515" s="192">
        <v>36594990.760281123</v>
      </c>
      <c r="W515" s="192">
        <v>34772469.788939156</v>
      </c>
      <c r="X515" s="192">
        <v>32941387.591913618</v>
      </c>
      <c r="Y515" s="192">
        <v>30787665.429149762</v>
      </c>
      <c r="Z515" s="192">
        <v>29862434.298482858</v>
      </c>
      <c r="AA515" s="192">
        <v>28333803.991451368</v>
      </c>
      <c r="AB515" s="192">
        <v>27054784.272295628</v>
      </c>
      <c r="AC515" s="192">
        <v>25861078.847297303</v>
      </c>
      <c r="AD515" s="192">
        <v>23772641.345403753</v>
      </c>
      <c r="AE515" s="192">
        <f t="shared" si="36"/>
        <v>38729612.250698894</v>
      </c>
      <c r="AF515" s="192">
        <f>HLOOKUP(MAX(T515:AD515),T515:$AD$1158,COUNT(AD515:$AD$1158),FALSE)</f>
        <v>150000</v>
      </c>
      <c r="AK515">
        <v>512</v>
      </c>
      <c r="AL515" s="198">
        <v>28302759.3216618</v>
      </c>
    </row>
    <row r="516" spans="13:38" x14ac:dyDescent="0.25">
      <c r="M516">
        <v>514</v>
      </c>
      <c r="N516">
        <f t="shared" ref="N516:N579" si="37">VLOOKUP(ROUNDUP(MOD(M516,15),0),$J$2:$K$17,2,FALSE)</f>
        <v>-45</v>
      </c>
      <c r="O516">
        <f t="shared" ref="O516:O579" si="38">VLOOKUP(ROUNDUP(MOD(M516/15,11),0),$J$20:$K$31,2,FALSE)</f>
        <v>-3000</v>
      </c>
      <c r="P516">
        <f t="shared" ref="P516:P579" si="39">VLOOKUP(ROUNDUP(MOD(M516/165,7),0),$J$34:$K$41,2,FALSE)</f>
        <v>0.35</v>
      </c>
      <c r="S516">
        <v>514</v>
      </c>
      <c r="T516" s="192">
        <v>43611505.637207352</v>
      </c>
      <c r="U516" s="192">
        <v>42825314.109075621</v>
      </c>
      <c r="V516" s="192">
        <v>41766107.068097532</v>
      </c>
      <c r="W516" s="192">
        <v>40387926.739803962</v>
      </c>
      <c r="X516" s="192">
        <v>39097351.984271206</v>
      </c>
      <c r="Y516" s="192">
        <v>37229406.354470246</v>
      </c>
      <c r="Z516" s="192">
        <v>36123120.545315892</v>
      </c>
      <c r="AA516" s="192">
        <v>35251515.755336538</v>
      </c>
      <c r="AB516" s="192">
        <v>34036839.373305626</v>
      </c>
      <c r="AC516" s="192">
        <v>32536188.841823697</v>
      </c>
      <c r="AD516" s="192">
        <v>30956173.834272049</v>
      </c>
      <c r="AE516" s="192">
        <f t="shared" ref="AE516:AE579" si="40">MAX(T516:AD516)</f>
        <v>43611505.637207352</v>
      </c>
      <c r="AF516" s="192">
        <f>HLOOKUP(MAX(T516:AD516),T516:$AD$1158,COUNT(AD516:$AD$1158),FALSE)</f>
        <v>150000</v>
      </c>
      <c r="AK516">
        <v>513</v>
      </c>
      <c r="AL516" s="198">
        <v>33798409.794486314</v>
      </c>
    </row>
    <row r="517" spans="13:38" x14ac:dyDescent="0.25">
      <c r="M517">
        <v>515</v>
      </c>
      <c r="N517">
        <f t="shared" si="37"/>
        <v>-35</v>
      </c>
      <c r="O517">
        <f t="shared" si="38"/>
        <v>-3000</v>
      </c>
      <c r="P517">
        <f t="shared" si="39"/>
        <v>0.35</v>
      </c>
      <c r="S517">
        <v>515</v>
      </c>
      <c r="T517" s="192">
        <v>48822861.709281199</v>
      </c>
      <c r="U517" s="192">
        <v>48272822.261220403</v>
      </c>
      <c r="V517" s="192">
        <v>47449767.300313249</v>
      </c>
      <c r="W517" s="192">
        <v>46078254.650000796</v>
      </c>
      <c r="X517" s="192">
        <v>44698180.774004757</v>
      </c>
      <c r="Y517" s="192">
        <v>43045091.385162368</v>
      </c>
      <c r="Z517" s="192">
        <v>42751389.097815342</v>
      </c>
      <c r="AA517" s="192">
        <v>41681966.721436389</v>
      </c>
      <c r="AB517" s="192">
        <v>40862154.932933204</v>
      </c>
      <c r="AC517" s="192">
        <v>39693496.533862486</v>
      </c>
      <c r="AD517" s="192">
        <v>38050292.334482498</v>
      </c>
      <c r="AE517" s="192">
        <f t="shared" si="40"/>
        <v>48822861.709281199</v>
      </c>
      <c r="AF517" s="192">
        <f>HLOOKUP(MAX(T517:AD517),T517:$AD$1158,COUNT(AD517:$AD$1158),FALSE)</f>
        <v>150000</v>
      </c>
      <c r="AK517">
        <v>514</v>
      </c>
      <c r="AL517" s="198">
        <v>39838770.943458386</v>
      </c>
    </row>
    <row r="518" spans="13:38" x14ac:dyDescent="0.25">
      <c r="M518">
        <v>516</v>
      </c>
      <c r="N518">
        <f t="shared" si="37"/>
        <v>-25</v>
      </c>
      <c r="O518">
        <f t="shared" si="38"/>
        <v>-3000</v>
      </c>
      <c r="P518">
        <f t="shared" si="39"/>
        <v>0.35</v>
      </c>
      <c r="S518">
        <v>516</v>
      </c>
      <c r="T518" s="192">
        <v>53564265.535180479</v>
      </c>
      <c r="U518" s="192">
        <v>53375938.159099057</v>
      </c>
      <c r="V518" s="192">
        <v>52774105.709562108</v>
      </c>
      <c r="W518" s="192">
        <v>51899257.747178808</v>
      </c>
      <c r="X518" s="192">
        <v>50854145.166362345</v>
      </c>
      <c r="Y518" s="192">
        <v>49437207.857590884</v>
      </c>
      <c r="Z518" s="192">
        <v>48781930.369466029</v>
      </c>
      <c r="AA518" s="192">
        <v>48193466.836874619</v>
      </c>
      <c r="AB518" s="192">
        <v>47844210.033943206</v>
      </c>
      <c r="AC518" s="192">
        <v>46745809.623376213</v>
      </c>
      <c r="AD518" s="192">
        <v>45681960.35621471</v>
      </c>
      <c r="AE518" s="192">
        <f t="shared" si="40"/>
        <v>53564265.535180479</v>
      </c>
      <c r="AF518" s="192">
        <f>HLOOKUP(MAX(T518:AD518),T518:$AD$1158,COUNT(AD518:$AD$1158),FALSE)</f>
        <v>150000</v>
      </c>
      <c r="AK518">
        <v>515</v>
      </c>
      <c r="AL518" s="198">
        <v>45544153.227194265</v>
      </c>
    </row>
    <row r="519" spans="13:38" x14ac:dyDescent="0.25">
      <c r="M519">
        <v>517</v>
      </c>
      <c r="N519">
        <f t="shared" si="37"/>
        <v>-15</v>
      </c>
      <c r="O519">
        <f t="shared" si="38"/>
        <v>-3000</v>
      </c>
      <c r="P519">
        <f t="shared" si="39"/>
        <v>0.35</v>
      </c>
      <c r="S519">
        <v>517</v>
      </c>
      <c r="T519" s="192">
        <v>58688637.430059291</v>
      </c>
      <c r="U519" s="192">
        <v>58585664.623723462</v>
      </c>
      <c r="V519" s="192">
        <v>58457765.941777833</v>
      </c>
      <c r="W519" s="192">
        <v>57285230.295953795</v>
      </c>
      <c r="X519" s="192">
        <v>56620928.598351598</v>
      </c>
      <c r="Y519" s="192">
        <v>55425213.800950341</v>
      </c>
      <c r="Z519" s="192">
        <v>55410198.92196548</v>
      </c>
      <c r="AA519" s="192">
        <v>54791784.86661604</v>
      </c>
      <c r="AB519" s="192">
        <v>54304463.787511036</v>
      </c>
      <c r="AC519" s="192">
        <v>53960075.125152603</v>
      </c>
      <c r="AD519" s="192">
        <v>52571926.591699675</v>
      </c>
      <c r="AE519" s="192">
        <f t="shared" si="40"/>
        <v>58688637.430059291</v>
      </c>
      <c r="AF519" s="192">
        <f>HLOOKUP(MAX(T519:AD519),T519:$AD$1158,COUNT(AD519:$AD$1158),FALSE)</f>
        <v>150000</v>
      </c>
      <c r="AK519">
        <v>516</v>
      </c>
      <c r="AL519" s="198">
        <v>51584514.376166336</v>
      </c>
    </row>
    <row r="520" spans="13:38" x14ac:dyDescent="0.25">
      <c r="M520">
        <v>518</v>
      </c>
      <c r="N520">
        <f t="shared" si="37"/>
        <v>-10</v>
      </c>
      <c r="O520">
        <f t="shared" si="38"/>
        <v>-3000</v>
      </c>
      <c r="P520">
        <f t="shared" si="39"/>
        <v>0.35</v>
      </c>
      <c r="S520">
        <v>518</v>
      </c>
      <c r="T520" s="192">
        <v>61428281.213415772</v>
      </c>
      <c r="U520" s="192">
        <v>61195988.693812653</v>
      </c>
      <c r="V520" s="192">
        <v>60933159.169733517</v>
      </c>
      <c r="W520" s="192">
        <v>60397314.132808037</v>
      </c>
      <c r="X520" s="192">
        <v>59588453.583036229</v>
      </c>
      <c r="Y520" s="192">
        <v>58456953.067526095</v>
      </c>
      <c r="Z520" s="192">
        <v>58784088.559295252</v>
      </c>
      <c r="AA520" s="192">
        <v>58047534.924335144</v>
      </c>
      <c r="AB520" s="192">
        <v>58037281.046861574</v>
      </c>
      <c r="AC520" s="192">
        <v>57155424.270816542</v>
      </c>
      <c r="AD520" s="192">
        <v>56553037.220048726</v>
      </c>
      <c r="AE520" s="192">
        <f t="shared" si="40"/>
        <v>61428281.213415772</v>
      </c>
      <c r="AF520" s="192">
        <f>HLOOKUP(MAX(T520:AD520),T520:$AD$1158,COUNT(AD520:$AD$1158),FALSE)</f>
        <v>150000</v>
      </c>
      <c r="AK520">
        <v>517</v>
      </c>
      <c r="AL520" s="198">
        <v>57080164.848990858</v>
      </c>
    </row>
    <row r="521" spans="13:38" x14ac:dyDescent="0.25">
      <c r="M521">
        <v>519</v>
      </c>
      <c r="N521">
        <f t="shared" si="37"/>
        <v>-5</v>
      </c>
      <c r="O521">
        <f t="shared" si="38"/>
        <v>-3000</v>
      </c>
      <c r="P521">
        <f t="shared" si="39"/>
        <v>0.35</v>
      </c>
      <c r="S521">
        <v>519</v>
      </c>
      <c r="T521" s="192">
        <v>63697972.750597678</v>
      </c>
      <c r="U521" s="192">
        <v>63821997.47414799</v>
      </c>
      <c r="V521" s="192">
        <v>63628882.249594249</v>
      </c>
      <c r="W521" s="192">
        <v>63205042.608240448</v>
      </c>
      <c r="X521" s="192">
        <v>62776892.990709186</v>
      </c>
      <c r="Y521" s="192">
        <v>61817330.273378856</v>
      </c>
      <c r="Z521" s="192">
        <v>61619427.376695141</v>
      </c>
      <c r="AA521" s="192">
        <v>61541629.566859648</v>
      </c>
      <c r="AB521" s="192">
        <v>61405036.500152357</v>
      </c>
      <c r="AC521" s="192">
        <v>60635185.119679004</v>
      </c>
      <c r="AD521" s="192">
        <v>60144803.464482874</v>
      </c>
      <c r="AE521" s="192">
        <f t="shared" si="40"/>
        <v>63821997.47414799</v>
      </c>
      <c r="AF521" s="192">
        <f>HLOOKUP(MAX(T521:AD521),T521:$AD$1158,COUNT(AD521:$AD$1158),FALSE)</f>
        <v>155000</v>
      </c>
      <c r="AK521">
        <v>518</v>
      </c>
      <c r="AL521" s="198">
        <v>60107907.023143619</v>
      </c>
    </row>
    <row r="522" spans="13:38" x14ac:dyDescent="0.25">
      <c r="M522">
        <v>520</v>
      </c>
      <c r="N522">
        <f t="shared" si="37"/>
        <v>0</v>
      </c>
      <c r="O522">
        <f t="shared" si="38"/>
        <v>-3000</v>
      </c>
      <c r="P522">
        <f t="shared" si="39"/>
        <v>0.35</v>
      </c>
      <c r="S522">
        <v>520</v>
      </c>
      <c r="T522" s="192">
        <v>66169685.039315045</v>
      </c>
      <c r="U522" s="192">
        <v>66405715.158437029</v>
      </c>
      <c r="V522" s="192">
        <v>66521951.866145119</v>
      </c>
      <c r="W522" s="192">
        <v>66317126.445094705</v>
      </c>
      <c r="X522" s="192">
        <v>65744417.975393817</v>
      </c>
      <c r="Y522" s="192">
        <v>64849069.539954618</v>
      </c>
      <c r="Z522" s="192">
        <v>64814629.830945939</v>
      </c>
      <c r="AA522" s="192">
        <v>64911955.556905553</v>
      </c>
      <c r="AB522" s="192">
        <v>64497534.800429389</v>
      </c>
      <c r="AC522" s="192">
        <v>64492149.063528791</v>
      </c>
      <c r="AD522" s="192">
        <v>63940721.973642506</v>
      </c>
      <c r="AE522" s="192">
        <f t="shared" si="40"/>
        <v>66521951.866145119</v>
      </c>
      <c r="AF522" s="192">
        <f>HLOOKUP(MAX(T522:AD522),T522:$AD$1158,COUNT(AD522:$AD$1158),FALSE)</f>
        <v>160000</v>
      </c>
      <c r="AK522">
        <v>519</v>
      </c>
      <c r="AL522" s="198">
        <v>63019704.669073179</v>
      </c>
    </row>
    <row r="523" spans="13:38" x14ac:dyDescent="0.25">
      <c r="M523">
        <v>521</v>
      </c>
      <c r="N523">
        <f t="shared" si="37"/>
        <v>10</v>
      </c>
      <c r="O523">
        <f t="shared" si="38"/>
        <v>-3000</v>
      </c>
      <c r="P523">
        <f t="shared" si="39"/>
        <v>0.35</v>
      </c>
      <c r="S523">
        <v>521</v>
      </c>
      <c r="T523" s="192">
        <v>71294056.934193864</v>
      </c>
      <c r="U523" s="192">
        <v>71508831.05631569</v>
      </c>
      <c r="V523" s="192">
        <v>71693068.173961535</v>
      </c>
      <c r="W523" s="192">
        <v>71604289.778761044</v>
      </c>
      <c r="X523" s="192">
        <v>71511201.407383069</v>
      </c>
      <c r="Y523" s="192">
        <v>70886699.936206043</v>
      </c>
      <c r="Z523" s="192">
        <v>71442898.383445412</v>
      </c>
      <c r="AA523" s="192">
        <v>71395697.654320195</v>
      </c>
      <c r="AB523" s="192">
        <v>71424465.430913195</v>
      </c>
      <c r="AC523" s="192">
        <v>71167259.058055192</v>
      </c>
      <c r="AD523" s="192">
        <v>70830688.209127486</v>
      </c>
      <c r="AE523" s="192">
        <f t="shared" si="40"/>
        <v>71693068.173961535</v>
      </c>
      <c r="AF523" s="192">
        <f>HLOOKUP(MAX(T523:AD523),T523:$AD$1158,COUNT(AD523:$AD$1158),FALSE)</f>
        <v>160000</v>
      </c>
      <c r="AK523">
        <v>520</v>
      </c>
      <c r="AL523" s="198">
        <v>65884608.673658654</v>
      </c>
    </row>
    <row r="524" spans="13:38" x14ac:dyDescent="0.25">
      <c r="M524">
        <v>522</v>
      </c>
      <c r="N524">
        <f t="shared" si="37"/>
        <v>20</v>
      </c>
      <c r="O524">
        <f t="shared" si="38"/>
        <v>-3000</v>
      </c>
      <c r="P524">
        <f t="shared" si="39"/>
        <v>0.35</v>
      </c>
      <c r="S524">
        <v>522</v>
      </c>
      <c r="T524" s="192">
        <v>76262934.497897357</v>
      </c>
      <c r="U524" s="192">
        <v>76956339.20846048</v>
      </c>
      <c r="V524" s="192">
        <v>77376728.406177253</v>
      </c>
      <c r="W524" s="192">
        <v>77524102.091047674</v>
      </c>
      <c r="X524" s="192">
        <v>77350669.149391234</v>
      </c>
      <c r="Y524" s="192">
        <v>77278816.408634558</v>
      </c>
      <c r="Z524" s="192">
        <v>77652126.838175058</v>
      </c>
      <c r="AA524" s="192">
        <v>78260118.286890566</v>
      </c>
      <c r="AB524" s="192">
        <v>78249780.990540773</v>
      </c>
      <c r="AC524" s="192">
        <v>78381524.559831589</v>
      </c>
      <c r="AD524" s="192">
        <v>78403565.08191067</v>
      </c>
      <c r="AE524" s="192">
        <f t="shared" si="40"/>
        <v>78403565.08191067</v>
      </c>
      <c r="AF524" s="192">
        <f>HLOOKUP(MAX(T524:AD524),T524:$AD$1158,COUNT(AD524:$AD$1158),FALSE)</f>
        <v>200000</v>
      </c>
      <c r="AK524">
        <v>521</v>
      </c>
      <c r="AL524" s="198">
        <v>71690812.286284283</v>
      </c>
    </row>
    <row r="525" spans="13:38" x14ac:dyDescent="0.25">
      <c r="M525">
        <v>523</v>
      </c>
      <c r="N525">
        <f t="shared" si="37"/>
        <v>30</v>
      </c>
      <c r="O525">
        <f t="shared" si="38"/>
        <v>-3000</v>
      </c>
      <c r="P525">
        <f t="shared" si="39"/>
        <v>0.35</v>
      </c>
      <c r="S525">
        <v>523</v>
      </c>
      <c r="T525" s="192">
        <v>81387306.392776176</v>
      </c>
      <c r="U525" s="192">
        <v>81912599.275318325</v>
      </c>
      <c r="V525" s="192">
        <v>82701066.815426111</v>
      </c>
      <c r="W525" s="192">
        <v>83069663.01166673</v>
      </c>
      <c r="X525" s="192">
        <v>83267994.589474201</v>
      </c>
      <c r="Y525" s="192">
        <v>83094501.439326674</v>
      </c>
      <c r="Z525" s="192">
        <v>83939616.162469923</v>
      </c>
      <c r="AA525" s="192">
        <v>84390939.867173046</v>
      </c>
      <c r="AB525" s="192">
        <v>85231836.091550782</v>
      </c>
      <c r="AC525" s="192">
        <v>85376879.839607716</v>
      </c>
      <c r="AD525" s="192">
        <v>85556474.731070131</v>
      </c>
      <c r="AE525" s="192">
        <f t="shared" si="40"/>
        <v>85556474.731070131</v>
      </c>
      <c r="AF525" s="192">
        <f>HLOOKUP(MAX(T525:AD525),T525:$AD$1158,COUNT(AD525:$AD$1158),FALSE)</f>
        <v>200000</v>
      </c>
      <c r="AK525">
        <v>522</v>
      </c>
      <c r="AL525" s="198">
        <v>77583458.465022534</v>
      </c>
    </row>
    <row r="526" spans="13:38" x14ac:dyDescent="0.25">
      <c r="M526">
        <v>524</v>
      </c>
      <c r="N526">
        <f t="shared" si="37"/>
        <v>40</v>
      </c>
      <c r="O526">
        <f t="shared" si="38"/>
        <v>-3000</v>
      </c>
      <c r="P526">
        <f t="shared" si="39"/>
        <v>0.35</v>
      </c>
      <c r="S526">
        <v>524</v>
      </c>
      <c r="T526" s="192">
        <v>86128710.218675435</v>
      </c>
      <c r="U526" s="192">
        <v>87269181.570963547</v>
      </c>
      <c r="V526" s="192">
        <v>88384727.047641829</v>
      </c>
      <c r="W526" s="192">
        <v>88989475.323953405</v>
      </c>
      <c r="X526" s="192">
        <v>89321208.087418616</v>
      </c>
      <c r="Y526" s="192">
        <v>89379925.338037491</v>
      </c>
      <c r="Z526" s="192">
        <v>90310936.662325218</v>
      </c>
      <c r="AA526" s="192">
        <v>91255360.499743432</v>
      </c>
      <c r="AB526" s="192">
        <v>91692089.845118597</v>
      </c>
      <c r="AC526" s="192">
        <v>92393359.347070262</v>
      </c>
      <c r="AD526" s="192">
        <v>93129351.60385333</v>
      </c>
      <c r="AE526" s="192">
        <f t="shared" si="40"/>
        <v>93129351.60385333</v>
      </c>
      <c r="AF526" s="192">
        <f>HLOOKUP(MAX(T526:AD526),T526:$AD$1158,COUNT(AD526:$AD$1158),FALSE)</f>
        <v>200000</v>
      </c>
      <c r="AK526">
        <v>523</v>
      </c>
      <c r="AL526" s="198">
        <v>83079108.937847048</v>
      </c>
    </row>
    <row r="527" spans="13:38" x14ac:dyDescent="0.25">
      <c r="M527">
        <v>525</v>
      </c>
      <c r="N527">
        <f t="shared" si="37"/>
        <v>50</v>
      </c>
      <c r="O527">
        <f t="shared" si="38"/>
        <v>-3000</v>
      </c>
      <c r="P527">
        <f t="shared" si="39"/>
        <v>0.35</v>
      </c>
      <c r="S527">
        <v>525</v>
      </c>
      <c r="T527" s="192">
        <v>91340066.290749297</v>
      </c>
      <c r="U527" s="192">
        <v>92505514.421388075</v>
      </c>
      <c r="V527" s="192">
        <v>93599967.790715978</v>
      </c>
      <c r="W527" s="192">
        <v>94375447.872728378</v>
      </c>
      <c r="X527" s="192">
        <v>94922036.877152145</v>
      </c>
      <c r="Y527" s="192">
        <v>95474623.855114654</v>
      </c>
      <c r="Z527" s="192">
        <v>96828570.961802408</v>
      </c>
      <c r="AA527" s="192">
        <v>97685811.465843275</v>
      </c>
      <c r="AB527" s="192">
        <v>98792662.557759911</v>
      </c>
      <c r="AC527" s="192">
        <v>99266255.335910499</v>
      </c>
      <c r="AD527" s="192">
        <v>100019317.8393383</v>
      </c>
      <c r="AE527" s="192">
        <f t="shared" si="40"/>
        <v>100019317.8393383</v>
      </c>
      <c r="AF527" s="192">
        <f>HLOOKUP(MAX(T527:AD527),T527:$AD$1158,COUNT(AD527:$AD$1158),FALSE)</f>
        <v>200000</v>
      </c>
      <c r="AK527">
        <v>524</v>
      </c>
      <c r="AL527" s="198">
        <v>89119470.086819127</v>
      </c>
    </row>
    <row r="528" spans="13:38" x14ac:dyDescent="0.25">
      <c r="M528">
        <v>526</v>
      </c>
      <c r="N528">
        <f t="shared" si="37"/>
        <v>-75</v>
      </c>
      <c r="O528">
        <f t="shared" si="38"/>
        <v>-1000</v>
      </c>
      <c r="P528">
        <f t="shared" si="39"/>
        <v>0.35</v>
      </c>
      <c r="S528">
        <v>526</v>
      </c>
      <c r="T528" s="192">
        <v>28261103.294992208</v>
      </c>
      <c r="U528" s="192">
        <v>26802595.596404675</v>
      </c>
      <c r="V528" s="192">
        <v>25110970.817978479</v>
      </c>
      <c r="W528" s="192">
        <v>22874240.587589886</v>
      </c>
      <c r="X528" s="192">
        <v>20625596.894074798</v>
      </c>
      <c r="Y528" s="192">
        <v>18428871.504944663</v>
      </c>
      <c r="Z528" s="192">
        <v>16923922.076169655</v>
      </c>
      <c r="AA528" s="192">
        <v>15140788.604841296</v>
      </c>
      <c r="AB528" s="192">
        <v>13270500.550545556</v>
      </c>
      <c r="AC528" s="192">
        <v>11396888.179941626</v>
      </c>
      <c r="AD528" s="192">
        <v>8879642.7105423082</v>
      </c>
      <c r="AE528" s="192">
        <f t="shared" si="40"/>
        <v>28261103.294992208</v>
      </c>
      <c r="AF528" s="192">
        <f>HLOOKUP(MAX(T528:AD528),T528:$AD$1158,COUNT(AD528:$AD$1158),FALSE)</f>
        <v>150000</v>
      </c>
      <c r="AK528">
        <v>525</v>
      </c>
      <c r="AL528" s="198">
        <v>94824852.370554999</v>
      </c>
    </row>
    <row r="529" spans="13:38" x14ac:dyDescent="0.25">
      <c r="M529">
        <v>527</v>
      </c>
      <c r="N529">
        <f t="shared" si="37"/>
        <v>-65</v>
      </c>
      <c r="O529">
        <f t="shared" si="38"/>
        <v>-1000</v>
      </c>
      <c r="P529">
        <f t="shared" si="39"/>
        <v>0.35</v>
      </c>
      <c r="S529">
        <v>527</v>
      </c>
      <c r="T529" s="192">
        <v>32936957.759243108</v>
      </c>
      <c r="U529" s="192">
        <v>31969674.963135123</v>
      </c>
      <c r="V529" s="192">
        <v>30505047.714595083</v>
      </c>
      <c r="W529" s="192">
        <v>28767404.953208685</v>
      </c>
      <c r="X529" s="192">
        <v>26709514.889122602</v>
      </c>
      <c r="Y529" s="192">
        <v>24424007.762832098</v>
      </c>
      <c r="Z529" s="192">
        <v>22888913.986171968</v>
      </c>
      <c r="AA529" s="192">
        <v>21767057.646516047</v>
      </c>
      <c r="AB529" s="192">
        <v>20299026.865877103</v>
      </c>
      <c r="AC529" s="192">
        <v>18202292.555143509</v>
      </c>
      <c r="AD529" s="192">
        <v>16380473.186015729</v>
      </c>
      <c r="AE529" s="192">
        <f t="shared" si="40"/>
        <v>32936957.759243108</v>
      </c>
      <c r="AF529" s="192">
        <f>HLOOKUP(MAX(T529:AD529),T529:$AD$1158,COUNT(AD529:$AD$1158),FALSE)</f>
        <v>150000</v>
      </c>
      <c r="AK529">
        <v>526</v>
      </c>
      <c r="AL529" s="198">
        <v>21895133.869304076</v>
      </c>
    </row>
    <row r="530" spans="13:38" x14ac:dyDescent="0.25">
      <c r="M530">
        <v>528</v>
      </c>
      <c r="N530">
        <f t="shared" si="37"/>
        <v>-55</v>
      </c>
      <c r="O530">
        <f t="shared" si="38"/>
        <v>-1000</v>
      </c>
      <c r="P530">
        <f t="shared" si="39"/>
        <v>0.35</v>
      </c>
      <c r="S530">
        <v>528</v>
      </c>
      <c r="T530" s="192">
        <v>38076267.434007175</v>
      </c>
      <c r="U530" s="192">
        <v>37255413.407699071</v>
      </c>
      <c r="V530" s="192">
        <v>36022996.559925422</v>
      </c>
      <c r="W530" s="192">
        <v>34245474.260189377</v>
      </c>
      <c r="X530" s="192">
        <v>32456038.497326829</v>
      </c>
      <c r="Y530" s="192">
        <v>30344522.092553187</v>
      </c>
      <c r="Z530" s="192">
        <v>29445136.14136165</v>
      </c>
      <c r="AA530" s="192">
        <v>27946905.797476925</v>
      </c>
      <c r="AB530" s="192">
        <v>26693731.257796556</v>
      </c>
      <c r="AC530" s="192">
        <v>25523369.436456393</v>
      </c>
      <c r="AD530" s="192">
        <v>23465331.897709623</v>
      </c>
      <c r="AE530" s="192">
        <f t="shared" si="40"/>
        <v>38076267.434007175</v>
      </c>
      <c r="AF530" s="192">
        <f>HLOOKUP(MAX(T530:AD530),T530:$AD$1158,COUNT(AD530:$AD$1158),FALSE)</f>
        <v>150000</v>
      </c>
      <c r="AK530">
        <v>527</v>
      </c>
      <c r="AL530" s="198">
        <v>27863448.620966379</v>
      </c>
    </row>
    <row r="531" spans="13:38" x14ac:dyDescent="0.25">
      <c r="M531">
        <v>529</v>
      </c>
      <c r="N531">
        <f t="shared" si="37"/>
        <v>-45</v>
      </c>
      <c r="O531">
        <f t="shared" si="38"/>
        <v>-1000</v>
      </c>
      <c r="P531">
        <f t="shared" si="39"/>
        <v>0.35</v>
      </c>
      <c r="S531">
        <v>529</v>
      </c>
      <c r="T531" s="192">
        <v>42890669.206877269</v>
      </c>
      <c r="U531" s="192">
        <v>42146124.112908542</v>
      </c>
      <c r="V531" s="192">
        <v>41128563.506093457</v>
      </c>
      <c r="W531" s="192">
        <v>39792588.935790107</v>
      </c>
      <c r="X531" s="192">
        <v>38539956.492374636</v>
      </c>
      <c r="Y531" s="192">
        <v>36713657.296736687</v>
      </c>
      <c r="Z531" s="192">
        <v>35637771.450729094</v>
      </c>
      <c r="AA531" s="192">
        <v>34792011.840225123</v>
      </c>
      <c r="AB531" s="192">
        <v>33604942.507725284</v>
      </c>
      <c r="AC531" s="192">
        <v>32132930.06933441</v>
      </c>
      <c r="AD531" s="192">
        <v>30580522.111313842</v>
      </c>
      <c r="AE531" s="192">
        <f t="shared" si="40"/>
        <v>42890669.206877269</v>
      </c>
      <c r="AF531" s="192">
        <f>HLOOKUP(MAX(T531:AD531),T531:$AD$1158,COUNT(AD531:$AD$1158),FALSE)</f>
        <v>150000</v>
      </c>
      <c r="AK531">
        <v>528</v>
      </c>
      <c r="AL531" s="198">
        <v>33293549.732142515</v>
      </c>
    </row>
    <row r="532" spans="13:38" x14ac:dyDescent="0.25">
      <c r="M532">
        <v>530</v>
      </c>
      <c r="N532">
        <f t="shared" si="37"/>
        <v>-35</v>
      </c>
      <c r="O532">
        <f t="shared" si="38"/>
        <v>-1000</v>
      </c>
      <c r="P532">
        <f t="shared" si="39"/>
        <v>0.35</v>
      </c>
      <c r="S532">
        <v>530</v>
      </c>
      <c r="T532" s="192">
        <v>48029978.881641343</v>
      </c>
      <c r="U532" s="192">
        <v>47521585.867743544</v>
      </c>
      <c r="V532" s="192">
        <v>46740177.340999402</v>
      </c>
      <c r="W532" s="192">
        <v>45413663.362292849</v>
      </c>
      <c r="X532" s="192">
        <v>44075235.920459814</v>
      </c>
      <c r="Y532" s="192">
        <v>42463792.965780422</v>
      </c>
      <c r="Z532" s="192">
        <v>42193993.60591878</v>
      </c>
      <c r="AA532" s="192">
        <v>41154971.19268661</v>
      </c>
      <c r="AB532" s="192">
        <v>40361004.583658777</v>
      </c>
      <c r="AC532" s="192">
        <v>39219953.234119132</v>
      </c>
      <c r="AD532" s="192">
        <v>37607148.997885928</v>
      </c>
      <c r="AE532" s="192">
        <f t="shared" si="40"/>
        <v>48029978.881641343</v>
      </c>
      <c r="AF532" s="192">
        <f>HLOOKUP(MAX(T532:AD532),T532:$AD$1158,COUNT(AD532:$AD$1158),FALSE)</f>
        <v>150000</v>
      </c>
      <c r="AK532">
        <v>529</v>
      </c>
      <c r="AL532" s="198">
        <v>39261864.483804815</v>
      </c>
    </row>
    <row r="533" spans="13:38" x14ac:dyDescent="0.25">
      <c r="M533">
        <v>531</v>
      </c>
      <c r="N533">
        <f t="shared" si="37"/>
        <v>-25</v>
      </c>
      <c r="O533">
        <f t="shared" si="38"/>
        <v>-1000</v>
      </c>
      <c r="P533">
        <f t="shared" si="39"/>
        <v>0.35</v>
      </c>
      <c r="S533">
        <v>531</v>
      </c>
      <c r="T533" s="192">
        <v>52705833.345892236</v>
      </c>
      <c r="U533" s="192">
        <v>52557210.151983842</v>
      </c>
      <c r="V533" s="192">
        <v>51997024.13660989</v>
      </c>
      <c r="W533" s="192">
        <v>51163822.608389594</v>
      </c>
      <c r="X533" s="192">
        <v>50159153.915507615</v>
      </c>
      <c r="Y533" s="192">
        <v>48783863.040899172</v>
      </c>
      <c r="Z533" s="192">
        <v>48158985.515921086</v>
      </c>
      <c r="AA533" s="192">
        <v>47598129.032860756</v>
      </c>
      <c r="AB533" s="192">
        <v>47272215.833587505</v>
      </c>
      <c r="AC533" s="192">
        <v>46203012.839938782</v>
      </c>
      <c r="AD533" s="192">
        <v>45166211.298481151</v>
      </c>
      <c r="AE533" s="192">
        <f t="shared" si="40"/>
        <v>52705833.345892236</v>
      </c>
      <c r="AF533" s="192">
        <f>HLOOKUP(MAX(T533:AD533),T533:$AD$1158,COUNT(AD533:$AD$1158),FALSE)</f>
        <v>150000</v>
      </c>
      <c r="AK533">
        <v>530</v>
      </c>
      <c r="AL533" s="198">
        <v>44899195.830075108</v>
      </c>
    </row>
    <row r="534" spans="13:38" x14ac:dyDescent="0.25">
      <c r="M534">
        <v>532</v>
      </c>
      <c r="N534">
        <f t="shared" si="37"/>
        <v>-15</v>
      </c>
      <c r="O534">
        <f t="shared" si="38"/>
        <v>-1000</v>
      </c>
      <c r="P534">
        <f t="shared" si="39"/>
        <v>0.35</v>
      </c>
      <c r="S534">
        <v>532</v>
      </c>
      <c r="T534" s="192">
        <v>57759361.389689788</v>
      </c>
      <c r="U534" s="192">
        <v>57698035.017516956</v>
      </c>
      <c r="V534" s="192">
        <v>57608637.971515827</v>
      </c>
      <c r="W534" s="192">
        <v>56484245.795516193</v>
      </c>
      <c r="X534" s="192">
        <v>55858445.733858518</v>
      </c>
      <c r="Y534" s="192">
        <v>54704377.370620258</v>
      </c>
      <c r="Z534" s="192">
        <v>54715207.671110764</v>
      </c>
      <c r="AA534" s="192">
        <v>54127193.578908101</v>
      </c>
      <c r="AB534" s="192">
        <v>53666920.225506954</v>
      </c>
      <c r="AC534" s="192">
        <v>53346434.490633912</v>
      </c>
      <c r="AD534" s="192">
        <v>51990628.172317736</v>
      </c>
      <c r="AE534" s="192">
        <f t="shared" si="40"/>
        <v>57759361.389689788</v>
      </c>
      <c r="AF534" s="192">
        <f>HLOOKUP(MAX(T534:AD534),T534:$AD$1158,COUNT(AD534:$AD$1158),FALSE)</f>
        <v>150000</v>
      </c>
      <c r="AK534">
        <v>531</v>
      </c>
      <c r="AL534" s="198">
        <v>50867510.581737414</v>
      </c>
    </row>
    <row r="535" spans="13:38" x14ac:dyDescent="0.25">
      <c r="M535">
        <v>533</v>
      </c>
      <c r="N535">
        <f t="shared" si="37"/>
        <v>-10</v>
      </c>
      <c r="O535">
        <f t="shared" si="38"/>
        <v>-1000</v>
      </c>
      <c r="P535">
        <f t="shared" si="39"/>
        <v>0.35</v>
      </c>
      <c r="S535">
        <v>533</v>
      </c>
      <c r="T535" s="192">
        <v>60461129.913368531</v>
      </c>
      <c r="U535" s="192">
        <v>60273836.065371297</v>
      </c>
      <c r="V535" s="192">
        <v>60052652.97545518</v>
      </c>
      <c r="W535" s="192">
        <v>59558454.372692712</v>
      </c>
      <c r="X535" s="192">
        <v>58791240.257083885</v>
      </c>
      <c r="Y535" s="192">
        <v>57701945.49956397</v>
      </c>
      <c r="Z535" s="192">
        <v>58052424.594991304</v>
      </c>
      <c r="AA535" s="192">
        <v>57348772.498995177</v>
      </c>
      <c r="AB535" s="192">
        <v>57361862.225179754</v>
      </c>
      <c r="AC535" s="192">
        <v>56510405.412281498</v>
      </c>
      <c r="AD535" s="192">
        <v>55933863.540989049</v>
      </c>
      <c r="AE535" s="192">
        <f t="shared" si="40"/>
        <v>60461129.913368531</v>
      </c>
      <c r="AF535" s="192">
        <f>HLOOKUP(MAX(T535:AD535),T535:$AD$1158,COUNT(AD535:$AD$1158),FALSE)</f>
        <v>150000</v>
      </c>
      <c r="AK535">
        <v>532</v>
      </c>
      <c r="AL535" s="198">
        <v>56297611.69291354</v>
      </c>
    </row>
    <row r="536" spans="13:38" x14ac:dyDescent="0.25">
      <c r="M536">
        <v>534</v>
      </c>
      <c r="N536">
        <f t="shared" si="37"/>
        <v>-5</v>
      </c>
      <c r="O536">
        <f t="shared" si="38"/>
        <v>-1000</v>
      </c>
      <c r="P536">
        <f t="shared" si="39"/>
        <v>0.35</v>
      </c>
      <c r="S536">
        <v>534</v>
      </c>
      <c r="T536" s="192">
        <v>62699443.226534091</v>
      </c>
      <c r="U536" s="192">
        <v>62865114.384247407</v>
      </c>
      <c r="V536" s="192">
        <v>62714204.917683862</v>
      </c>
      <c r="W536" s="192">
        <v>62332011.71049308</v>
      </c>
      <c r="X536" s="192">
        <v>61942363.728906326</v>
      </c>
      <c r="Y536" s="192">
        <v>61024447.445739008</v>
      </c>
      <c r="Z536" s="192">
        <v>60856944.512202054</v>
      </c>
      <c r="AA536" s="192">
        <v>60806194.428070426</v>
      </c>
      <c r="AB536" s="192">
        <v>60695446.54083851</v>
      </c>
      <c r="AC536" s="192">
        <v>59955995.123511918</v>
      </c>
      <c r="AD536" s="192">
        <v>59491458.647791162</v>
      </c>
      <c r="AE536" s="192">
        <f t="shared" si="40"/>
        <v>62865114.384247407</v>
      </c>
      <c r="AF536" s="192">
        <f>HLOOKUP(MAX(T536:AD536),T536:$AD$1158,COUNT(AD536:$AD$1158),FALSE)</f>
        <v>155000</v>
      </c>
      <c r="AK536">
        <v>533</v>
      </c>
      <c r="AL536" s="198">
        <v>59289240.477444291</v>
      </c>
    </row>
    <row r="537" spans="13:38" x14ac:dyDescent="0.25">
      <c r="M537">
        <v>535</v>
      </c>
      <c r="N537">
        <f t="shared" si="37"/>
        <v>0</v>
      </c>
      <c r="O537">
        <f t="shared" si="38"/>
        <v>-1000</v>
      </c>
      <c r="P537">
        <f t="shared" si="39"/>
        <v>0.35</v>
      </c>
      <c r="S537">
        <v>535</v>
      </c>
      <c r="T537" s="192">
        <v>65136984.377619416</v>
      </c>
      <c r="U537" s="192">
        <v>65414660.930904433</v>
      </c>
      <c r="V537" s="192">
        <v>65570601.820785508</v>
      </c>
      <c r="W537" s="192">
        <v>65406220.287669584</v>
      </c>
      <c r="X537" s="192">
        <v>64875158.252131715</v>
      </c>
      <c r="Y537" s="192">
        <v>64022015.57468272</v>
      </c>
      <c r="Z537" s="192">
        <v>64017416.50499361</v>
      </c>
      <c r="AA537" s="192">
        <v>64141146.734255791</v>
      </c>
      <c r="AB537" s="192">
        <v>63756566.617099211</v>
      </c>
      <c r="AC537" s="192">
        <v>63775083.807683982</v>
      </c>
      <c r="AD537" s="192">
        <v>63251263.767328762</v>
      </c>
      <c r="AE537" s="192">
        <f t="shared" si="40"/>
        <v>65570601.820785508</v>
      </c>
      <c r="AF537" s="192">
        <f>HLOOKUP(MAX(T537:AD537),T537:$AD$1158,COUNT(AD537:$AD$1158),FALSE)</f>
        <v>160000</v>
      </c>
      <c r="AK537">
        <v>534</v>
      </c>
      <c r="AL537" s="198">
        <v>62166307.661914594</v>
      </c>
    </row>
    <row r="538" spans="13:38" x14ac:dyDescent="0.25">
      <c r="M538">
        <v>536</v>
      </c>
      <c r="N538">
        <f t="shared" si="37"/>
        <v>10</v>
      </c>
      <c r="O538">
        <f t="shared" si="38"/>
        <v>-1000</v>
      </c>
      <c r="P538">
        <f t="shared" si="39"/>
        <v>0.35</v>
      </c>
      <c r="S538">
        <v>536</v>
      </c>
      <c r="T538" s="192">
        <v>70190512.421416953</v>
      </c>
      <c r="U538" s="192">
        <v>70450285.215144709</v>
      </c>
      <c r="V538" s="192">
        <v>70676168.766953543</v>
      </c>
      <c r="W538" s="192">
        <v>70629036.805916041</v>
      </c>
      <c r="X538" s="192">
        <v>70574450.070482582</v>
      </c>
      <c r="Y538" s="192">
        <v>69991595.033468559</v>
      </c>
      <c r="Z538" s="192">
        <v>70573638.660183296</v>
      </c>
      <c r="AA538" s="192">
        <v>70556837.894204855</v>
      </c>
      <c r="AB538" s="192">
        <v>70613212.720328942</v>
      </c>
      <c r="AC538" s="192">
        <v>70384644.44056201</v>
      </c>
      <c r="AD538" s="192">
        <v>70075680.641165361</v>
      </c>
      <c r="AE538" s="192">
        <f t="shared" si="40"/>
        <v>70676168.766953543</v>
      </c>
      <c r="AF538" s="192">
        <f>HLOOKUP(MAX(T538:AD538),T538:$AD$1158,COUNT(AD538:$AD$1158),FALSE)</f>
        <v>160000</v>
      </c>
      <c r="AK538">
        <v>535</v>
      </c>
      <c r="AL538" s="198">
        <v>64997040.528868049</v>
      </c>
    </row>
    <row r="539" spans="13:38" x14ac:dyDescent="0.25">
      <c r="M539">
        <v>537</v>
      </c>
      <c r="N539">
        <f t="shared" si="37"/>
        <v>20</v>
      </c>
      <c r="O539">
        <f t="shared" si="38"/>
        <v>-1000</v>
      </c>
      <c r="P539">
        <f t="shared" si="39"/>
        <v>0.35</v>
      </c>
      <c r="S539">
        <v>537</v>
      </c>
      <c r="T539" s="192">
        <v>75090695.825253576</v>
      </c>
      <c r="U539" s="192">
        <v>75825746.969979703</v>
      </c>
      <c r="V539" s="192">
        <v>76287782.601859495</v>
      </c>
      <c r="W539" s="192">
        <v>76476802.720892921</v>
      </c>
      <c r="X539" s="192">
        <v>76345575.537226677</v>
      </c>
      <c r="Y539" s="192">
        <v>76311665.10858731</v>
      </c>
      <c r="Z539" s="192">
        <v>76715375.501274571</v>
      </c>
      <c r="AA539" s="192">
        <v>77349212.129465461</v>
      </c>
      <c r="AB539" s="192">
        <v>77369274.796262428</v>
      </c>
      <c r="AC539" s="192">
        <v>77528066.091257125</v>
      </c>
      <c r="AD539" s="192">
        <v>77576511.11663878</v>
      </c>
      <c r="AE539" s="192">
        <f t="shared" si="40"/>
        <v>77576511.11663878</v>
      </c>
      <c r="AF539" s="192">
        <f>HLOOKUP(MAX(T539:AD539),T539:$AD$1158,COUNT(AD539:$AD$1158),FALSE)</f>
        <v>200000</v>
      </c>
      <c r="AK539">
        <v>536</v>
      </c>
      <c r="AL539" s="198">
        <v>70733990.657799602</v>
      </c>
    </row>
    <row r="540" spans="13:38" x14ac:dyDescent="0.25">
      <c r="M540">
        <v>538</v>
      </c>
      <c r="N540">
        <f t="shared" si="37"/>
        <v>30</v>
      </c>
      <c r="O540">
        <f t="shared" si="38"/>
        <v>-1000</v>
      </c>
      <c r="P540">
        <f t="shared" si="39"/>
        <v>0.35</v>
      </c>
      <c r="S540">
        <v>538</v>
      </c>
      <c r="T540" s="192">
        <v>80144223.869051129</v>
      </c>
      <c r="U540" s="192">
        <v>80716457.675189182</v>
      </c>
      <c r="V540" s="192">
        <v>81544629.397469983</v>
      </c>
      <c r="W540" s="192">
        <v>81954872.027873605</v>
      </c>
      <c r="X540" s="192">
        <v>82193647.493615568</v>
      </c>
      <c r="Y540" s="192">
        <v>82061800.777631059</v>
      </c>
      <c r="Z540" s="192">
        <v>82934522.550305381</v>
      </c>
      <c r="AA540" s="192">
        <v>83415686.894328058</v>
      </c>
      <c r="AB540" s="192">
        <v>84280486.046191156</v>
      </c>
      <c r="AC540" s="192">
        <v>84454727.211166367</v>
      </c>
      <c r="AD540" s="192">
        <v>84661369.828332663</v>
      </c>
      <c r="AE540" s="192">
        <f t="shared" si="40"/>
        <v>84661369.828332663</v>
      </c>
      <c r="AF540" s="192">
        <f>HLOOKUP(MAX(T540:AD540),T540:$AD$1158,COUNT(AD540:$AD$1158),FALSE)</f>
        <v>200000</v>
      </c>
      <c r="AK540">
        <v>537</v>
      </c>
      <c r="AL540" s="198">
        <v>76556352.309283778</v>
      </c>
    </row>
    <row r="541" spans="13:38" x14ac:dyDescent="0.25">
      <c r="M541">
        <v>539</v>
      </c>
      <c r="N541">
        <f t="shared" si="37"/>
        <v>40</v>
      </c>
      <c r="O541">
        <f t="shared" si="38"/>
        <v>-1000</v>
      </c>
      <c r="P541">
        <f t="shared" si="39"/>
        <v>0.35</v>
      </c>
      <c r="S541">
        <v>539</v>
      </c>
      <c r="T541" s="192">
        <v>84820078.333302021</v>
      </c>
      <c r="U541" s="192">
        <v>86002196.119753122</v>
      </c>
      <c r="V541" s="192">
        <v>87156243.232375935</v>
      </c>
      <c r="W541" s="192">
        <v>87802637.9428505</v>
      </c>
      <c r="X541" s="192">
        <v>88176017.1404787</v>
      </c>
      <c r="Y541" s="192">
        <v>88276380.82526058</v>
      </c>
      <c r="Z541" s="192">
        <v>89236589.56646657</v>
      </c>
      <c r="AA541" s="192">
        <v>90208061.129588693</v>
      </c>
      <c r="AB541" s="192">
        <v>90675190.438110605</v>
      </c>
      <c r="AC541" s="192">
        <v>91402305.119537622</v>
      </c>
      <c r="AD541" s="192">
        <v>92162200.303806067</v>
      </c>
      <c r="AE541" s="192">
        <f t="shared" si="40"/>
        <v>92162200.303806067</v>
      </c>
      <c r="AF541" s="192">
        <f>HLOOKUP(MAX(T541:AD541),T541:$AD$1158,COUNT(AD541:$AD$1158),FALSE)</f>
        <v>200000</v>
      </c>
      <c r="AK541">
        <v>538</v>
      </c>
      <c r="AL541" s="198">
        <v>81986453.420459926</v>
      </c>
    </row>
    <row r="542" spans="13:38" x14ac:dyDescent="0.25">
      <c r="M542">
        <v>540</v>
      </c>
      <c r="N542">
        <f t="shared" si="37"/>
        <v>50</v>
      </c>
      <c r="O542">
        <f t="shared" si="38"/>
        <v>-1000</v>
      </c>
      <c r="P542">
        <f t="shared" si="39"/>
        <v>0.35</v>
      </c>
      <c r="S542">
        <v>540</v>
      </c>
      <c r="T542" s="192">
        <v>89959388.008066088</v>
      </c>
      <c r="U542" s="192">
        <v>91169275.486483574</v>
      </c>
      <c r="V542" s="192">
        <v>92305375.289974481</v>
      </c>
      <c r="W542" s="192">
        <v>93123061.129977107</v>
      </c>
      <c r="X542" s="192">
        <v>93711296.568563879</v>
      </c>
      <c r="Y542" s="192">
        <v>94302385.182470888</v>
      </c>
      <c r="Z542" s="192">
        <v>95683380.014862508</v>
      </c>
      <c r="AA542" s="192">
        <v>96571020.482050166</v>
      </c>
      <c r="AB542" s="192">
        <v>97703716.753442168</v>
      </c>
      <c r="AC542" s="192">
        <v>98207709.494739503</v>
      </c>
      <c r="AD542" s="192">
        <v>98986617.177642673</v>
      </c>
      <c r="AE542" s="192">
        <f t="shared" si="40"/>
        <v>98986617.177642673</v>
      </c>
      <c r="AF542" s="192">
        <f>HLOOKUP(MAX(T542:AD542),T542:$AD$1158,COUNT(AD542:$AD$1158),FALSE)</f>
        <v>200000</v>
      </c>
      <c r="AK542">
        <v>539</v>
      </c>
      <c r="AL542" s="198">
        <v>87954768.172122225</v>
      </c>
    </row>
    <row r="543" spans="13:38" x14ac:dyDescent="0.25">
      <c r="M543">
        <v>541</v>
      </c>
      <c r="N543">
        <f t="shared" si="37"/>
        <v>-75</v>
      </c>
      <c r="O543">
        <f t="shared" si="38"/>
        <v>1000</v>
      </c>
      <c r="P543">
        <f t="shared" si="39"/>
        <v>0.35</v>
      </c>
      <c r="S543">
        <v>541</v>
      </c>
      <c r="T543" s="192">
        <v>27745354.23725865</v>
      </c>
      <c r="U543" s="192">
        <v>26329052.296661329</v>
      </c>
      <c r="V543" s="192">
        <v>24679073.952398133</v>
      </c>
      <c r="W543" s="192">
        <v>22487342.393615451</v>
      </c>
      <c r="X543" s="192">
        <v>20280345.134263363</v>
      </c>
      <c r="Y543" s="192">
        <v>18121562.05725053</v>
      </c>
      <c r="Z543" s="192">
        <v>16644219.678006601</v>
      </c>
      <c r="AA543" s="192">
        <v>14889724.299769301</v>
      </c>
      <c r="AB543" s="192">
        <v>13047043.295004638</v>
      </c>
      <c r="AC543" s="192">
        <v>11199276.103876073</v>
      </c>
      <c r="AD543" s="192">
        <v>8712430.5976235289</v>
      </c>
      <c r="AE543" s="192">
        <f t="shared" si="40"/>
        <v>27745354.23725865</v>
      </c>
      <c r="AF543" s="192">
        <f>HLOOKUP(MAX(T543:AD543),T543:$AD$1158,COUNT(AD543:$AD$1158),FALSE)</f>
        <v>150000</v>
      </c>
      <c r="AK543">
        <v>540</v>
      </c>
      <c r="AL543" s="198">
        <v>93592099.518392503</v>
      </c>
    </row>
    <row r="544" spans="13:38" x14ac:dyDescent="0.25">
      <c r="M544">
        <v>542</v>
      </c>
      <c r="N544">
        <f t="shared" si="37"/>
        <v>-65</v>
      </c>
      <c r="O544">
        <f t="shared" si="38"/>
        <v>1000</v>
      </c>
      <c r="P544">
        <f t="shared" si="39"/>
        <v>0.35</v>
      </c>
      <c r="S544">
        <v>542</v>
      </c>
      <c r="T544" s="192">
        <v>32355659.339861169</v>
      </c>
      <c r="U544" s="192">
        <v>31426878.179697707</v>
      </c>
      <c r="V544" s="192">
        <v>30003897.365320653</v>
      </c>
      <c r="W544" s="192">
        <v>28307901.03809727</v>
      </c>
      <c r="X544" s="192">
        <v>26292216.732001398</v>
      </c>
      <c r="Y544" s="192">
        <v>24048356.039873894</v>
      </c>
      <c r="Z544" s="192">
        <v>22543662.226360541</v>
      </c>
      <c r="AA544" s="192">
        <v>21445708.814189985</v>
      </c>
      <c r="AB544" s="192">
        <v>20003523.213026408</v>
      </c>
      <c r="AC544" s="192">
        <v>17937188.86543959</v>
      </c>
      <c r="AD544" s="192">
        <v>16141214.675787173</v>
      </c>
      <c r="AE544" s="192">
        <f t="shared" si="40"/>
        <v>32355659.339861169</v>
      </c>
      <c r="AF544" s="192">
        <f>HLOOKUP(MAX(T544:AD544),T544:$AD$1158,COUNT(AD544:$AD$1158),FALSE)</f>
        <v>150000</v>
      </c>
      <c r="AK544">
        <v>541</v>
      </c>
      <c r="AL544" s="198">
        <v>21527869.565918427</v>
      </c>
    </row>
    <row r="545" spans="13:38" x14ac:dyDescent="0.25">
      <c r="M545">
        <v>543</v>
      </c>
      <c r="N545">
        <f t="shared" si="37"/>
        <v>-55</v>
      </c>
      <c r="O545">
        <f t="shared" si="38"/>
        <v>1000</v>
      </c>
      <c r="P545">
        <f t="shared" si="39"/>
        <v>0.35</v>
      </c>
      <c r="S545">
        <v>543</v>
      </c>
      <c r="T545" s="192">
        <v>37422922.617315464</v>
      </c>
      <c r="U545" s="192">
        <v>36641772.773180373</v>
      </c>
      <c r="V545" s="192">
        <v>35451002.359569721</v>
      </c>
      <c r="W545" s="192">
        <v>33718478.731439583</v>
      </c>
      <c r="X545" s="192">
        <v>31970689.402740046</v>
      </c>
      <c r="Y545" s="192">
        <v>29901378.755956613</v>
      </c>
      <c r="Z545" s="192">
        <v>29027837.984240439</v>
      </c>
      <c r="AA545" s="192">
        <v>27560007.603502497</v>
      </c>
      <c r="AB545" s="192">
        <v>26332678.243297484</v>
      </c>
      <c r="AC545" s="192">
        <v>25185660.025615487</v>
      </c>
      <c r="AD545" s="192">
        <v>23158022.450015489</v>
      </c>
      <c r="AE545" s="192">
        <f t="shared" si="40"/>
        <v>37422922.617315464</v>
      </c>
      <c r="AF545" s="192">
        <f>HLOOKUP(MAX(T545:AD545),T545:$AD$1158,COUNT(AD545:$AD$1158),FALSE)</f>
        <v>150000</v>
      </c>
      <c r="AK545">
        <v>542</v>
      </c>
      <c r="AL545" s="198">
        <v>27424137.920270961</v>
      </c>
    </row>
    <row r="546" spans="13:38" x14ac:dyDescent="0.25">
      <c r="M546">
        <v>544</v>
      </c>
      <c r="N546">
        <f t="shared" si="37"/>
        <v>-45</v>
      </c>
      <c r="O546">
        <f t="shared" si="38"/>
        <v>1000</v>
      </c>
      <c r="P546">
        <f t="shared" si="39"/>
        <v>0.35</v>
      </c>
      <c r="S546">
        <v>544</v>
      </c>
      <c r="T546" s="192">
        <v>42169832.776547194</v>
      </c>
      <c r="U546" s="192">
        <v>41466934.116741464</v>
      </c>
      <c r="V546" s="192">
        <v>40491019.944089383</v>
      </c>
      <c r="W546" s="192">
        <v>39197251.131776236</v>
      </c>
      <c r="X546" s="192">
        <v>37982561.000478074</v>
      </c>
      <c r="Y546" s="192">
        <v>36197908.239003122</v>
      </c>
      <c r="Z546" s="192">
        <v>35152422.356142305</v>
      </c>
      <c r="AA546" s="192">
        <v>34332507.9251137</v>
      </c>
      <c r="AB546" s="192">
        <v>33173045.642144933</v>
      </c>
      <c r="AC546" s="192">
        <v>31729671.296845123</v>
      </c>
      <c r="AD546" s="192">
        <v>30204870.388355635</v>
      </c>
      <c r="AE546" s="192">
        <f t="shared" si="40"/>
        <v>42169832.776547194</v>
      </c>
      <c r="AF546" s="192">
        <f>HLOOKUP(MAX(T546:AD546),T546:$AD$1158,COUNT(AD546:$AD$1158),FALSE)</f>
        <v>150000</v>
      </c>
      <c r="AK546">
        <v>543</v>
      </c>
      <c r="AL546" s="198">
        <v>32788689.669798717</v>
      </c>
    </row>
    <row r="547" spans="13:38" x14ac:dyDescent="0.25">
      <c r="M547">
        <v>545</v>
      </c>
      <c r="N547">
        <f t="shared" si="37"/>
        <v>-35</v>
      </c>
      <c r="O547">
        <f t="shared" si="38"/>
        <v>1000</v>
      </c>
      <c r="P547">
        <f t="shared" si="39"/>
        <v>0.35</v>
      </c>
      <c r="S547">
        <v>545</v>
      </c>
      <c r="T547" s="192">
        <v>47237096.054001488</v>
      </c>
      <c r="U547" s="192">
        <v>46770349.474266686</v>
      </c>
      <c r="V547" s="192">
        <v>46030587.38168554</v>
      </c>
      <c r="W547" s="192">
        <v>44749072.074584916</v>
      </c>
      <c r="X547" s="192">
        <v>43452291.066914871</v>
      </c>
      <c r="Y547" s="192">
        <v>41882494.546398483</v>
      </c>
      <c r="Z547" s="192">
        <v>41636598.114022218</v>
      </c>
      <c r="AA547" s="192">
        <v>40627975.663936816</v>
      </c>
      <c r="AB547" s="192">
        <v>39859854.23438435</v>
      </c>
      <c r="AC547" s="192">
        <v>38746409.934375793</v>
      </c>
      <c r="AD547" s="192">
        <v>37164005.661289342</v>
      </c>
      <c r="AE547" s="192">
        <f t="shared" si="40"/>
        <v>47237096.054001488</v>
      </c>
      <c r="AF547" s="192">
        <f>HLOOKUP(MAX(T547:AD547),T547:$AD$1158,COUNT(AD547:$AD$1158),FALSE)</f>
        <v>150000</v>
      </c>
      <c r="AK547">
        <v>544</v>
      </c>
      <c r="AL547" s="198">
        <v>38684958.024151243</v>
      </c>
    </row>
    <row r="548" spans="13:38" x14ac:dyDescent="0.25">
      <c r="M548">
        <v>546</v>
      </c>
      <c r="N548">
        <f t="shared" si="37"/>
        <v>-25</v>
      </c>
      <c r="O548">
        <f t="shared" si="38"/>
        <v>1000</v>
      </c>
      <c r="P548">
        <f t="shared" si="39"/>
        <v>0.35</v>
      </c>
      <c r="S548">
        <v>546</v>
      </c>
      <c r="T548" s="192">
        <v>51847401.156604007</v>
      </c>
      <c r="U548" s="192">
        <v>51738482.144868612</v>
      </c>
      <c r="V548" s="192">
        <v>51219942.563657671</v>
      </c>
      <c r="W548" s="192">
        <v>50428387.469600379</v>
      </c>
      <c r="X548" s="192">
        <v>49464162.664652914</v>
      </c>
      <c r="Y548" s="192">
        <v>48130518.224207461</v>
      </c>
      <c r="Z548" s="192">
        <v>47536040.66237615</v>
      </c>
      <c r="AA548" s="192">
        <v>47002791.228846893</v>
      </c>
      <c r="AB548" s="192">
        <v>46700221.633231796</v>
      </c>
      <c r="AC548" s="192">
        <v>45660216.056501351</v>
      </c>
      <c r="AD548" s="192">
        <v>44650462.240747593</v>
      </c>
      <c r="AE548" s="192">
        <f t="shared" si="40"/>
        <v>51847401.156604007</v>
      </c>
      <c r="AF548" s="192">
        <f>HLOOKUP(MAX(T548:AD548),T548:$AD$1158,COUNT(AD548:$AD$1158),FALSE)</f>
        <v>150000</v>
      </c>
      <c r="AK548">
        <v>545</v>
      </c>
      <c r="AL548" s="198">
        <v>44254238.432955958</v>
      </c>
    </row>
    <row r="549" spans="13:38" x14ac:dyDescent="0.25">
      <c r="M549">
        <v>547</v>
      </c>
      <c r="N549">
        <f t="shared" si="37"/>
        <v>-15</v>
      </c>
      <c r="O549">
        <f t="shared" si="38"/>
        <v>1000</v>
      </c>
      <c r="P549">
        <f t="shared" si="39"/>
        <v>0.35</v>
      </c>
      <c r="S549">
        <v>547</v>
      </c>
      <c r="T549" s="192">
        <v>56830085.349320285</v>
      </c>
      <c r="U549" s="192">
        <v>56810405.411310449</v>
      </c>
      <c r="V549" s="192">
        <v>56759510.001253828</v>
      </c>
      <c r="W549" s="192">
        <v>55683261.295078605</v>
      </c>
      <c r="X549" s="192">
        <v>55095962.869365431</v>
      </c>
      <c r="Y549" s="192">
        <v>53983540.940290175</v>
      </c>
      <c r="Z549" s="192">
        <v>54020216.420256048</v>
      </c>
      <c r="AA549" s="192">
        <v>53462602.291200161</v>
      </c>
      <c r="AB549" s="192">
        <v>53029376.663502872</v>
      </c>
      <c r="AC549" s="192">
        <v>52732793.856115207</v>
      </c>
      <c r="AD549" s="192">
        <v>51409329.752935812</v>
      </c>
      <c r="AE549" s="192">
        <f t="shared" si="40"/>
        <v>56830085.349320285</v>
      </c>
      <c r="AF549" s="192">
        <f>HLOOKUP(MAX(T549:AD549),T549:$AD$1158,COUNT(AD549:$AD$1158),FALSE)</f>
        <v>150000</v>
      </c>
      <c r="AK549">
        <v>546</v>
      </c>
      <c r="AL549" s="198">
        <v>50150506.787308484</v>
      </c>
    </row>
    <row r="550" spans="13:38" x14ac:dyDescent="0.25">
      <c r="M550">
        <v>548</v>
      </c>
      <c r="N550">
        <f t="shared" si="37"/>
        <v>-10</v>
      </c>
      <c r="O550">
        <f t="shared" si="38"/>
        <v>1000</v>
      </c>
      <c r="P550">
        <f t="shared" si="39"/>
        <v>0.35</v>
      </c>
      <c r="S550">
        <v>548</v>
      </c>
      <c r="T550" s="192">
        <v>59493978.613321267</v>
      </c>
      <c r="U550" s="192">
        <v>59351683.436929964</v>
      </c>
      <c r="V550" s="192">
        <v>59172146.78117685</v>
      </c>
      <c r="W550" s="192">
        <v>58719594.612577379</v>
      </c>
      <c r="X550" s="192">
        <v>57994026.931131564</v>
      </c>
      <c r="Y550" s="192">
        <v>56946937.93160186</v>
      </c>
      <c r="Z550" s="192">
        <v>57320760.630687349</v>
      </c>
      <c r="AA550" s="192">
        <v>56650010.073655203</v>
      </c>
      <c r="AB550" s="192">
        <v>56686443.403497942</v>
      </c>
      <c r="AC550" s="192">
        <v>55865386.553746454</v>
      </c>
      <c r="AD550" s="192">
        <v>55314689.861929379</v>
      </c>
      <c r="AE550" s="192">
        <f t="shared" si="40"/>
        <v>59493978.613321267</v>
      </c>
      <c r="AF550" s="192">
        <f>HLOOKUP(MAX(T550:AD550),T550:$AD$1158,COUNT(AD550:$AD$1158),FALSE)</f>
        <v>150000</v>
      </c>
      <c r="AK550">
        <v>547</v>
      </c>
      <c r="AL550" s="198">
        <v>55515058.536836237</v>
      </c>
    </row>
    <row r="551" spans="13:38" x14ac:dyDescent="0.25">
      <c r="M551">
        <v>549</v>
      </c>
      <c r="N551">
        <f t="shared" si="37"/>
        <v>-5</v>
      </c>
      <c r="O551">
        <f t="shared" si="38"/>
        <v>1000</v>
      </c>
      <c r="P551">
        <f t="shared" si="39"/>
        <v>0.35</v>
      </c>
      <c r="S551">
        <v>549</v>
      </c>
      <c r="T551" s="192">
        <v>61700913.702470496</v>
      </c>
      <c r="U551" s="192">
        <v>61908231.294346817</v>
      </c>
      <c r="V551" s="192">
        <v>61799527.585773498</v>
      </c>
      <c r="W551" s="192">
        <v>61458980.812745698</v>
      </c>
      <c r="X551" s="192">
        <v>61107834.467103459</v>
      </c>
      <c r="Y551" s="192">
        <v>60231564.618099146</v>
      </c>
      <c r="Z551" s="192">
        <v>60094461.647708967</v>
      </c>
      <c r="AA551" s="192">
        <v>60070759.289281219</v>
      </c>
      <c r="AB551" s="192">
        <v>59985856.58152464</v>
      </c>
      <c r="AC551" s="192">
        <v>59276805.127344847</v>
      </c>
      <c r="AD551" s="192">
        <v>58838113.831099458</v>
      </c>
      <c r="AE551" s="192">
        <f t="shared" si="40"/>
        <v>61908231.294346817</v>
      </c>
      <c r="AF551" s="192">
        <f>HLOOKUP(MAX(T551:AD551),T551:$AD$1158,COUNT(AD551:$AD$1158),FALSE)</f>
        <v>155000</v>
      </c>
      <c r="AK551">
        <v>548</v>
      </c>
      <c r="AL551" s="198">
        <v>58470573.931744955</v>
      </c>
    </row>
    <row r="552" spans="13:38" x14ac:dyDescent="0.25">
      <c r="M552">
        <v>550</v>
      </c>
      <c r="N552">
        <f t="shared" si="37"/>
        <v>0</v>
      </c>
      <c r="O552">
        <f t="shared" si="38"/>
        <v>1000</v>
      </c>
      <c r="P552">
        <f t="shared" si="39"/>
        <v>0.35</v>
      </c>
      <c r="S552">
        <v>550</v>
      </c>
      <c r="T552" s="192">
        <v>64104283.715923794</v>
      </c>
      <c r="U552" s="192">
        <v>64423606.703371793</v>
      </c>
      <c r="V552" s="192">
        <v>64619251.775425911</v>
      </c>
      <c r="W552" s="192">
        <v>64495314.130244464</v>
      </c>
      <c r="X552" s="192">
        <v>64005898.528869599</v>
      </c>
      <c r="Y552" s="192">
        <v>63194961.60941083</v>
      </c>
      <c r="Z552" s="192">
        <v>63220203.179041281</v>
      </c>
      <c r="AA552" s="192">
        <v>63370337.911606036</v>
      </c>
      <c r="AB552" s="192">
        <v>63015598.43376901</v>
      </c>
      <c r="AC552" s="192">
        <v>63058018.551839165</v>
      </c>
      <c r="AD552" s="192">
        <v>62561805.561015017</v>
      </c>
      <c r="AE552" s="192">
        <f t="shared" si="40"/>
        <v>64619251.775425911</v>
      </c>
      <c r="AF552" s="192">
        <f>HLOOKUP(MAX(T552:AD552),T552:$AD$1158,COUNT(AD552:$AD$1158),FALSE)</f>
        <v>160000</v>
      </c>
      <c r="AK552">
        <v>549</v>
      </c>
      <c r="AL552" s="198">
        <v>61312910.654756017</v>
      </c>
    </row>
    <row r="553" spans="13:38" x14ac:dyDescent="0.25">
      <c r="M553">
        <v>551</v>
      </c>
      <c r="N553">
        <f t="shared" si="37"/>
        <v>10</v>
      </c>
      <c r="O553">
        <f t="shared" si="38"/>
        <v>1000</v>
      </c>
      <c r="P553">
        <f t="shared" si="39"/>
        <v>0.35</v>
      </c>
      <c r="S553">
        <v>551</v>
      </c>
      <c r="T553" s="192">
        <v>69086967.908640072</v>
      </c>
      <c r="U553" s="192">
        <v>69391739.373973727</v>
      </c>
      <c r="V553" s="192">
        <v>69659269.359945565</v>
      </c>
      <c r="W553" s="192">
        <v>69653783.833071068</v>
      </c>
      <c r="X553" s="192">
        <v>69637698.733582124</v>
      </c>
      <c r="Y553" s="192">
        <v>69096490.130731076</v>
      </c>
      <c r="Z553" s="192">
        <v>69704378.936921179</v>
      </c>
      <c r="AA553" s="192">
        <v>69717978.134089515</v>
      </c>
      <c r="AB553" s="192">
        <v>69801960.009744689</v>
      </c>
      <c r="AC553" s="192">
        <v>69602029.823068798</v>
      </c>
      <c r="AD553" s="192">
        <v>69320673.073203236</v>
      </c>
      <c r="AE553" s="192">
        <f t="shared" si="40"/>
        <v>69801960.009744689</v>
      </c>
      <c r="AF553" s="192">
        <f>HLOOKUP(MAX(T553:AD553),T553:$AD$1158,COUNT(AD553:$AD$1158),FALSE)</f>
        <v>190000</v>
      </c>
      <c r="AK553">
        <v>550</v>
      </c>
      <c r="AL553" s="198">
        <v>64109472.38407743</v>
      </c>
    </row>
    <row r="554" spans="13:38" x14ac:dyDescent="0.25">
      <c r="M554">
        <v>552</v>
      </c>
      <c r="N554">
        <f t="shared" si="37"/>
        <v>20</v>
      </c>
      <c r="O554">
        <f t="shared" si="38"/>
        <v>1000</v>
      </c>
      <c r="P554">
        <f t="shared" si="39"/>
        <v>0.35</v>
      </c>
      <c r="S554">
        <v>552</v>
      </c>
      <c r="T554" s="192">
        <v>73918457.152609825</v>
      </c>
      <c r="U554" s="192">
        <v>74695154.731498957</v>
      </c>
      <c r="V554" s="192">
        <v>75198836.797541738</v>
      </c>
      <c r="W554" s="192">
        <v>75429503.350738168</v>
      </c>
      <c r="X554" s="192">
        <v>75340481.925062135</v>
      </c>
      <c r="Y554" s="192">
        <v>75344513.808540061</v>
      </c>
      <c r="Z554" s="192">
        <v>75778624.164374098</v>
      </c>
      <c r="AA554" s="192">
        <v>76438305.972040355</v>
      </c>
      <c r="AB554" s="192">
        <v>76488768.601984099</v>
      </c>
      <c r="AC554" s="192">
        <v>76674607.622682646</v>
      </c>
      <c r="AD554" s="192">
        <v>76749457.151366875</v>
      </c>
      <c r="AE554" s="192">
        <f t="shared" si="40"/>
        <v>76749457.151366875</v>
      </c>
      <c r="AF554" s="192">
        <f>HLOOKUP(MAX(T554:AD554),T554:$AD$1158,COUNT(AD554:$AD$1158),FALSE)</f>
        <v>200000</v>
      </c>
      <c r="AK554">
        <v>551</v>
      </c>
      <c r="AL554" s="198">
        <v>69777169.029314905</v>
      </c>
    </row>
    <row r="555" spans="13:38" x14ac:dyDescent="0.25">
      <c r="M555">
        <v>553</v>
      </c>
      <c r="N555">
        <f t="shared" si="37"/>
        <v>30</v>
      </c>
      <c r="O555">
        <f t="shared" si="38"/>
        <v>1000</v>
      </c>
      <c r="P555">
        <f t="shared" si="39"/>
        <v>0.35</v>
      </c>
      <c r="S555">
        <v>553</v>
      </c>
      <c r="T555" s="192">
        <v>78901141.345326096</v>
      </c>
      <c r="U555" s="192">
        <v>79520316.07506004</v>
      </c>
      <c r="V555" s="192">
        <v>80388191.979513854</v>
      </c>
      <c r="W555" s="192">
        <v>80840081.044080481</v>
      </c>
      <c r="X555" s="192">
        <v>81119300.397756949</v>
      </c>
      <c r="Y555" s="192">
        <v>81029100.115935415</v>
      </c>
      <c r="Z555" s="192">
        <v>81929428.938140824</v>
      </c>
      <c r="AA555" s="192">
        <v>82440433.92148307</v>
      </c>
      <c r="AB555" s="192">
        <v>83329136.000831544</v>
      </c>
      <c r="AC555" s="192">
        <v>83532574.582725018</v>
      </c>
      <c r="AD555" s="192">
        <v>83766264.925595194</v>
      </c>
      <c r="AE555" s="192">
        <f t="shared" si="40"/>
        <v>83766264.925595194</v>
      </c>
      <c r="AF555" s="192">
        <f>HLOOKUP(MAX(T555:AD555),T555:$AD$1158,COUNT(AD555:$AD$1158),FALSE)</f>
        <v>200000</v>
      </c>
      <c r="AK555">
        <v>552</v>
      </c>
      <c r="AL555" s="198">
        <v>75529246.153545022</v>
      </c>
    </row>
    <row r="556" spans="13:38" x14ac:dyDescent="0.25">
      <c r="M556">
        <v>554</v>
      </c>
      <c r="N556">
        <f t="shared" si="37"/>
        <v>40</v>
      </c>
      <c r="O556">
        <f t="shared" si="38"/>
        <v>1000</v>
      </c>
      <c r="P556">
        <f t="shared" si="39"/>
        <v>0.35</v>
      </c>
      <c r="S556">
        <v>554</v>
      </c>
      <c r="T556" s="192">
        <v>83511446.447928607</v>
      </c>
      <c r="U556" s="192">
        <v>84735210.668542698</v>
      </c>
      <c r="V556" s="192">
        <v>85927759.417110026</v>
      </c>
      <c r="W556" s="192">
        <v>86615800.561747581</v>
      </c>
      <c r="X556" s="192">
        <v>87030826.193538815</v>
      </c>
      <c r="Y556" s="192">
        <v>87172836.312483683</v>
      </c>
      <c r="Z556" s="192">
        <v>88162242.470607951</v>
      </c>
      <c r="AA556" s="192">
        <v>89160761.759433925</v>
      </c>
      <c r="AB556" s="192">
        <v>89658291.031102628</v>
      </c>
      <c r="AC556" s="192">
        <v>90411250.892004997</v>
      </c>
      <c r="AD556" s="192">
        <v>91195049.003758848</v>
      </c>
      <c r="AE556" s="192">
        <f t="shared" si="40"/>
        <v>91195049.003758848</v>
      </c>
      <c r="AF556" s="192">
        <f>HLOOKUP(MAX(T556:AD556),T556:$AD$1158,COUNT(AD556:$AD$1158),FALSE)</f>
        <v>200000</v>
      </c>
      <c r="AK556">
        <v>553</v>
      </c>
      <c r="AL556" s="198">
        <v>80893797.903072789</v>
      </c>
    </row>
    <row r="557" spans="13:38" x14ac:dyDescent="0.25">
      <c r="M557">
        <v>555</v>
      </c>
      <c r="N557">
        <f t="shared" si="37"/>
        <v>50</v>
      </c>
      <c r="O557">
        <f t="shared" si="38"/>
        <v>1000</v>
      </c>
      <c r="P557">
        <f t="shared" si="39"/>
        <v>0.35</v>
      </c>
      <c r="S557">
        <v>555</v>
      </c>
      <c r="T557" s="192">
        <v>88578709.725382909</v>
      </c>
      <c r="U557" s="192">
        <v>89833036.551579073</v>
      </c>
      <c r="V557" s="192">
        <v>91010782.789232984</v>
      </c>
      <c r="W557" s="192">
        <v>91870674.387225807</v>
      </c>
      <c r="X557" s="192">
        <v>92500556.259975612</v>
      </c>
      <c r="Y557" s="192">
        <v>93130146.509827107</v>
      </c>
      <c r="Z557" s="192">
        <v>94538189.067922607</v>
      </c>
      <c r="AA557" s="192">
        <v>95456229.498257056</v>
      </c>
      <c r="AB557" s="192">
        <v>96614770.949124396</v>
      </c>
      <c r="AC557" s="192">
        <v>97149163.653568521</v>
      </c>
      <c r="AD557" s="192">
        <v>97953916.515947044</v>
      </c>
      <c r="AE557" s="192">
        <f t="shared" si="40"/>
        <v>97953916.515947044</v>
      </c>
      <c r="AF557" s="192">
        <f>HLOOKUP(MAX(T557:AD557),T557:$AD$1158,COUNT(AD557:$AD$1158),FALSE)</f>
        <v>200000</v>
      </c>
      <c r="AK557">
        <v>554</v>
      </c>
      <c r="AL557" s="198">
        <v>86790066.257425323</v>
      </c>
    </row>
    <row r="558" spans="13:38" x14ac:dyDescent="0.25">
      <c r="M558">
        <v>556</v>
      </c>
      <c r="N558">
        <f t="shared" si="37"/>
        <v>-75</v>
      </c>
      <c r="O558">
        <f t="shared" si="38"/>
        <v>3000</v>
      </c>
      <c r="P558">
        <f t="shared" si="39"/>
        <v>0.35</v>
      </c>
      <c r="S558">
        <v>556</v>
      </c>
      <c r="T558" s="192">
        <v>27229605.179525092</v>
      </c>
      <c r="U558" s="192">
        <v>25855508.996917978</v>
      </c>
      <c r="V558" s="192">
        <v>24247177.086817786</v>
      </c>
      <c r="W558" s="192">
        <v>22100444.199641015</v>
      </c>
      <c r="X558" s="192">
        <v>19935093.374451928</v>
      </c>
      <c r="Y558" s="192">
        <v>17814252.609556392</v>
      </c>
      <c r="Z558" s="192">
        <v>16364517.279843543</v>
      </c>
      <c r="AA558" s="192">
        <v>14638659.994697303</v>
      </c>
      <c r="AB558" s="192">
        <v>12823586.039463717</v>
      </c>
      <c r="AC558" s="192">
        <v>11001664.027810516</v>
      </c>
      <c r="AD558" s="192">
        <v>8545218.4847047497</v>
      </c>
      <c r="AE558" s="192">
        <f t="shared" si="40"/>
        <v>27229605.179525092</v>
      </c>
      <c r="AF558" s="192">
        <f>HLOOKUP(MAX(T558:AD558),T558:$AD$1158,COUNT(AD558:$AD$1158),FALSE)</f>
        <v>150000</v>
      </c>
      <c r="AK558">
        <v>555</v>
      </c>
      <c r="AL558" s="198">
        <v>92359346.666230023</v>
      </c>
    </row>
    <row r="559" spans="13:38" x14ac:dyDescent="0.25">
      <c r="M559">
        <v>557</v>
      </c>
      <c r="N559">
        <f t="shared" si="37"/>
        <v>-65</v>
      </c>
      <c r="O559">
        <f t="shared" si="38"/>
        <v>3000</v>
      </c>
      <c r="P559">
        <f t="shared" si="39"/>
        <v>0.35</v>
      </c>
      <c r="S559">
        <v>557</v>
      </c>
      <c r="T559" s="192">
        <v>31774360.920479238</v>
      </c>
      <c r="U559" s="192">
        <v>30884081.396260276</v>
      </c>
      <c r="V559" s="192">
        <v>29502747.01604623</v>
      </c>
      <c r="W559" s="192">
        <v>27848397.12298584</v>
      </c>
      <c r="X559" s="192">
        <v>25874918.574880183</v>
      </c>
      <c r="Y559" s="192">
        <v>23672704.316915687</v>
      </c>
      <c r="Z559" s="192">
        <v>22198410.466549102</v>
      </c>
      <c r="AA559" s="192">
        <v>21124359.981863931</v>
      </c>
      <c r="AB559" s="192">
        <v>19708019.560175713</v>
      </c>
      <c r="AC559" s="192">
        <v>17672085.175735667</v>
      </c>
      <c r="AD559" s="192">
        <v>15901956.165558614</v>
      </c>
      <c r="AE559" s="192">
        <f t="shared" si="40"/>
        <v>31774360.920479238</v>
      </c>
      <c r="AF559" s="192">
        <f>HLOOKUP(MAX(T559:AD559),T559:$AD$1158,COUNT(AD559:$AD$1158),FALSE)</f>
        <v>150000</v>
      </c>
      <c r="AK559">
        <v>556</v>
      </c>
      <c r="AL559" s="198">
        <v>21160605.262532786</v>
      </c>
    </row>
    <row r="560" spans="13:38" x14ac:dyDescent="0.25">
      <c r="M560">
        <v>558</v>
      </c>
      <c r="N560">
        <f t="shared" si="37"/>
        <v>-55</v>
      </c>
      <c r="O560">
        <f t="shared" si="38"/>
        <v>3000</v>
      </c>
      <c r="P560">
        <f t="shared" si="39"/>
        <v>0.35</v>
      </c>
      <c r="S560">
        <v>558</v>
      </c>
      <c r="T560" s="192">
        <v>36769577.800623752</v>
      </c>
      <c r="U560" s="192">
        <v>36028132.138661668</v>
      </c>
      <c r="V560" s="192">
        <v>34879008.15921402</v>
      </c>
      <c r="W560" s="192">
        <v>33191483.202689797</v>
      </c>
      <c r="X560" s="192">
        <v>31485340.308153257</v>
      </c>
      <c r="Y560" s="192">
        <v>29458235.419360038</v>
      </c>
      <c r="Z560" s="192">
        <v>28610539.827119231</v>
      </c>
      <c r="AA560" s="192">
        <v>27173109.409528058</v>
      </c>
      <c r="AB560" s="192">
        <v>25971625.228798416</v>
      </c>
      <c r="AC560" s="192">
        <v>24847950.614774577</v>
      </c>
      <c r="AD560" s="192">
        <v>22850713.002321351</v>
      </c>
      <c r="AE560" s="192">
        <f t="shared" si="40"/>
        <v>36769577.800623752</v>
      </c>
      <c r="AF560" s="192">
        <f>HLOOKUP(MAX(T560:AD560),T560:$AD$1158,COUNT(AD560:$AD$1158),FALSE)</f>
        <v>150000</v>
      </c>
      <c r="AK560">
        <v>557</v>
      </c>
      <c r="AL560" s="198">
        <v>26984827.219575536</v>
      </c>
    </row>
    <row r="561" spans="13:38" x14ac:dyDescent="0.25">
      <c r="M561">
        <v>559</v>
      </c>
      <c r="N561">
        <f t="shared" si="37"/>
        <v>-45</v>
      </c>
      <c r="O561">
        <f t="shared" si="38"/>
        <v>3000</v>
      </c>
      <c r="P561">
        <f t="shared" si="39"/>
        <v>0.35</v>
      </c>
      <c r="S561">
        <v>559</v>
      </c>
      <c r="T561" s="192">
        <v>41448996.346217111</v>
      </c>
      <c r="U561" s="192">
        <v>40787744.120574385</v>
      </c>
      <c r="V561" s="192">
        <v>39853476.382085308</v>
      </c>
      <c r="W561" s="192">
        <v>38601913.32776238</v>
      </c>
      <c r="X561" s="192">
        <v>37425165.508581512</v>
      </c>
      <c r="Y561" s="192">
        <v>35682159.181269556</v>
      </c>
      <c r="Z561" s="192">
        <v>34667073.26155553</v>
      </c>
      <c r="AA561" s="192">
        <v>33873004.01000227</v>
      </c>
      <c r="AB561" s="192">
        <v>32741148.776564591</v>
      </c>
      <c r="AC561" s="192">
        <v>31326412.524355844</v>
      </c>
      <c r="AD561" s="192">
        <v>29829218.665397424</v>
      </c>
      <c r="AE561" s="192">
        <f t="shared" si="40"/>
        <v>41448996.346217111</v>
      </c>
      <c r="AF561" s="192">
        <f>HLOOKUP(MAX(T561:AD561),T561:$AD$1158,COUNT(AD561:$AD$1158),FALSE)</f>
        <v>150000</v>
      </c>
      <c r="AK561">
        <v>558</v>
      </c>
      <c r="AL561" s="198">
        <v>32283829.607454918</v>
      </c>
    </row>
    <row r="562" spans="13:38" x14ac:dyDescent="0.25">
      <c r="M562">
        <v>560</v>
      </c>
      <c r="N562">
        <f t="shared" si="37"/>
        <v>-35</v>
      </c>
      <c r="O562">
        <f t="shared" si="38"/>
        <v>3000</v>
      </c>
      <c r="P562">
        <f t="shared" si="39"/>
        <v>0.35</v>
      </c>
      <c r="S562">
        <v>560</v>
      </c>
      <c r="T562" s="192">
        <v>46444213.226361625</v>
      </c>
      <c r="U562" s="192">
        <v>46019113.080789834</v>
      </c>
      <c r="V562" s="192">
        <v>45320997.422371693</v>
      </c>
      <c r="W562" s="192">
        <v>44084480.786876976</v>
      </c>
      <c r="X562" s="192">
        <v>42829346.213369928</v>
      </c>
      <c r="Y562" s="192">
        <v>41301196.127016544</v>
      </c>
      <c r="Z562" s="192">
        <v>41079202.622125648</v>
      </c>
      <c r="AA562" s="192">
        <v>40100980.13518703</v>
      </c>
      <c r="AB562" s="192">
        <v>39358703.885109924</v>
      </c>
      <c r="AC562" s="192">
        <v>38272866.634632446</v>
      </c>
      <c r="AD562" s="192">
        <v>36720862.324692771</v>
      </c>
      <c r="AE562" s="192">
        <f t="shared" si="40"/>
        <v>46444213.226361625</v>
      </c>
      <c r="AF562" s="192">
        <f>HLOOKUP(MAX(T562:AD562),T562:$AD$1158,COUNT(AD562:$AD$1158),FALSE)</f>
        <v>150000</v>
      </c>
      <c r="AK562">
        <v>559</v>
      </c>
      <c r="AL562" s="198">
        <v>38108051.564497665</v>
      </c>
    </row>
    <row r="563" spans="13:38" x14ac:dyDescent="0.25">
      <c r="M563">
        <v>561</v>
      </c>
      <c r="N563">
        <f t="shared" si="37"/>
        <v>-25</v>
      </c>
      <c r="O563">
        <f t="shared" si="38"/>
        <v>3000</v>
      </c>
      <c r="P563">
        <f t="shared" si="39"/>
        <v>0.35</v>
      </c>
      <c r="S563">
        <v>561</v>
      </c>
      <c r="T563" s="192">
        <v>50988968.967315763</v>
      </c>
      <c r="U563" s="192">
        <v>50919754.13775339</v>
      </c>
      <c r="V563" s="192">
        <v>50442860.990705453</v>
      </c>
      <c r="W563" s="192">
        <v>49692952.330811158</v>
      </c>
      <c r="X563" s="192">
        <v>48769171.413798191</v>
      </c>
      <c r="Y563" s="192">
        <v>47477173.407515742</v>
      </c>
      <c r="Z563" s="192">
        <v>46913095.808831207</v>
      </c>
      <c r="AA563" s="192">
        <v>46407453.424833022</v>
      </c>
      <c r="AB563" s="192">
        <v>46128227.43287611</v>
      </c>
      <c r="AC563" s="192">
        <v>45117419.273063935</v>
      </c>
      <c r="AD563" s="192">
        <v>44134713.183014035</v>
      </c>
      <c r="AE563" s="192">
        <f t="shared" si="40"/>
        <v>50988968.967315763</v>
      </c>
      <c r="AF563" s="192">
        <f>HLOOKUP(MAX(T563:AD563),T563:$AD$1158,COUNT(AD563:$AD$1158),FALSE)</f>
        <v>150000</v>
      </c>
      <c r="AK563">
        <v>560</v>
      </c>
      <c r="AL563" s="198">
        <v>43609281.035836808</v>
      </c>
    </row>
    <row r="564" spans="13:38" x14ac:dyDescent="0.25">
      <c r="M564">
        <v>562</v>
      </c>
      <c r="N564">
        <f t="shared" si="37"/>
        <v>-15</v>
      </c>
      <c r="O564">
        <f t="shared" si="38"/>
        <v>3000</v>
      </c>
      <c r="P564">
        <f t="shared" si="39"/>
        <v>0.35</v>
      </c>
      <c r="S564">
        <v>562</v>
      </c>
      <c r="T564" s="192">
        <v>55900809.308950774</v>
      </c>
      <c r="U564" s="192">
        <v>55922775.805103935</v>
      </c>
      <c r="V564" s="192">
        <v>55910382.030991837</v>
      </c>
      <c r="W564" s="192">
        <v>54882276.79464101</v>
      </c>
      <c r="X564" s="192">
        <v>54333480.004872344</v>
      </c>
      <c r="Y564" s="192">
        <v>53262704.509960093</v>
      </c>
      <c r="Z564" s="192">
        <v>53325225.169401325</v>
      </c>
      <c r="AA564" s="192">
        <v>52798011.003492214</v>
      </c>
      <c r="AB564" s="192">
        <v>52391833.101498798</v>
      </c>
      <c r="AC564" s="192">
        <v>52119153.221596509</v>
      </c>
      <c r="AD564" s="192">
        <v>50828031.333553873</v>
      </c>
      <c r="AE564" s="192">
        <f t="shared" si="40"/>
        <v>55922775.805103935</v>
      </c>
      <c r="AF564" s="192">
        <f>HLOOKUP(MAX(T564:AD564),T564:$AD$1158,COUNT(AD564:$AD$1158),FALSE)</f>
        <v>155000</v>
      </c>
      <c r="AK564">
        <v>561</v>
      </c>
      <c r="AL564" s="198">
        <v>49433502.992879555</v>
      </c>
    </row>
    <row r="565" spans="13:38" x14ac:dyDescent="0.25">
      <c r="M565">
        <v>563</v>
      </c>
      <c r="N565">
        <f t="shared" si="37"/>
        <v>-10</v>
      </c>
      <c r="O565">
        <f t="shared" si="38"/>
        <v>3000</v>
      </c>
      <c r="P565">
        <f t="shared" si="39"/>
        <v>0.35</v>
      </c>
      <c r="S565">
        <v>563</v>
      </c>
      <c r="T565" s="192">
        <v>58526827.313274018</v>
      </c>
      <c r="U565" s="192">
        <v>58429530.80848863</v>
      </c>
      <c r="V565" s="192">
        <v>58291640.586898513</v>
      </c>
      <c r="W565" s="192">
        <v>57880734.852462038</v>
      </c>
      <c r="X565" s="192">
        <v>57196813.605179235</v>
      </c>
      <c r="Y565" s="192">
        <v>56191930.363639742</v>
      </c>
      <c r="Z565" s="192">
        <v>56589096.666383401</v>
      </c>
      <c r="AA565" s="192">
        <v>55951247.648315214</v>
      </c>
      <c r="AB565" s="192">
        <v>56011024.581816122</v>
      </c>
      <c r="AC565" s="192">
        <v>55220367.695211411</v>
      </c>
      <c r="AD565" s="192">
        <v>54695516.182869695</v>
      </c>
      <c r="AE565" s="192">
        <f t="shared" si="40"/>
        <v>58526827.313274018</v>
      </c>
      <c r="AF565" s="192">
        <f>HLOOKUP(MAX(T565:AD565),T565:$AD$1158,COUNT(AD565:$AD$1158),FALSE)</f>
        <v>150000</v>
      </c>
      <c r="AK565">
        <v>562</v>
      </c>
      <c r="AL565" s="198">
        <v>54732505.380758934</v>
      </c>
    </row>
    <row r="566" spans="13:38" x14ac:dyDescent="0.25">
      <c r="M566">
        <v>564</v>
      </c>
      <c r="N566">
        <f t="shared" si="37"/>
        <v>-5</v>
      </c>
      <c r="O566">
        <f t="shared" si="38"/>
        <v>3000</v>
      </c>
      <c r="P566">
        <f t="shared" si="39"/>
        <v>0.35</v>
      </c>
      <c r="S566">
        <v>564</v>
      </c>
      <c r="T566" s="192">
        <v>60702384.178406909</v>
      </c>
      <c r="U566" s="192">
        <v>60951348.204446234</v>
      </c>
      <c r="V566" s="192">
        <v>60884850.253863119</v>
      </c>
      <c r="W566" s="192">
        <v>60585949.914998323</v>
      </c>
      <c r="X566" s="192">
        <v>60273305.205300614</v>
      </c>
      <c r="Y566" s="192">
        <v>59438681.79045929</v>
      </c>
      <c r="Z566" s="192">
        <v>59331978.783215888</v>
      </c>
      <c r="AA566" s="192">
        <v>59335324.150491998</v>
      </c>
      <c r="AB566" s="192">
        <v>59276266.622210801</v>
      </c>
      <c r="AC566" s="192">
        <v>58597615.131177768</v>
      </c>
      <c r="AD566" s="192">
        <v>58184769.014407739</v>
      </c>
      <c r="AE566" s="192">
        <f t="shared" si="40"/>
        <v>60951348.204446234</v>
      </c>
      <c r="AF566" s="192">
        <f>HLOOKUP(MAX(T566:AD566),T566:$AD$1158,COUNT(AD566:$AD$1158),FALSE)</f>
        <v>155000</v>
      </c>
      <c r="AK566">
        <v>563</v>
      </c>
      <c r="AL566" s="198">
        <v>57651907.386045627</v>
      </c>
    </row>
    <row r="567" spans="13:38" x14ac:dyDescent="0.25">
      <c r="M567">
        <v>565</v>
      </c>
      <c r="N567">
        <f t="shared" si="37"/>
        <v>0</v>
      </c>
      <c r="O567">
        <f t="shared" si="38"/>
        <v>3000</v>
      </c>
      <c r="P567">
        <f t="shared" si="39"/>
        <v>0.35</v>
      </c>
      <c r="S567">
        <v>565</v>
      </c>
      <c r="T567" s="192">
        <v>63071583.054228172</v>
      </c>
      <c r="U567" s="192">
        <v>63432552.475839175</v>
      </c>
      <c r="V567" s="192">
        <v>63667901.730066307</v>
      </c>
      <c r="W567" s="192">
        <v>63584407.972819373</v>
      </c>
      <c r="X567" s="192">
        <v>63136638.805607483</v>
      </c>
      <c r="Y567" s="192">
        <v>62367907.644138925</v>
      </c>
      <c r="Z567" s="192">
        <v>62422989.853088953</v>
      </c>
      <c r="AA567" s="192">
        <v>62599529.088956282</v>
      </c>
      <c r="AB567" s="192">
        <v>62274630.250438817</v>
      </c>
      <c r="AC567" s="192">
        <v>62340953.295994356</v>
      </c>
      <c r="AD567" s="192">
        <v>61872347.354701281</v>
      </c>
      <c r="AE567" s="192">
        <f t="shared" si="40"/>
        <v>63667901.730066307</v>
      </c>
      <c r="AF567" s="192">
        <f>HLOOKUP(MAX(T567:AD567),T567:$AD$1158,COUNT(AD567:$AD$1158),FALSE)</f>
        <v>160000</v>
      </c>
      <c r="AK567">
        <v>564</v>
      </c>
      <c r="AL567" s="198">
        <v>60459513.64759744</v>
      </c>
    </row>
    <row r="568" spans="13:38" x14ac:dyDescent="0.25">
      <c r="M568">
        <v>566</v>
      </c>
      <c r="N568">
        <f t="shared" si="37"/>
        <v>10</v>
      </c>
      <c r="O568">
        <f t="shared" si="38"/>
        <v>3000</v>
      </c>
      <c r="P568">
        <f t="shared" si="39"/>
        <v>0.35</v>
      </c>
      <c r="S568">
        <v>566</v>
      </c>
      <c r="T568" s="192">
        <v>67983423.39586316</v>
      </c>
      <c r="U568" s="192">
        <v>68333193.532802746</v>
      </c>
      <c r="V568" s="192">
        <v>68642369.952937573</v>
      </c>
      <c r="W568" s="192">
        <v>68678530.86022608</v>
      </c>
      <c r="X568" s="192">
        <v>68700947.396681651</v>
      </c>
      <c r="Y568" s="192">
        <v>68201385.227993622</v>
      </c>
      <c r="Z568" s="192">
        <v>68835119.213659063</v>
      </c>
      <c r="AA568" s="192">
        <v>68879118.373974174</v>
      </c>
      <c r="AB568" s="192">
        <v>68990707.299160436</v>
      </c>
      <c r="AC568" s="192">
        <v>68819415.205575615</v>
      </c>
      <c r="AD568" s="192">
        <v>68565665.505241126</v>
      </c>
      <c r="AE568" s="192">
        <f t="shared" si="40"/>
        <v>68990707.299160436</v>
      </c>
      <c r="AF568" s="192">
        <f>HLOOKUP(MAX(T568:AD568),T568:$AD$1158,COUNT(AD568:$AD$1158),FALSE)</f>
        <v>190000</v>
      </c>
      <c r="AK568">
        <v>565</v>
      </c>
      <c r="AL568" s="198">
        <v>63221904.23928681</v>
      </c>
    </row>
    <row r="569" spans="13:38" x14ac:dyDescent="0.25">
      <c r="M569">
        <v>567</v>
      </c>
      <c r="N569">
        <f t="shared" si="37"/>
        <v>20</v>
      </c>
      <c r="O569">
        <f t="shared" si="38"/>
        <v>3000</v>
      </c>
      <c r="P569">
        <f t="shared" si="39"/>
        <v>0.35</v>
      </c>
      <c r="S569">
        <v>567</v>
      </c>
      <c r="T569" s="192">
        <v>72746218.479966059</v>
      </c>
      <c r="U569" s="192">
        <v>73564562.493018195</v>
      </c>
      <c r="V569" s="192">
        <v>74109890.99322398</v>
      </c>
      <c r="W569" s="192">
        <v>74382203.9805834</v>
      </c>
      <c r="X569" s="192">
        <v>74335388.312897578</v>
      </c>
      <c r="Y569" s="192">
        <v>74377362.508492813</v>
      </c>
      <c r="Z569" s="192">
        <v>74841872.82747364</v>
      </c>
      <c r="AA569" s="192">
        <v>75527399.81461525</v>
      </c>
      <c r="AB569" s="192">
        <v>75608262.407705769</v>
      </c>
      <c r="AC569" s="192">
        <v>75821149.154108182</v>
      </c>
      <c r="AD569" s="192">
        <v>75922403.186094984</v>
      </c>
      <c r="AE569" s="192">
        <f t="shared" si="40"/>
        <v>75922403.186094984</v>
      </c>
      <c r="AF569" s="192">
        <f>HLOOKUP(MAX(T569:AD569),T569:$AD$1158,COUNT(AD569:$AD$1158),FALSE)</f>
        <v>200000</v>
      </c>
      <c r="AK569">
        <v>566</v>
      </c>
      <c r="AL569" s="198">
        <v>68820347.400830194</v>
      </c>
    </row>
    <row r="570" spans="13:38" x14ac:dyDescent="0.25">
      <c r="M570">
        <v>568</v>
      </c>
      <c r="N570">
        <f t="shared" si="37"/>
        <v>30</v>
      </c>
      <c r="O570">
        <f t="shared" si="38"/>
        <v>3000</v>
      </c>
      <c r="P570">
        <f t="shared" si="39"/>
        <v>0.35</v>
      </c>
      <c r="S570">
        <v>568</v>
      </c>
      <c r="T570" s="192">
        <v>77658058.821601048</v>
      </c>
      <c r="U570" s="192">
        <v>78324174.474930897</v>
      </c>
      <c r="V570" s="192">
        <v>79231754.561557725</v>
      </c>
      <c r="W570" s="192">
        <v>79725290.060287356</v>
      </c>
      <c r="X570" s="192">
        <v>80044953.30189833</v>
      </c>
      <c r="Y570" s="192">
        <v>79996399.454239801</v>
      </c>
      <c r="Z570" s="192">
        <v>80924335.325976282</v>
      </c>
      <c r="AA570" s="192">
        <v>81465180.948638096</v>
      </c>
      <c r="AB570" s="192">
        <v>82377785.955471948</v>
      </c>
      <c r="AC570" s="192">
        <v>82610421.954283699</v>
      </c>
      <c r="AD570" s="192">
        <v>82871160.022857726</v>
      </c>
      <c r="AE570" s="192">
        <f t="shared" si="40"/>
        <v>82871160.022857726</v>
      </c>
      <c r="AF570" s="192">
        <f>HLOOKUP(MAX(T570:AD570),T570:$AD$1158,COUNT(AD570:$AD$1158),FALSE)</f>
        <v>200000</v>
      </c>
      <c r="AK570">
        <v>567</v>
      </c>
      <c r="AL570" s="198">
        <v>74502139.997806266</v>
      </c>
    </row>
    <row r="571" spans="13:38" x14ac:dyDescent="0.25">
      <c r="M571">
        <v>569</v>
      </c>
      <c r="N571">
        <f t="shared" si="37"/>
        <v>40</v>
      </c>
      <c r="O571">
        <f t="shared" si="38"/>
        <v>3000</v>
      </c>
      <c r="P571">
        <f t="shared" si="39"/>
        <v>0.35</v>
      </c>
      <c r="S571">
        <v>569</v>
      </c>
      <c r="T571" s="192">
        <v>82202814.562555179</v>
      </c>
      <c r="U571" s="192">
        <v>83468225.217332289</v>
      </c>
      <c r="V571" s="192">
        <v>84699275.601844117</v>
      </c>
      <c r="W571" s="192">
        <v>85428963.180644691</v>
      </c>
      <c r="X571" s="192">
        <v>85885635.246598914</v>
      </c>
      <c r="Y571" s="192">
        <v>86069291.799706787</v>
      </c>
      <c r="Z571" s="192">
        <v>87087895.374749303</v>
      </c>
      <c r="AA571" s="192">
        <v>88113462.389279142</v>
      </c>
      <c r="AB571" s="192">
        <v>88641391.62409465</v>
      </c>
      <c r="AC571" s="192">
        <v>89420196.664472371</v>
      </c>
      <c r="AD571" s="192">
        <v>90227897.703711599</v>
      </c>
      <c r="AE571" s="192">
        <f t="shared" si="40"/>
        <v>90227897.703711599</v>
      </c>
      <c r="AF571" s="192">
        <f>HLOOKUP(MAX(T571:AD571),T571:$AD$1158,COUNT(AD571:$AD$1158),FALSE)</f>
        <v>200000</v>
      </c>
      <c r="AK571">
        <v>568</v>
      </c>
      <c r="AL571" s="198">
        <v>79801142.385685638</v>
      </c>
    </row>
    <row r="572" spans="13:38" x14ac:dyDescent="0.25">
      <c r="M572">
        <v>570</v>
      </c>
      <c r="N572">
        <f t="shared" si="37"/>
        <v>50</v>
      </c>
      <c r="O572">
        <f t="shared" si="38"/>
        <v>3000</v>
      </c>
      <c r="P572">
        <f t="shared" si="39"/>
        <v>0.35</v>
      </c>
      <c r="S572">
        <v>570</v>
      </c>
      <c r="T572" s="192">
        <v>87198031.442699715</v>
      </c>
      <c r="U572" s="192">
        <v>88496797.616674602</v>
      </c>
      <c r="V572" s="192">
        <v>89716190.288491488</v>
      </c>
      <c r="W572" s="192">
        <v>90618287.644474536</v>
      </c>
      <c r="X572" s="192">
        <v>91289815.951387331</v>
      </c>
      <c r="Y572" s="192">
        <v>91957907.837183356</v>
      </c>
      <c r="Z572" s="192">
        <v>93392998.120982707</v>
      </c>
      <c r="AA572" s="192">
        <v>94341438.514463916</v>
      </c>
      <c r="AB572" s="192">
        <v>95525825.144806638</v>
      </c>
      <c r="AC572" s="192">
        <v>96090617.812397525</v>
      </c>
      <c r="AD572" s="192">
        <v>96921215.854251415</v>
      </c>
      <c r="AE572" s="192">
        <f t="shared" si="40"/>
        <v>96921215.854251415</v>
      </c>
      <c r="AF572" s="192">
        <f>HLOOKUP(MAX(T572:AD572),T572:$AD$1158,COUNT(AD572:$AD$1158),FALSE)</f>
        <v>200000</v>
      </c>
      <c r="AK572">
        <v>569</v>
      </c>
      <c r="AL572" s="198">
        <v>85625364.342728391</v>
      </c>
    </row>
    <row r="573" spans="13:38" x14ac:dyDescent="0.25">
      <c r="M573">
        <v>571</v>
      </c>
      <c r="N573">
        <f t="shared" si="37"/>
        <v>-75</v>
      </c>
      <c r="O573">
        <f t="shared" si="38"/>
        <v>5000</v>
      </c>
      <c r="P573">
        <f t="shared" si="39"/>
        <v>0.35</v>
      </c>
      <c r="S573">
        <v>571</v>
      </c>
      <c r="T573" s="192">
        <v>26713856.12179153</v>
      </c>
      <c r="U573" s="192">
        <v>25381965.697174631</v>
      </c>
      <c r="V573" s="192">
        <v>23815280.22123744</v>
      </c>
      <c r="W573" s="192">
        <v>21713546.00566658</v>
      </c>
      <c r="X573" s="192">
        <v>19589841.614640493</v>
      </c>
      <c r="Y573" s="192">
        <v>17506943.161862262</v>
      </c>
      <c r="Z573" s="192">
        <v>16084814.881680485</v>
      </c>
      <c r="AA573" s="192">
        <v>14387595.689625308</v>
      </c>
      <c r="AB573" s="192">
        <v>12600128.783922799</v>
      </c>
      <c r="AC573" s="192">
        <v>10804051.951744962</v>
      </c>
      <c r="AD573" s="192">
        <v>8378006.3717859704</v>
      </c>
      <c r="AE573" s="192">
        <f t="shared" si="40"/>
        <v>26713856.12179153</v>
      </c>
      <c r="AF573" s="192">
        <f>HLOOKUP(MAX(T573:AD573),T573:$AD$1158,COUNT(AD573:$AD$1158),FALSE)</f>
        <v>150000</v>
      </c>
      <c r="AK573">
        <v>570</v>
      </c>
      <c r="AL573" s="198">
        <v>91126593.814067543</v>
      </c>
    </row>
    <row r="574" spans="13:38" x14ac:dyDescent="0.25">
      <c r="M574">
        <v>572</v>
      </c>
      <c r="N574">
        <f t="shared" si="37"/>
        <v>-65</v>
      </c>
      <c r="O574">
        <f t="shared" si="38"/>
        <v>5000</v>
      </c>
      <c r="P574">
        <f t="shared" si="39"/>
        <v>0.35</v>
      </c>
      <c r="S574">
        <v>572</v>
      </c>
      <c r="T574" s="192">
        <v>31193062.501097299</v>
      </c>
      <c r="U574" s="192">
        <v>30341284.612822846</v>
      </c>
      <c r="V574" s="192">
        <v>29001596.666771803</v>
      </c>
      <c r="W574" s="192">
        <v>27388893.207874417</v>
      </c>
      <c r="X574" s="192">
        <v>25457620.417758975</v>
      </c>
      <c r="Y574" s="192">
        <v>23297052.59395748</v>
      </c>
      <c r="Z574" s="192">
        <v>21853158.706737671</v>
      </c>
      <c r="AA574" s="192">
        <v>20803011.149537876</v>
      </c>
      <c r="AB574" s="192">
        <v>19412515.907325022</v>
      </c>
      <c r="AC574" s="192">
        <v>17406981.486031745</v>
      </c>
      <c r="AD574" s="192">
        <v>15662697.655330054</v>
      </c>
      <c r="AE574" s="192">
        <f t="shared" si="40"/>
        <v>31193062.501097299</v>
      </c>
      <c r="AF574" s="192">
        <f>HLOOKUP(MAX(T574:AD574),T574:$AD$1158,COUNT(AD574:$AD$1158),FALSE)</f>
        <v>150000</v>
      </c>
      <c r="AK574">
        <v>571</v>
      </c>
      <c r="AL574" s="198">
        <v>20793340.95914714</v>
      </c>
    </row>
    <row r="575" spans="13:38" x14ac:dyDescent="0.25">
      <c r="M575">
        <v>573</v>
      </c>
      <c r="N575">
        <f t="shared" si="37"/>
        <v>-55</v>
      </c>
      <c r="O575">
        <f t="shared" si="38"/>
        <v>5000</v>
      </c>
      <c r="P575">
        <f t="shared" si="39"/>
        <v>0.35</v>
      </c>
      <c r="S575">
        <v>573</v>
      </c>
      <c r="T575" s="192">
        <v>36116232.983932041</v>
      </c>
      <c r="U575" s="192">
        <v>35414491.50414297</v>
      </c>
      <c r="V575" s="192">
        <v>34307013.958858326</v>
      </c>
      <c r="W575" s="192">
        <v>32664487.67394001</v>
      </c>
      <c r="X575" s="192">
        <v>30999991.213566475</v>
      </c>
      <c r="Y575" s="192">
        <v>29015092.082763467</v>
      </c>
      <c r="Z575" s="192">
        <v>28193241.669998016</v>
      </c>
      <c r="AA575" s="192">
        <v>26786211.215553623</v>
      </c>
      <c r="AB575" s="192">
        <v>25610572.21429934</v>
      </c>
      <c r="AC575" s="192">
        <v>24510241.203933671</v>
      </c>
      <c r="AD575" s="192">
        <v>22543403.554627225</v>
      </c>
      <c r="AE575" s="192">
        <f t="shared" si="40"/>
        <v>36116232.983932041</v>
      </c>
      <c r="AF575" s="192">
        <f>HLOOKUP(MAX(T575:AD575),T575:$AD$1158,COUNT(AD575:$AD$1158),FALSE)</f>
        <v>150000</v>
      </c>
      <c r="AK575">
        <v>572</v>
      </c>
      <c r="AL575" s="198">
        <v>26545516.51888011</v>
      </c>
    </row>
    <row r="576" spans="13:38" x14ac:dyDescent="0.25">
      <c r="M576">
        <v>574</v>
      </c>
      <c r="N576">
        <f t="shared" si="37"/>
        <v>-45</v>
      </c>
      <c r="O576">
        <f t="shared" si="38"/>
        <v>5000</v>
      </c>
      <c r="P576">
        <f t="shared" si="39"/>
        <v>0.35</v>
      </c>
      <c r="S576">
        <v>574</v>
      </c>
      <c r="T576" s="192">
        <v>40728159.915887028</v>
      </c>
      <c r="U576" s="192">
        <v>40108554.124407306</v>
      </c>
      <c r="V576" s="192">
        <v>39215932.820081234</v>
      </c>
      <c r="W576" s="192">
        <v>38006575.523748517</v>
      </c>
      <c r="X576" s="192">
        <v>36867770.016684949</v>
      </c>
      <c r="Y576" s="192">
        <v>35166410.123535998</v>
      </c>
      <c r="Z576" s="192">
        <v>34181724.166968733</v>
      </c>
      <c r="AA576" s="192">
        <v>33413500.094890848</v>
      </c>
      <c r="AB576" s="192">
        <v>32309251.910984248</v>
      </c>
      <c r="AC576" s="192">
        <v>30923153.751866564</v>
      </c>
      <c r="AD576" s="192">
        <v>29453566.94243921</v>
      </c>
      <c r="AE576" s="192">
        <f t="shared" si="40"/>
        <v>40728159.915887028</v>
      </c>
      <c r="AF576" s="192">
        <f>HLOOKUP(MAX(T576:AD576),T576:$AD$1158,COUNT(AD576:$AD$1158),FALSE)</f>
        <v>150000</v>
      </c>
      <c r="AK576">
        <v>573</v>
      </c>
      <c r="AL576" s="198">
        <v>31778969.545111112</v>
      </c>
    </row>
    <row r="577" spans="13:38" x14ac:dyDescent="0.25">
      <c r="M577">
        <v>575</v>
      </c>
      <c r="N577">
        <f t="shared" si="37"/>
        <v>-35</v>
      </c>
      <c r="O577">
        <f t="shared" si="38"/>
        <v>5000</v>
      </c>
      <c r="P577">
        <f t="shared" si="39"/>
        <v>0.35</v>
      </c>
      <c r="S577">
        <v>575</v>
      </c>
      <c r="T577" s="192">
        <v>45651330.398721769</v>
      </c>
      <c r="U577" s="192">
        <v>45267876.687312976</v>
      </c>
      <c r="V577" s="192">
        <v>44611407.463057838</v>
      </c>
      <c r="W577" s="192">
        <v>43419889.499169029</v>
      </c>
      <c r="X577" s="192">
        <v>42206401.359824993</v>
      </c>
      <c r="Y577" s="192">
        <v>40719897.707634613</v>
      </c>
      <c r="Z577" s="192">
        <v>40521807.130229086</v>
      </c>
      <c r="AA577" s="192">
        <v>39573984.606437236</v>
      </c>
      <c r="AB577" s="192">
        <v>38857553.535835497</v>
      </c>
      <c r="AC577" s="192">
        <v>37799323.334889092</v>
      </c>
      <c r="AD577" s="192">
        <v>36277718.9880962</v>
      </c>
      <c r="AE577" s="192">
        <f t="shared" si="40"/>
        <v>45651330.398721769</v>
      </c>
      <c r="AF577" s="192">
        <f>HLOOKUP(MAX(T577:AD577),T577:$AD$1158,COUNT(AD577:$AD$1158),FALSE)</f>
        <v>150000</v>
      </c>
      <c r="AK577">
        <v>574</v>
      </c>
      <c r="AL577" s="198">
        <v>37531145.104844086</v>
      </c>
    </row>
    <row r="578" spans="13:38" x14ac:dyDescent="0.25">
      <c r="M578">
        <v>576</v>
      </c>
      <c r="N578">
        <f t="shared" si="37"/>
        <v>-25</v>
      </c>
      <c r="O578">
        <f t="shared" si="38"/>
        <v>5000</v>
      </c>
      <c r="P578">
        <f t="shared" si="39"/>
        <v>0.35</v>
      </c>
      <c r="S578">
        <v>576</v>
      </c>
      <c r="T578" s="192">
        <v>50130536.778027542</v>
      </c>
      <c r="U578" s="192">
        <v>50101026.130638175</v>
      </c>
      <c r="V578" s="192">
        <v>49665779.417753227</v>
      </c>
      <c r="W578" s="192">
        <v>48957517.192021944</v>
      </c>
      <c r="X578" s="192">
        <v>48074180.162943475</v>
      </c>
      <c r="Y578" s="192">
        <v>46823828.590824023</v>
      </c>
      <c r="Z578" s="192">
        <v>46290150.955286264</v>
      </c>
      <c r="AA578" s="192">
        <v>45812115.620819166</v>
      </c>
      <c r="AB578" s="192">
        <v>45556233.232520409</v>
      </c>
      <c r="AC578" s="192">
        <v>44574622.489626504</v>
      </c>
      <c r="AD578" s="192">
        <v>43618964.125280477</v>
      </c>
      <c r="AE578" s="192">
        <f t="shared" si="40"/>
        <v>50130536.778027542</v>
      </c>
      <c r="AF578" s="192">
        <f>HLOOKUP(MAX(T578:AD578),T578:$AD$1158,COUNT(AD578:$AD$1158),FALSE)</f>
        <v>150000</v>
      </c>
      <c r="AK578">
        <v>575</v>
      </c>
      <c r="AL578" s="198">
        <v>42964323.638717651</v>
      </c>
    </row>
    <row r="579" spans="13:38" x14ac:dyDescent="0.25">
      <c r="M579">
        <v>577</v>
      </c>
      <c r="N579">
        <f t="shared" si="37"/>
        <v>-15</v>
      </c>
      <c r="O579">
        <f t="shared" si="38"/>
        <v>5000</v>
      </c>
      <c r="P579">
        <f t="shared" si="39"/>
        <v>0.35</v>
      </c>
      <c r="S579">
        <v>577</v>
      </c>
      <c r="T579" s="192">
        <v>54971533.268581264</v>
      </c>
      <c r="U579" s="192">
        <v>55035146.198897429</v>
      </c>
      <c r="V579" s="192">
        <v>55061254.060729846</v>
      </c>
      <c r="W579" s="192">
        <v>54081292.294203416</v>
      </c>
      <c r="X579" s="192">
        <v>53570997.140379258</v>
      </c>
      <c r="Y579" s="192">
        <v>52541868.079630017</v>
      </c>
      <c r="Z579" s="192">
        <v>52630233.918546624</v>
      </c>
      <c r="AA579" s="192">
        <v>52133419.715784267</v>
      </c>
      <c r="AB579" s="192">
        <v>51754289.539494723</v>
      </c>
      <c r="AC579" s="192">
        <v>51505512.587077804</v>
      </c>
      <c r="AD579" s="192">
        <v>50246732.914171927</v>
      </c>
      <c r="AE579" s="192">
        <f t="shared" si="40"/>
        <v>55061254.060729846</v>
      </c>
      <c r="AF579" s="192">
        <f>HLOOKUP(MAX(T579:AD579),T579:$AD$1158,COUNT(AD579:$AD$1158),FALSE)</f>
        <v>160000</v>
      </c>
      <c r="AK579">
        <v>576</v>
      </c>
      <c r="AL579" s="198">
        <v>48716499.198450632</v>
      </c>
    </row>
    <row r="580" spans="13:38" x14ac:dyDescent="0.25">
      <c r="M580">
        <v>578</v>
      </c>
      <c r="N580">
        <f t="shared" ref="N580:N643" si="41">VLOOKUP(ROUNDUP(MOD(M580,15),0),$J$2:$K$17,2,FALSE)</f>
        <v>-10</v>
      </c>
      <c r="O580">
        <f t="shared" ref="O580:O643" si="42">VLOOKUP(ROUNDUP(MOD(M580/15,11),0),$J$20:$K$31,2,FALSE)</f>
        <v>5000</v>
      </c>
      <c r="P580">
        <f t="shared" ref="P580:P643" si="43">VLOOKUP(ROUNDUP(MOD(M580/165,7),0),$J$34:$K$41,2,FALSE)</f>
        <v>0.35</v>
      </c>
      <c r="S580">
        <v>578</v>
      </c>
      <c r="T580" s="192">
        <v>57559676.013226785</v>
      </c>
      <c r="U580" s="192">
        <v>57507378.180047289</v>
      </c>
      <c r="V580" s="192">
        <v>57411134.392620176</v>
      </c>
      <c r="W580" s="192">
        <v>57041875.092346713</v>
      </c>
      <c r="X580" s="192">
        <v>56399600.279226907</v>
      </c>
      <c r="Y580" s="192">
        <v>55436922.795677632</v>
      </c>
      <c r="Z580" s="192">
        <v>55857432.702079445</v>
      </c>
      <c r="AA580" s="192">
        <v>55252485.222975239</v>
      </c>
      <c r="AB580" s="192">
        <v>55335605.760134295</v>
      </c>
      <c r="AC580" s="192">
        <v>54575348.836676367</v>
      </c>
      <c r="AD580" s="192">
        <v>54076342.503810018</v>
      </c>
      <c r="AE580" s="192">
        <f t="shared" ref="AE580:AE643" si="44">MAX(T580:AD580)</f>
        <v>57559676.013226785</v>
      </c>
      <c r="AF580" s="192">
        <f>HLOOKUP(MAX(T580:AD580),T580:$AD$1158,COUNT(AD580:$AD$1158),FALSE)</f>
        <v>150000</v>
      </c>
      <c r="AK580">
        <v>577</v>
      </c>
      <c r="AL580" s="198">
        <v>53949952.224681631</v>
      </c>
    </row>
    <row r="581" spans="13:38" x14ac:dyDescent="0.25">
      <c r="M581">
        <v>579</v>
      </c>
      <c r="N581">
        <f t="shared" si="41"/>
        <v>-5</v>
      </c>
      <c r="O581">
        <f t="shared" si="42"/>
        <v>5000</v>
      </c>
      <c r="P581">
        <f t="shared" si="43"/>
        <v>0.35</v>
      </c>
      <c r="S581">
        <v>579</v>
      </c>
      <c r="T581" s="192">
        <v>59703854.654343329</v>
      </c>
      <c r="U581" s="192">
        <v>59994465.114545658</v>
      </c>
      <c r="V581" s="192">
        <v>59970172.921952739</v>
      </c>
      <c r="W581" s="192">
        <v>59712919.017250955</v>
      </c>
      <c r="X581" s="192">
        <v>59438775.943497747</v>
      </c>
      <c r="Y581" s="192">
        <v>58645798.962819427</v>
      </c>
      <c r="Z581" s="192">
        <v>58569495.918722808</v>
      </c>
      <c r="AA581" s="192">
        <v>58599889.011702791</v>
      </c>
      <c r="AB581" s="192">
        <v>58566676.662896954</v>
      </c>
      <c r="AC581" s="192">
        <v>57918425.135010689</v>
      </c>
      <c r="AD581" s="192">
        <v>57531424.19771602</v>
      </c>
      <c r="AE581" s="192">
        <f t="shared" si="44"/>
        <v>59994465.114545658</v>
      </c>
      <c r="AF581" s="192">
        <f>HLOOKUP(MAX(T581:AD581),T581:$AD$1158,COUNT(AD581:$AD$1158),FALSE)</f>
        <v>155000</v>
      </c>
      <c r="AK581">
        <v>578</v>
      </c>
      <c r="AL581" s="198">
        <v>56833240.840346299</v>
      </c>
    </row>
    <row r="582" spans="13:38" x14ac:dyDescent="0.25">
      <c r="M582">
        <v>580</v>
      </c>
      <c r="N582">
        <f t="shared" si="41"/>
        <v>0</v>
      </c>
      <c r="O582">
        <f t="shared" si="42"/>
        <v>5000</v>
      </c>
      <c r="P582">
        <f t="shared" si="43"/>
        <v>0.35</v>
      </c>
      <c r="S582">
        <v>580</v>
      </c>
      <c r="T582" s="192">
        <v>62038882.392532542</v>
      </c>
      <c r="U582" s="192">
        <v>62441498.248306543</v>
      </c>
      <c r="V582" s="192">
        <v>62716551.684706695</v>
      </c>
      <c r="W582" s="192">
        <v>62673501.815394245</v>
      </c>
      <c r="X582" s="192">
        <v>62267379.082345381</v>
      </c>
      <c r="Y582" s="192">
        <v>61540853.678867042</v>
      </c>
      <c r="Z582" s="192">
        <v>61625776.527136624</v>
      </c>
      <c r="AA582" s="192">
        <v>61828720.26630652</v>
      </c>
      <c r="AB582" s="192">
        <v>61533662.067108624</v>
      </c>
      <c r="AC582" s="192">
        <v>61623888.040149525</v>
      </c>
      <c r="AD582" s="192">
        <v>61182889.148387536</v>
      </c>
      <c r="AE582" s="192">
        <f t="shared" si="44"/>
        <v>62716551.684706695</v>
      </c>
      <c r="AF582" s="192">
        <f>HLOOKUP(MAX(T582:AD582),T582:$AD$1158,COUNT(AD582:$AD$1158),FALSE)</f>
        <v>160000</v>
      </c>
      <c r="AK582">
        <v>579</v>
      </c>
      <c r="AL582" s="198">
        <v>59606116.64043887</v>
      </c>
    </row>
    <row r="583" spans="13:38" x14ac:dyDescent="0.25">
      <c r="M583">
        <v>581</v>
      </c>
      <c r="N583">
        <f t="shared" si="41"/>
        <v>10</v>
      </c>
      <c r="O583">
        <f t="shared" si="42"/>
        <v>5000</v>
      </c>
      <c r="P583">
        <f t="shared" si="43"/>
        <v>0.35</v>
      </c>
      <c r="S583">
        <v>581</v>
      </c>
      <c r="T583" s="192">
        <v>66879878.883086264</v>
      </c>
      <c r="U583" s="192">
        <v>67274647.691631734</v>
      </c>
      <c r="V583" s="192">
        <v>67625470.545929596</v>
      </c>
      <c r="W583" s="192">
        <v>67703277.887381107</v>
      </c>
      <c r="X583" s="192">
        <v>67764196.059781179</v>
      </c>
      <c r="Y583" s="192">
        <v>67306280.325256154</v>
      </c>
      <c r="Z583" s="192">
        <v>67965859.490396976</v>
      </c>
      <c r="AA583" s="192">
        <v>68040258.613858849</v>
      </c>
      <c r="AB583" s="192">
        <v>68179454.588576168</v>
      </c>
      <c r="AC583" s="192">
        <v>68036800.588082418</v>
      </c>
      <c r="AD583" s="192">
        <v>67810657.937279001</v>
      </c>
      <c r="AE583" s="192">
        <f t="shared" si="44"/>
        <v>68179454.588576168</v>
      </c>
      <c r="AF583" s="192">
        <f>HLOOKUP(MAX(T583:AD583),T583:$AD$1158,COUNT(AD583:$AD$1158),FALSE)</f>
        <v>190000</v>
      </c>
      <c r="AK583">
        <v>580</v>
      </c>
      <c r="AL583" s="198">
        <v>62334336.094496205</v>
      </c>
    </row>
    <row r="584" spans="13:38" x14ac:dyDescent="0.25">
      <c r="M584">
        <v>582</v>
      </c>
      <c r="N584">
        <f t="shared" si="41"/>
        <v>20</v>
      </c>
      <c r="O584">
        <f t="shared" si="42"/>
        <v>5000</v>
      </c>
      <c r="P584">
        <f t="shared" si="43"/>
        <v>0.35</v>
      </c>
      <c r="S584">
        <v>582</v>
      </c>
      <c r="T584" s="192">
        <v>71573979.807322294</v>
      </c>
      <c r="U584" s="192">
        <v>72433970.254537418</v>
      </c>
      <c r="V584" s="192">
        <v>73020945.188906208</v>
      </c>
      <c r="W584" s="192">
        <v>73334904.610428646</v>
      </c>
      <c r="X584" s="192">
        <v>73330294.700733021</v>
      </c>
      <c r="Y584" s="192">
        <v>73410211.208445549</v>
      </c>
      <c r="Z584" s="192">
        <v>73905121.490573168</v>
      </c>
      <c r="AA584" s="192">
        <v>74616493.657190144</v>
      </c>
      <c r="AB584" s="192">
        <v>74727756.213427424</v>
      </c>
      <c r="AC584" s="192">
        <v>74967690.685533717</v>
      </c>
      <c r="AD584" s="192">
        <v>75095349.220823079</v>
      </c>
      <c r="AE584" s="192">
        <f t="shared" si="44"/>
        <v>75095349.220823079</v>
      </c>
      <c r="AF584" s="192">
        <f>HLOOKUP(MAX(T584:AD584),T584:$AD$1158,COUNT(AD584:$AD$1158),FALSE)</f>
        <v>200000</v>
      </c>
      <c r="AK584">
        <v>581</v>
      </c>
      <c r="AL584" s="198">
        <v>67863525.772345513</v>
      </c>
    </row>
    <row r="585" spans="13:38" x14ac:dyDescent="0.25">
      <c r="M585">
        <v>583</v>
      </c>
      <c r="N585">
        <f t="shared" si="41"/>
        <v>30</v>
      </c>
      <c r="O585">
        <f t="shared" si="42"/>
        <v>5000</v>
      </c>
      <c r="P585">
        <f t="shared" si="43"/>
        <v>0.35</v>
      </c>
      <c r="S585">
        <v>583</v>
      </c>
      <c r="T585" s="192">
        <v>76414976.297876015</v>
      </c>
      <c r="U585" s="192">
        <v>77128032.874801755</v>
      </c>
      <c r="V585" s="192">
        <v>78075317.143601596</v>
      </c>
      <c r="W585" s="192">
        <v>78610499.076494247</v>
      </c>
      <c r="X585" s="192">
        <v>78970606.206039682</v>
      </c>
      <c r="Y585" s="192">
        <v>78963698.792544171</v>
      </c>
      <c r="Z585" s="192">
        <v>79919241.71381174</v>
      </c>
      <c r="AA585" s="192">
        <v>80489927.975793108</v>
      </c>
      <c r="AB585" s="192">
        <v>81426435.910112351</v>
      </c>
      <c r="AC585" s="192">
        <v>81688269.325842366</v>
      </c>
      <c r="AD585" s="192">
        <v>81976055.120120242</v>
      </c>
      <c r="AE585" s="192">
        <f t="shared" si="44"/>
        <v>81976055.120120242</v>
      </c>
      <c r="AF585" s="192">
        <f>HLOOKUP(MAX(T585:AD585),T585:$AD$1158,COUNT(AD585:$AD$1158),FALSE)</f>
        <v>200000</v>
      </c>
      <c r="AK585">
        <v>582</v>
      </c>
      <c r="AL585" s="198">
        <v>73475033.84206751</v>
      </c>
    </row>
    <row r="586" spans="13:38" x14ac:dyDescent="0.25">
      <c r="M586">
        <v>584</v>
      </c>
      <c r="N586">
        <f t="shared" si="41"/>
        <v>40</v>
      </c>
      <c r="O586">
        <f t="shared" si="42"/>
        <v>5000</v>
      </c>
      <c r="P586">
        <f t="shared" si="43"/>
        <v>0.35</v>
      </c>
      <c r="S586">
        <v>584</v>
      </c>
      <c r="T586" s="192">
        <v>80894182.677181765</v>
      </c>
      <c r="U586" s="192">
        <v>82201239.766121879</v>
      </c>
      <c r="V586" s="192">
        <v>83470791.786578193</v>
      </c>
      <c r="W586" s="192">
        <v>84242125.799541786</v>
      </c>
      <c r="X586" s="192">
        <v>84740444.299659014</v>
      </c>
      <c r="Y586" s="192">
        <v>84965747.286929891</v>
      </c>
      <c r="Z586" s="192">
        <v>86013548.278890684</v>
      </c>
      <c r="AA586" s="192">
        <v>87066163.019124404</v>
      </c>
      <c r="AB586" s="192">
        <v>87624492.217086658</v>
      </c>
      <c r="AC586" s="192">
        <v>88429142.436939746</v>
      </c>
      <c r="AD586" s="192">
        <v>89260746.403664351</v>
      </c>
      <c r="AE586" s="192">
        <f t="shared" si="44"/>
        <v>89260746.403664351</v>
      </c>
      <c r="AF586" s="192">
        <f>HLOOKUP(MAX(T586:AD586),T586:$AD$1158,COUNT(AD586:$AD$1158),FALSE)</f>
        <v>200000</v>
      </c>
      <c r="AK586">
        <v>583</v>
      </c>
      <c r="AL586" s="198">
        <v>78708486.868298501</v>
      </c>
    </row>
    <row r="587" spans="13:38" x14ac:dyDescent="0.25">
      <c r="M587">
        <v>585</v>
      </c>
      <c r="N587">
        <f t="shared" si="41"/>
        <v>50</v>
      </c>
      <c r="O587">
        <f t="shared" si="42"/>
        <v>5000</v>
      </c>
      <c r="P587">
        <f t="shared" si="43"/>
        <v>0.35</v>
      </c>
      <c r="S587">
        <v>585</v>
      </c>
      <c r="T587" s="192">
        <v>85817353.160016507</v>
      </c>
      <c r="U587" s="192">
        <v>87160558.681770086</v>
      </c>
      <c r="V587" s="192">
        <v>88421597.787749991</v>
      </c>
      <c r="W587" s="192">
        <v>89365900.901723251</v>
      </c>
      <c r="X587" s="192">
        <v>90079075.64279905</v>
      </c>
      <c r="Y587" s="192">
        <v>90785669.164539576</v>
      </c>
      <c r="Z587" s="192">
        <v>92247807.174042806</v>
      </c>
      <c r="AA587" s="192">
        <v>93226647.530670762</v>
      </c>
      <c r="AB587" s="192">
        <v>94436879.340488866</v>
      </c>
      <c r="AC587" s="192">
        <v>95032071.971226543</v>
      </c>
      <c r="AD587" s="192">
        <v>95888515.1925558</v>
      </c>
      <c r="AE587" s="192">
        <f t="shared" si="44"/>
        <v>95888515.1925558</v>
      </c>
      <c r="AF587" s="192">
        <f>HLOOKUP(MAX(T587:AD587),T587:$AD$1158,COUNT(AD587:$AD$1158),FALSE)</f>
        <v>200000</v>
      </c>
      <c r="AK587">
        <v>584</v>
      </c>
      <c r="AL587" s="198">
        <v>84460662.428031459</v>
      </c>
    </row>
    <row r="588" spans="13:38" x14ac:dyDescent="0.25">
      <c r="M588">
        <v>586</v>
      </c>
      <c r="N588">
        <f t="shared" si="41"/>
        <v>-75</v>
      </c>
      <c r="O588">
        <f t="shared" si="42"/>
        <v>7000</v>
      </c>
      <c r="P588">
        <f t="shared" si="43"/>
        <v>0.35</v>
      </c>
      <c r="S588">
        <v>586</v>
      </c>
      <c r="T588" s="192">
        <v>26198107.064057965</v>
      </c>
      <c r="U588" s="192">
        <v>24908422.397431284</v>
      </c>
      <c r="V588" s="192">
        <v>23383383.355657093</v>
      </c>
      <c r="W588" s="192">
        <v>21326647.811692145</v>
      </c>
      <c r="X588" s="192">
        <v>19244589.854829062</v>
      </c>
      <c r="Y588" s="192">
        <v>17199633.714168128</v>
      </c>
      <c r="Z588" s="192">
        <v>15805112.483517431</v>
      </c>
      <c r="AA588" s="192">
        <v>14136531.384553313</v>
      </c>
      <c r="AB588" s="192">
        <v>12376671.528381882</v>
      </c>
      <c r="AC588" s="192">
        <v>10606439.875679409</v>
      </c>
      <c r="AD588" s="192">
        <v>8210794.2588671893</v>
      </c>
      <c r="AE588" s="192">
        <f t="shared" si="44"/>
        <v>26198107.064057965</v>
      </c>
      <c r="AF588" s="192">
        <f>HLOOKUP(MAX(T588:AD588),T588:$AD$1158,COUNT(AD588:$AD$1158),FALSE)</f>
        <v>150000</v>
      </c>
      <c r="AK588">
        <v>585</v>
      </c>
      <c r="AL588" s="198">
        <v>89893840.961905047</v>
      </c>
    </row>
    <row r="589" spans="13:38" x14ac:dyDescent="0.25">
      <c r="M589">
        <v>587</v>
      </c>
      <c r="N589">
        <f t="shared" si="41"/>
        <v>-65</v>
      </c>
      <c r="O589">
        <f t="shared" si="42"/>
        <v>7000</v>
      </c>
      <c r="P589">
        <f t="shared" si="43"/>
        <v>0.35</v>
      </c>
      <c r="S589">
        <v>587</v>
      </c>
      <c r="T589" s="192">
        <v>30611764.081715353</v>
      </c>
      <c r="U589" s="192">
        <v>29798487.829385422</v>
      </c>
      <c r="V589" s="192">
        <v>28500446.317497384</v>
      </c>
      <c r="W589" s="192">
        <v>26929389.292762995</v>
      </c>
      <c r="X589" s="192">
        <v>25040322.260637764</v>
      </c>
      <c r="Y589" s="192">
        <v>22921400.870999269</v>
      </c>
      <c r="Z589" s="192">
        <v>21507906.946926236</v>
      </c>
      <c r="AA589" s="192">
        <v>20481662.317211814</v>
      </c>
      <c r="AB589" s="192">
        <v>19117012.254474327</v>
      </c>
      <c r="AC589" s="192">
        <v>17141877.796327829</v>
      </c>
      <c r="AD589" s="192">
        <v>15423439.145101503</v>
      </c>
      <c r="AE589" s="192">
        <f t="shared" si="44"/>
        <v>30611764.081715353</v>
      </c>
      <c r="AF589" s="192">
        <f>HLOOKUP(MAX(T589:AD589),T589:$AD$1158,COUNT(AD589:$AD$1158),FALSE)</f>
        <v>150000</v>
      </c>
      <c r="AK589">
        <v>586</v>
      </c>
      <c r="AL589" s="198">
        <v>20426076.655761495</v>
      </c>
    </row>
    <row r="590" spans="13:38" x14ac:dyDescent="0.25">
      <c r="M590">
        <v>588</v>
      </c>
      <c r="N590">
        <f t="shared" si="41"/>
        <v>-55</v>
      </c>
      <c r="O590">
        <f t="shared" si="42"/>
        <v>7000</v>
      </c>
      <c r="P590">
        <f t="shared" si="43"/>
        <v>0.35</v>
      </c>
      <c r="S590">
        <v>588</v>
      </c>
      <c r="T590" s="192">
        <v>35462888.167240322</v>
      </c>
      <c r="U590" s="192">
        <v>34800850.869624265</v>
      </c>
      <c r="V590" s="192">
        <v>33735019.758502625</v>
      </c>
      <c r="W590" s="192">
        <v>32137492.145190217</v>
      </c>
      <c r="X590" s="192">
        <v>30514642.118979681</v>
      </c>
      <c r="Y590" s="192">
        <v>28571948.746166892</v>
      </c>
      <c r="Z590" s="192">
        <v>27775943.512876812</v>
      </c>
      <c r="AA590" s="192">
        <v>26399313.021579187</v>
      </c>
      <c r="AB590" s="192">
        <v>25249519.199800268</v>
      </c>
      <c r="AC590" s="192">
        <v>24172531.793092761</v>
      </c>
      <c r="AD590" s="192">
        <v>22236094.106933087</v>
      </c>
      <c r="AE590" s="192">
        <f t="shared" si="44"/>
        <v>35462888.167240322</v>
      </c>
      <c r="AF590" s="192">
        <f>HLOOKUP(MAX(T590:AD590),T590:$AD$1158,COUNT(AD590:$AD$1158),FALSE)</f>
        <v>150000</v>
      </c>
      <c r="AK590">
        <v>587</v>
      </c>
      <c r="AL590" s="198">
        <v>26106205.818184689</v>
      </c>
    </row>
    <row r="591" spans="13:38" x14ac:dyDescent="0.25">
      <c r="M591">
        <v>589</v>
      </c>
      <c r="N591">
        <f t="shared" si="41"/>
        <v>-45</v>
      </c>
      <c r="O591">
        <f t="shared" si="42"/>
        <v>7000</v>
      </c>
      <c r="P591">
        <f t="shared" si="43"/>
        <v>0.35</v>
      </c>
      <c r="S591">
        <v>589</v>
      </c>
      <c r="T591" s="192">
        <v>40007323.485556945</v>
      </c>
      <c r="U591" s="192">
        <v>39429364.12824022</v>
      </c>
      <c r="V591" s="192">
        <v>38578389.258077145</v>
      </c>
      <c r="W591" s="192">
        <v>37411237.719734654</v>
      </c>
      <c r="X591" s="192">
        <v>36310374.524788387</v>
      </c>
      <c r="Y591" s="192">
        <v>34650661.065802433</v>
      </c>
      <c r="Z591" s="192">
        <v>33696375.072381951</v>
      </c>
      <c r="AA591" s="192">
        <v>32953996.179779425</v>
      </c>
      <c r="AB591" s="192">
        <v>31877355.04540389</v>
      </c>
      <c r="AC591" s="192">
        <v>30519894.979377273</v>
      </c>
      <c r="AD591" s="192">
        <v>29077915.219481006</v>
      </c>
      <c r="AE591" s="192">
        <f t="shared" si="44"/>
        <v>40007323.485556945</v>
      </c>
      <c r="AF591" s="192">
        <f>HLOOKUP(MAX(T591:AD591),T591:$AD$1158,COUNT(AD591:$AD$1158),FALSE)</f>
        <v>150000</v>
      </c>
      <c r="AK591">
        <v>588</v>
      </c>
      <c r="AL591" s="198">
        <v>31274109.482767321</v>
      </c>
    </row>
    <row r="592" spans="13:38" x14ac:dyDescent="0.25">
      <c r="M592">
        <v>590</v>
      </c>
      <c r="N592">
        <f t="shared" si="41"/>
        <v>-35</v>
      </c>
      <c r="O592">
        <f t="shared" si="42"/>
        <v>7000</v>
      </c>
      <c r="P592">
        <f t="shared" si="43"/>
        <v>0.35</v>
      </c>
      <c r="S592">
        <v>590</v>
      </c>
      <c r="T592" s="192">
        <v>44858447.571081914</v>
      </c>
      <c r="U592" s="192">
        <v>44516640.293836124</v>
      </c>
      <c r="V592" s="192">
        <v>43901817.503743991</v>
      </c>
      <c r="W592" s="192">
        <v>42755298.21146109</v>
      </c>
      <c r="X592" s="192">
        <v>41583456.506280057</v>
      </c>
      <c r="Y592" s="192">
        <v>40138599.288252674</v>
      </c>
      <c r="Z592" s="192">
        <v>39964411.638332523</v>
      </c>
      <c r="AA592" s="192">
        <v>39046989.07768745</v>
      </c>
      <c r="AB592" s="192">
        <v>38356403.186561078</v>
      </c>
      <c r="AC592" s="192">
        <v>37325780.035145745</v>
      </c>
      <c r="AD592" s="192">
        <v>35834575.651499629</v>
      </c>
      <c r="AE592" s="192">
        <f t="shared" si="44"/>
        <v>44858447.571081914</v>
      </c>
      <c r="AF592" s="192">
        <f>HLOOKUP(MAX(T592:AD592),T592:$AD$1158,COUNT(AD592:$AD$1158),FALSE)</f>
        <v>150000</v>
      </c>
      <c r="AK592">
        <v>589</v>
      </c>
      <c r="AL592" s="198">
        <v>36954238.645190507</v>
      </c>
    </row>
    <row r="593" spans="13:38" x14ac:dyDescent="0.25">
      <c r="M593">
        <v>591</v>
      </c>
      <c r="N593">
        <f t="shared" si="41"/>
        <v>-25</v>
      </c>
      <c r="O593">
        <f t="shared" si="42"/>
        <v>7000</v>
      </c>
      <c r="P593">
        <f t="shared" si="43"/>
        <v>0.35</v>
      </c>
      <c r="S593">
        <v>591</v>
      </c>
      <c r="T593" s="192">
        <v>49272104.588739298</v>
      </c>
      <c r="U593" s="192">
        <v>49282298.123522952</v>
      </c>
      <c r="V593" s="192">
        <v>48888697.844801009</v>
      </c>
      <c r="W593" s="192">
        <v>48222082.053232729</v>
      </c>
      <c r="X593" s="192">
        <v>47379188.912088759</v>
      </c>
      <c r="Y593" s="192">
        <v>46170483.774132311</v>
      </c>
      <c r="Z593" s="192">
        <v>45667206.101741329</v>
      </c>
      <c r="AA593" s="192">
        <v>45216777.816805296</v>
      </c>
      <c r="AB593" s="192">
        <v>44984239.032164715</v>
      </c>
      <c r="AC593" s="192">
        <v>44031825.706189074</v>
      </c>
      <c r="AD593" s="192">
        <v>43103215.067546919</v>
      </c>
      <c r="AE593" s="192">
        <f t="shared" si="44"/>
        <v>49282298.123522952</v>
      </c>
      <c r="AF593" s="192">
        <f>HLOOKUP(MAX(T593:AD593),T593:$AD$1158,COUNT(AD593:$AD$1158),FALSE)</f>
        <v>155000</v>
      </c>
      <c r="AK593">
        <v>590</v>
      </c>
      <c r="AL593" s="198">
        <v>42319366.241598509</v>
      </c>
    </row>
    <row r="594" spans="13:38" x14ac:dyDescent="0.25">
      <c r="M594">
        <v>592</v>
      </c>
      <c r="N594">
        <f t="shared" si="41"/>
        <v>-15</v>
      </c>
      <c r="O594">
        <f t="shared" si="42"/>
        <v>7000</v>
      </c>
      <c r="P594">
        <f t="shared" si="43"/>
        <v>0.35</v>
      </c>
      <c r="S594">
        <v>592</v>
      </c>
      <c r="T594" s="192">
        <v>54042257.228211753</v>
      </c>
      <c r="U594" s="192">
        <v>54147516.59269093</v>
      </c>
      <c r="V594" s="192">
        <v>54212126.090467848</v>
      </c>
      <c r="W594" s="192">
        <v>53280307.793765821</v>
      </c>
      <c r="X594" s="192">
        <v>52808514.275886178</v>
      </c>
      <c r="Y594" s="192">
        <v>51821031.649299942</v>
      </c>
      <c r="Z594" s="192">
        <v>51935242.667691909</v>
      </c>
      <c r="AA594" s="192">
        <v>51468828.428076327</v>
      </c>
      <c r="AB594" s="192">
        <v>51116745.977490649</v>
      </c>
      <c r="AC594" s="192">
        <v>50891871.952559106</v>
      </c>
      <c r="AD594" s="192">
        <v>49665434.494789988</v>
      </c>
      <c r="AE594" s="192">
        <f t="shared" si="44"/>
        <v>54212126.090467848</v>
      </c>
      <c r="AF594" s="192">
        <f>HLOOKUP(MAX(T594:AD594),T594:$AD$1158,COUNT(AD594:$AD$1158),FALSE)</f>
        <v>160000</v>
      </c>
      <c r="AK594">
        <v>591</v>
      </c>
      <c r="AL594" s="198">
        <v>47999495.404021695</v>
      </c>
    </row>
    <row r="595" spans="13:38" x14ac:dyDescent="0.25">
      <c r="M595">
        <v>593</v>
      </c>
      <c r="N595">
        <f t="shared" si="41"/>
        <v>-10</v>
      </c>
      <c r="O595">
        <f t="shared" si="42"/>
        <v>7000</v>
      </c>
      <c r="P595">
        <f t="shared" si="43"/>
        <v>0.35</v>
      </c>
      <c r="S595">
        <v>593</v>
      </c>
      <c r="T595" s="192">
        <v>56592524.713179536</v>
      </c>
      <c r="U595" s="192">
        <v>56585225.551605955</v>
      </c>
      <c r="V595" s="192">
        <v>56530628.198341839</v>
      </c>
      <c r="W595" s="192">
        <v>56203015.33223138</v>
      </c>
      <c r="X595" s="192">
        <v>55602386.95327457</v>
      </c>
      <c r="Y595" s="192">
        <v>54681915.227715507</v>
      </c>
      <c r="Z595" s="192">
        <v>55125768.737775497</v>
      </c>
      <c r="AA595" s="192">
        <v>54553722.797635257</v>
      </c>
      <c r="AB595" s="192">
        <v>54660186.93845249</v>
      </c>
      <c r="AC595" s="192">
        <v>53930329.978141338</v>
      </c>
      <c r="AD595" s="192">
        <v>53457168.824750341</v>
      </c>
      <c r="AE595" s="192">
        <f t="shared" si="44"/>
        <v>56592524.713179536</v>
      </c>
      <c r="AF595" s="192">
        <f>HLOOKUP(MAX(T595:AD595),T595:$AD$1158,COUNT(AD595:$AD$1158),FALSE)</f>
        <v>150000</v>
      </c>
      <c r="AK595">
        <v>592</v>
      </c>
      <c r="AL595" s="198">
        <v>53167399.06860432</v>
      </c>
    </row>
    <row r="596" spans="13:38" x14ac:dyDescent="0.25">
      <c r="M596">
        <v>594</v>
      </c>
      <c r="N596">
        <f t="shared" si="41"/>
        <v>-5</v>
      </c>
      <c r="O596">
        <f t="shared" si="42"/>
        <v>7000</v>
      </c>
      <c r="P596">
        <f t="shared" si="43"/>
        <v>0.35</v>
      </c>
      <c r="S596">
        <v>594</v>
      </c>
      <c r="T596" s="192">
        <v>58705325.130279742</v>
      </c>
      <c r="U596" s="192">
        <v>59037582.024645075</v>
      </c>
      <c r="V596" s="192">
        <v>59055495.590042375</v>
      </c>
      <c r="W596" s="192">
        <v>58839888.119503602</v>
      </c>
      <c r="X596" s="192">
        <v>58604246.681694888</v>
      </c>
      <c r="Y596" s="192">
        <v>57852916.135179572</v>
      </c>
      <c r="Z596" s="192">
        <v>57807013.054229729</v>
      </c>
      <c r="AA596" s="192">
        <v>57864453.872913569</v>
      </c>
      <c r="AB596" s="192">
        <v>57857086.703583099</v>
      </c>
      <c r="AC596" s="192">
        <v>57239235.138843611</v>
      </c>
      <c r="AD596" s="192">
        <v>56878079.381024301</v>
      </c>
      <c r="AE596" s="192">
        <f t="shared" si="44"/>
        <v>59055495.590042375</v>
      </c>
      <c r="AF596" s="192">
        <f>HLOOKUP(MAX(T596:AD596),T596:$AD$1158,COUNT(AD596:$AD$1158),FALSE)</f>
        <v>160000</v>
      </c>
      <c r="AK596">
        <v>593</v>
      </c>
      <c r="AL596" s="198">
        <v>56014574.294646971</v>
      </c>
    </row>
    <row r="597" spans="13:38" x14ac:dyDescent="0.25">
      <c r="M597">
        <v>595</v>
      </c>
      <c r="N597">
        <f t="shared" si="41"/>
        <v>0</v>
      </c>
      <c r="O597">
        <f t="shared" si="42"/>
        <v>7000</v>
      </c>
      <c r="P597">
        <f t="shared" si="43"/>
        <v>0.35</v>
      </c>
      <c r="S597">
        <v>595</v>
      </c>
      <c r="T597" s="192">
        <v>61006181.730836935</v>
      </c>
      <c r="U597" s="192">
        <v>61450444.020773932</v>
      </c>
      <c r="V597" s="192">
        <v>61765201.639347084</v>
      </c>
      <c r="W597" s="192">
        <v>61762595.657969147</v>
      </c>
      <c r="X597" s="192">
        <v>61398119.359083273</v>
      </c>
      <c r="Y597" s="192">
        <v>60713799.713595137</v>
      </c>
      <c r="Z597" s="192">
        <v>60828563.201184288</v>
      </c>
      <c r="AA597" s="192">
        <v>61057911.443656765</v>
      </c>
      <c r="AB597" s="192">
        <v>60792693.883778431</v>
      </c>
      <c r="AC597" s="192">
        <v>60906822.784304701</v>
      </c>
      <c r="AD597" s="192">
        <v>60493430.942073807</v>
      </c>
      <c r="AE597" s="192">
        <f t="shared" si="44"/>
        <v>61765201.639347084</v>
      </c>
      <c r="AF597" s="192">
        <f>HLOOKUP(MAX(T597:AD597),T597:$AD$1158,COUNT(AD597:$AD$1158),FALSE)</f>
        <v>160000</v>
      </c>
      <c r="AK597">
        <v>594</v>
      </c>
      <c r="AL597" s="198">
        <v>58752719.633280277</v>
      </c>
    </row>
    <row r="598" spans="13:38" x14ac:dyDescent="0.25">
      <c r="M598">
        <v>596</v>
      </c>
      <c r="N598">
        <f t="shared" si="41"/>
        <v>10</v>
      </c>
      <c r="O598">
        <f t="shared" si="42"/>
        <v>7000</v>
      </c>
      <c r="P598">
        <f t="shared" si="43"/>
        <v>0.35</v>
      </c>
      <c r="S598">
        <v>596</v>
      </c>
      <c r="T598" s="192">
        <v>65776334.370309383</v>
      </c>
      <c r="U598" s="192">
        <v>66216101.850460753</v>
      </c>
      <c r="V598" s="192">
        <v>66608571.138921604</v>
      </c>
      <c r="W598" s="192">
        <v>66728024.914536119</v>
      </c>
      <c r="X598" s="192">
        <v>66827444.722880706</v>
      </c>
      <c r="Y598" s="192">
        <v>66411175.422518671</v>
      </c>
      <c r="Z598" s="192">
        <v>67096599.767134875</v>
      </c>
      <c r="AA598" s="192">
        <v>67201398.853743523</v>
      </c>
      <c r="AB598" s="192">
        <v>67368201.877991915</v>
      </c>
      <c r="AC598" s="192">
        <v>67254185.970589206</v>
      </c>
      <c r="AD598" s="192">
        <v>67055650.369316876</v>
      </c>
      <c r="AE598" s="192">
        <f t="shared" si="44"/>
        <v>67368201.877991915</v>
      </c>
      <c r="AF598" s="192">
        <f>HLOOKUP(MAX(T598:AD598),T598:$AD$1158,COUNT(AD598:$AD$1158),FALSE)</f>
        <v>190000</v>
      </c>
      <c r="AK598">
        <v>595</v>
      </c>
      <c r="AL598" s="198">
        <v>61446767.949705586</v>
      </c>
    </row>
    <row r="599" spans="13:38" x14ac:dyDescent="0.25">
      <c r="M599">
        <v>597</v>
      </c>
      <c r="N599">
        <f t="shared" si="41"/>
        <v>20</v>
      </c>
      <c r="O599">
        <f t="shared" si="42"/>
        <v>7000</v>
      </c>
      <c r="P599">
        <f t="shared" si="43"/>
        <v>0.35</v>
      </c>
      <c r="S599">
        <v>597</v>
      </c>
      <c r="T599" s="192">
        <v>70401741.134678513</v>
      </c>
      <c r="U599" s="192">
        <v>71303378.016056657</v>
      </c>
      <c r="V599" s="192">
        <v>71931999.38458845</v>
      </c>
      <c r="W599" s="192">
        <v>72287605.240273878</v>
      </c>
      <c r="X599" s="192">
        <v>72325201.088568479</v>
      </c>
      <c r="Y599" s="192">
        <v>72443059.908398315</v>
      </c>
      <c r="Z599" s="192">
        <v>72968370.153672695</v>
      </c>
      <c r="AA599" s="192">
        <v>73705587.499765038</v>
      </c>
      <c r="AB599" s="192">
        <v>73847250.01914908</v>
      </c>
      <c r="AC599" s="192">
        <v>74114232.216959253</v>
      </c>
      <c r="AD599" s="192">
        <v>74268295.255551189</v>
      </c>
      <c r="AE599" s="192">
        <f t="shared" si="44"/>
        <v>74268295.255551189</v>
      </c>
      <c r="AF599" s="192">
        <f>HLOOKUP(MAX(T599:AD599),T599:$AD$1158,COUNT(AD599:$AD$1158),FALSE)</f>
        <v>200000</v>
      </c>
      <c r="AK599">
        <v>596</v>
      </c>
      <c r="AL599" s="198">
        <v>66906704.143860817</v>
      </c>
    </row>
    <row r="600" spans="13:38" x14ac:dyDescent="0.25">
      <c r="M600">
        <v>598</v>
      </c>
      <c r="N600">
        <f t="shared" si="41"/>
        <v>30</v>
      </c>
      <c r="O600">
        <f t="shared" si="42"/>
        <v>7000</v>
      </c>
      <c r="P600">
        <f t="shared" si="43"/>
        <v>0.35</v>
      </c>
      <c r="S600">
        <v>598</v>
      </c>
      <c r="T600" s="192">
        <v>75171893.774150968</v>
      </c>
      <c r="U600" s="192">
        <v>75931891.274672613</v>
      </c>
      <c r="V600" s="192">
        <v>76918879.725645483</v>
      </c>
      <c r="W600" s="192">
        <v>77495708.092701107</v>
      </c>
      <c r="X600" s="192">
        <v>77896259.110181078</v>
      </c>
      <c r="Y600" s="192">
        <v>77930998.130848557</v>
      </c>
      <c r="Z600" s="192">
        <v>78914148.101647183</v>
      </c>
      <c r="AA600" s="192">
        <v>79514675.00294812</v>
      </c>
      <c r="AB600" s="192">
        <v>80475085.864752725</v>
      </c>
      <c r="AC600" s="192">
        <v>80766116.697401017</v>
      </c>
      <c r="AD600" s="192">
        <v>81080950.217382789</v>
      </c>
      <c r="AE600" s="192">
        <f t="shared" si="44"/>
        <v>81080950.217382789</v>
      </c>
      <c r="AF600" s="192">
        <f>HLOOKUP(MAX(T600:AD600),T600:$AD$1158,COUNT(AD600:$AD$1158),FALSE)</f>
        <v>200000</v>
      </c>
      <c r="AK600">
        <v>597</v>
      </c>
      <c r="AL600" s="198">
        <v>72447927.686328739</v>
      </c>
    </row>
    <row r="601" spans="13:38" x14ac:dyDescent="0.25">
      <c r="M601">
        <v>599</v>
      </c>
      <c r="N601">
        <f t="shared" si="41"/>
        <v>40</v>
      </c>
      <c r="O601">
        <f t="shared" si="42"/>
        <v>7000</v>
      </c>
      <c r="P601">
        <f t="shared" si="43"/>
        <v>0.35</v>
      </c>
      <c r="S601">
        <v>599</v>
      </c>
      <c r="T601" s="192">
        <v>79585550.791808352</v>
      </c>
      <c r="U601" s="192">
        <v>80934254.31491147</v>
      </c>
      <c r="V601" s="192">
        <v>82242307.971312299</v>
      </c>
      <c r="W601" s="192">
        <v>83055288.418438882</v>
      </c>
      <c r="X601" s="192">
        <v>83595253.352719098</v>
      </c>
      <c r="Y601" s="192">
        <v>83862202.774152964</v>
      </c>
      <c r="Z601" s="192">
        <v>84939201.183032051</v>
      </c>
      <c r="AA601" s="192">
        <v>86018863.648969635</v>
      </c>
      <c r="AB601" s="192">
        <v>86607592.810078666</v>
      </c>
      <c r="AC601" s="192">
        <v>87438088.209407136</v>
      </c>
      <c r="AD601" s="192">
        <v>88293595.103617087</v>
      </c>
      <c r="AE601" s="192">
        <f t="shared" si="44"/>
        <v>88293595.103617087</v>
      </c>
      <c r="AF601" s="192">
        <f>HLOOKUP(MAX(T601:AD601),T601:$AD$1158,COUNT(AD601:$AD$1158),FALSE)</f>
        <v>200000</v>
      </c>
      <c r="AK601">
        <v>598</v>
      </c>
      <c r="AL601" s="198">
        <v>77615831.350911364</v>
      </c>
    </row>
    <row r="602" spans="13:38" x14ac:dyDescent="0.25">
      <c r="M602">
        <v>600</v>
      </c>
      <c r="N602">
        <f t="shared" si="41"/>
        <v>50</v>
      </c>
      <c r="O602">
        <f t="shared" si="42"/>
        <v>7000</v>
      </c>
      <c r="P602">
        <f t="shared" si="43"/>
        <v>0.35</v>
      </c>
      <c r="S602">
        <v>600</v>
      </c>
      <c r="T602" s="192">
        <v>84436674.877333313</v>
      </c>
      <c r="U602" s="192">
        <v>85824319.7468656</v>
      </c>
      <c r="V602" s="192">
        <v>87127005.287008494</v>
      </c>
      <c r="W602" s="192">
        <v>88113514.15897198</v>
      </c>
      <c r="X602" s="192">
        <v>88868335.334210798</v>
      </c>
      <c r="Y602" s="192">
        <v>89613430.49189581</v>
      </c>
      <c r="Z602" s="192">
        <v>91102616.227102891</v>
      </c>
      <c r="AA602" s="192">
        <v>92111856.546877667</v>
      </c>
      <c r="AB602" s="192">
        <v>93347933.536171108</v>
      </c>
      <c r="AC602" s="192">
        <v>93973526.130055562</v>
      </c>
      <c r="AD602" s="192">
        <v>94855814.530860186</v>
      </c>
      <c r="AE602" s="192">
        <f t="shared" si="44"/>
        <v>94855814.530860186</v>
      </c>
      <c r="AF602" s="192">
        <f>HLOOKUP(MAX(T602:AD602),T602:$AD$1158,COUNT(AD602:$AD$1158),FALSE)</f>
        <v>200000</v>
      </c>
      <c r="AK602">
        <v>599</v>
      </c>
      <c r="AL602" s="198">
        <v>83295960.513334572</v>
      </c>
    </row>
    <row r="603" spans="13:38" x14ac:dyDescent="0.25">
      <c r="M603">
        <v>601</v>
      </c>
      <c r="N603">
        <f t="shared" si="41"/>
        <v>-75</v>
      </c>
      <c r="O603">
        <f t="shared" si="42"/>
        <v>9000</v>
      </c>
      <c r="P603">
        <f t="shared" si="43"/>
        <v>0.35</v>
      </c>
      <c r="S603">
        <v>601</v>
      </c>
      <c r="T603" s="192">
        <v>25682358.006324407</v>
      </c>
      <c r="U603" s="192">
        <v>24434879.097687934</v>
      </c>
      <c r="V603" s="192">
        <v>22951486.490076747</v>
      </c>
      <c r="W603" s="192">
        <v>20939749.617717706</v>
      </c>
      <c r="X603" s="192">
        <v>18899338.095017627</v>
      </c>
      <c r="Y603" s="192">
        <v>16892324.266473997</v>
      </c>
      <c r="Z603" s="192">
        <v>15525410.085354377</v>
      </c>
      <c r="AA603" s="192">
        <v>13885467.079481319</v>
      </c>
      <c r="AB603" s="192">
        <v>12153214.272840964</v>
      </c>
      <c r="AC603" s="192">
        <v>10408827.799613852</v>
      </c>
      <c r="AD603" s="192">
        <v>8043582.1459484082</v>
      </c>
      <c r="AE603" s="192">
        <f t="shared" si="44"/>
        <v>25682358.006324407</v>
      </c>
      <c r="AF603" s="192">
        <f>HLOOKUP(MAX(T603:AD603),T603:$AD$1158,COUNT(AD603:$AD$1158),FALSE)</f>
        <v>150000</v>
      </c>
      <c r="AK603">
        <v>600</v>
      </c>
      <c r="AL603" s="198">
        <v>88661088.109742567</v>
      </c>
    </row>
    <row r="604" spans="13:38" x14ac:dyDescent="0.25">
      <c r="M604">
        <v>602</v>
      </c>
      <c r="N604">
        <f t="shared" si="41"/>
        <v>-65</v>
      </c>
      <c r="O604">
        <f t="shared" si="42"/>
        <v>9000</v>
      </c>
      <c r="P604">
        <f t="shared" si="43"/>
        <v>0.35</v>
      </c>
      <c r="S604">
        <v>602</v>
      </c>
      <c r="T604" s="192">
        <v>30030465.662333418</v>
      </c>
      <c r="U604" s="192">
        <v>29255691.045947999</v>
      </c>
      <c r="V604" s="192">
        <v>27999295.968222957</v>
      </c>
      <c r="W604" s="192">
        <v>26469885.377651572</v>
      </c>
      <c r="X604" s="192">
        <v>24623024.103516556</v>
      </c>
      <c r="Y604" s="192">
        <v>22545749.148041058</v>
      </c>
      <c r="Z604" s="192">
        <v>21162655.187114801</v>
      </c>
      <c r="AA604" s="192">
        <v>20160313.484885756</v>
      </c>
      <c r="AB604" s="192">
        <v>18821508.601623625</v>
      </c>
      <c r="AC604" s="192">
        <v>16876774.106623907</v>
      </c>
      <c r="AD604" s="192">
        <v>15184180.634872943</v>
      </c>
      <c r="AE604" s="192">
        <f t="shared" si="44"/>
        <v>30030465.662333418</v>
      </c>
      <c r="AF604" s="192">
        <f>HLOOKUP(MAX(T604:AD604),T604:$AD$1158,COUNT(AD604:$AD$1158),FALSE)</f>
        <v>150000</v>
      </c>
      <c r="AK604">
        <v>601</v>
      </c>
      <c r="AL604" s="198">
        <v>20058812.35237585</v>
      </c>
    </row>
    <row r="605" spans="13:38" x14ac:dyDescent="0.25">
      <c r="M605">
        <v>603</v>
      </c>
      <c r="N605">
        <f t="shared" si="41"/>
        <v>-55</v>
      </c>
      <c r="O605">
        <f t="shared" si="42"/>
        <v>9000</v>
      </c>
      <c r="P605">
        <f t="shared" si="43"/>
        <v>0.35</v>
      </c>
      <c r="S605">
        <v>603</v>
      </c>
      <c r="T605" s="192">
        <v>34809543.350548603</v>
      </c>
      <c r="U605" s="192">
        <v>34187210.235105559</v>
      </c>
      <c r="V605" s="192">
        <v>33163025.558146931</v>
      </c>
      <c r="W605" s="192">
        <v>31610496.61644043</v>
      </c>
      <c r="X605" s="192">
        <v>30029293.024392895</v>
      </c>
      <c r="Y605" s="192">
        <v>28128805.409570318</v>
      </c>
      <c r="Z605" s="192">
        <v>27358645.355755597</v>
      </c>
      <c r="AA605" s="192">
        <v>26012414.827604748</v>
      </c>
      <c r="AB605" s="192">
        <v>24888466.185301196</v>
      </c>
      <c r="AC605" s="192">
        <v>23834822.382251851</v>
      </c>
      <c r="AD605" s="192">
        <v>21928784.659238957</v>
      </c>
      <c r="AE605" s="192">
        <f t="shared" si="44"/>
        <v>34809543.350548603</v>
      </c>
      <c r="AF605" s="192">
        <f>HLOOKUP(MAX(T605:AD605),T605:$AD$1158,COUNT(AD605:$AD$1158),FALSE)</f>
        <v>150000</v>
      </c>
      <c r="AK605">
        <v>602</v>
      </c>
      <c r="AL605" s="198">
        <v>25666895.117489271</v>
      </c>
    </row>
    <row r="606" spans="13:38" x14ac:dyDescent="0.25">
      <c r="M606">
        <v>604</v>
      </c>
      <c r="N606">
        <f t="shared" si="41"/>
        <v>-45</v>
      </c>
      <c r="O606">
        <f t="shared" si="42"/>
        <v>9000</v>
      </c>
      <c r="P606">
        <f t="shared" si="43"/>
        <v>0.35</v>
      </c>
      <c r="S606">
        <v>604</v>
      </c>
      <c r="T606" s="192">
        <v>39286487.055226862</v>
      </c>
      <c r="U606" s="192">
        <v>38750174.132073149</v>
      </c>
      <c r="V606" s="192">
        <v>37940845.696073078</v>
      </c>
      <c r="W606" s="192">
        <v>36815899.915720783</v>
      </c>
      <c r="X606" s="192">
        <v>35752979.032891825</v>
      </c>
      <c r="Y606" s="192">
        <v>34134912.008068874</v>
      </c>
      <c r="Z606" s="192">
        <v>33211025.977795169</v>
      </c>
      <c r="AA606" s="192">
        <v>32494492.264668003</v>
      </c>
      <c r="AB606" s="192">
        <v>31445458.179823555</v>
      </c>
      <c r="AC606" s="192">
        <v>30116636.20688799</v>
      </c>
      <c r="AD606" s="192">
        <v>28702263.496522803</v>
      </c>
      <c r="AE606" s="192">
        <f t="shared" si="44"/>
        <v>39286487.055226862</v>
      </c>
      <c r="AF606" s="192">
        <f>HLOOKUP(MAX(T606:AD606),T606:$AD$1158,COUNT(AD606:$AD$1158),FALSE)</f>
        <v>150000</v>
      </c>
      <c r="AK606">
        <v>603</v>
      </c>
      <c r="AL606" s="198">
        <v>30769249.420423523</v>
      </c>
    </row>
    <row r="607" spans="13:38" x14ac:dyDescent="0.25">
      <c r="M607">
        <v>605</v>
      </c>
      <c r="N607">
        <f t="shared" si="41"/>
        <v>-35</v>
      </c>
      <c r="O607">
        <f t="shared" si="42"/>
        <v>9000</v>
      </c>
      <c r="P607">
        <f t="shared" si="43"/>
        <v>0.35</v>
      </c>
      <c r="S607">
        <v>605</v>
      </c>
      <c r="T607" s="192">
        <v>44065564.743442059</v>
      </c>
      <c r="U607" s="192">
        <v>43765403.900359273</v>
      </c>
      <c r="V607" s="192">
        <v>43192227.544430129</v>
      </c>
      <c r="W607" s="192">
        <v>42090706.923753142</v>
      </c>
      <c r="X607" s="192">
        <v>40960511.652735114</v>
      </c>
      <c r="Y607" s="192">
        <v>39557300.868870735</v>
      </c>
      <c r="Z607" s="192">
        <v>39407016.146435961</v>
      </c>
      <c r="AA607" s="192">
        <v>38519993.548937663</v>
      </c>
      <c r="AB607" s="192">
        <v>37855252.837286651</v>
      </c>
      <c r="AC607" s="192">
        <v>36852236.735402398</v>
      </c>
      <c r="AD607" s="192">
        <v>35391432.314903058</v>
      </c>
      <c r="AE607" s="192">
        <f t="shared" si="44"/>
        <v>44065564.743442059</v>
      </c>
      <c r="AF607" s="192">
        <f>HLOOKUP(MAX(T607:AD607),T607:$AD$1158,COUNT(AD607:$AD$1158),FALSE)</f>
        <v>150000</v>
      </c>
      <c r="AK607">
        <v>604</v>
      </c>
      <c r="AL607" s="198">
        <v>36377332.185536936</v>
      </c>
    </row>
    <row r="608" spans="13:38" x14ac:dyDescent="0.25">
      <c r="M608">
        <v>606</v>
      </c>
      <c r="N608">
        <f t="shared" si="41"/>
        <v>-25</v>
      </c>
      <c r="O608">
        <f t="shared" si="42"/>
        <v>9000</v>
      </c>
      <c r="P608">
        <f t="shared" si="43"/>
        <v>0.35</v>
      </c>
      <c r="S608">
        <v>606</v>
      </c>
      <c r="T608" s="192">
        <v>48413672.39945107</v>
      </c>
      <c r="U608" s="192">
        <v>48463570.11640773</v>
      </c>
      <c r="V608" s="192">
        <v>48111616.271848798</v>
      </c>
      <c r="W608" s="192">
        <v>47486646.914443523</v>
      </c>
      <c r="X608" s="192">
        <v>46684197.661234044</v>
      </c>
      <c r="Y608" s="192">
        <v>45517138.9574406</v>
      </c>
      <c r="Z608" s="192">
        <v>45044261.248196386</v>
      </c>
      <c r="AA608" s="192">
        <v>44621440.01279144</v>
      </c>
      <c r="AB608" s="192">
        <v>44412244.831809007</v>
      </c>
      <c r="AC608" s="192">
        <v>43489028.922751643</v>
      </c>
      <c r="AD608" s="192">
        <v>42587466.009813353</v>
      </c>
      <c r="AE608" s="192">
        <f t="shared" si="44"/>
        <v>48463570.11640773</v>
      </c>
      <c r="AF608" s="192">
        <f>HLOOKUP(MAX(T608:AD608),T608:$AD$1158,COUNT(AD608:$AD$1158),FALSE)</f>
        <v>155000</v>
      </c>
      <c r="AK608">
        <v>605</v>
      </c>
      <c r="AL608" s="198">
        <v>41674408.84447936</v>
      </c>
    </row>
    <row r="609" spans="13:38" x14ac:dyDescent="0.25">
      <c r="M609">
        <v>607</v>
      </c>
      <c r="N609">
        <f t="shared" si="41"/>
        <v>-15</v>
      </c>
      <c r="O609">
        <f t="shared" si="42"/>
        <v>9000</v>
      </c>
      <c r="P609">
        <f t="shared" si="43"/>
        <v>0.35</v>
      </c>
      <c r="S609">
        <v>607</v>
      </c>
      <c r="T609" s="192">
        <v>53112981.187842242</v>
      </c>
      <c r="U609" s="192">
        <v>53259886.986484416</v>
      </c>
      <c r="V609" s="192">
        <v>53362998.120205849</v>
      </c>
      <c r="W609" s="192">
        <v>52479323.293328226</v>
      </c>
      <c r="X609" s="192">
        <v>52046031.411393099</v>
      </c>
      <c r="Y609" s="192">
        <v>51100195.218969844</v>
      </c>
      <c r="Z609" s="192">
        <v>51240251.416837186</v>
      </c>
      <c r="AA609" s="192">
        <v>50804237.140368387</v>
      </c>
      <c r="AB609" s="192">
        <v>50479202.415486582</v>
      </c>
      <c r="AC609" s="192">
        <v>50278231.318040401</v>
      </c>
      <c r="AD609" s="192">
        <v>49084136.075408049</v>
      </c>
      <c r="AE609" s="192">
        <f t="shared" si="44"/>
        <v>53362998.120205849</v>
      </c>
      <c r="AF609" s="192">
        <f>HLOOKUP(MAX(T609:AD609),T609:$AD$1158,COUNT(AD609:$AD$1158),FALSE)</f>
        <v>160000</v>
      </c>
      <c r="AK609">
        <v>606</v>
      </c>
      <c r="AL609" s="198">
        <v>47282491.609592766</v>
      </c>
    </row>
    <row r="610" spans="13:38" x14ac:dyDescent="0.25">
      <c r="M610">
        <v>608</v>
      </c>
      <c r="N610">
        <f t="shared" si="41"/>
        <v>-10</v>
      </c>
      <c r="O610">
        <f t="shared" si="42"/>
        <v>9000</v>
      </c>
      <c r="P610">
        <f t="shared" si="43"/>
        <v>0.35</v>
      </c>
      <c r="S610">
        <v>608</v>
      </c>
      <c r="T610" s="192">
        <v>55625373.41313228</v>
      </c>
      <c r="U610" s="192">
        <v>55663072.923164606</v>
      </c>
      <c r="V610" s="192">
        <v>55650122.004063509</v>
      </c>
      <c r="W610" s="192">
        <v>55364155.57211604</v>
      </c>
      <c r="X610" s="192">
        <v>54805173.627322234</v>
      </c>
      <c r="Y610" s="192">
        <v>53926907.65975339</v>
      </c>
      <c r="Z610" s="192">
        <v>54394104.773471527</v>
      </c>
      <c r="AA610" s="192">
        <v>53854960.372295283</v>
      </c>
      <c r="AB610" s="192">
        <v>53984768.11677067</v>
      </c>
      <c r="AC610" s="192">
        <v>53285311.119606286</v>
      </c>
      <c r="AD610" s="192">
        <v>52837995.145690665</v>
      </c>
      <c r="AE610" s="192">
        <f t="shared" si="44"/>
        <v>55663072.923164606</v>
      </c>
      <c r="AF610" s="192">
        <f>HLOOKUP(MAX(T610:AD610),T610:$AD$1158,COUNT(AD610:$AD$1158),FALSE)</f>
        <v>155000</v>
      </c>
      <c r="AK610">
        <v>607</v>
      </c>
      <c r="AL610" s="198">
        <v>52384845.91252701</v>
      </c>
    </row>
    <row r="611" spans="13:38" x14ac:dyDescent="0.25">
      <c r="M611">
        <v>609</v>
      </c>
      <c r="N611">
        <f t="shared" si="41"/>
        <v>-5</v>
      </c>
      <c r="O611">
        <f t="shared" si="42"/>
        <v>9000</v>
      </c>
      <c r="P611">
        <f t="shared" si="43"/>
        <v>0.35</v>
      </c>
      <c r="S611">
        <v>609</v>
      </c>
      <c r="T611" s="192">
        <v>57706795.606216155</v>
      </c>
      <c r="U611" s="192">
        <v>58080698.934744485</v>
      </c>
      <c r="V611" s="192">
        <v>58140818.258132003</v>
      </c>
      <c r="W611" s="192">
        <v>57966857.22175622</v>
      </c>
      <c r="X611" s="192">
        <v>57769717.419892021</v>
      </c>
      <c r="Y611" s="192">
        <v>57060033.307539724</v>
      </c>
      <c r="Z611" s="192">
        <v>57044530.189736642</v>
      </c>
      <c r="AA611" s="192">
        <v>57129018.734124362</v>
      </c>
      <c r="AB611" s="192">
        <v>57147496.744269244</v>
      </c>
      <c r="AC611" s="192">
        <v>56560045.142676525</v>
      </c>
      <c r="AD611" s="192">
        <v>56224734.56433259</v>
      </c>
      <c r="AE611" s="192">
        <f t="shared" si="44"/>
        <v>58140818.258132003</v>
      </c>
      <c r="AF611" s="192">
        <f>HLOOKUP(MAX(T611:AD611),T611:$AD$1158,COUNT(AD611:$AD$1158),FALSE)</f>
        <v>160000</v>
      </c>
      <c r="AK611">
        <v>608</v>
      </c>
      <c r="AL611" s="198">
        <v>55195907.748947628</v>
      </c>
    </row>
    <row r="612" spans="13:38" x14ac:dyDescent="0.25">
      <c r="M612">
        <v>610</v>
      </c>
      <c r="N612">
        <f t="shared" si="41"/>
        <v>0</v>
      </c>
      <c r="O612">
        <f t="shared" si="42"/>
        <v>9000</v>
      </c>
      <c r="P612">
        <f t="shared" si="43"/>
        <v>0.35</v>
      </c>
      <c r="S612">
        <v>610</v>
      </c>
      <c r="T612" s="192">
        <v>59973481.069141291</v>
      </c>
      <c r="U612" s="192">
        <v>60459389.7932413</v>
      </c>
      <c r="V612" s="192">
        <v>60813851.593987465</v>
      </c>
      <c r="W612" s="192">
        <v>60851689.500544034</v>
      </c>
      <c r="X612" s="192">
        <v>60528859.635821171</v>
      </c>
      <c r="Y612" s="192">
        <v>59886745.748323247</v>
      </c>
      <c r="Z612" s="192">
        <v>60031349.875231959</v>
      </c>
      <c r="AA612" s="192">
        <v>60287102.621007025</v>
      </c>
      <c r="AB612" s="192">
        <v>60051725.700448237</v>
      </c>
      <c r="AC612" s="192">
        <v>60189757.528459899</v>
      </c>
      <c r="AD612" s="192">
        <v>59803972.735760063</v>
      </c>
      <c r="AE612" s="192">
        <f t="shared" si="44"/>
        <v>60851689.500544034</v>
      </c>
      <c r="AF612" s="192">
        <f>HLOOKUP(MAX(T612:AD612),T612:$AD$1158,COUNT(AD612:$AD$1158),FALSE)</f>
        <v>165000</v>
      </c>
      <c r="AK612">
        <v>609</v>
      </c>
      <c r="AL612" s="198">
        <v>57899322.6261217</v>
      </c>
    </row>
    <row r="613" spans="13:38" x14ac:dyDescent="0.25">
      <c r="M613">
        <v>611</v>
      </c>
      <c r="N613">
        <f t="shared" si="41"/>
        <v>10</v>
      </c>
      <c r="O613">
        <f t="shared" si="42"/>
        <v>9000</v>
      </c>
      <c r="P613">
        <f t="shared" si="43"/>
        <v>0.35</v>
      </c>
      <c r="S613">
        <v>611</v>
      </c>
      <c r="T613" s="192">
        <v>64672789.857532471</v>
      </c>
      <c r="U613" s="192">
        <v>65157556.009289771</v>
      </c>
      <c r="V613" s="192">
        <v>65591671.731913611</v>
      </c>
      <c r="W613" s="192">
        <v>65752771.94169113</v>
      </c>
      <c r="X613" s="192">
        <v>65890693.385980219</v>
      </c>
      <c r="Y613" s="192">
        <v>65516070.519781202</v>
      </c>
      <c r="Z613" s="192">
        <v>66227340.043872759</v>
      </c>
      <c r="AA613" s="192">
        <v>66362539.093628198</v>
      </c>
      <c r="AB613" s="192">
        <v>66556949.167407662</v>
      </c>
      <c r="AC613" s="192">
        <v>66471571.353096023</v>
      </c>
      <c r="AD613" s="192">
        <v>66300642.801354766</v>
      </c>
      <c r="AE613" s="192">
        <f t="shared" si="44"/>
        <v>66556949.167407662</v>
      </c>
      <c r="AF613" s="192">
        <f>HLOOKUP(MAX(T613:AD613),T613:$AD$1158,COUNT(AD613:$AD$1158),FALSE)</f>
        <v>190000</v>
      </c>
      <c r="AK613">
        <v>610</v>
      </c>
      <c r="AL613" s="198">
        <v>60559199.804914959</v>
      </c>
    </row>
    <row r="614" spans="13:38" x14ac:dyDescent="0.25">
      <c r="M614">
        <v>612</v>
      </c>
      <c r="N614">
        <f t="shared" si="41"/>
        <v>20</v>
      </c>
      <c r="O614">
        <f t="shared" si="42"/>
        <v>9000</v>
      </c>
      <c r="P614">
        <f t="shared" si="43"/>
        <v>0.35</v>
      </c>
      <c r="S614">
        <v>612</v>
      </c>
      <c r="T614" s="192">
        <v>69229502.462034747</v>
      </c>
      <c r="U614" s="192">
        <v>70172785.777575895</v>
      </c>
      <c r="V614" s="192">
        <v>70843053.580270678</v>
      </c>
      <c r="W614" s="192">
        <v>71240305.870119125</v>
      </c>
      <c r="X614" s="192">
        <v>71320107.476403937</v>
      </c>
      <c r="Y614" s="192">
        <v>71475908.608351067</v>
      </c>
      <c r="Z614" s="192">
        <v>72031618.816772208</v>
      </c>
      <c r="AA614" s="192">
        <v>72794681.342339918</v>
      </c>
      <c r="AB614" s="192">
        <v>72966743.824870765</v>
      </c>
      <c r="AC614" s="192">
        <v>73260773.748384774</v>
      </c>
      <c r="AD614" s="192">
        <v>73441241.290279299</v>
      </c>
      <c r="AE614" s="192">
        <f t="shared" si="44"/>
        <v>73441241.290279299</v>
      </c>
      <c r="AF614" s="192">
        <f>HLOOKUP(MAX(T614:AD614),T614:$AD$1158,COUNT(AD614:$AD$1158),FALSE)</f>
        <v>200000</v>
      </c>
      <c r="AK614">
        <v>611</v>
      </c>
      <c r="AL614" s="198">
        <v>65949882.515376106</v>
      </c>
    </row>
    <row r="615" spans="13:38" x14ac:dyDescent="0.25">
      <c r="M615">
        <v>613</v>
      </c>
      <c r="N615">
        <f t="shared" si="41"/>
        <v>30</v>
      </c>
      <c r="O615">
        <f t="shared" si="42"/>
        <v>9000</v>
      </c>
      <c r="P615">
        <f t="shared" si="43"/>
        <v>0.35</v>
      </c>
      <c r="S615">
        <v>613</v>
      </c>
      <c r="T615" s="192">
        <v>73928811.25042592</v>
      </c>
      <c r="U615" s="192">
        <v>74735749.67454347</v>
      </c>
      <c r="V615" s="192">
        <v>75762442.307689339</v>
      </c>
      <c r="W615" s="192">
        <v>76380917.108907998</v>
      </c>
      <c r="X615" s="192">
        <v>76821912.014322445</v>
      </c>
      <c r="Y615" s="192">
        <v>76898297.469152912</v>
      </c>
      <c r="Z615" s="192">
        <v>77909054.489482641</v>
      </c>
      <c r="AA615" s="192">
        <v>78539422.030103147</v>
      </c>
      <c r="AB615" s="192">
        <v>79523735.819393113</v>
      </c>
      <c r="AC615" s="192">
        <v>79843964.068959668</v>
      </c>
      <c r="AD615" s="192">
        <v>80185845.314645305</v>
      </c>
      <c r="AE615" s="192">
        <f t="shared" si="44"/>
        <v>80185845.314645305</v>
      </c>
      <c r="AF615" s="192">
        <f>HLOOKUP(MAX(T615:AD615),T615:$AD$1158,COUNT(AD615:$AD$1158),FALSE)</f>
        <v>200000</v>
      </c>
      <c r="AK615">
        <v>612</v>
      </c>
      <c r="AL615" s="198">
        <v>71420821.530589968</v>
      </c>
    </row>
    <row r="616" spans="13:38" x14ac:dyDescent="0.25">
      <c r="M616">
        <v>614</v>
      </c>
      <c r="N616">
        <f t="shared" si="41"/>
        <v>40</v>
      </c>
      <c r="O616">
        <f t="shared" si="42"/>
        <v>9000</v>
      </c>
      <c r="P616">
        <f t="shared" si="43"/>
        <v>0.35</v>
      </c>
      <c r="S616">
        <v>614</v>
      </c>
      <c r="T616" s="192">
        <v>78276918.906434938</v>
      </c>
      <c r="U616" s="192">
        <v>79667268.863701031</v>
      </c>
      <c r="V616" s="192">
        <v>81013824.156046405</v>
      </c>
      <c r="W616" s="192">
        <v>81868451.037335977</v>
      </c>
      <c r="X616" s="192">
        <v>82450062.405779198</v>
      </c>
      <c r="Y616" s="192">
        <v>82758658.261376083</v>
      </c>
      <c r="Z616" s="192">
        <v>83864854.087173447</v>
      </c>
      <c r="AA616" s="192">
        <v>84971564.278814882</v>
      </c>
      <c r="AB616" s="192">
        <v>85590693.403070673</v>
      </c>
      <c r="AC616" s="192">
        <v>86447033.981874511</v>
      </c>
      <c r="AD616" s="192">
        <v>87326443.803569853</v>
      </c>
      <c r="AE616" s="192">
        <f t="shared" si="44"/>
        <v>87326443.803569853</v>
      </c>
      <c r="AF616" s="192">
        <f>HLOOKUP(MAX(T616:AD616),T616:$AD$1158,COUNT(AD616:$AD$1158),FALSE)</f>
        <v>200000</v>
      </c>
      <c r="AK616">
        <v>613</v>
      </c>
      <c r="AL616" s="198">
        <v>76523175.833524242</v>
      </c>
    </row>
    <row r="617" spans="13:38" x14ac:dyDescent="0.25">
      <c r="M617">
        <v>615</v>
      </c>
      <c r="N617">
        <f t="shared" si="41"/>
        <v>50</v>
      </c>
      <c r="O617">
        <f t="shared" si="42"/>
        <v>9000</v>
      </c>
      <c r="P617">
        <f t="shared" si="43"/>
        <v>0.35</v>
      </c>
      <c r="S617">
        <v>615</v>
      </c>
      <c r="T617" s="192">
        <v>83055996.594650134</v>
      </c>
      <c r="U617" s="192">
        <v>84488080.811961114</v>
      </c>
      <c r="V617" s="192">
        <v>85832412.786267012</v>
      </c>
      <c r="W617" s="192">
        <v>86861127.416220695</v>
      </c>
      <c r="X617" s="192">
        <v>87657595.025622487</v>
      </c>
      <c r="Y617" s="192">
        <v>88441191.819252059</v>
      </c>
      <c r="Z617" s="192">
        <v>89957425.28016299</v>
      </c>
      <c r="AA617" s="192">
        <v>90997065.563084528</v>
      </c>
      <c r="AB617" s="192">
        <v>92258987.731853336</v>
      </c>
      <c r="AC617" s="192">
        <v>92914980.288884565</v>
      </c>
      <c r="AD617" s="192">
        <v>93823113.869164541</v>
      </c>
      <c r="AE617" s="192">
        <f t="shared" si="44"/>
        <v>93823113.869164541</v>
      </c>
      <c r="AF617" s="192">
        <f>HLOOKUP(MAX(T617:AD617),T617:$AD$1158,COUNT(AD617:$AD$1158),FALSE)</f>
        <v>200000</v>
      </c>
      <c r="AK617">
        <v>614</v>
      </c>
      <c r="AL617" s="198">
        <v>82131258.598637655</v>
      </c>
    </row>
    <row r="618" spans="13:38" x14ac:dyDescent="0.25">
      <c r="M618">
        <v>616</v>
      </c>
      <c r="N618">
        <f t="shared" si="41"/>
        <v>-75</v>
      </c>
      <c r="O618">
        <f t="shared" si="42"/>
        <v>11000</v>
      </c>
      <c r="P618">
        <f t="shared" si="43"/>
        <v>0.35</v>
      </c>
      <c r="S618">
        <v>616</v>
      </c>
      <c r="T618" s="192">
        <v>25166608.948590841</v>
      </c>
      <c r="U618" s="192">
        <v>23961335.797944587</v>
      </c>
      <c r="V618" s="192">
        <v>22519589.6244964</v>
      </c>
      <c r="W618" s="192">
        <v>20552851.42374327</v>
      </c>
      <c r="X618" s="192">
        <v>18554086.335206192</v>
      </c>
      <c r="Y618" s="192">
        <v>16585014.81877986</v>
      </c>
      <c r="Z618" s="192">
        <v>15245707.687191319</v>
      </c>
      <c r="AA618" s="192">
        <v>13634402.774409326</v>
      </c>
      <c r="AB618" s="192">
        <v>11929757.017300045</v>
      </c>
      <c r="AC618" s="192">
        <v>10211215.723548297</v>
      </c>
      <c r="AD618" s="192">
        <v>7876370.0330296289</v>
      </c>
      <c r="AE618" s="192">
        <f t="shared" si="44"/>
        <v>25166608.948590841</v>
      </c>
      <c r="AF618" s="192">
        <f>HLOOKUP(MAX(T618:AD618),T618:$AD$1158,COUNT(AD618:$AD$1158),FALSE)</f>
        <v>150000</v>
      </c>
      <c r="AK618">
        <v>615</v>
      </c>
      <c r="AL618" s="198">
        <v>87428335.257580087</v>
      </c>
    </row>
    <row r="619" spans="13:38" x14ac:dyDescent="0.25">
      <c r="M619">
        <v>617</v>
      </c>
      <c r="N619">
        <f t="shared" si="41"/>
        <v>-65</v>
      </c>
      <c r="O619">
        <f t="shared" si="42"/>
        <v>11000</v>
      </c>
      <c r="P619">
        <f t="shared" si="43"/>
        <v>0.35</v>
      </c>
      <c r="S619">
        <v>617</v>
      </c>
      <c r="T619" s="192">
        <v>29449167.242951479</v>
      </c>
      <c r="U619" s="192">
        <v>28712894.262510568</v>
      </c>
      <c r="V619" s="192">
        <v>27498145.61894853</v>
      </c>
      <c r="W619" s="192">
        <v>26010381.46254015</v>
      </c>
      <c r="X619" s="192">
        <v>24205725.946395345</v>
      </c>
      <c r="Y619" s="192">
        <v>22170097.425082851</v>
      </c>
      <c r="Z619" s="192">
        <v>20817403.427303366</v>
      </c>
      <c r="AA619" s="192">
        <v>19838964.652559698</v>
      </c>
      <c r="AB619" s="192">
        <v>18526004.948772933</v>
      </c>
      <c r="AC619" s="192">
        <v>16611670.416919984</v>
      </c>
      <c r="AD619" s="192">
        <v>14944922.124644391</v>
      </c>
      <c r="AE619" s="192">
        <f t="shared" si="44"/>
        <v>29449167.242951479</v>
      </c>
      <c r="AF619" s="192">
        <f>HLOOKUP(MAX(T619:AD619),T619:$AD$1158,COUNT(AD619:$AD$1158),FALSE)</f>
        <v>150000</v>
      </c>
      <c r="AK619">
        <v>616</v>
      </c>
      <c r="AL619" s="198">
        <v>19691548.048990201</v>
      </c>
    </row>
    <row r="620" spans="13:38" x14ac:dyDescent="0.25">
      <c r="M620">
        <v>618</v>
      </c>
      <c r="N620">
        <f t="shared" si="41"/>
        <v>-55</v>
      </c>
      <c r="O620">
        <f t="shared" si="42"/>
        <v>11000</v>
      </c>
      <c r="P620">
        <f t="shared" si="43"/>
        <v>0.35</v>
      </c>
      <c r="S620">
        <v>618</v>
      </c>
      <c r="T620" s="192">
        <v>34156198.533856891</v>
      </c>
      <c r="U620" s="192">
        <v>33573569.600586861</v>
      </c>
      <c r="V620" s="192">
        <v>32591031.35779123</v>
      </c>
      <c r="W620" s="192">
        <v>31083501.087690644</v>
      </c>
      <c r="X620" s="192">
        <v>29543943.92980611</v>
      </c>
      <c r="Y620" s="192">
        <v>27685662.072973747</v>
      </c>
      <c r="Z620" s="192">
        <v>26941347.19863439</v>
      </c>
      <c r="AA620" s="192">
        <v>25625516.633630317</v>
      </c>
      <c r="AB620" s="192">
        <v>24527413.170802124</v>
      </c>
      <c r="AC620" s="192">
        <v>23497112.971410949</v>
      </c>
      <c r="AD620" s="192">
        <v>21621475.211544823</v>
      </c>
      <c r="AE620" s="192">
        <f t="shared" si="44"/>
        <v>34156198.533856891</v>
      </c>
      <c r="AF620" s="192">
        <f>HLOOKUP(MAX(T620:AD620),T620:$AD$1158,COUNT(AD620:$AD$1158),FALSE)</f>
        <v>150000</v>
      </c>
      <c r="AK620">
        <v>617</v>
      </c>
      <c r="AL620" s="198">
        <v>25227584.416793846</v>
      </c>
    </row>
    <row r="621" spans="13:38" x14ac:dyDescent="0.25">
      <c r="M621">
        <v>619</v>
      </c>
      <c r="N621">
        <f t="shared" si="41"/>
        <v>-45</v>
      </c>
      <c r="O621">
        <f t="shared" si="42"/>
        <v>11000</v>
      </c>
      <c r="P621">
        <f t="shared" si="43"/>
        <v>0.35</v>
      </c>
      <c r="S621">
        <v>619</v>
      </c>
      <c r="T621" s="192">
        <v>38565650.624896787</v>
      </c>
      <c r="U621" s="192">
        <v>38070984.135906078</v>
      </c>
      <c r="V621" s="192">
        <v>37303302.134069003</v>
      </c>
      <c r="W621" s="192">
        <v>36220562.11170692</v>
      </c>
      <c r="X621" s="192">
        <v>35195583.540995263</v>
      </c>
      <c r="Y621" s="192">
        <v>33619162.950335316</v>
      </c>
      <c r="Z621" s="192">
        <v>32725676.883208379</v>
      </c>
      <c r="AA621" s="192">
        <v>32034988.34955658</v>
      </c>
      <c r="AB621" s="192">
        <v>31013561.314243212</v>
      </c>
      <c r="AC621" s="192">
        <v>29713377.434398703</v>
      </c>
      <c r="AD621" s="192">
        <v>28326611.773564599</v>
      </c>
      <c r="AE621" s="192">
        <f t="shared" si="44"/>
        <v>38565650.624896787</v>
      </c>
      <c r="AF621" s="192">
        <f>HLOOKUP(MAX(T621:AD621),T621:$AD$1158,COUNT(AD621:$AD$1158),FALSE)</f>
        <v>150000</v>
      </c>
      <c r="AK621">
        <v>618</v>
      </c>
      <c r="AL621" s="198">
        <v>30264389.35807972</v>
      </c>
    </row>
    <row r="622" spans="13:38" x14ac:dyDescent="0.25">
      <c r="M622">
        <v>620</v>
      </c>
      <c r="N622">
        <f t="shared" si="41"/>
        <v>-35</v>
      </c>
      <c r="O622">
        <f t="shared" si="42"/>
        <v>11000</v>
      </c>
      <c r="P622">
        <f t="shared" si="43"/>
        <v>0.35</v>
      </c>
      <c r="S622">
        <v>620</v>
      </c>
      <c r="T622" s="192">
        <v>43272681.915802196</v>
      </c>
      <c r="U622" s="192">
        <v>43014167.506882414</v>
      </c>
      <c r="V622" s="192">
        <v>42482637.585116282</v>
      </c>
      <c r="W622" s="192">
        <v>41426115.636045195</v>
      </c>
      <c r="X622" s="192">
        <v>40337566.799190179</v>
      </c>
      <c r="Y622" s="192">
        <v>38976002.449488796</v>
      </c>
      <c r="Z622" s="192">
        <v>38849620.654539399</v>
      </c>
      <c r="AA622" s="192">
        <v>37992998.02018787</v>
      </c>
      <c r="AB622" s="192">
        <v>37354102.488012224</v>
      </c>
      <c r="AC622" s="192">
        <v>36378693.435659051</v>
      </c>
      <c r="AD622" s="192">
        <v>34948288.978306487</v>
      </c>
      <c r="AE622" s="192">
        <f t="shared" si="44"/>
        <v>43272681.915802196</v>
      </c>
      <c r="AF622" s="192">
        <f>HLOOKUP(MAX(T622:AD622),T622:$AD$1158,COUNT(AD622:$AD$1158),FALSE)</f>
        <v>150000</v>
      </c>
      <c r="AK622">
        <v>619</v>
      </c>
      <c r="AL622" s="198">
        <v>35800425.725883357</v>
      </c>
    </row>
    <row r="623" spans="13:38" x14ac:dyDescent="0.25">
      <c r="M623">
        <v>621</v>
      </c>
      <c r="N623">
        <f t="shared" si="41"/>
        <v>-25</v>
      </c>
      <c r="O623">
        <f t="shared" si="42"/>
        <v>11000</v>
      </c>
      <c r="P623">
        <f t="shared" si="43"/>
        <v>0.35</v>
      </c>
      <c r="S623">
        <v>621</v>
      </c>
      <c r="T623" s="192">
        <v>47555240.210162841</v>
      </c>
      <c r="U623" s="192">
        <v>47644842.109292507</v>
      </c>
      <c r="V623" s="192">
        <v>47334534.698896579</v>
      </c>
      <c r="W623" s="192">
        <v>46751211.775654294</v>
      </c>
      <c r="X623" s="192">
        <v>45989206.41037932</v>
      </c>
      <c r="Y623" s="192">
        <v>44863794.140748881</v>
      </c>
      <c r="Z623" s="192">
        <v>44421316.39465145</v>
      </c>
      <c r="AA623" s="192">
        <v>44026102.208777569</v>
      </c>
      <c r="AB623" s="192">
        <v>43840250.631453305</v>
      </c>
      <c r="AC623" s="192">
        <v>42946232.139314219</v>
      </c>
      <c r="AD623" s="192">
        <v>42071716.952079788</v>
      </c>
      <c r="AE623" s="192">
        <f t="shared" si="44"/>
        <v>47644842.109292507</v>
      </c>
      <c r="AF623" s="192">
        <f>HLOOKUP(MAX(T623:AD623),T623:$AD$1158,COUNT(AD623:$AD$1158),FALSE)</f>
        <v>155000</v>
      </c>
      <c r="AK623">
        <v>620</v>
      </c>
      <c r="AL623" s="198">
        <v>41029451.447360203</v>
      </c>
    </row>
    <row r="624" spans="13:38" x14ac:dyDescent="0.25">
      <c r="M624">
        <v>622</v>
      </c>
      <c r="N624">
        <f t="shared" si="41"/>
        <v>-15</v>
      </c>
      <c r="O624">
        <f t="shared" si="42"/>
        <v>11000</v>
      </c>
      <c r="P624">
        <f t="shared" si="43"/>
        <v>0.35</v>
      </c>
      <c r="S624">
        <v>622</v>
      </c>
      <c r="T624" s="192">
        <v>52183705.147472724</v>
      </c>
      <c r="U624" s="192">
        <v>52372257.380277917</v>
      </c>
      <c r="V624" s="192">
        <v>52513870.149943858</v>
      </c>
      <c r="W624" s="192">
        <v>51678338.792890631</v>
      </c>
      <c r="X624" s="192">
        <v>51283548.546900012</v>
      </c>
      <c r="Y624" s="192">
        <v>50379358.788639769</v>
      </c>
      <c r="Z624" s="192">
        <v>50545260.16598247</v>
      </c>
      <c r="AA624" s="192">
        <v>50139645.852660447</v>
      </c>
      <c r="AB624" s="192">
        <v>49841658.853482492</v>
      </c>
      <c r="AC624" s="192">
        <v>49664590.683521695</v>
      </c>
      <c r="AD624" s="192">
        <v>48502837.65602611</v>
      </c>
      <c r="AE624" s="192">
        <f t="shared" si="44"/>
        <v>52513870.149943858</v>
      </c>
      <c r="AF624" s="192">
        <f>HLOOKUP(MAX(T624:AD624),T624:$AD$1158,COUNT(AD624:$AD$1158),FALSE)</f>
        <v>160000</v>
      </c>
      <c r="AK624">
        <v>621</v>
      </c>
      <c r="AL624" s="198">
        <v>46565487.815163836</v>
      </c>
    </row>
    <row r="625" spans="13:38" x14ac:dyDescent="0.25">
      <c r="M625">
        <v>623</v>
      </c>
      <c r="N625">
        <f t="shared" si="41"/>
        <v>-10</v>
      </c>
      <c r="O625">
        <f t="shared" si="42"/>
        <v>11000</v>
      </c>
      <c r="P625">
        <f t="shared" si="43"/>
        <v>0.35</v>
      </c>
      <c r="S625">
        <v>623</v>
      </c>
      <c r="T625" s="192">
        <v>54658222.113085046</v>
      </c>
      <c r="U625" s="192">
        <v>54740920.29472328</v>
      </c>
      <c r="V625" s="192">
        <v>54769615.809785172</v>
      </c>
      <c r="W625" s="192">
        <v>54525295.812000714</v>
      </c>
      <c r="X625" s="192">
        <v>54007960.301369913</v>
      </c>
      <c r="Y625" s="192">
        <v>53171900.091791272</v>
      </c>
      <c r="Z625" s="192">
        <v>53662440.809167586</v>
      </c>
      <c r="AA625" s="192">
        <v>53156197.946955293</v>
      </c>
      <c r="AB625" s="192">
        <v>53309349.295088857</v>
      </c>
      <c r="AC625" s="192">
        <v>52640292.26107125</v>
      </c>
      <c r="AD625" s="192">
        <v>52218821.466630988</v>
      </c>
      <c r="AE625" s="192">
        <f t="shared" si="44"/>
        <v>54769615.809785172</v>
      </c>
      <c r="AF625" s="192">
        <f>HLOOKUP(MAX(T625:AD625),T625:$AD$1158,COUNT(AD625:$AD$1158),FALSE)</f>
        <v>160000</v>
      </c>
      <c r="AK625">
        <v>622</v>
      </c>
      <c r="AL625" s="198">
        <v>51602292.756449714</v>
      </c>
    </row>
    <row r="626" spans="13:38" x14ac:dyDescent="0.25">
      <c r="M626">
        <v>624</v>
      </c>
      <c r="N626">
        <f t="shared" si="41"/>
        <v>-5</v>
      </c>
      <c r="O626">
        <f t="shared" si="42"/>
        <v>11000</v>
      </c>
      <c r="P626">
        <f t="shared" si="43"/>
        <v>0.35</v>
      </c>
      <c r="S626">
        <v>624</v>
      </c>
      <c r="T626" s="192">
        <v>56708266.082152575</v>
      </c>
      <c r="U626" s="192">
        <v>57123815.844843909</v>
      </c>
      <c r="V626" s="192">
        <v>57226140.926221624</v>
      </c>
      <c r="W626" s="192">
        <v>57093826.324008852</v>
      </c>
      <c r="X626" s="192">
        <v>56935188.158089176</v>
      </c>
      <c r="Y626" s="192">
        <v>56267150.479899853</v>
      </c>
      <c r="Z626" s="192">
        <v>56282047.325243562</v>
      </c>
      <c r="AA626" s="192">
        <v>56393583.595335126</v>
      </c>
      <c r="AB626" s="192">
        <v>56437906.784955397</v>
      </c>
      <c r="AC626" s="192">
        <v>55880855.146509469</v>
      </c>
      <c r="AD626" s="192">
        <v>55571389.747640871</v>
      </c>
      <c r="AE626" s="192">
        <f t="shared" si="44"/>
        <v>57226140.926221624</v>
      </c>
      <c r="AF626" s="192">
        <f>HLOOKUP(MAX(T626:AD626),T626:$AD$1158,COUNT(AD626:$AD$1158),FALSE)</f>
        <v>160000</v>
      </c>
      <c r="AK626">
        <v>623</v>
      </c>
      <c r="AL626" s="198">
        <v>54377241.2032483</v>
      </c>
    </row>
    <row r="627" spans="13:38" x14ac:dyDescent="0.25">
      <c r="M627">
        <v>625</v>
      </c>
      <c r="N627">
        <f t="shared" si="41"/>
        <v>0</v>
      </c>
      <c r="O627">
        <f t="shared" si="42"/>
        <v>11000</v>
      </c>
      <c r="P627">
        <f t="shared" si="43"/>
        <v>0.35</v>
      </c>
      <c r="S627">
        <v>625</v>
      </c>
      <c r="T627" s="192">
        <v>58940780.407445684</v>
      </c>
      <c r="U627" s="192">
        <v>59468335.565708674</v>
      </c>
      <c r="V627" s="192">
        <v>59862501.548627868</v>
      </c>
      <c r="W627" s="192">
        <v>59940783.343118928</v>
      </c>
      <c r="X627" s="192">
        <v>59659599.912559055</v>
      </c>
      <c r="Y627" s="192">
        <v>59059691.783051357</v>
      </c>
      <c r="Z627" s="192">
        <v>59234136.54927963</v>
      </c>
      <c r="AA627" s="192">
        <v>59516293.798357256</v>
      </c>
      <c r="AB627" s="192">
        <v>59310757.517118044</v>
      </c>
      <c r="AC627" s="192">
        <v>59472692.272615075</v>
      </c>
      <c r="AD627" s="192">
        <v>59114514.529446319</v>
      </c>
      <c r="AE627" s="192">
        <f t="shared" si="44"/>
        <v>59940783.343118928</v>
      </c>
      <c r="AF627" s="192">
        <f>HLOOKUP(MAX(T627:AD627),T627:$AD$1158,COUNT(AD627:$AD$1158),FALSE)</f>
        <v>165000</v>
      </c>
      <c r="AK627">
        <v>624</v>
      </c>
      <c r="AL627" s="198">
        <v>57045925.618963115</v>
      </c>
    </row>
    <row r="628" spans="13:38" x14ac:dyDescent="0.25">
      <c r="M628">
        <v>626</v>
      </c>
      <c r="N628">
        <f t="shared" si="41"/>
        <v>10</v>
      </c>
      <c r="O628">
        <f t="shared" si="42"/>
        <v>11000</v>
      </c>
      <c r="P628">
        <f t="shared" si="43"/>
        <v>0.35</v>
      </c>
      <c r="S628">
        <v>626</v>
      </c>
      <c r="T628" s="192">
        <v>63569245.344755575</v>
      </c>
      <c r="U628" s="192">
        <v>64099010.168118782</v>
      </c>
      <c r="V628" s="192">
        <v>64574772.324905634</v>
      </c>
      <c r="W628" s="192">
        <v>64777518.968846142</v>
      </c>
      <c r="X628" s="192">
        <v>64953942.049079746</v>
      </c>
      <c r="Y628" s="192">
        <v>64620965.617043734</v>
      </c>
      <c r="Z628" s="192">
        <v>65358080.320610657</v>
      </c>
      <c r="AA628" s="192">
        <v>65523679.333512858</v>
      </c>
      <c r="AB628" s="192">
        <v>65745696.456823409</v>
      </c>
      <c r="AC628" s="192">
        <v>65688956.735602826</v>
      </c>
      <c r="AD628" s="192">
        <v>65545635.233392641</v>
      </c>
      <c r="AE628" s="192">
        <f t="shared" si="44"/>
        <v>65745696.456823409</v>
      </c>
      <c r="AF628" s="192">
        <f>HLOOKUP(MAX(T628:AD628),T628:$AD$1158,COUNT(AD628:$AD$1158),FALSE)</f>
        <v>190000</v>
      </c>
      <c r="AK628">
        <v>625</v>
      </c>
      <c r="AL628" s="198">
        <v>59671631.660124354</v>
      </c>
    </row>
    <row r="629" spans="13:38" x14ac:dyDescent="0.25">
      <c r="M629">
        <v>627</v>
      </c>
      <c r="N629">
        <f t="shared" si="41"/>
        <v>20</v>
      </c>
      <c r="O629">
        <f t="shared" si="42"/>
        <v>11000</v>
      </c>
      <c r="P629">
        <f t="shared" si="43"/>
        <v>0.35</v>
      </c>
      <c r="S629">
        <v>627</v>
      </c>
      <c r="T629" s="192">
        <v>68057263.789390981</v>
      </c>
      <c r="U629" s="192">
        <v>69042193.539095119</v>
      </c>
      <c r="V629" s="192">
        <v>69754107.77595292</v>
      </c>
      <c r="W629" s="192">
        <v>70193006.499964356</v>
      </c>
      <c r="X629" s="192">
        <v>70315013.86423938</v>
      </c>
      <c r="Y629" s="192">
        <v>70508757.308303818</v>
      </c>
      <c r="Z629" s="192">
        <v>71094867.479871735</v>
      </c>
      <c r="AA629" s="192">
        <v>71883775.184914812</v>
      </c>
      <c r="AB629" s="192">
        <v>72086237.630592421</v>
      </c>
      <c r="AC629" s="192">
        <v>72407315.279810309</v>
      </c>
      <c r="AD629" s="192">
        <v>72614187.325007409</v>
      </c>
      <c r="AE629" s="192">
        <f t="shared" si="44"/>
        <v>72614187.325007409</v>
      </c>
      <c r="AF629" s="192">
        <f>HLOOKUP(MAX(T629:AD629),T629:$AD$1158,COUNT(AD629:$AD$1158),FALSE)</f>
        <v>200000</v>
      </c>
      <c r="AK629">
        <v>626</v>
      </c>
      <c r="AL629" s="198">
        <v>64993060.88689141</v>
      </c>
    </row>
    <row r="630" spans="13:38" x14ac:dyDescent="0.25">
      <c r="M630">
        <v>628</v>
      </c>
      <c r="N630">
        <f t="shared" si="41"/>
        <v>30</v>
      </c>
      <c r="O630">
        <f t="shared" si="42"/>
        <v>11000</v>
      </c>
      <c r="P630">
        <f t="shared" si="43"/>
        <v>0.35</v>
      </c>
      <c r="S630">
        <v>628</v>
      </c>
      <c r="T630" s="192">
        <v>72685728.726700887</v>
      </c>
      <c r="U630" s="192">
        <v>73539608.074414328</v>
      </c>
      <c r="V630" s="192">
        <v>74606004.88973321</v>
      </c>
      <c r="W630" s="192">
        <v>75266126.125114858</v>
      </c>
      <c r="X630" s="192">
        <v>75747564.918463811</v>
      </c>
      <c r="Y630" s="192">
        <v>75865596.807457298</v>
      </c>
      <c r="Z630" s="192">
        <v>76903960.877318084</v>
      </c>
      <c r="AA630" s="192">
        <v>77564169.057258174</v>
      </c>
      <c r="AB630" s="192">
        <v>78572385.774033517</v>
      </c>
      <c r="AC630" s="192">
        <v>78921811.440518349</v>
      </c>
      <c r="AD630" s="192">
        <v>79290740.411907852</v>
      </c>
      <c r="AE630" s="192">
        <f t="shared" si="44"/>
        <v>79290740.411907852</v>
      </c>
      <c r="AF630" s="192">
        <f>HLOOKUP(MAX(T630:AD630),T630:$AD$1158,COUNT(AD630:$AD$1158),FALSE)</f>
        <v>200000</v>
      </c>
      <c r="AK630">
        <v>627</v>
      </c>
      <c r="AL630" s="198">
        <v>70393715.374851227</v>
      </c>
    </row>
    <row r="631" spans="13:38" x14ac:dyDescent="0.25">
      <c r="M631">
        <v>629</v>
      </c>
      <c r="N631">
        <f t="shared" si="41"/>
        <v>40</v>
      </c>
      <c r="O631">
        <f t="shared" si="42"/>
        <v>11000</v>
      </c>
      <c r="P631">
        <f t="shared" si="43"/>
        <v>0.35</v>
      </c>
      <c r="S631">
        <v>629</v>
      </c>
      <c r="T631" s="192">
        <v>76968287.02106151</v>
      </c>
      <c r="U631" s="192">
        <v>78400283.412490621</v>
      </c>
      <c r="V631" s="192">
        <v>79785340.340780511</v>
      </c>
      <c r="W631" s="192">
        <v>80681613.656233087</v>
      </c>
      <c r="X631" s="192">
        <v>81304871.458839297</v>
      </c>
      <c r="Y631" s="192">
        <v>81655113.748599187</v>
      </c>
      <c r="Z631" s="192">
        <v>82790506.991314813</v>
      </c>
      <c r="AA631" s="192">
        <v>83924264.908660114</v>
      </c>
      <c r="AB631" s="192">
        <v>84573793.996062681</v>
      </c>
      <c r="AC631" s="192">
        <v>85455979.754341885</v>
      </c>
      <c r="AD631" s="192">
        <v>86359292.503522605</v>
      </c>
      <c r="AE631" s="192">
        <f t="shared" si="44"/>
        <v>86359292.503522605</v>
      </c>
      <c r="AF631" s="192">
        <f>HLOOKUP(MAX(T631:AD631),T631:$AD$1158,COUNT(AD631:$AD$1158),FALSE)</f>
        <v>200000</v>
      </c>
      <c r="AK631">
        <v>628</v>
      </c>
      <c r="AL631" s="198">
        <v>75430520.316137105</v>
      </c>
    </row>
    <row r="632" spans="13:38" x14ac:dyDescent="0.25">
      <c r="M632">
        <v>630</v>
      </c>
      <c r="N632">
        <f t="shared" si="41"/>
        <v>50</v>
      </c>
      <c r="O632">
        <f t="shared" si="42"/>
        <v>11000</v>
      </c>
      <c r="P632">
        <f t="shared" si="43"/>
        <v>0.35</v>
      </c>
      <c r="S632">
        <v>630</v>
      </c>
      <c r="T632" s="192">
        <v>81675318.311966941</v>
      </c>
      <c r="U632" s="192">
        <v>83151841.877056599</v>
      </c>
      <c r="V632" s="192">
        <v>84537820.285525516</v>
      </c>
      <c r="W632" s="192">
        <v>85608740.673469409</v>
      </c>
      <c r="X632" s="192">
        <v>86446854.717034206</v>
      </c>
      <c r="Y632" s="192">
        <v>87268953.146608278</v>
      </c>
      <c r="Z632" s="192">
        <v>88812234.333223104</v>
      </c>
      <c r="AA632" s="192">
        <v>89882274.579291403</v>
      </c>
      <c r="AB632" s="192">
        <v>91170041.927535594</v>
      </c>
      <c r="AC632" s="192">
        <v>91856434.447713584</v>
      </c>
      <c r="AD632" s="192">
        <v>92790413.207468927</v>
      </c>
      <c r="AE632" s="192">
        <f t="shared" si="44"/>
        <v>92790413.207468927</v>
      </c>
      <c r="AF632" s="192">
        <f>HLOOKUP(MAX(T632:AD632),T632:$AD$1158,COUNT(AD632:$AD$1158),FALSE)</f>
        <v>200000</v>
      </c>
      <c r="AK632">
        <v>629</v>
      </c>
      <c r="AL632" s="198">
        <v>80966556.683940738</v>
      </c>
    </row>
    <row r="633" spans="13:38" x14ac:dyDescent="0.25">
      <c r="M633">
        <v>631</v>
      </c>
      <c r="N633">
        <f t="shared" si="41"/>
        <v>-75</v>
      </c>
      <c r="O633">
        <f t="shared" si="42"/>
        <v>13000</v>
      </c>
      <c r="P633">
        <f t="shared" si="43"/>
        <v>0.35</v>
      </c>
      <c r="S633">
        <v>631</v>
      </c>
      <c r="T633" s="192">
        <v>24650859.890857283</v>
      </c>
      <c r="U633" s="192">
        <v>23487792.498201236</v>
      </c>
      <c r="V633" s="192">
        <v>22087692.758916054</v>
      </c>
      <c r="W633" s="192">
        <v>20165953.229768835</v>
      </c>
      <c r="X633" s="192">
        <v>18208834.575394761</v>
      </c>
      <c r="Y633" s="192">
        <v>16277705.371085729</v>
      </c>
      <c r="Z633" s="192">
        <v>14966005.289028261</v>
      </c>
      <c r="AA633" s="192">
        <v>13383338.469337329</v>
      </c>
      <c r="AB633" s="192">
        <v>11706299.761759128</v>
      </c>
      <c r="AC633" s="192">
        <v>10013603.647482743</v>
      </c>
      <c r="AD633" s="192">
        <v>7709157.9201108478</v>
      </c>
      <c r="AE633" s="192">
        <f t="shared" si="44"/>
        <v>24650859.890857283</v>
      </c>
      <c r="AF633" s="192">
        <f>HLOOKUP(MAX(T633:AD633),T633:$AD$1158,COUNT(AD633:$AD$1158),FALSE)</f>
        <v>150000</v>
      </c>
      <c r="AK633">
        <v>630</v>
      </c>
      <c r="AL633" s="198">
        <v>86195582.405417576</v>
      </c>
    </row>
    <row r="634" spans="13:38" x14ac:dyDescent="0.25">
      <c r="M634">
        <v>632</v>
      </c>
      <c r="N634">
        <f t="shared" si="41"/>
        <v>-65</v>
      </c>
      <c r="O634">
        <f t="shared" si="42"/>
        <v>13000</v>
      </c>
      <c r="P634">
        <f t="shared" si="43"/>
        <v>0.35</v>
      </c>
      <c r="S634">
        <v>632</v>
      </c>
      <c r="T634" s="192">
        <v>28867868.823569544</v>
      </c>
      <c r="U634" s="192">
        <v>28170097.479073141</v>
      </c>
      <c r="V634" s="192">
        <v>26996995.269674104</v>
      </c>
      <c r="W634" s="192">
        <v>25550877.547428727</v>
      </c>
      <c r="X634" s="192">
        <v>23788427.789274134</v>
      </c>
      <c r="Y634" s="192">
        <v>21794445.702124648</v>
      </c>
      <c r="Z634" s="192">
        <v>20472151.667491935</v>
      </c>
      <c r="AA634" s="192">
        <v>19517615.820233643</v>
      </c>
      <c r="AB634" s="192">
        <v>18230501.295922238</v>
      </c>
      <c r="AC634" s="192">
        <v>16346566.727216065</v>
      </c>
      <c r="AD634" s="192">
        <v>14705663.614415828</v>
      </c>
      <c r="AE634" s="192">
        <f t="shared" si="44"/>
        <v>28867868.823569544</v>
      </c>
      <c r="AF634" s="192">
        <f>HLOOKUP(MAX(T634:AD634),T634:$AD$1158,COUNT(AD634:$AD$1158),FALSE)</f>
        <v>150000</v>
      </c>
      <c r="AK634">
        <v>631</v>
      </c>
      <c r="AL634" s="198">
        <v>19324283.74560456</v>
      </c>
    </row>
    <row r="635" spans="13:38" x14ac:dyDescent="0.25">
      <c r="M635">
        <v>633</v>
      </c>
      <c r="N635">
        <f t="shared" si="41"/>
        <v>-55</v>
      </c>
      <c r="O635">
        <f t="shared" si="42"/>
        <v>13000</v>
      </c>
      <c r="P635">
        <f t="shared" si="43"/>
        <v>0.35</v>
      </c>
      <c r="S635">
        <v>633</v>
      </c>
      <c r="T635" s="192">
        <v>33502853.71716518</v>
      </c>
      <c r="U635" s="192">
        <v>32959928.966068164</v>
      </c>
      <c r="V635" s="192">
        <v>32019037.157435529</v>
      </c>
      <c r="W635" s="192">
        <v>30556505.558940858</v>
      </c>
      <c r="X635" s="192">
        <v>29058594.83521932</v>
      </c>
      <c r="Y635" s="192">
        <v>27242518.736377165</v>
      </c>
      <c r="Z635" s="192">
        <v>26524049.041513175</v>
      </c>
      <c r="AA635" s="192">
        <v>25238618.439655878</v>
      </c>
      <c r="AB635" s="192">
        <v>24166360.156303052</v>
      </c>
      <c r="AC635" s="192">
        <v>23159403.560570039</v>
      </c>
      <c r="AD635" s="192">
        <v>21314165.763850693</v>
      </c>
      <c r="AE635" s="192">
        <f t="shared" si="44"/>
        <v>33502853.71716518</v>
      </c>
      <c r="AF635" s="192">
        <f>HLOOKUP(MAX(T635:AD635),T635:$AD$1158,COUNT(AD635:$AD$1158),FALSE)</f>
        <v>150000</v>
      </c>
      <c r="AK635">
        <v>632</v>
      </c>
      <c r="AL635" s="198">
        <v>24788273.716098428</v>
      </c>
    </row>
    <row r="636" spans="13:38" x14ac:dyDescent="0.25">
      <c r="M636">
        <v>634</v>
      </c>
      <c r="N636">
        <f t="shared" si="41"/>
        <v>-45</v>
      </c>
      <c r="O636">
        <f t="shared" si="42"/>
        <v>13000</v>
      </c>
      <c r="P636">
        <f t="shared" si="43"/>
        <v>0.35</v>
      </c>
      <c r="S636">
        <v>634</v>
      </c>
      <c r="T636" s="192">
        <v>37844814.194566704</v>
      </c>
      <c r="U636" s="192">
        <v>37391794.139738992</v>
      </c>
      <c r="V636" s="192">
        <v>36665758.572064929</v>
      </c>
      <c r="W636" s="192">
        <v>35625224.307693057</v>
      </c>
      <c r="X636" s="192">
        <v>34638188.0490987</v>
      </c>
      <c r="Y636" s="192">
        <v>33103413.892601758</v>
      </c>
      <c r="Z636" s="192">
        <v>32240327.78862159</v>
      </c>
      <c r="AA636" s="192">
        <v>31575484.434445158</v>
      </c>
      <c r="AB636" s="192">
        <v>30581664.448662862</v>
      </c>
      <c r="AC636" s="192">
        <v>29310118.661909416</v>
      </c>
      <c r="AD636" s="192">
        <v>27950960.050606381</v>
      </c>
      <c r="AE636" s="192">
        <f t="shared" si="44"/>
        <v>37844814.194566704</v>
      </c>
      <c r="AF636" s="192">
        <f>HLOOKUP(MAX(T636:AD636),T636:$AD$1158,COUNT(AD636:$AD$1158),FALSE)</f>
        <v>150000</v>
      </c>
      <c r="AK636">
        <v>633</v>
      </c>
      <c r="AL636" s="198">
        <v>29759529.295735925</v>
      </c>
    </row>
    <row r="637" spans="13:38" x14ac:dyDescent="0.25">
      <c r="M637">
        <v>635</v>
      </c>
      <c r="N637">
        <f t="shared" si="41"/>
        <v>-35</v>
      </c>
      <c r="O637">
        <f t="shared" si="42"/>
        <v>13000</v>
      </c>
      <c r="P637">
        <f t="shared" si="43"/>
        <v>0.35</v>
      </c>
      <c r="S637">
        <v>635</v>
      </c>
      <c r="T637" s="192">
        <v>42479799.08816234</v>
      </c>
      <c r="U637" s="192">
        <v>42262931.113405563</v>
      </c>
      <c r="V637" s="192">
        <v>41773047.625802428</v>
      </c>
      <c r="W637" s="192">
        <v>40761524.348337263</v>
      </c>
      <c r="X637" s="192">
        <v>39714621.945645228</v>
      </c>
      <c r="Y637" s="192">
        <v>38394704.030106857</v>
      </c>
      <c r="Z637" s="192">
        <v>38292225.162642837</v>
      </c>
      <c r="AA637" s="192">
        <v>37466002.491438083</v>
      </c>
      <c r="AB637" s="192">
        <v>36852952.138737798</v>
      </c>
      <c r="AC637" s="192">
        <v>35905150.135915697</v>
      </c>
      <c r="AD637" s="192">
        <v>34505145.641709909</v>
      </c>
      <c r="AE637" s="192">
        <f t="shared" si="44"/>
        <v>42479799.08816234</v>
      </c>
      <c r="AF637" s="192">
        <f>HLOOKUP(MAX(T637:AD637),T637:$AD$1158,COUNT(AD637:$AD$1158),FALSE)</f>
        <v>150000</v>
      </c>
      <c r="AK637">
        <v>634</v>
      </c>
      <c r="AL637" s="198">
        <v>35223519.266229779</v>
      </c>
    </row>
    <row r="638" spans="13:38" x14ac:dyDescent="0.25">
      <c r="M638">
        <v>636</v>
      </c>
      <c r="N638">
        <f t="shared" si="41"/>
        <v>-25</v>
      </c>
      <c r="O638">
        <f t="shared" si="42"/>
        <v>13000</v>
      </c>
      <c r="P638">
        <f t="shared" si="43"/>
        <v>0.35</v>
      </c>
      <c r="S638">
        <v>636</v>
      </c>
      <c r="T638" s="192">
        <v>46696808.020874605</v>
      </c>
      <c r="U638" s="192">
        <v>46826114.102177292</v>
      </c>
      <c r="V638" s="192">
        <v>46557453.125944361</v>
      </c>
      <c r="W638" s="192">
        <v>46015776.636865079</v>
      </c>
      <c r="X638" s="192">
        <v>45294215.159524605</v>
      </c>
      <c r="Y638" s="192">
        <v>44210449.324057169</v>
      </c>
      <c r="Z638" s="192">
        <v>43798371.541106507</v>
      </c>
      <c r="AA638" s="192">
        <v>43430764.404763713</v>
      </c>
      <c r="AB638" s="192">
        <v>43268256.431097604</v>
      </c>
      <c r="AC638" s="192">
        <v>42403435.355876788</v>
      </c>
      <c r="AD638" s="192">
        <v>41555967.89434623</v>
      </c>
      <c r="AE638" s="192">
        <f t="shared" si="44"/>
        <v>46826114.102177292</v>
      </c>
      <c r="AF638" s="192">
        <f>HLOOKUP(MAX(T638:AD638),T638:$AD$1158,COUNT(AD638:$AD$1158),FALSE)</f>
        <v>155000</v>
      </c>
      <c r="AK638">
        <v>635</v>
      </c>
      <c r="AL638" s="198">
        <v>40384494.050241053</v>
      </c>
    </row>
    <row r="639" spans="13:38" x14ac:dyDescent="0.25">
      <c r="M639">
        <v>637</v>
      </c>
      <c r="N639">
        <f t="shared" si="41"/>
        <v>-15</v>
      </c>
      <c r="O639">
        <f t="shared" si="42"/>
        <v>13000</v>
      </c>
      <c r="P639">
        <f t="shared" si="43"/>
        <v>0.35</v>
      </c>
      <c r="S639">
        <v>637</v>
      </c>
      <c r="T639" s="192">
        <v>51254429.107103229</v>
      </c>
      <c r="U639" s="192">
        <v>51484627.77407141</v>
      </c>
      <c r="V639" s="192">
        <v>51664742.179681867</v>
      </c>
      <c r="W639" s="192">
        <v>50877354.292453036</v>
      </c>
      <c r="X639" s="192">
        <v>50521065.682406932</v>
      </c>
      <c r="Y639" s="192">
        <v>49658522.358309686</v>
      </c>
      <c r="Z639" s="192">
        <v>49850268.915127747</v>
      </c>
      <c r="AA639" s="192">
        <v>49475054.564952508</v>
      </c>
      <c r="AB639" s="192">
        <v>49204115.291478418</v>
      </c>
      <c r="AC639" s="192">
        <v>49050950.049002998</v>
      </c>
      <c r="AD639" s="192">
        <v>47921539.236644179</v>
      </c>
      <c r="AE639" s="192">
        <f t="shared" si="44"/>
        <v>51664742.179681867</v>
      </c>
      <c r="AF639" s="192">
        <f>HLOOKUP(MAX(T639:AD639),T639:$AD$1158,COUNT(AD639:$AD$1158),FALSE)</f>
        <v>160000</v>
      </c>
      <c r="AK639">
        <v>636</v>
      </c>
      <c r="AL639" s="198">
        <v>45848484.020734914</v>
      </c>
    </row>
    <row r="640" spans="13:38" x14ac:dyDescent="0.25">
      <c r="M640">
        <v>638</v>
      </c>
      <c r="N640">
        <f t="shared" si="41"/>
        <v>-10</v>
      </c>
      <c r="O640">
        <f t="shared" si="42"/>
        <v>13000</v>
      </c>
      <c r="P640">
        <f t="shared" si="43"/>
        <v>0.35</v>
      </c>
      <c r="S640">
        <v>638</v>
      </c>
      <c r="T640" s="192">
        <v>53691070.81303779</v>
      </c>
      <c r="U640" s="192">
        <v>53818767.666281946</v>
      </c>
      <c r="V640" s="192">
        <v>53889109.615506835</v>
      </c>
      <c r="W640" s="192">
        <v>53686436.051885374</v>
      </c>
      <c r="X640" s="192">
        <v>53210746.975417577</v>
      </c>
      <c r="Y640" s="192">
        <v>52416892.523829147</v>
      </c>
      <c r="Z640" s="192">
        <v>52930776.844863638</v>
      </c>
      <c r="AA640" s="192">
        <v>52457435.521615319</v>
      </c>
      <c r="AB640" s="192">
        <v>52633930.473407045</v>
      </c>
      <c r="AC640" s="192">
        <v>51995273.402536206</v>
      </c>
      <c r="AD640" s="192">
        <v>51599647.787571311</v>
      </c>
      <c r="AE640" s="192">
        <f t="shared" si="44"/>
        <v>53889109.615506835</v>
      </c>
      <c r="AF640" s="192">
        <f>HLOOKUP(MAX(T640:AD640),T640:$AD$1158,COUNT(AD640:$AD$1158),FALSE)</f>
        <v>160000</v>
      </c>
      <c r="AK640">
        <v>637</v>
      </c>
      <c r="AL640" s="198">
        <v>50819739.600372411</v>
      </c>
    </row>
    <row r="641" spans="13:38" x14ac:dyDescent="0.25">
      <c r="M641">
        <v>639</v>
      </c>
      <c r="N641">
        <f t="shared" si="41"/>
        <v>-5</v>
      </c>
      <c r="O641">
        <f t="shared" si="42"/>
        <v>13000</v>
      </c>
      <c r="P641">
        <f t="shared" si="43"/>
        <v>0.35</v>
      </c>
      <c r="S641">
        <v>639</v>
      </c>
      <c r="T641" s="192">
        <v>55709736.558088973</v>
      </c>
      <c r="U641" s="192">
        <v>56166932.754943311</v>
      </c>
      <c r="V641" s="192">
        <v>56311463.59431126</v>
      </c>
      <c r="W641" s="192">
        <v>56220795.426261485</v>
      </c>
      <c r="X641" s="192">
        <v>56100658.896286309</v>
      </c>
      <c r="Y641" s="192">
        <v>55474267.652260005</v>
      </c>
      <c r="Z641" s="192">
        <v>55519564.460750483</v>
      </c>
      <c r="AA641" s="192">
        <v>55658148.456545919</v>
      </c>
      <c r="AB641" s="192">
        <v>55728316.825641528</v>
      </c>
      <c r="AC641" s="192">
        <v>55201665.150342368</v>
      </c>
      <c r="AD641" s="192">
        <v>54918044.930949166</v>
      </c>
      <c r="AE641" s="192">
        <f t="shared" si="44"/>
        <v>56311463.59431126</v>
      </c>
      <c r="AF641" s="192">
        <f>HLOOKUP(MAX(T641:AD641),T641:$AD$1158,COUNT(AD641:$AD$1158),FALSE)</f>
        <v>160000</v>
      </c>
      <c r="AK641">
        <v>638</v>
      </c>
      <c r="AL641" s="198">
        <v>53558574.657548971</v>
      </c>
    </row>
    <row r="642" spans="13:38" x14ac:dyDescent="0.25">
      <c r="M642">
        <v>640</v>
      </c>
      <c r="N642">
        <f t="shared" si="41"/>
        <v>0</v>
      </c>
      <c r="O642">
        <f t="shared" si="42"/>
        <v>13000</v>
      </c>
      <c r="P642">
        <f t="shared" si="43"/>
        <v>0.35</v>
      </c>
      <c r="S642">
        <v>640</v>
      </c>
      <c r="T642" s="192">
        <v>57908079.74575004</v>
      </c>
      <c r="U642" s="192">
        <v>58477281.338176057</v>
      </c>
      <c r="V642" s="192">
        <v>58911151.503268249</v>
      </c>
      <c r="W642" s="192">
        <v>59029877.185693815</v>
      </c>
      <c r="X642" s="192">
        <v>58790340.189296946</v>
      </c>
      <c r="Y642" s="192">
        <v>58232637.817779459</v>
      </c>
      <c r="Z642" s="192">
        <v>58436923.223327301</v>
      </c>
      <c r="AA642" s="192">
        <v>58745484.975707494</v>
      </c>
      <c r="AB642" s="192">
        <v>58569789.333787851</v>
      </c>
      <c r="AC642" s="192">
        <v>58755627.016770251</v>
      </c>
      <c r="AD642" s="192">
        <v>58425056.323132575</v>
      </c>
      <c r="AE642" s="192">
        <f t="shared" si="44"/>
        <v>59029877.185693815</v>
      </c>
      <c r="AF642" s="192">
        <f>HLOOKUP(MAX(T642:AD642),T642:$AD$1158,COUNT(AD642:$AD$1158),FALSE)</f>
        <v>165000</v>
      </c>
      <c r="AK642">
        <v>639</v>
      </c>
      <c r="AL642" s="198">
        <v>56192528.611804552</v>
      </c>
    </row>
    <row r="643" spans="13:38" x14ac:dyDescent="0.25">
      <c r="M643">
        <v>641</v>
      </c>
      <c r="N643">
        <f t="shared" si="41"/>
        <v>10</v>
      </c>
      <c r="O643">
        <f t="shared" si="42"/>
        <v>13000</v>
      </c>
      <c r="P643">
        <f t="shared" si="43"/>
        <v>0.35</v>
      </c>
      <c r="S643">
        <v>641</v>
      </c>
      <c r="T643" s="192">
        <v>62465700.831978679</v>
      </c>
      <c r="U643" s="192">
        <v>63040464.326947793</v>
      </c>
      <c r="V643" s="192">
        <v>63557872.917897657</v>
      </c>
      <c r="W643" s="192">
        <v>63802265.996001162</v>
      </c>
      <c r="X643" s="192">
        <v>64017190.712179288</v>
      </c>
      <c r="Y643" s="192">
        <v>63725860.714306265</v>
      </c>
      <c r="Z643" s="192">
        <v>64488820.597348541</v>
      </c>
      <c r="AA643" s="192">
        <v>64684819.573397517</v>
      </c>
      <c r="AB643" s="192">
        <v>64934443.746239141</v>
      </c>
      <c r="AC643" s="192">
        <v>64906342.118109643</v>
      </c>
      <c r="AD643" s="192">
        <v>64790627.665430531</v>
      </c>
      <c r="AE643" s="192">
        <f t="shared" si="44"/>
        <v>64934443.746239141</v>
      </c>
      <c r="AF643" s="192">
        <f>HLOOKUP(MAX(T643:AD643),T643:$AD$1158,COUNT(AD643:$AD$1158),FALSE)</f>
        <v>190000</v>
      </c>
      <c r="AK643">
        <v>640</v>
      </c>
      <c r="AL643" s="198">
        <v>58784063.51533372</v>
      </c>
    </row>
    <row r="644" spans="13:38" x14ac:dyDescent="0.25">
      <c r="M644">
        <v>642</v>
      </c>
      <c r="N644">
        <f t="shared" ref="N644:N707" si="45">VLOOKUP(ROUNDUP(MOD(M644,15),0),$J$2:$K$17,2,FALSE)</f>
        <v>20</v>
      </c>
      <c r="O644">
        <f t="shared" ref="O644:O707" si="46">VLOOKUP(ROUNDUP(MOD(M644/15,11),0),$J$20:$K$31,2,FALSE)</f>
        <v>13000</v>
      </c>
      <c r="P644">
        <f t="shared" ref="P644:P707" si="47">VLOOKUP(ROUNDUP(MOD(M644/165,7),0),$J$34:$K$41,2,FALSE)</f>
        <v>0.35</v>
      </c>
      <c r="S644">
        <v>642</v>
      </c>
      <c r="T644" s="192">
        <v>66885025.116747215</v>
      </c>
      <c r="U644" s="192">
        <v>67911601.300614357</v>
      </c>
      <c r="V644" s="192">
        <v>68665161.971635148</v>
      </c>
      <c r="W644" s="192">
        <v>69145707.129809603</v>
      </c>
      <c r="X644" s="192">
        <v>69309920.252074838</v>
      </c>
      <c r="Y644" s="192">
        <v>69541606.00825657</v>
      </c>
      <c r="Z644" s="192">
        <v>70158116.142971262</v>
      </c>
      <c r="AA644" s="192">
        <v>70972869.027489707</v>
      </c>
      <c r="AB644" s="192">
        <v>71205731.436314091</v>
      </c>
      <c r="AC644" s="192">
        <v>71553856.811235845</v>
      </c>
      <c r="AD644" s="192">
        <v>71787133.359735504</v>
      </c>
      <c r="AE644" s="192">
        <f t="shared" ref="AE644:AE707" si="48">MAX(T644:AD644)</f>
        <v>71787133.359735504</v>
      </c>
      <c r="AF644" s="192">
        <f>HLOOKUP(MAX(T644:AD644),T644:$AD$1158,COUNT(AD644:$AD$1158),FALSE)</f>
        <v>200000</v>
      </c>
      <c r="AK644">
        <v>641</v>
      </c>
      <c r="AL644" s="198">
        <v>64036239.258406714</v>
      </c>
    </row>
    <row r="645" spans="13:38" x14ac:dyDescent="0.25">
      <c r="M645">
        <v>643</v>
      </c>
      <c r="N645">
        <f t="shared" si="45"/>
        <v>30</v>
      </c>
      <c r="O645">
        <f t="shared" si="46"/>
        <v>13000</v>
      </c>
      <c r="P645">
        <f t="shared" si="47"/>
        <v>0.35</v>
      </c>
      <c r="S645">
        <v>643</v>
      </c>
      <c r="T645" s="192">
        <v>71442646.202975839</v>
      </c>
      <c r="U645" s="192">
        <v>72343466.474285185</v>
      </c>
      <c r="V645" s="192">
        <v>73449567.471777081</v>
      </c>
      <c r="W645" s="192">
        <v>74151335.141321734</v>
      </c>
      <c r="X645" s="192">
        <v>74673217.822605178</v>
      </c>
      <c r="Y645" s="192">
        <v>74832896.145761684</v>
      </c>
      <c r="Z645" s="192">
        <v>75898867.265153527</v>
      </c>
      <c r="AA645" s="192">
        <v>76588916.084413171</v>
      </c>
      <c r="AB645" s="192">
        <v>77621035.72867389</v>
      </c>
      <c r="AC645" s="192">
        <v>77999658.812077001</v>
      </c>
      <c r="AD645" s="192">
        <v>78395635.509170383</v>
      </c>
      <c r="AE645" s="192">
        <f t="shared" si="48"/>
        <v>78395635.509170383</v>
      </c>
      <c r="AF645" s="192">
        <f>HLOOKUP(MAX(T645:AD645),T645:$AD$1158,COUNT(AD645:$AD$1158),FALSE)</f>
        <v>200000</v>
      </c>
      <c r="AK645">
        <v>642</v>
      </c>
      <c r="AL645" s="198">
        <v>69366609.219112471</v>
      </c>
    </row>
    <row r="646" spans="13:38" x14ac:dyDescent="0.25">
      <c r="M646">
        <v>644</v>
      </c>
      <c r="N646">
        <f t="shared" si="45"/>
        <v>40</v>
      </c>
      <c r="O646">
        <f t="shared" si="46"/>
        <v>13000</v>
      </c>
      <c r="P646">
        <f t="shared" si="47"/>
        <v>0.35</v>
      </c>
      <c r="S646">
        <v>644</v>
      </c>
      <c r="T646" s="192">
        <v>75659655.135688096</v>
      </c>
      <c r="U646" s="192">
        <v>77133297.961280212</v>
      </c>
      <c r="V646" s="192">
        <v>78556856.525514588</v>
      </c>
      <c r="W646" s="192">
        <v>79494776.275130168</v>
      </c>
      <c r="X646" s="192">
        <v>80159680.511899397</v>
      </c>
      <c r="Y646" s="192">
        <v>80551569.23582229</v>
      </c>
      <c r="Z646" s="192">
        <v>81716159.89545618</v>
      </c>
      <c r="AA646" s="192">
        <v>82876965.53850536</v>
      </c>
      <c r="AB646" s="192">
        <v>83556894.589054719</v>
      </c>
      <c r="AC646" s="192">
        <v>84464925.526809275</v>
      </c>
      <c r="AD646" s="192">
        <v>85392141.203475356</v>
      </c>
      <c r="AE646" s="192">
        <f t="shared" si="48"/>
        <v>85392141.203475356</v>
      </c>
      <c r="AF646" s="192">
        <f>HLOOKUP(MAX(T646:AD646),T646:$AD$1158,COUNT(AD646:$AD$1158),FALSE)</f>
        <v>200000</v>
      </c>
      <c r="AK646">
        <v>643</v>
      </c>
      <c r="AL646" s="198">
        <v>74337864.798749968</v>
      </c>
    </row>
    <row r="647" spans="13:38" x14ac:dyDescent="0.25">
      <c r="M647">
        <v>645</v>
      </c>
      <c r="N647">
        <f t="shared" si="45"/>
        <v>50</v>
      </c>
      <c r="O647">
        <f t="shared" si="46"/>
        <v>13000</v>
      </c>
      <c r="P647">
        <f t="shared" si="47"/>
        <v>0.35</v>
      </c>
      <c r="S647">
        <v>645</v>
      </c>
      <c r="T647" s="192">
        <v>80294640.029283732</v>
      </c>
      <c r="U647" s="192">
        <v>81815602.942152128</v>
      </c>
      <c r="V647" s="192">
        <v>83243227.784784034</v>
      </c>
      <c r="W647" s="192">
        <v>84356353.930718124</v>
      </c>
      <c r="X647" s="192">
        <v>85236114.408445939</v>
      </c>
      <c r="Y647" s="192">
        <v>86096714.473964512</v>
      </c>
      <c r="Z647" s="192">
        <v>87667043.386283204</v>
      </c>
      <c r="AA647" s="192">
        <v>88767483.595498279</v>
      </c>
      <c r="AB647" s="192">
        <v>90081096.123217821</v>
      </c>
      <c r="AC647" s="192">
        <v>90797888.606542587</v>
      </c>
      <c r="AD647" s="192">
        <v>91757712.545773298</v>
      </c>
      <c r="AE647" s="192">
        <f t="shared" si="48"/>
        <v>91757712.545773298</v>
      </c>
      <c r="AF647" s="192">
        <f>HLOOKUP(MAX(T647:AD647),T647:$AD$1158,COUNT(AD647:$AD$1158),FALSE)</f>
        <v>200000</v>
      </c>
      <c r="AK647">
        <v>644</v>
      </c>
      <c r="AL647" s="198">
        <v>79801854.769243836</v>
      </c>
    </row>
    <row r="648" spans="13:38" x14ac:dyDescent="0.25">
      <c r="M648">
        <v>646</v>
      </c>
      <c r="N648">
        <f t="shared" si="45"/>
        <v>-75</v>
      </c>
      <c r="O648">
        <f t="shared" si="46"/>
        <v>15000</v>
      </c>
      <c r="P648">
        <f t="shared" si="47"/>
        <v>0.35</v>
      </c>
      <c r="S648">
        <v>646</v>
      </c>
      <c r="T648" s="192">
        <v>24135110.833123725</v>
      </c>
      <c r="U648" s="192">
        <v>23014249.198457889</v>
      </c>
      <c r="V648" s="192">
        <v>21655795.893335711</v>
      </c>
      <c r="W648" s="192">
        <v>19779055.0357944</v>
      </c>
      <c r="X648" s="192">
        <v>17863582.815583322</v>
      </c>
      <c r="Y648" s="192">
        <v>15970395.923391595</v>
      </c>
      <c r="Z648" s="192">
        <v>14686302.890865207</v>
      </c>
      <c r="AA648" s="192">
        <v>13132274.164265331</v>
      </c>
      <c r="AB648" s="192">
        <v>11482842.506218208</v>
      </c>
      <c r="AC648" s="192">
        <v>9815991.5714171901</v>
      </c>
      <c r="AD648" s="192">
        <v>7541945.8071920667</v>
      </c>
      <c r="AE648" s="192">
        <f t="shared" si="48"/>
        <v>24135110.833123725</v>
      </c>
      <c r="AF648" s="192">
        <f>HLOOKUP(MAX(T648:AD648),T648:$AD$1158,COUNT(AD648:$AD$1158),FALSE)</f>
        <v>150000</v>
      </c>
      <c r="AK648">
        <v>645</v>
      </c>
      <c r="AL648" s="198">
        <v>84962829.553255096</v>
      </c>
    </row>
    <row r="649" spans="13:38" x14ac:dyDescent="0.25">
      <c r="M649">
        <v>647</v>
      </c>
      <c r="N649">
        <f t="shared" si="45"/>
        <v>-65</v>
      </c>
      <c r="O649">
        <f t="shared" si="46"/>
        <v>15000</v>
      </c>
      <c r="P649">
        <f t="shared" si="47"/>
        <v>0.35</v>
      </c>
      <c r="S649">
        <v>647</v>
      </c>
      <c r="T649" s="192">
        <v>28286570.404187605</v>
      </c>
      <c r="U649" s="192">
        <v>27627300.69563571</v>
      </c>
      <c r="V649" s="192">
        <v>26495844.920399684</v>
      </c>
      <c r="W649" s="192">
        <v>25091373.632317305</v>
      </c>
      <c r="X649" s="192">
        <v>23371129.632152922</v>
      </c>
      <c r="Y649" s="192">
        <v>21418793.979166437</v>
      </c>
      <c r="Z649" s="192">
        <v>20126899.907680504</v>
      </c>
      <c r="AA649" s="192">
        <v>19196266.987907581</v>
      </c>
      <c r="AB649" s="192">
        <v>17934997.643071543</v>
      </c>
      <c r="AC649" s="192">
        <v>16081463.037512146</v>
      </c>
      <c r="AD649" s="192">
        <v>14466405.104187276</v>
      </c>
      <c r="AE649" s="192">
        <f t="shared" si="48"/>
        <v>28286570.404187605</v>
      </c>
      <c r="AF649" s="192">
        <f>HLOOKUP(MAX(T649:AD649),T649:$AD$1158,COUNT(AD649:$AD$1158),FALSE)</f>
        <v>150000</v>
      </c>
      <c r="AK649">
        <v>646</v>
      </c>
      <c r="AL649" s="198">
        <v>18957019.442218915</v>
      </c>
    </row>
    <row r="650" spans="13:38" x14ac:dyDescent="0.25">
      <c r="M650">
        <v>648</v>
      </c>
      <c r="N650">
        <f t="shared" si="45"/>
        <v>-55</v>
      </c>
      <c r="O650">
        <f t="shared" si="46"/>
        <v>15000</v>
      </c>
      <c r="P650">
        <f t="shared" si="47"/>
        <v>0.35</v>
      </c>
      <c r="S650">
        <v>648</v>
      </c>
      <c r="T650" s="192">
        <v>32849508.900473461</v>
      </c>
      <c r="U650" s="192">
        <v>32346288.331549458</v>
      </c>
      <c r="V650" s="192">
        <v>31447042.957079828</v>
      </c>
      <c r="W650" s="192">
        <v>30029510.030191064</v>
      </c>
      <c r="X650" s="192">
        <v>28573245.740632534</v>
      </c>
      <c r="Y650" s="192">
        <v>26799375.399780601</v>
      </c>
      <c r="Z650" s="192">
        <v>26106750.884391971</v>
      </c>
      <c r="AA650" s="192">
        <v>24851720.245681446</v>
      </c>
      <c r="AB650" s="192">
        <v>23805307.14180398</v>
      </c>
      <c r="AC650" s="192">
        <v>22821694.149729133</v>
      </c>
      <c r="AD650" s="192">
        <v>21006856.316156559</v>
      </c>
      <c r="AE650" s="192">
        <f t="shared" si="48"/>
        <v>32849508.900473461</v>
      </c>
      <c r="AF650" s="192">
        <f>HLOOKUP(MAX(T650:AD650),T650:$AD$1158,COUNT(AD650:$AD$1158),FALSE)</f>
        <v>150000</v>
      </c>
      <c r="AK650">
        <v>647</v>
      </c>
      <c r="AL650" s="198">
        <v>24348963.015403003</v>
      </c>
    </row>
    <row r="651" spans="13:38" x14ac:dyDescent="0.25">
      <c r="M651">
        <v>649</v>
      </c>
      <c r="N651">
        <f t="shared" si="45"/>
        <v>-45</v>
      </c>
      <c r="O651">
        <f t="shared" si="46"/>
        <v>15000</v>
      </c>
      <c r="P651">
        <f t="shared" si="47"/>
        <v>0.35</v>
      </c>
      <c r="S651">
        <v>649</v>
      </c>
      <c r="T651" s="192">
        <v>37123977.764236629</v>
      </c>
      <c r="U651" s="192">
        <v>36712604.143571906</v>
      </c>
      <c r="V651" s="192">
        <v>36028215.010060854</v>
      </c>
      <c r="W651" s="192">
        <v>35029886.503679201</v>
      </c>
      <c r="X651" s="192">
        <v>34080792.557202131</v>
      </c>
      <c r="Y651" s="192">
        <v>32587664.8348682</v>
      </c>
      <c r="Z651" s="192">
        <v>31754978.694034807</v>
      </c>
      <c r="AA651" s="192">
        <v>31115980.519333728</v>
      </c>
      <c r="AB651" s="192">
        <v>30149767.583082516</v>
      </c>
      <c r="AC651" s="192">
        <v>28906859.889420137</v>
      </c>
      <c r="AD651" s="192">
        <v>27575308.327648174</v>
      </c>
      <c r="AE651" s="192">
        <f t="shared" si="48"/>
        <v>37123977.764236629</v>
      </c>
      <c r="AF651" s="192">
        <f>HLOOKUP(MAX(T651:AD651),T651:$AD$1158,COUNT(AD651:$AD$1158),FALSE)</f>
        <v>150000</v>
      </c>
      <c r="AK651">
        <v>648</v>
      </c>
      <c r="AL651" s="198">
        <v>29254669.233392116</v>
      </c>
    </row>
    <row r="652" spans="13:38" x14ac:dyDescent="0.25">
      <c r="M652">
        <v>650</v>
      </c>
      <c r="N652">
        <f t="shared" si="45"/>
        <v>-35</v>
      </c>
      <c r="O652">
        <f t="shared" si="46"/>
        <v>15000</v>
      </c>
      <c r="P652">
        <f t="shared" si="47"/>
        <v>0.35</v>
      </c>
      <c r="S652">
        <v>650</v>
      </c>
      <c r="T652" s="192">
        <v>41686916.260522485</v>
      </c>
      <c r="U652" s="192">
        <v>41511694.719928704</v>
      </c>
      <c r="V652" s="192">
        <v>41063457.66648858</v>
      </c>
      <c r="W652" s="192">
        <v>40096933.060629316</v>
      </c>
      <c r="X652" s="192">
        <v>39091677.092100292</v>
      </c>
      <c r="Y652" s="192">
        <v>37813405.610724926</v>
      </c>
      <c r="Z652" s="192">
        <v>37734829.670746274</v>
      </c>
      <c r="AA652" s="192">
        <v>36939006.962688297</v>
      </c>
      <c r="AB652" s="192">
        <v>36351801.789463371</v>
      </c>
      <c r="AC652" s="192">
        <v>35431606.83617235</v>
      </c>
      <c r="AD652" s="192">
        <v>34062002.30511333</v>
      </c>
      <c r="AE652" s="192">
        <f t="shared" si="48"/>
        <v>41686916.260522485</v>
      </c>
      <c r="AF652" s="192">
        <f>HLOOKUP(MAX(T652:AD652),T652:$AD$1158,COUNT(AD652:$AD$1158),FALSE)</f>
        <v>150000</v>
      </c>
      <c r="AK652">
        <v>649</v>
      </c>
      <c r="AL652" s="198">
        <v>34646612.806576207</v>
      </c>
    </row>
    <row r="653" spans="13:38" x14ac:dyDescent="0.25">
      <c r="M653">
        <v>651</v>
      </c>
      <c r="N653">
        <f t="shared" si="45"/>
        <v>-25</v>
      </c>
      <c r="O653">
        <f t="shared" si="46"/>
        <v>15000</v>
      </c>
      <c r="P653">
        <f t="shared" si="47"/>
        <v>0.35</v>
      </c>
      <c r="S653">
        <v>651</v>
      </c>
      <c r="T653" s="192">
        <v>45838375.831586361</v>
      </c>
      <c r="U653" s="192">
        <v>46007386.095062062</v>
      </c>
      <c r="V653" s="192">
        <v>45780371.552992135</v>
      </c>
      <c r="W653" s="192">
        <v>45280341.498075858</v>
      </c>
      <c r="X653" s="192">
        <v>44599223.908669889</v>
      </c>
      <c r="Y653" s="192">
        <v>43557104.507365458</v>
      </c>
      <c r="Z653" s="192">
        <v>43175426.687561564</v>
      </c>
      <c r="AA653" s="192">
        <v>42835426.600749843</v>
      </c>
      <c r="AB653" s="192">
        <v>42696262.230741911</v>
      </c>
      <c r="AC653" s="192">
        <v>41860638.572439358</v>
      </c>
      <c r="AD653" s="192">
        <v>41040218.836612672</v>
      </c>
      <c r="AE653" s="192">
        <f t="shared" si="48"/>
        <v>46007386.095062062</v>
      </c>
      <c r="AF653" s="192">
        <f>HLOOKUP(MAX(T653:AD653),T653:$AD$1158,COUNT(AD653:$AD$1158),FALSE)</f>
        <v>155000</v>
      </c>
      <c r="AK653">
        <v>650</v>
      </c>
      <c r="AL653" s="198">
        <v>39739536.653121904</v>
      </c>
    </row>
    <row r="654" spans="13:38" x14ac:dyDescent="0.25">
      <c r="M654">
        <v>652</v>
      </c>
      <c r="N654">
        <f t="shared" si="45"/>
        <v>-15</v>
      </c>
      <c r="O654">
        <f t="shared" si="46"/>
        <v>15000</v>
      </c>
      <c r="P654">
        <f t="shared" si="47"/>
        <v>0.35</v>
      </c>
      <c r="S654">
        <v>652</v>
      </c>
      <c r="T654" s="192">
        <v>50325153.066733718</v>
      </c>
      <c r="U654" s="192">
        <v>50596998.167864904</v>
      </c>
      <c r="V654" s="192">
        <v>50815614.209419869</v>
      </c>
      <c r="W654" s="192">
        <v>50076369.792015456</v>
      </c>
      <c r="X654" s="192">
        <v>49758582.817913853</v>
      </c>
      <c r="Y654" s="192">
        <v>48937685.927979611</v>
      </c>
      <c r="Z654" s="192">
        <v>49155277.664273039</v>
      </c>
      <c r="AA654" s="192">
        <v>48810463.27724456</v>
      </c>
      <c r="AB654" s="192">
        <v>48566571.729474343</v>
      </c>
      <c r="AC654" s="192">
        <v>48437309.414484292</v>
      </c>
      <c r="AD654" s="192">
        <v>47340240.81726224</v>
      </c>
      <c r="AE654" s="192">
        <f t="shared" si="48"/>
        <v>50815614.209419869</v>
      </c>
      <c r="AF654" s="192">
        <f>HLOOKUP(MAX(T654:AD654),T654:$AD$1158,COUNT(AD654:$AD$1158),FALSE)</f>
        <v>160000</v>
      </c>
      <c r="AK654">
        <v>651</v>
      </c>
      <c r="AL654" s="198">
        <v>45131480.226305984</v>
      </c>
    </row>
    <row r="655" spans="13:38" x14ac:dyDescent="0.25">
      <c r="M655">
        <v>653</v>
      </c>
      <c r="N655">
        <f t="shared" si="45"/>
        <v>-10</v>
      </c>
      <c r="O655">
        <f t="shared" si="46"/>
        <v>15000</v>
      </c>
      <c r="P655">
        <f t="shared" si="47"/>
        <v>0.35</v>
      </c>
      <c r="S655">
        <v>653</v>
      </c>
      <c r="T655" s="192">
        <v>52723919.512990542</v>
      </c>
      <c r="U655" s="192">
        <v>52896615.037840597</v>
      </c>
      <c r="V655" s="192">
        <v>53008603.421228491</v>
      </c>
      <c r="W655" s="192">
        <v>52847576.291770048</v>
      </c>
      <c r="X655" s="192">
        <v>52413533.649465248</v>
      </c>
      <c r="Y655" s="192">
        <v>51661884.955867037</v>
      </c>
      <c r="Z655" s="192">
        <v>52199112.880559675</v>
      </c>
      <c r="AA655" s="192">
        <v>51758673.096275337</v>
      </c>
      <c r="AB655" s="192">
        <v>51958511.651725218</v>
      </c>
      <c r="AC655" s="192">
        <v>51350254.54400117</v>
      </c>
      <c r="AD655" s="192">
        <v>50980474.108511642</v>
      </c>
      <c r="AE655" s="192">
        <f t="shared" si="48"/>
        <v>53008603.421228491</v>
      </c>
      <c r="AF655" s="192">
        <f>HLOOKUP(MAX(T655:AD655),T655:$AD$1158,COUNT(AD655:$AD$1158),FALSE)</f>
        <v>160000</v>
      </c>
      <c r="AK655">
        <v>652</v>
      </c>
      <c r="AL655" s="198">
        <v>50037186.444295108</v>
      </c>
    </row>
    <row r="656" spans="13:38" x14ac:dyDescent="0.25">
      <c r="M656">
        <v>654</v>
      </c>
      <c r="N656">
        <f t="shared" si="45"/>
        <v>-5</v>
      </c>
      <c r="O656">
        <f t="shared" si="46"/>
        <v>15000</v>
      </c>
      <c r="P656">
        <f t="shared" si="47"/>
        <v>0.35</v>
      </c>
      <c r="S656">
        <v>654</v>
      </c>
      <c r="T656" s="192">
        <v>54711207.034025393</v>
      </c>
      <c r="U656" s="192">
        <v>55210049.665042721</v>
      </c>
      <c r="V656" s="192">
        <v>55396786.26240088</v>
      </c>
      <c r="W656" s="192">
        <v>55347764.52851411</v>
      </c>
      <c r="X656" s="192">
        <v>55266129.634483449</v>
      </c>
      <c r="Y656" s="192">
        <v>54681384.82462015</v>
      </c>
      <c r="Z656" s="192">
        <v>54757081.596257396</v>
      </c>
      <c r="AA656" s="192">
        <v>54922713.317756698</v>
      </c>
      <c r="AB656" s="192">
        <v>55018726.866327681</v>
      </c>
      <c r="AC656" s="192">
        <v>54522475.154175296</v>
      </c>
      <c r="AD656" s="192">
        <v>54264700.114257447</v>
      </c>
      <c r="AE656" s="192">
        <f t="shared" si="48"/>
        <v>55396786.26240088</v>
      </c>
      <c r="AF656" s="192">
        <f>HLOOKUP(MAX(T656:AD656),T656:$AD$1158,COUNT(AD656:$AD$1158),FALSE)</f>
        <v>160000</v>
      </c>
      <c r="AK656">
        <v>653</v>
      </c>
      <c r="AL656" s="198">
        <v>52739908.111849636</v>
      </c>
    </row>
    <row r="657" spans="13:38" x14ac:dyDescent="0.25">
      <c r="M657">
        <v>655</v>
      </c>
      <c r="N657">
        <f t="shared" si="45"/>
        <v>0</v>
      </c>
      <c r="O657">
        <f t="shared" si="46"/>
        <v>15000</v>
      </c>
      <c r="P657">
        <f t="shared" si="47"/>
        <v>0.35</v>
      </c>
      <c r="S657">
        <v>655</v>
      </c>
      <c r="T657" s="192">
        <v>56875379.084054433</v>
      </c>
      <c r="U657" s="192">
        <v>57486227.110643432</v>
      </c>
      <c r="V657" s="192">
        <v>57959801.457908653</v>
      </c>
      <c r="W657" s="192">
        <v>58118971.028268702</v>
      </c>
      <c r="X657" s="192">
        <v>57921080.466034845</v>
      </c>
      <c r="Y657" s="192">
        <v>57405583.852507569</v>
      </c>
      <c r="Z657" s="192">
        <v>57639709.897374965</v>
      </c>
      <c r="AA657" s="192">
        <v>57974676.153057739</v>
      </c>
      <c r="AB657" s="192">
        <v>57828821.150457658</v>
      </c>
      <c r="AC657" s="192">
        <v>58038561.760925435</v>
      </c>
      <c r="AD657" s="192">
        <v>57735598.116818823</v>
      </c>
      <c r="AE657" s="192">
        <f t="shared" si="48"/>
        <v>58118971.028268702</v>
      </c>
      <c r="AF657" s="192">
        <f>HLOOKUP(MAX(T657:AD657),T657:$AD$1158,COUNT(AD657:$AD$1158),FALSE)</f>
        <v>165000</v>
      </c>
      <c r="AK657">
        <v>654</v>
      </c>
      <c r="AL657" s="198">
        <v>55339131.604645967</v>
      </c>
    </row>
    <row r="658" spans="13:38" x14ac:dyDescent="0.25">
      <c r="M658">
        <v>656</v>
      </c>
      <c r="N658">
        <f t="shared" si="45"/>
        <v>10</v>
      </c>
      <c r="O658">
        <f t="shared" si="46"/>
        <v>15000</v>
      </c>
      <c r="P658">
        <f t="shared" si="47"/>
        <v>0.35</v>
      </c>
      <c r="S658">
        <v>656</v>
      </c>
      <c r="T658" s="192">
        <v>61362156.319201775</v>
      </c>
      <c r="U658" s="192">
        <v>61981918.485776797</v>
      </c>
      <c r="V658" s="192">
        <v>62540973.510889664</v>
      </c>
      <c r="W658" s="192">
        <v>62827013.023156181</v>
      </c>
      <c r="X658" s="192">
        <v>63080439.375278801</v>
      </c>
      <c r="Y658" s="192">
        <v>62830755.811568789</v>
      </c>
      <c r="Z658" s="192">
        <v>63619560.874086432</v>
      </c>
      <c r="AA658" s="192">
        <v>63845959.813282184</v>
      </c>
      <c r="AB658" s="192">
        <v>64123191.035654902</v>
      </c>
      <c r="AC658" s="192">
        <v>64123727.500616446</v>
      </c>
      <c r="AD658" s="192">
        <v>64035620.097468413</v>
      </c>
      <c r="AE658" s="192">
        <f t="shared" si="48"/>
        <v>64123727.500616446</v>
      </c>
      <c r="AF658" s="192">
        <f>HLOOKUP(MAX(T658:AD658),T658:$AD$1158,COUNT(AD658:$AD$1158),FALSE)</f>
        <v>195000</v>
      </c>
      <c r="AK658">
        <v>655</v>
      </c>
      <c r="AL658" s="198">
        <v>57896495.370543115</v>
      </c>
    </row>
    <row r="659" spans="13:38" x14ac:dyDescent="0.25">
      <c r="M659">
        <v>657</v>
      </c>
      <c r="N659">
        <f t="shared" si="45"/>
        <v>20</v>
      </c>
      <c r="O659">
        <f t="shared" si="46"/>
        <v>15000</v>
      </c>
      <c r="P659">
        <f t="shared" si="47"/>
        <v>0.35</v>
      </c>
      <c r="S659">
        <v>657</v>
      </c>
      <c r="T659" s="192">
        <v>65712786.44410345</v>
      </c>
      <c r="U659" s="192">
        <v>66781009.062133595</v>
      </c>
      <c r="V659" s="192">
        <v>67576216.16731739</v>
      </c>
      <c r="W659" s="192">
        <v>68098407.759654835</v>
      </c>
      <c r="X659" s="192">
        <v>68304826.639910296</v>
      </c>
      <c r="Y659" s="192">
        <v>68574454.708209336</v>
      </c>
      <c r="Z659" s="192">
        <v>69221364.806070805</v>
      </c>
      <c r="AA659" s="192">
        <v>70061962.870064586</v>
      </c>
      <c r="AB659" s="192">
        <v>70325225.242035747</v>
      </c>
      <c r="AC659" s="192">
        <v>70700398.342661366</v>
      </c>
      <c r="AD659" s="192">
        <v>70960079.394463614</v>
      </c>
      <c r="AE659" s="192">
        <f t="shared" si="48"/>
        <v>70960079.394463614</v>
      </c>
      <c r="AF659" s="192">
        <f>HLOOKUP(MAX(T659:AD659),T659:$AD$1158,COUNT(AD659:$AD$1158),FALSE)</f>
        <v>200000</v>
      </c>
      <c r="AK659">
        <v>656</v>
      </c>
      <c r="AL659" s="198">
        <v>63079417.629922025</v>
      </c>
    </row>
    <row r="660" spans="13:38" x14ac:dyDescent="0.25">
      <c r="M660">
        <v>658</v>
      </c>
      <c r="N660">
        <f t="shared" si="45"/>
        <v>30</v>
      </c>
      <c r="O660">
        <f t="shared" si="46"/>
        <v>15000</v>
      </c>
      <c r="P660">
        <f t="shared" si="47"/>
        <v>0.35</v>
      </c>
      <c r="S660">
        <v>658</v>
      </c>
      <c r="T660" s="192">
        <v>70199563.679250792</v>
      </c>
      <c r="U660" s="192">
        <v>71147324.874156028</v>
      </c>
      <c r="V660" s="192">
        <v>72293130.053820953</v>
      </c>
      <c r="W660" s="192">
        <v>73036544.157528609</v>
      </c>
      <c r="X660" s="192">
        <v>73598870.726746559</v>
      </c>
      <c r="Y660" s="192">
        <v>73800195.484066054</v>
      </c>
      <c r="Z660" s="192">
        <v>74893773.652988985</v>
      </c>
      <c r="AA660" s="192">
        <v>75613663.111568183</v>
      </c>
      <c r="AB660" s="192">
        <v>76669685.683314294</v>
      </c>
      <c r="AC660" s="192">
        <v>77077506.183635682</v>
      </c>
      <c r="AD660" s="192">
        <v>77500530.6064329</v>
      </c>
      <c r="AE660" s="192">
        <f t="shared" si="48"/>
        <v>77500530.6064329</v>
      </c>
      <c r="AF660" s="192">
        <f>HLOOKUP(MAX(T660:AD660),T660:$AD$1158,COUNT(AD660:$AD$1158),FALSE)</f>
        <v>200000</v>
      </c>
      <c r="AK660">
        <v>657</v>
      </c>
      <c r="AL660" s="198">
        <v>68339503.0633737</v>
      </c>
    </row>
    <row r="661" spans="13:38" x14ac:dyDescent="0.25">
      <c r="M661">
        <v>659</v>
      </c>
      <c r="N661">
        <f t="shared" si="45"/>
        <v>40</v>
      </c>
      <c r="O661">
        <f t="shared" si="46"/>
        <v>15000</v>
      </c>
      <c r="P661">
        <f t="shared" si="47"/>
        <v>0.35</v>
      </c>
      <c r="S661">
        <v>659</v>
      </c>
      <c r="T661" s="192">
        <v>74351023.250314683</v>
      </c>
      <c r="U661" s="192">
        <v>75866312.510069802</v>
      </c>
      <c r="V661" s="192">
        <v>77328372.710248679</v>
      </c>
      <c r="W661" s="192">
        <v>78307938.894027263</v>
      </c>
      <c r="X661" s="192">
        <v>79014489.564959511</v>
      </c>
      <c r="Y661" s="192">
        <v>79448024.723045394</v>
      </c>
      <c r="Z661" s="192">
        <v>80641812.799597561</v>
      </c>
      <c r="AA661" s="192">
        <v>81829666.168350592</v>
      </c>
      <c r="AB661" s="192">
        <v>82539995.182046726</v>
      </c>
      <c r="AC661" s="192">
        <v>83473871.29927665</v>
      </c>
      <c r="AD661" s="192">
        <v>84424989.903428108</v>
      </c>
      <c r="AE661" s="192">
        <f t="shared" si="48"/>
        <v>84424989.903428108</v>
      </c>
      <c r="AF661" s="192">
        <f>HLOOKUP(MAX(T661:AD661),T661:$AD$1158,COUNT(AD661:$AD$1158),FALSE)</f>
        <v>200000</v>
      </c>
      <c r="AK661">
        <v>658</v>
      </c>
      <c r="AL661" s="198">
        <v>73245209.281362817</v>
      </c>
    </row>
    <row r="662" spans="13:38" x14ac:dyDescent="0.25">
      <c r="M662">
        <v>660</v>
      </c>
      <c r="N662">
        <f t="shared" si="45"/>
        <v>50</v>
      </c>
      <c r="O662">
        <f t="shared" si="46"/>
        <v>15000</v>
      </c>
      <c r="P662">
        <f t="shared" si="47"/>
        <v>0.35</v>
      </c>
      <c r="S662">
        <v>660</v>
      </c>
      <c r="T662" s="192">
        <v>78913961.746600538</v>
      </c>
      <c r="U662" s="192">
        <v>80479364.007247612</v>
      </c>
      <c r="V662" s="192">
        <v>81948635.284042537</v>
      </c>
      <c r="W662" s="192">
        <v>83103967.187966868</v>
      </c>
      <c r="X662" s="192">
        <v>84025374.099857658</v>
      </c>
      <c r="Y662" s="192">
        <v>84924475.801320747</v>
      </c>
      <c r="Z662" s="192">
        <v>86521852.439343289</v>
      </c>
      <c r="AA662" s="192">
        <v>87652692.611705154</v>
      </c>
      <c r="AB662" s="192">
        <v>88992150.318900064</v>
      </c>
      <c r="AC662" s="192">
        <v>89739342.765371606</v>
      </c>
      <c r="AD662" s="192">
        <v>90725011.884077683</v>
      </c>
      <c r="AE662" s="192">
        <f t="shared" si="48"/>
        <v>90725011.884077683</v>
      </c>
      <c r="AF662" s="192">
        <f>HLOOKUP(MAX(T662:AD662),T662:$AD$1158,COUNT(AD662:$AD$1158),FALSE)</f>
        <v>200000</v>
      </c>
      <c r="AK662">
        <v>659</v>
      </c>
      <c r="AL662" s="198">
        <v>78637152.854546905</v>
      </c>
    </row>
    <row r="663" spans="13:38" x14ac:dyDescent="0.25">
      <c r="M663">
        <v>661</v>
      </c>
      <c r="N663">
        <f t="shared" si="45"/>
        <v>-75</v>
      </c>
      <c r="O663">
        <f t="shared" si="46"/>
        <v>-5000</v>
      </c>
      <c r="P663">
        <f t="shared" si="47"/>
        <v>0.4</v>
      </c>
      <c r="S663">
        <v>661</v>
      </c>
      <c r="T663" s="192">
        <v>32620987.793845057</v>
      </c>
      <c r="U663" s="192">
        <v>30695013.710231118</v>
      </c>
      <c r="V663" s="192">
        <v>29009823.797846083</v>
      </c>
      <c r="W663" s="192">
        <v>26507614.895018809</v>
      </c>
      <c r="X663" s="192">
        <v>24143811.320341386</v>
      </c>
      <c r="Y663" s="192">
        <v>21603337.315731939</v>
      </c>
      <c r="Z663" s="192">
        <v>19539636.690042786</v>
      </c>
      <c r="AA663" s="192">
        <v>17555139.023238823</v>
      </c>
      <c r="AB663" s="192">
        <v>15701419.891699374</v>
      </c>
      <c r="AC663" s="192">
        <v>13379516.59641974</v>
      </c>
      <c r="AD663" s="192">
        <v>11154683.820843611</v>
      </c>
      <c r="AE663" s="192">
        <f t="shared" si="48"/>
        <v>32620987.793845057</v>
      </c>
      <c r="AF663" s="192">
        <f>HLOOKUP(MAX(T663:AD663),T663:$AD$1158,COUNT(AD663:$AD$1158),FALSE)</f>
        <v>150000</v>
      </c>
      <c r="AK663">
        <v>660</v>
      </c>
      <c r="AL663" s="198">
        <v>83730076.701092616</v>
      </c>
    </row>
    <row r="664" spans="13:38" x14ac:dyDescent="0.25">
      <c r="M664">
        <v>662</v>
      </c>
      <c r="N664">
        <f t="shared" si="45"/>
        <v>-65</v>
      </c>
      <c r="O664">
        <f t="shared" si="46"/>
        <v>-5000</v>
      </c>
      <c r="P664">
        <f t="shared" si="47"/>
        <v>0.4</v>
      </c>
      <c r="S664">
        <v>662</v>
      </c>
      <c r="T664" s="192">
        <v>38033594.067314319</v>
      </c>
      <c r="U664" s="192">
        <v>36584046.005045116</v>
      </c>
      <c r="V664" s="192">
        <v>34854897.945541441</v>
      </c>
      <c r="W664" s="192">
        <v>32854050.186379135</v>
      </c>
      <c r="X664" s="192">
        <v>30740373.319911644</v>
      </c>
      <c r="Y664" s="192">
        <v>28117683.962189402</v>
      </c>
      <c r="Z664" s="192">
        <v>26636452.106032893</v>
      </c>
      <c r="AA664" s="192">
        <v>24902081.147438854</v>
      </c>
      <c r="AB664" s="192">
        <v>23298488.724109337</v>
      </c>
      <c r="AC664" s="192">
        <v>21026983.890735786</v>
      </c>
      <c r="AD664" s="192">
        <v>19045911.552957952</v>
      </c>
      <c r="AE664" s="192">
        <f t="shared" si="48"/>
        <v>38033594.067314319</v>
      </c>
      <c r="AF664" s="192">
        <f>HLOOKUP(MAX(T664:AD664),T664:$AD$1158,COUNT(AD664:$AD$1158),FALSE)</f>
        <v>150000</v>
      </c>
      <c r="AK664">
        <v>661</v>
      </c>
      <c r="AL664" s="198">
        <v>25503266.982049204</v>
      </c>
    </row>
    <row r="665" spans="13:38" x14ac:dyDescent="0.25">
      <c r="M665">
        <v>663</v>
      </c>
      <c r="N665">
        <f t="shared" si="45"/>
        <v>-55</v>
      </c>
      <c r="O665">
        <f t="shared" si="46"/>
        <v>-5000</v>
      </c>
      <c r="P665">
        <f t="shared" si="47"/>
        <v>0.4</v>
      </c>
      <c r="S665">
        <v>663</v>
      </c>
      <c r="T665" s="192">
        <v>43670666.314706989</v>
      </c>
      <c r="U665" s="192">
        <v>42238579.377101265</v>
      </c>
      <c r="V665" s="192">
        <v>40951206.528691851</v>
      </c>
      <c r="W665" s="192">
        <v>38938943.092568263</v>
      </c>
      <c r="X665" s="192">
        <v>37169038.425236203</v>
      </c>
      <c r="Y665" s="192">
        <v>34964372.669969596</v>
      </c>
      <c r="Z665" s="192">
        <v>33733267.522023</v>
      </c>
      <c r="AA665" s="192">
        <v>32062027.56615831</v>
      </c>
      <c r="AB665" s="192">
        <v>30702195.580627076</v>
      </c>
      <c r="AC665" s="192">
        <v>28874179.431355678</v>
      </c>
      <c r="AD665" s="192">
        <v>27143233.801787764</v>
      </c>
      <c r="AE665" s="192">
        <f t="shared" si="48"/>
        <v>43670666.314706989</v>
      </c>
      <c r="AF665" s="192">
        <f>HLOOKUP(MAX(T665:AD665),T665:$AD$1158,COUNT(AD665:$AD$1158),FALSE)</f>
        <v>150000</v>
      </c>
      <c r="AK665">
        <v>662</v>
      </c>
      <c r="AL665" s="198">
        <v>31710580.458673634</v>
      </c>
    </row>
    <row r="666" spans="13:38" x14ac:dyDescent="0.25">
      <c r="M666">
        <v>664</v>
      </c>
      <c r="N666">
        <f t="shared" si="45"/>
        <v>-45</v>
      </c>
      <c r="O666">
        <f t="shared" si="46"/>
        <v>-5000</v>
      </c>
      <c r="P666">
        <f t="shared" si="47"/>
        <v>0.4</v>
      </c>
      <c r="S666">
        <v>664</v>
      </c>
      <c r="T666" s="192">
        <v>49083272.588176258</v>
      </c>
      <c r="U666" s="192">
        <v>48127611.671915263</v>
      </c>
      <c r="V666" s="192">
        <v>47047515.111842252</v>
      </c>
      <c r="W666" s="192">
        <v>45285378.38392859</v>
      </c>
      <c r="X666" s="192">
        <v>43765600.424806461</v>
      </c>
      <c r="Y666" s="192">
        <v>41861245.154468946</v>
      </c>
      <c r="Z666" s="192">
        <v>40649453.502944157</v>
      </c>
      <c r="AA666" s="192">
        <v>39408969.690358341</v>
      </c>
      <c r="AB666" s="192">
        <v>38299264.413037047</v>
      </c>
      <c r="AC666" s="192">
        <v>36340467.754942529</v>
      </c>
      <c r="AD666" s="192">
        <v>34847507.54465697</v>
      </c>
      <c r="AE666" s="192">
        <f t="shared" si="48"/>
        <v>49083272.588176258</v>
      </c>
      <c r="AF666" s="192">
        <f>HLOOKUP(MAX(T666:AD666),T666:$AD$1158,COUNT(AD666:$AD$1158),FALSE)</f>
        <v>150000</v>
      </c>
      <c r="AK666">
        <v>663</v>
      </c>
      <c r="AL666" s="198">
        <v>38184698.231973574</v>
      </c>
    </row>
    <row r="667" spans="13:38" x14ac:dyDescent="0.25">
      <c r="M667">
        <v>665</v>
      </c>
      <c r="N667">
        <f t="shared" si="45"/>
        <v>-35</v>
      </c>
      <c r="O667">
        <f t="shared" si="46"/>
        <v>-5000</v>
      </c>
      <c r="P667">
        <f t="shared" si="47"/>
        <v>0.4</v>
      </c>
      <c r="S667">
        <v>665</v>
      </c>
      <c r="T667" s="192">
        <v>54720344.835568905</v>
      </c>
      <c r="U667" s="192">
        <v>53690016.641243353</v>
      </c>
      <c r="V667" s="192">
        <v>52988659.341570221</v>
      </c>
      <c r="W667" s="192">
        <v>51631813.675288916</v>
      </c>
      <c r="X667" s="192">
        <v>50041961.651981577</v>
      </c>
      <c r="Y667" s="192">
        <v>48483486.920872629</v>
      </c>
      <c r="Z667" s="192">
        <v>47746268.918934263</v>
      </c>
      <c r="AA667" s="192">
        <v>46453137.630522504</v>
      </c>
      <c r="AB667" s="192">
        <v>45583251.111694969</v>
      </c>
      <c r="AC667" s="192">
        <v>44187663.295562416</v>
      </c>
      <c r="AD667" s="192">
        <v>42944829.793486781</v>
      </c>
      <c r="AE667" s="192">
        <f t="shared" si="48"/>
        <v>54720344.835568905</v>
      </c>
      <c r="AF667" s="192">
        <f>HLOOKUP(MAX(T667:AD667),T667:$AD$1158,COUNT(AD667:$AD$1158),FALSE)</f>
        <v>150000</v>
      </c>
      <c r="AK667">
        <v>664</v>
      </c>
      <c r="AL667" s="198">
        <v>44494035.583716251</v>
      </c>
    </row>
    <row r="668" spans="13:38" x14ac:dyDescent="0.25">
      <c r="M668">
        <v>666</v>
      </c>
      <c r="N668">
        <f t="shared" si="45"/>
        <v>-25</v>
      </c>
      <c r="O668">
        <f t="shared" si="46"/>
        <v>-5000</v>
      </c>
      <c r="P668">
        <f t="shared" si="47"/>
        <v>0.4</v>
      </c>
      <c r="S668">
        <v>666</v>
      </c>
      <c r="T668" s="192">
        <v>60316400.002299458</v>
      </c>
      <c r="U668" s="192">
        <v>59536198.516183823</v>
      </c>
      <c r="V668" s="192">
        <v>59084967.924720623</v>
      </c>
      <c r="W668" s="192">
        <v>57816718.342815176</v>
      </c>
      <c r="X668" s="192">
        <v>56686874.089059591</v>
      </c>
      <c r="Y668" s="192">
        <v>55380359.405371979</v>
      </c>
      <c r="Z668" s="192">
        <v>54498600.984674074</v>
      </c>
      <c r="AA668" s="192">
        <v>53800079.754722536</v>
      </c>
      <c r="AB668" s="192">
        <v>53180319.944104917</v>
      </c>
      <c r="AC668" s="192">
        <v>52092375.969747111</v>
      </c>
      <c r="AD668" s="192">
        <v>51101502.51509282</v>
      </c>
      <c r="AE668" s="192">
        <f t="shared" si="48"/>
        <v>60316400.002299458</v>
      </c>
      <c r="AF668" s="192">
        <f>HLOOKUP(MAX(T668:AD668),T668:$AD$1158,COUNT(AD668:$AD$1158),FALSE)</f>
        <v>150000</v>
      </c>
      <c r="AK668">
        <v>665</v>
      </c>
      <c r="AL668" s="198">
        <v>50968153.357016206</v>
      </c>
    </row>
    <row r="669" spans="13:38" x14ac:dyDescent="0.25">
      <c r="M669">
        <v>667</v>
      </c>
      <c r="N669">
        <f t="shared" si="45"/>
        <v>-15</v>
      </c>
      <c r="O669">
        <f t="shared" si="46"/>
        <v>-5000</v>
      </c>
      <c r="P669">
        <f t="shared" si="47"/>
        <v>0.4</v>
      </c>
      <c r="S669">
        <v>667</v>
      </c>
      <c r="T669" s="192">
        <v>65640819.552345186</v>
      </c>
      <c r="U669" s="192">
        <v>65382380.391124293</v>
      </c>
      <c r="V669" s="192">
        <v>65026112.154448614</v>
      </c>
      <c r="W669" s="192">
        <v>64163153.634175509</v>
      </c>
      <c r="X669" s="192">
        <v>63283436.088629864</v>
      </c>
      <c r="Y669" s="192">
        <v>62002601.171775669</v>
      </c>
      <c r="Z669" s="192">
        <v>61647433.516594775</v>
      </c>
      <c r="AA669" s="192">
        <v>61147021.878922574</v>
      </c>
      <c r="AB669" s="192">
        <v>60777388.776514888</v>
      </c>
      <c r="AC669" s="192">
        <v>59682326.130498342</v>
      </c>
      <c r="AD669" s="192">
        <v>58933379.774430931</v>
      </c>
      <c r="AE669" s="192">
        <f t="shared" si="48"/>
        <v>65640819.552345186</v>
      </c>
      <c r="AF669" s="192">
        <f>HLOOKUP(MAX(T669:AD669),T669:$AD$1158,COUNT(AD669:$AD$1158),FALSE)</f>
        <v>150000</v>
      </c>
      <c r="AK669">
        <v>666</v>
      </c>
      <c r="AL669" s="198">
        <v>57442271.130316161</v>
      </c>
    </row>
    <row r="670" spans="13:38" x14ac:dyDescent="0.25">
      <c r="M670">
        <v>668</v>
      </c>
      <c r="N670">
        <f t="shared" si="45"/>
        <v>-10</v>
      </c>
      <c r="O670">
        <f t="shared" si="46"/>
        <v>-5000</v>
      </c>
      <c r="P670">
        <f t="shared" si="47"/>
        <v>0.4</v>
      </c>
      <c r="S670">
        <v>668</v>
      </c>
      <c r="T670" s="192">
        <v>68459355.676041529</v>
      </c>
      <c r="U670" s="192">
        <v>68178098.455520481</v>
      </c>
      <c r="V670" s="192">
        <v>68096608.325566262</v>
      </c>
      <c r="W670" s="192">
        <v>67359629.829003856</v>
      </c>
      <c r="X670" s="192">
        <v>66389644.975415409</v>
      </c>
      <c r="Y670" s="192">
        <v>65451037.414025351</v>
      </c>
      <c r="Z670" s="192">
        <v>65169832.666624531</v>
      </c>
      <c r="AA670" s="192">
        <v>64606572.007971004</v>
      </c>
      <c r="AB670" s="192">
        <v>64354719.319650948</v>
      </c>
      <c r="AC670" s="192">
        <v>63634682.46759069</v>
      </c>
      <c r="AD670" s="192">
        <v>63011716.135233954</v>
      </c>
      <c r="AE670" s="192">
        <f t="shared" si="48"/>
        <v>68459355.676041529</v>
      </c>
      <c r="AF670" s="192">
        <f>HLOOKUP(MAX(T670:AD670),T670:$AD$1158,COUNT(AD670:$AD$1158),FALSE)</f>
        <v>150000</v>
      </c>
      <c r="AK670">
        <v>667</v>
      </c>
      <c r="AL670" s="198">
        <v>63649584.606940582</v>
      </c>
    </row>
    <row r="671" spans="13:38" x14ac:dyDescent="0.25">
      <c r="M671">
        <v>669</v>
      </c>
      <c r="N671">
        <f t="shared" si="45"/>
        <v>-5</v>
      </c>
      <c r="O671">
        <f t="shared" si="46"/>
        <v>-5000</v>
      </c>
      <c r="P671">
        <f t="shared" si="47"/>
        <v>0.4</v>
      </c>
      <c r="S671">
        <v>669</v>
      </c>
      <c r="T671" s="192">
        <v>71236874.719075754</v>
      </c>
      <c r="U671" s="192">
        <v>71079764.18305397</v>
      </c>
      <c r="V671" s="192">
        <v>71122420.737599</v>
      </c>
      <c r="W671" s="192">
        <v>70248046.540364623</v>
      </c>
      <c r="X671" s="192">
        <v>69712101.193954423</v>
      </c>
      <c r="Y671" s="192">
        <v>68899473.656275019</v>
      </c>
      <c r="Z671" s="192">
        <v>68744248.932584867</v>
      </c>
      <c r="AA671" s="192">
        <v>68306968.297642022</v>
      </c>
      <c r="AB671" s="192">
        <v>68181095.633032635</v>
      </c>
      <c r="AC671" s="192">
        <v>67587038.804683045</v>
      </c>
      <c r="AD671" s="192">
        <v>67090052.496036977</v>
      </c>
      <c r="AE671" s="192">
        <f t="shared" si="48"/>
        <v>71236874.719075754</v>
      </c>
      <c r="AF671" s="192">
        <f>HLOOKUP(MAX(T671:AD671),T671:$AD$1158,COUNT(AD671:$AD$1158),FALSE)</f>
        <v>150000</v>
      </c>
      <c r="AK671">
        <v>668</v>
      </c>
      <c r="AL671" s="198">
        <v>66862917.01100491</v>
      </c>
    </row>
    <row r="672" spans="13:38" x14ac:dyDescent="0.25">
      <c r="M672">
        <v>670</v>
      </c>
      <c r="N672">
        <f t="shared" si="45"/>
        <v>0</v>
      </c>
      <c r="O672">
        <f t="shared" si="46"/>
        <v>-5000</v>
      </c>
      <c r="P672">
        <f t="shared" si="47"/>
        <v>0.4</v>
      </c>
      <c r="S672">
        <v>670</v>
      </c>
      <c r="T672" s="192">
        <v>74055410.842772081</v>
      </c>
      <c r="U672" s="192">
        <v>74024280.330460966</v>
      </c>
      <c r="V672" s="192">
        <v>74192916.908716664</v>
      </c>
      <c r="W672" s="192">
        <v>73398005.636896625</v>
      </c>
      <c r="X672" s="192">
        <v>72986206.974985659</v>
      </c>
      <c r="Y672" s="192">
        <v>72297726.121805519</v>
      </c>
      <c r="Z672" s="192">
        <v>72086018.64754568</v>
      </c>
      <c r="AA672" s="192">
        <v>72007364.587313026</v>
      </c>
      <c r="AB672" s="192">
        <v>72007471.946414307</v>
      </c>
      <c r="AC672" s="192">
        <v>71481878.008210585</v>
      </c>
      <c r="AD672" s="192">
        <v>71109038.384063765</v>
      </c>
      <c r="AE672" s="192">
        <f t="shared" si="48"/>
        <v>74192916.908716664</v>
      </c>
      <c r="AF672" s="192">
        <f>HLOOKUP(MAX(T672:AD672),T672:$AD$1158,COUNT(AD672:$AD$1158),FALSE)</f>
        <v>160000</v>
      </c>
      <c r="AK672">
        <v>669</v>
      </c>
      <c r="AL672" s="198">
        <v>70123702.380240515</v>
      </c>
    </row>
    <row r="673" spans="13:38" x14ac:dyDescent="0.25">
      <c r="M673">
        <v>671</v>
      </c>
      <c r="N673">
        <f t="shared" si="45"/>
        <v>10</v>
      </c>
      <c r="O673">
        <f t="shared" si="46"/>
        <v>-5000</v>
      </c>
      <c r="P673">
        <f t="shared" si="47"/>
        <v>0.4</v>
      </c>
      <c r="S673">
        <v>671</v>
      </c>
      <c r="T673" s="192">
        <v>79509034.196903452</v>
      </c>
      <c r="U673" s="192">
        <v>79870462.205401435</v>
      </c>
      <c r="V673" s="192">
        <v>79993307.297327086</v>
      </c>
      <c r="W673" s="192">
        <v>79744440.928256944</v>
      </c>
      <c r="X673" s="192">
        <v>79582768.974555925</v>
      </c>
      <c r="Y673" s="192">
        <v>78862256.54498218</v>
      </c>
      <c r="Z673" s="192">
        <v>79182834.063535795</v>
      </c>
      <c r="AA673" s="192">
        <v>79354306.711513072</v>
      </c>
      <c r="AB673" s="192">
        <v>79604540.778824285</v>
      </c>
      <c r="AC673" s="192">
        <v>79005683.465362266</v>
      </c>
      <c r="AD673" s="192">
        <v>79000266.11617811</v>
      </c>
      <c r="AE673" s="192">
        <f t="shared" si="48"/>
        <v>79993307.297327086</v>
      </c>
      <c r="AF673" s="192">
        <f>HLOOKUP(MAX(T673:AD673),T673:$AD$1158,COUNT(AD673:$AD$1158),FALSE)</f>
        <v>160000</v>
      </c>
      <c r="AK673">
        <v>670</v>
      </c>
      <c r="AL673" s="198">
        <v>73337034.784304872</v>
      </c>
    </row>
    <row r="674" spans="13:38" x14ac:dyDescent="0.25">
      <c r="M674">
        <v>672</v>
      </c>
      <c r="N674">
        <f t="shared" si="45"/>
        <v>20</v>
      </c>
      <c r="O674">
        <f t="shared" si="46"/>
        <v>-5000</v>
      </c>
      <c r="P674">
        <f t="shared" si="47"/>
        <v>0.4</v>
      </c>
      <c r="S674">
        <v>672</v>
      </c>
      <c r="T674" s="192">
        <v>85105089.36363399</v>
      </c>
      <c r="U674" s="192">
        <v>85567845.997331128</v>
      </c>
      <c r="V674" s="192">
        <v>86089615.880477503</v>
      </c>
      <c r="W674" s="192">
        <v>85929345.595783219</v>
      </c>
      <c r="X674" s="192">
        <v>86011434.079880476</v>
      </c>
      <c r="Y674" s="192">
        <v>85708945.252762347</v>
      </c>
      <c r="Z674" s="192">
        <v>86279649.479525894</v>
      </c>
      <c r="AA674" s="192">
        <v>86344624.19653523</v>
      </c>
      <c r="AB674" s="192">
        <v>87008247.635342017</v>
      </c>
      <c r="AC674" s="192">
        <v>86852879.005982161</v>
      </c>
      <c r="AD674" s="192">
        <v>87097588.365007937</v>
      </c>
      <c r="AE674" s="192">
        <f t="shared" si="48"/>
        <v>87097588.365007937</v>
      </c>
      <c r="AF674" s="192">
        <f>HLOOKUP(MAX(T674:AD674),T674:$AD$1158,COUNT(AD674:$AD$1158),FALSE)</f>
        <v>200000</v>
      </c>
      <c r="AK674">
        <v>671</v>
      </c>
      <c r="AL674" s="198">
        <v>79646372.136047542</v>
      </c>
    </row>
    <row r="675" spans="13:38" x14ac:dyDescent="0.25">
      <c r="M675">
        <v>673</v>
      </c>
      <c r="N675">
        <f t="shared" si="45"/>
        <v>30</v>
      </c>
      <c r="O675">
        <f t="shared" si="46"/>
        <v>-5000</v>
      </c>
      <c r="P675">
        <f t="shared" si="47"/>
        <v>0.4</v>
      </c>
      <c r="S675">
        <v>673</v>
      </c>
      <c r="T675" s="192">
        <v>90429508.913679734</v>
      </c>
      <c r="U675" s="192">
        <v>91414027.872271597</v>
      </c>
      <c r="V675" s="192">
        <v>92230608.222712845</v>
      </c>
      <c r="W675" s="192">
        <v>92275780.887143552</v>
      </c>
      <c r="X675" s="192">
        <v>92607996.079450741</v>
      </c>
      <c r="Y675" s="192">
        <v>92555633.96054253</v>
      </c>
      <c r="Z675" s="192">
        <v>93195835.460447058</v>
      </c>
      <c r="AA675" s="192">
        <v>93691566.320735276</v>
      </c>
      <c r="AB675" s="192">
        <v>94605316.46775198</v>
      </c>
      <c r="AC675" s="192">
        <v>94500346.300298184</v>
      </c>
      <c r="AD675" s="192">
        <v>94861212.580653355</v>
      </c>
      <c r="AE675" s="192">
        <f t="shared" si="48"/>
        <v>94861212.580653355</v>
      </c>
      <c r="AF675" s="192">
        <f>HLOOKUP(MAX(T675:AD675),T675:$AD$1158,COUNT(AD675:$AD$1158),FALSE)</f>
        <v>200000</v>
      </c>
      <c r="AK675">
        <v>672</v>
      </c>
      <c r="AL675" s="198">
        <v>86120489.909347475</v>
      </c>
    </row>
    <row r="676" spans="13:38" x14ac:dyDescent="0.25">
      <c r="M676">
        <v>674</v>
      </c>
      <c r="N676">
        <f t="shared" si="45"/>
        <v>40</v>
      </c>
      <c r="O676">
        <f t="shared" si="46"/>
        <v>-5000</v>
      </c>
      <c r="P676">
        <f t="shared" si="47"/>
        <v>0.4</v>
      </c>
      <c r="S676">
        <v>674</v>
      </c>
      <c r="T676" s="192">
        <v>96066581.161072403</v>
      </c>
      <c r="U676" s="192">
        <v>96976432.841599673</v>
      </c>
      <c r="V676" s="192">
        <v>98127068.693355858</v>
      </c>
      <c r="W676" s="192">
        <v>98668733.27680023</v>
      </c>
      <c r="X676" s="192">
        <v>98932707.744133621</v>
      </c>
      <c r="Y676" s="192">
        <v>99228059.503665388</v>
      </c>
      <c r="Z676" s="192">
        <v>100292650.87643717</v>
      </c>
      <c r="AA676" s="192">
        <v>100851512.73945472</v>
      </c>
      <c r="AB676" s="192">
        <v>101833619.3720565</v>
      </c>
      <c r="AC676" s="192">
        <v>102347541.84091808</v>
      </c>
      <c r="AD676" s="192">
        <v>102958534.82948317</v>
      </c>
      <c r="AE676" s="192">
        <f t="shared" si="48"/>
        <v>102958534.82948317</v>
      </c>
      <c r="AF676" s="192">
        <f>HLOOKUP(MAX(T676:AD676),T676:$AD$1158,COUNT(AD676:$AD$1158),FALSE)</f>
        <v>200000</v>
      </c>
      <c r="AK676">
        <v>673</v>
      </c>
      <c r="AL676" s="198">
        <v>92429827.261090159</v>
      </c>
    </row>
    <row r="677" spans="13:38" x14ac:dyDescent="0.25">
      <c r="M677">
        <v>675</v>
      </c>
      <c r="N677">
        <f t="shared" si="45"/>
        <v>50</v>
      </c>
      <c r="O677">
        <f t="shared" si="46"/>
        <v>-5000</v>
      </c>
      <c r="P677">
        <f t="shared" si="47"/>
        <v>0.4</v>
      </c>
      <c r="S677">
        <v>675</v>
      </c>
      <c r="T677" s="192">
        <v>101662636.32780294</v>
      </c>
      <c r="U677" s="192">
        <v>102865465.13641368</v>
      </c>
      <c r="V677" s="192">
        <v>104268061.03559119</v>
      </c>
      <c r="W677" s="192">
        <v>104807120.84603013</v>
      </c>
      <c r="X677" s="192">
        <v>105529269.74370387</v>
      </c>
      <c r="Y677" s="192">
        <v>106074748.21144556</v>
      </c>
      <c r="Z677" s="192">
        <v>107097000.05810757</v>
      </c>
      <c r="AA677" s="192">
        <v>108198454.86365475</v>
      </c>
      <c r="AB677" s="192">
        <v>109430688.20446645</v>
      </c>
      <c r="AC677" s="192">
        <v>110194737.38153796</v>
      </c>
      <c r="AD677" s="192">
        <v>111055857.07831298</v>
      </c>
      <c r="AE677" s="192">
        <f t="shared" si="48"/>
        <v>111055857.07831298</v>
      </c>
      <c r="AF677" s="192">
        <f>HLOOKUP(MAX(T677:AD677),T677:$AD$1158,COUNT(AD677:$AD$1158),FALSE)</f>
        <v>200000</v>
      </c>
      <c r="AK677">
        <v>674</v>
      </c>
      <c r="AL677" s="198">
        <v>98903945.034390122</v>
      </c>
    </row>
    <row r="678" spans="13:38" x14ac:dyDescent="0.25">
      <c r="M678">
        <v>676</v>
      </c>
      <c r="N678">
        <f t="shared" si="45"/>
        <v>-75</v>
      </c>
      <c r="O678">
        <f t="shared" si="46"/>
        <v>-3000</v>
      </c>
      <c r="P678">
        <f t="shared" si="47"/>
        <v>0.4</v>
      </c>
      <c r="S678">
        <v>676</v>
      </c>
      <c r="T678" s="192">
        <v>32057175.480315462</v>
      </c>
      <c r="U678" s="192">
        <v>30180463.514180347</v>
      </c>
      <c r="V678" s="192">
        <v>28537479.359785527</v>
      </c>
      <c r="W678" s="192">
        <v>26083973.250609864</v>
      </c>
      <c r="X678" s="192">
        <v>23763577.980151158</v>
      </c>
      <c r="Y678" s="192">
        <v>21265309.733531922</v>
      </c>
      <c r="Z678" s="192">
        <v>19235713.193035245</v>
      </c>
      <c r="AA678" s="192">
        <v>17282174.813205268</v>
      </c>
      <c r="AB678" s="192">
        <v>15456062.731196899</v>
      </c>
      <c r="AC678" s="192">
        <v>13164559.399064038</v>
      </c>
      <c r="AD678" s="192">
        <v>10967333.673018986</v>
      </c>
      <c r="AE678" s="192">
        <f t="shared" si="48"/>
        <v>32057175.480315462</v>
      </c>
      <c r="AF678" s="192">
        <f>HLOOKUP(MAX(T678:AD678),T678:$AD$1158,COUNT(AD678:$AD$1158),FALSE)</f>
        <v>150000</v>
      </c>
      <c r="AK678">
        <v>675</v>
      </c>
      <c r="AL678" s="198">
        <v>105425515.77286136</v>
      </c>
    </row>
    <row r="679" spans="13:38" x14ac:dyDescent="0.25">
      <c r="M679">
        <v>677</v>
      </c>
      <c r="N679">
        <f t="shared" si="45"/>
        <v>-65</v>
      </c>
      <c r="O679">
        <f t="shared" si="46"/>
        <v>-3000</v>
      </c>
      <c r="P679">
        <f t="shared" si="47"/>
        <v>0.4</v>
      </c>
      <c r="S679">
        <v>677</v>
      </c>
      <c r="T679" s="192">
        <v>37395973.486419238</v>
      </c>
      <c r="U679" s="192">
        <v>35992626.64198444</v>
      </c>
      <c r="V679" s="192">
        <v>34309388.462516695</v>
      </c>
      <c r="W679" s="192">
        <v>32354098.698787503</v>
      </c>
      <c r="X679" s="192">
        <v>30283830.136538725</v>
      </c>
      <c r="Y679" s="192">
        <v>27707050.658852402</v>
      </c>
      <c r="Z679" s="192">
        <v>26256218.765842665</v>
      </c>
      <c r="AA679" s="192">
        <v>24552807.094222613</v>
      </c>
      <c r="AB679" s="192">
        <v>22976821.720424168</v>
      </c>
      <c r="AC679" s="192">
        <v>20737659.102187384</v>
      </c>
      <c r="AD679" s="192">
        <v>18784193.813940626</v>
      </c>
      <c r="AE679" s="192">
        <f t="shared" si="48"/>
        <v>37395973.486419238</v>
      </c>
      <c r="AF679" s="192">
        <f>HLOOKUP(MAX(T679:AD679),T679:$AD$1158,COUNT(AD679:$AD$1158),FALSE)</f>
        <v>150000</v>
      </c>
      <c r="AK679">
        <v>676</v>
      </c>
      <c r="AL679" s="198">
        <v>25099818.552056264</v>
      </c>
    </row>
    <row r="680" spans="13:38" x14ac:dyDescent="0.25">
      <c r="M680">
        <v>678</v>
      </c>
      <c r="N680">
        <f t="shared" si="45"/>
        <v>-55</v>
      </c>
      <c r="O680">
        <f t="shared" si="46"/>
        <v>-3000</v>
      </c>
      <c r="P680">
        <f t="shared" si="47"/>
        <v>0.4</v>
      </c>
      <c r="S680">
        <v>678</v>
      </c>
      <c r="T680" s="192">
        <v>42956176.566802002</v>
      </c>
      <c r="U680" s="192">
        <v>41573351.746675104</v>
      </c>
      <c r="V680" s="192">
        <v>40329387.202484407</v>
      </c>
      <c r="W680" s="192">
        <v>38365826.56001243</v>
      </c>
      <c r="X680" s="192">
        <v>36638127.650670588</v>
      </c>
      <c r="Y680" s="192">
        <v>34477429.52344989</v>
      </c>
      <c r="Z680" s="192">
        <v>33276724.338650085</v>
      </c>
      <c r="AA680" s="192">
        <v>31638385.921749368</v>
      </c>
      <c r="AB680" s="192">
        <v>30306160.985749219</v>
      </c>
      <c r="AC680" s="192">
        <v>28508544.799624581</v>
      </c>
      <c r="AD680" s="192">
        <v>26805206.219587743</v>
      </c>
      <c r="AE680" s="192">
        <f t="shared" si="48"/>
        <v>42956176.566802002</v>
      </c>
      <c r="AF680" s="192">
        <f>HLOOKUP(MAX(T680:AD680),T680:$AD$1158,COUNT(AD680:$AD$1158),FALSE)</f>
        <v>150000</v>
      </c>
      <c r="AK680">
        <v>677</v>
      </c>
      <c r="AL680" s="198">
        <v>31233966.983716488</v>
      </c>
    </row>
    <row r="681" spans="13:38" x14ac:dyDescent="0.25">
      <c r="M681">
        <v>679</v>
      </c>
      <c r="N681">
        <f t="shared" si="45"/>
        <v>-45</v>
      </c>
      <c r="O681">
        <f t="shared" si="46"/>
        <v>-3000</v>
      </c>
      <c r="P681">
        <f t="shared" si="47"/>
        <v>0.4</v>
      </c>
      <c r="S681">
        <v>679</v>
      </c>
      <c r="T681" s="192">
        <v>48294974.572905786</v>
      </c>
      <c r="U681" s="192">
        <v>47385514.874479204</v>
      </c>
      <c r="V681" s="192">
        <v>46349385.942452118</v>
      </c>
      <c r="W681" s="192">
        <v>44635952.008190066</v>
      </c>
      <c r="X681" s="192">
        <v>43158379.807058148</v>
      </c>
      <c r="Y681" s="192">
        <v>41297432.840939343</v>
      </c>
      <c r="Z681" s="192">
        <v>40118542.728378534</v>
      </c>
      <c r="AA681" s="192">
        <v>38909018.202766709</v>
      </c>
      <c r="AB681" s="192">
        <v>37826919.97497648</v>
      </c>
      <c r="AC681" s="192">
        <v>35902227.402074449</v>
      </c>
      <c r="AD681" s="192">
        <v>34436874.241319962</v>
      </c>
      <c r="AE681" s="192">
        <f t="shared" si="48"/>
        <v>48294974.572905786</v>
      </c>
      <c r="AF681" s="192">
        <f>HLOOKUP(MAX(T681:AD681),T681:$AD$1158,COUNT(AD681:$AD$1158),FALSE)</f>
        <v>150000</v>
      </c>
      <c r="AK681">
        <v>678</v>
      </c>
      <c r="AL681" s="198">
        <v>37631774.913833745</v>
      </c>
    </row>
    <row r="682" spans="13:38" x14ac:dyDescent="0.25">
      <c r="M682">
        <v>680</v>
      </c>
      <c r="N682">
        <f t="shared" si="45"/>
        <v>-35</v>
      </c>
      <c r="O682">
        <f t="shared" si="46"/>
        <v>-3000</v>
      </c>
      <c r="P682">
        <f t="shared" si="47"/>
        <v>0.4</v>
      </c>
      <c r="S682">
        <v>680</v>
      </c>
      <c r="T682" s="192">
        <v>53855177.653288536</v>
      </c>
      <c r="U682" s="192">
        <v>52875314.1226703</v>
      </c>
      <c r="V682" s="192">
        <v>52216162.580987386</v>
      </c>
      <c r="W682" s="192">
        <v>50906077.456367709</v>
      </c>
      <c r="X682" s="192">
        <v>49362135.313096285</v>
      </c>
      <c r="Y682" s="192">
        <v>47845866.33997754</v>
      </c>
      <c r="Z682" s="192">
        <v>47139048.301185958</v>
      </c>
      <c r="AA682" s="192">
        <v>45880021.097966671</v>
      </c>
      <c r="AB682" s="192">
        <v>45037741.628670201</v>
      </c>
      <c r="AC682" s="192">
        <v>43673113.099511646</v>
      </c>
      <c r="AD682" s="192">
        <v>42457886.646967083</v>
      </c>
      <c r="AE682" s="192">
        <f t="shared" si="48"/>
        <v>53855177.653288536</v>
      </c>
      <c r="AF682" s="192">
        <f>HLOOKUP(MAX(T682:AD682),T682:$AD$1158,COUNT(AD682:$AD$1158),FALSE)</f>
        <v>150000</v>
      </c>
      <c r="AK682">
        <v>679</v>
      </c>
      <c r="AL682" s="198">
        <v>43866744.674383722</v>
      </c>
    </row>
    <row r="683" spans="13:38" x14ac:dyDescent="0.25">
      <c r="M683">
        <v>681</v>
      </c>
      <c r="N683">
        <f t="shared" si="45"/>
        <v>-25</v>
      </c>
      <c r="O683">
        <f t="shared" si="46"/>
        <v>-3000</v>
      </c>
      <c r="P683">
        <f t="shared" si="47"/>
        <v>0.4</v>
      </c>
      <c r="S683">
        <v>681</v>
      </c>
      <c r="T683" s="192">
        <v>59374922.976836398</v>
      </c>
      <c r="U683" s="192">
        <v>58645186.15442808</v>
      </c>
      <c r="V683" s="192">
        <v>58236161.320955098</v>
      </c>
      <c r="W683" s="192">
        <v>57016614.532701276</v>
      </c>
      <c r="X683" s="192">
        <v>55930178.583164401</v>
      </c>
      <c r="Y683" s="192">
        <v>54665869.657467</v>
      </c>
      <c r="Z683" s="192">
        <v>53818774.645788781</v>
      </c>
      <c r="AA683" s="192">
        <v>53150653.378984012</v>
      </c>
      <c r="AB683" s="192">
        <v>52558500.617897481</v>
      </c>
      <c r="AC683" s="192">
        <v>51500956.606686451</v>
      </c>
      <c r="AD683" s="192">
        <v>50537690.201563232</v>
      </c>
      <c r="AE683" s="192">
        <f t="shared" si="48"/>
        <v>59374922.976836398</v>
      </c>
      <c r="AF683" s="192">
        <f>HLOOKUP(MAX(T683:AD683),T683:$AD$1158,COUNT(AD683:$AD$1158),FALSE)</f>
        <v>150000</v>
      </c>
      <c r="AK683">
        <v>680</v>
      </c>
      <c r="AL683" s="198">
        <v>50264552.604500987</v>
      </c>
    </row>
    <row r="684" spans="13:38" x14ac:dyDescent="0.25">
      <c r="M684">
        <v>682</v>
      </c>
      <c r="N684">
        <f t="shared" si="45"/>
        <v>-15</v>
      </c>
      <c r="O684">
        <f t="shared" si="46"/>
        <v>-3000</v>
      </c>
      <c r="P684">
        <f t="shared" si="47"/>
        <v>0.4</v>
      </c>
      <c r="S684">
        <v>682</v>
      </c>
      <c r="T684" s="192">
        <v>64626736.805745155</v>
      </c>
      <c r="U684" s="192">
        <v>64415058.186185881</v>
      </c>
      <c r="V684" s="192">
        <v>64102937.959490374</v>
      </c>
      <c r="W684" s="192">
        <v>63286739.980878912</v>
      </c>
      <c r="X684" s="192">
        <v>62450430.739551969</v>
      </c>
      <c r="Y684" s="192">
        <v>61214303.15650519</v>
      </c>
      <c r="Z684" s="192">
        <v>60890738.01069957</v>
      </c>
      <c r="AA684" s="192">
        <v>60421285.660001352</v>
      </c>
      <c r="AB684" s="192">
        <v>60079259.607124738</v>
      </c>
      <c r="AC684" s="192">
        <v>59017098.500072181</v>
      </c>
      <c r="AD684" s="192">
        <v>58295759.193535857</v>
      </c>
      <c r="AE684" s="192">
        <f t="shared" si="48"/>
        <v>64626736.805745155</v>
      </c>
      <c r="AF684" s="192">
        <f>HLOOKUP(MAX(T684:AD684),T684:$AD$1158,COUNT(AD684:$AD$1158),FALSE)</f>
        <v>150000</v>
      </c>
      <c r="AK684">
        <v>681</v>
      </c>
      <c r="AL684" s="198">
        <v>56662360.534618244</v>
      </c>
    </row>
    <row r="685" spans="13:38" x14ac:dyDescent="0.25">
      <c r="M685">
        <v>683</v>
      </c>
      <c r="N685">
        <f t="shared" si="45"/>
        <v>-10</v>
      </c>
      <c r="O685">
        <f t="shared" si="46"/>
        <v>-3000</v>
      </c>
      <c r="P685">
        <f t="shared" si="47"/>
        <v>0.4</v>
      </c>
      <c r="S685">
        <v>683</v>
      </c>
      <c r="T685" s="192">
        <v>67406838.345936522</v>
      </c>
      <c r="U685" s="192">
        <v>67174283.9190671</v>
      </c>
      <c r="V685" s="192">
        <v>67134999.547103077</v>
      </c>
      <c r="W685" s="192">
        <v>66444781.592202306</v>
      </c>
      <c r="X685" s="192">
        <v>65520706.618649751</v>
      </c>
      <c r="Y685" s="192">
        <v>64624304.81524992</v>
      </c>
      <c r="Z685" s="192">
        <v>64375261.901051596</v>
      </c>
      <c r="AA685" s="192">
        <v>63844902.781362049</v>
      </c>
      <c r="AB685" s="192">
        <v>63620657.142573059</v>
      </c>
      <c r="AC685" s="192">
        <v>62931020.253659599</v>
      </c>
      <c r="AD685" s="192">
        <v>62335660.970833912</v>
      </c>
      <c r="AE685" s="192">
        <f t="shared" si="48"/>
        <v>67406838.345936522</v>
      </c>
      <c r="AF685" s="192">
        <f>HLOOKUP(MAX(T685:AD685),T685:$AD$1158,COUNT(AD685:$AD$1158),FALSE)</f>
        <v>150000</v>
      </c>
      <c r="AK685">
        <v>682</v>
      </c>
      <c r="AL685" s="198">
        <v>62796508.966278479</v>
      </c>
    </row>
    <row r="686" spans="13:38" x14ac:dyDescent="0.25">
      <c r="M686">
        <v>684</v>
      </c>
      <c r="N686">
        <f t="shared" si="45"/>
        <v>-5</v>
      </c>
      <c r="O686">
        <f t="shared" si="46"/>
        <v>-3000</v>
      </c>
      <c r="P686">
        <f t="shared" si="47"/>
        <v>0.4</v>
      </c>
      <c r="S686">
        <v>684</v>
      </c>
      <c r="T686" s="192">
        <v>70146482.129292995</v>
      </c>
      <c r="U686" s="192">
        <v>70038074.386922836</v>
      </c>
      <c r="V686" s="192">
        <v>70122936.699458092</v>
      </c>
      <c r="W686" s="192">
        <v>69298467.842103839</v>
      </c>
      <c r="X686" s="192">
        <v>68804728.253683835</v>
      </c>
      <c r="Y686" s="192">
        <v>68034306.473994642</v>
      </c>
      <c r="Z686" s="192">
        <v>67911243.583507001</v>
      </c>
      <c r="AA686" s="192">
        <v>67506864.487528101</v>
      </c>
      <c r="AB686" s="192">
        <v>67408598.872449785</v>
      </c>
      <c r="AC686" s="192">
        <v>66844942.007247001</v>
      </c>
      <c r="AD686" s="192">
        <v>66375562.74813199</v>
      </c>
      <c r="AE686" s="192">
        <f t="shared" si="48"/>
        <v>70146482.129292995</v>
      </c>
      <c r="AF686" s="192">
        <f>HLOOKUP(MAX(T686:AD686),T686:$AD$1158,COUNT(AD686:$AD$1158),FALSE)</f>
        <v>150000</v>
      </c>
      <c r="AK686">
        <v>683</v>
      </c>
      <c r="AL686" s="198">
        <v>65971966.110665083</v>
      </c>
    </row>
    <row r="687" spans="13:38" x14ac:dyDescent="0.25">
      <c r="M687">
        <v>685</v>
      </c>
      <c r="N687">
        <f t="shared" si="45"/>
        <v>0</v>
      </c>
      <c r="O687">
        <f t="shared" si="46"/>
        <v>-3000</v>
      </c>
      <c r="P687">
        <f t="shared" si="47"/>
        <v>0.4</v>
      </c>
      <c r="S687">
        <v>685</v>
      </c>
      <c r="T687" s="192">
        <v>72926583.669484377</v>
      </c>
      <c r="U687" s="192">
        <v>72944155.950824901</v>
      </c>
      <c r="V687" s="192">
        <v>73154998.287070796</v>
      </c>
      <c r="W687" s="192">
        <v>72410551.678958088</v>
      </c>
      <c r="X687" s="192">
        <v>72040958.775037318</v>
      </c>
      <c r="Y687" s="192">
        <v>71394683.679847419</v>
      </c>
      <c r="Z687" s="192">
        <v>71217080.290780053</v>
      </c>
      <c r="AA687" s="192">
        <v>71168826.193694174</v>
      </c>
      <c r="AB687" s="192">
        <v>71196540.602326527</v>
      </c>
      <c r="AC687" s="192">
        <v>70701905.951096788</v>
      </c>
      <c r="AD687" s="192">
        <v>70356673.376481041</v>
      </c>
      <c r="AE687" s="192">
        <f t="shared" si="48"/>
        <v>73154998.287070796</v>
      </c>
      <c r="AF687" s="192">
        <f>HLOOKUP(MAX(T687:AD687),T687:$AD$1158,COUNT(AD687:$AD$1158),FALSE)</f>
        <v>160000</v>
      </c>
      <c r="AK687">
        <v>684</v>
      </c>
      <c r="AL687" s="198">
        <v>69194316.896395728</v>
      </c>
    </row>
    <row r="688" spans="13:38" x14ac:dyDescent="0.25">
      <c r="M688">
        <v>686</v>
      </c>
      <c r="N688">
        <f t="shared" si="45"/>
        <v>10</v>
      </c>
      <c r="O688">
        <f t="shared" si="46"/>
        <v>-3000</v>
      </c>
      <c r="P688">
        <f t="shared" si="47"/>
        <v>0.4</v>
      </c>
      <c r="S688">
        <v>686</v>
      </c>
      <c r="T688" s="192">
        <v>78305839.43242307</v>
      </c>
      <c r="U688" s="192">
        <v>78714027.982582688</v>
      </c>
      <c r="V688" s="192">
        <v>78882782.954544231</v>
      </c>
      <c r="W688" s="192">
        <v>78680677.127135724</v>
      </c>
      <c r="X688" s="192">
        <v>78561210.931424901</v>
      </c>
      <c r="Y688" s="192">
        <v>77886049.058059856</v>
      </c>
      <c r="Z688" s="192">
        <v>78237585.863587469</v>
      </c>
      <c r="AA688" s="192">
        <v>78439458.474711522</v>
      </c>
      <c r="AB688" s="192">
        <v>78717299.591553792</v>
      </c>
      <c r="AC688" s="192">
        <v>78152546.36328426</v>
      </c>
      <c r="AD688" s="192">
        <v>78173533.517402694</v>
      </c>
      <c r="AE688" s="192">
        <f t="shared" si="48"/>
        <v>78882782.954544231</v>
      </c>
      <c r="AF688" s="192">
        <f>HLOOKUP(MAX(T688:AD688),T688:$AD$1158,COUNT(AD688:$AD$1158),FALSE)</f>
        <v>160000</v>
      </c>
      <c r="AK688">
        <v>685</v>
      </c>
      <c r="AL688" s="198">
        <v>72369774.040782332</v>
      </c>
    </row>
    <row r="689" spans="13:38" x14ac:dyDescent="0.25">
      <c r="M689">
        <v>687</v>
      </c>
      <c r="N689">
        <f t="shared" si="45"/>
        <v>20</v>
      </c>
      <c r="O689">
        <f t="shared" si="46"/>
        <v>-3000</v>
      </c>
      <c r="P689">
        <f t="shared" si="47"/>
        <v>0.4</v>
      </c>
      <c r="S689">
        <v>687</v>
      </c>
      <c r="T689" s="192">
        <v>83825584.755970925</v>
      </c>
      <c r="U689" s="192">
        <v>84337044.183319643</v>
      </c>
      <c r="V689" s="192">
        <v>84902781.69451195</v>
      </c>
      <c r="W689" s="192">
        <v>84791214.203469291</v>
      </c>
      <c r="X689" s="192">
        <v>84915508.44555676</v>
      </c>
      <c r="Y689" s="192">
        <v>84656427.922657341</v>
      </c>
      <c r="Z689" s="192">
        <v>85258091.436394885</v>
      </c>
      <c r="AA689" s="192">
        <v>85357170.238596708</v>
      </c>
      <c r="AB689" s="192">
        <v>86046638.856878832</v>
      </c>
      <c r="AC689" s="192">
        <v>85923432.060721457</v>
      </c>
      <c r="AD689" s="192">
        <v>86194545.923049793</v>
      </c>
      <c r="AE689" s="192">
        <f t="shared" si="48"/>
        <v>86194545.923049793</v>
      </c>
      <c r="AF689" s="192">
        <f>HLOOKUP(MAX(T689:AD689),T689:$AD$1158,COUNT(AD689:$AD$1158),FALSE)</f>
        <v>200000</v>
      </c>
      <c r="AK689">
        <v>686</v>
      </c>
      <c r="AL689" s="198">
        <v>78604743.801332295</v>
      </c>
    </row>
    <row r="690" spans="13:38" x14ac:dyDescent="0.25">
      <c r="M690">
        <v>688</v>
      </c>
      <c r="N690">
        <f t="shared" si="45"/>
        <v>30</v>
      </c>
      <c r="O690">
        <f t="shared" si="46"/>
        <v>-3000</v>
      </c>
      <c r="P690">
        <f t="shared" si="47"/>
        <v>0.4</v>
      </c>
      <c r="S690">
        <v>688</v>
      </c>
      <c r="T690" s="192">
        <v>89077398.584879667</v>
      </c>
      <c r="U690" s="192">
        <v>90106916.215077445</v>
      </c>
      <c r="V690" s="192">
        <v>90966904.869737387</v>
      </c>
      <c r="W690" s="192">
        <v>91061339.651646927</v>
      </c>
      <c r="X690" s="192">
        <v>91435760.601944327</v>
      </c>
      <c r="Y690" s="192">
        <v>91426806.78725484</v>
      </c>
      <c r="Z690" s="192">
        <v>92099909.826123327</v>
      </c>
      <c r="AA690" s="192">
        <v>92627802.519614026</v>
      </c>
      <c r="AB690" s="192">
        <v>93567397.846106112</v>
      </c>
      <c r="AC690" s="192">
        <v>93496531.763844803</v>
      </c>
      <c r="AD690" s="192">
        <v>93885005.093731061</v>
      </c>
      <c r="AE690" s="192">
        <f t="shared" si="48"/>
        <v>93885005.093731061</v>
      </c>
      <c r="AF690" s="192">
        <f>HLOOKUP(MAX(T690:AD690),T690:$AD$1158,COUNT(AD690:$AD$1158),FALSE)</f>
        <v>200000</v>
      </c>
      <c r="AK690">
        <v>687</v>
      </c>
      <c r="AL690" s="198">
        <v>85002551.731449559</v>
      </c>
    </row>
    <row r="691" spans="13:38" x14ac:dyDescent="0.25">
      <c r="M691">
        <v>689</v>
      </c>
      <c r="N691">
        <f t="shared" si="45"/>
        <v>40</v>
      </c>
      <c r="O691">
        <f t="shared" si="46"/>
        <v>-3000</v>
      </c>
      <c r="P691">
        <f t="shared" si="47"/>
        <v>0.4</v>
      </c>
      <c r="S691">
        <v>689</v>
      </c>
      <c r="T691" s="192">
        <v>94637601.665262431</v>
      </c>
      <c r="U691" s="192">
        <v>95596715.463268533</v>
      </c>
      <c r="V691" s="192">
        <v>96789557.07301493</v>
      </c>
      <c r="W691" s="192">
        <v>97377422.874293715</v>
      </c>
      <c r="X691" s="192">
        <v>97687307.221663013</v>
      </c>
      <c r="Y691" s="192">
        <v>98024864.739184991</v>
      </c>
      <c r="Z691" s="192">
        <v>99120415.398930758</v>
      </c>
      <c r="AA691" s="192">
        <v>99713381.347140789</v>
      </c>
      <c r="AB691" s="192">
        <v>100723095.02927364</v>
      </c>
      <c r="AC691" s="192">
        <v>101267417.461282</v>
      </c>
      <c r="AD691" s="192">
        <v>101906017.49937817</v>
      </c>
      <c r="AE691" s="192">
        <f t="shared" si="48"/>
        <v>101906017.49937817</v>
      </c>
      <c r="AF691" s="192">
        <f>HLOOKUP(MAX(T691:AD691),T691:$AD$1158,COUNT(AD691:$AD$1158),FALSE)</f>
        <v>200000</v>
      </c>
      <c r="AK691">
        <v>688</v>
      </c>
      <c r="AL691" s="198">
        <v>91237521.491999537</v>
      </c>
    </row>
    <row r="692" spans="13:38" x14ac:dyDescent="0.25">
      <c r="M692">
        <v>690</v>
      </c>
      <c r="N692">
        <f t="shared" si="45"/>
        <v>50</v>
      </c>
      <c r="O692">
        <f t="shared" si="46"/>
        <v>-3000</v>
      </c>
      <c r="P692">
        <f t="shared" si="47"/>
        <v>0.4</v>
      </c>
      <c r="S692">
        <v>690</v>
      </c>
      <c r="T692" s="192">
        <v>100157346.98881032</v>
      </c>
      <c r="U692" s="192">
        <v>101408878.59107262</v>
      </c>
      <c r="V692" s="192">
        <v>102853680.24824037</v>
      </c>
      <c r="W692" s="192">
        <v>103442002.17615815</v>
      </c>
      <c r="X692" s="192">
        <v>104207559.37805058</v>
      </c>
      <c r="Y692" s="192">
        <v>104795243.6037825</v>
      </c>
      <c r="Z692" s="192">
        <v>105851599.53563696</v>
      </c>
      <c r="AA692" s="192">
        <v>106984013.62815814</v>
      </c>
      <c r="AB692" s="192">
        <v>108243854.01850092</v>
      </c>
      <c r="AC692" s="192">
        <v>109038303.1587192</v>
      </c>
      <c r="AD692" s="192">
        <v>109927029.90502529</v>
      </c>
      <c r="AE692" s="192">
        <f t="shared" si="48"/>
        <v>109927029.90502529</v>
      </c>
      <c r="AF692" s="192">
        <f>HLOOKUP(MAX(T692:AD692),T692:$AD$1158,COUNT(AD692:$AD$1158),FALSE)</f>
        <v>200000</v>
      </c>
      <c r="AK692">
        <v>689</v>
      </c>
      <c r="AL692" s="198">
        <v>97635329.422116801</v>
      </c>
    </row>
    <row r="693" spans="13:38" x14ac:dyDescent="0.25">
      <c r="M693">
        <v>691</v>
      </c>
      <c r="N693">
        <f t="shared" si="45"/>
        <v>-75</v>
      </c>
      <c r="O693">
        <f t="shared" si="46"/>
        <v>-1000</v>
      </c>
      <c r="P693">
        <f t="shared" si="47"/>
        <v>0.4</v>
      </c>
      <c r="S693">
        <v>691</v>
      </c>
      <c r="T693" s="192">
        <v>31493363.166785873</v>
      </c>
      <c r="U693" s="192">
        <v>29665913.318129573</v>
      </c>
      <c r="V693" s="192">
        <v>28065134.921724968</v>
      </c>
      <c r="W693" s="192">
        <v>25660331.606200922</v>
      </c>
      <c r="X693" s="192">
        <v>23383344.63996093</v>
      </c>
      <c r="Y693" s="192">
        <v>20927282.151331902</v>
      </c>
      <c r="Z693" s="192">
        <v>18931789.696027704</v>
      </c>
      <c r="AA693" s="192">
        <v>17009210.60317171</v>
      </c>
      <c r="AB693" s="192">
        <v>15210705.570694417</v>
      </c>
      <c r="AC693" s="192">
        <v>12949602.201708335</v>
      </c>
      <c r="AD693" s="192">
        <v>10779983.525194356</v>
      </c>
      <c r="AE693" s="192">
        <f t="shared" si="48"/>
        <v>31493363.166785873</v>
      </c>
      <c r="AF693" s="192">
        <f>HLOOKUP(MAX(T693:AD693),T693:$AD$1158,COUNT(AD693:$AD$1158),FALSE)</f>
        <v>150000</v>
      </c>
      <c r="AK693">
        <v>690</v>
      </c>
      <c r="AL693" s="198">
        <v>104080030.99357814</v>
      </c>
    </row>
    <row r="694" spans="13:38" x14ac:dyDescent="0.25">
      <c r="M694">
        <v>692</v>
      </c>
      <c r="N694">
        <f t="shared" si="45"/>
        <v>-65</v>
      </c>
      <c r="O694">
        <f t="shared" si="46"/>
        <v>-1000</v>
      </c>
      <c r="P694">
        <f t="shared" si="47"/>
        <v>0.4</v>
      </c>
      <c r="S694">
        <v>692</v>
      </c>
      <c r="T694" s="192">
        <v>36758352.905524157</v>
      </c>
      <c r="U694" s="192">
        <v>35401207.278923772</v>
      </c>
      <c r="V694" s="192">
        <v>33763878.979491934</v>
      </c>
      <c r="W694" s="192">
        <v>31854147.211195871</v>
      </c>
      <c r="X694" s="192">
        <v>29827286.953165807</v>
      </c>
      <c r="Y694" s="192">
        <v>27296417.355515402</v>
      </c>
      <c r="Z694" s="192">
        <v>25875985.425652433</v>
      </c>
      <c r="AA694" s="192">
        <v>24203533.041006371</v>
      </c>
      <c r="AB694" s="192">
        <v>22655154.716739003</v>
      </c>
      <c r="AC694" s="192">
        <v>20448334.313638981</v>
      </c>
      <c r="AD694" s="192">
        <v>18522476.074923299</v>
      </c>
      <c r="AE694" s="192">
        <f t="shared" si="48"/>
        <v>36758352.905524157</v>
      </c>
      <c r="AF694" s="192">
        <f>HLOOKUP(MAX(T694:AD694),T694:$AD$1158,COUNT(AD694:$AD$1158),FALSE)</f>
        <v>150000</v>
      </c>
      <c r="AK694">
        <v>691</v>
      </c>
      <c r="AL694" s="198">
        <v>24696370.122063324</v>
      </c>
    </row>
    <row r="695" spans="13:38" x14ac:dyDescent="0.25">
      <c r="M695">
        <v>693</v>
      </c>
      <c r="N695">
        <f t="shared" si="45"/>
        <v>-55</v>
      </c>
      <c r="O695">
        <f t="shared" si="46"/>
        <v>-1000</v>
      </c>
      <c r="P695">
        <f t="shared" si="47"/>
        <v>0.4</v>
      </c>
      <c r="S695">
        <v>693</v>
      </c>
      <c r="T695" s="192">
        <v>42241686.818897024</v>
      </c>
      <c r="U695" s="192">
        <v>40908124.116248943</v>
      </c>
      <c r="V695" s="192">
        <v>39707567.876276962</v>
      </c>
      <c r="W695" s="192">
        <v>37792710.027456596</v>
      </c>
      <c r="X695" s="192">
        <v>36107216.876104966</v>
      </c>
      <c r="Y695" s="192">
        <v>33990486.3769302</v>
      </c>
      <c r="Z695" s="192">
        <v>32820181.155277155</v>
      </c>
      <c r="AA695" s="192">
        <v>31214744.27734042</v>
      </c>
      <c r="AB695" s="192">
        <v>29910126.390871342</v>
      </c>
      <c r="AC695" s="192">
        <v>28142910.167893484</v>
      </c>
      <c r="AD695" s="192">
        <v>26467178.63738773</v>
      </c>
      <c r="AE695" s="192">
        <f t="shared" si="48"/>
        <v>42241686.818897024</v>
      </c>
      <c r="AF695" s="192">
        <f>HLOOKUP(MAX(T695:AD695),T695:$AD$1158,COUNT(AD695:$AD$1158),FALSE)</f>
        <v>150000</v>
      </c>
      <c r="AK695">
        <v>692</v>
      </c>
      <c r="AL695" s="198">
        <v>30757353.508759335</v>
      </c>
    </row>
    <row r="696" spans="13:38" x14ac:dyDescent="0.25">
      <c r="M696">
        <v>694</v>
      </c>
      <c r="N696">
        <f t="shared" si="45"/>
        <v>-45</v>
      </c>
      <c r="O696">
        <f t="shared" si="46"/>
        <v>-1000</v>
      </c>
      <c r="P696">
        <f t="shared" si="47"/>
        <v>0.4</v>
      </c>
      <c r="S696">
        <v>694</v>
      </c>
      <c r="T696" s="192">
        <v>47506676.557635307</v>
      </c>
      <c r="U696" s="192">
        <v>46643418.077043146</v>
      </c>
      <c r="V696" s="192">
        <v>45651256.773061991</v>
      </c>
      <c r="W696" s="192">
        <v>43986525.632451549</v>
      </c>
      <c r="X696" s="192">
        <v>42551159.189309843</v>
      </c>
      <c r="Y696" s="192">
        <v>40733620.527409762</v>
      </c>
      <c r="Z696" s="192">
        <v>39587631.95381292</v>
      </c>
      <c r="AA696" s="192">
        <v>38409066.71517507</v>
      </c>
      <c r="AB696" s="192">
        <v>37354575.536915928</v>
      </c>
      <c r="AC696" s="192">
        <v>35463987.049206369</v>
      </c>
      <c r="AD696" s="192">
        <v>34026240.937982954</v>
      </c>
      <c r="AE696" s="192">
        <f t="shared" si="48"/>
        <v>47506676.557635307</v>
      </c>
      <c r="AF696" s="192">
        <f>HLOOKUP(MAX(T696:AD696),T696:$AD$1158,COUNT(AD696:$AD$1158),FALSE)</f>
        <v>150000</v>
      </c>
      <c r="AK696">
        <v>693</v>
      </c>
      <c r="AL696" s="198">
        <v>37078851.595693916</v>
      </c>
    </row>
    <row r="697" spans="13:38" x14ac:dyDescent="0.25">
      <c r="M697">
        <v>695</v>
      </c>
      <c r="N697">
        <f t="shared" si="45"/>
        <v>-35</v>
      </c>
      <c r="O697">
        <f t="shared" si="46"/>
        <v>-1000</v>
      </c>
      <c r="P697">
        <f t="shared" si="47"/>
        <v>0.4</v>
      </c>
      <c r="S697">
        <v>695</v>
      </c>
      <c r="T697" s="192">
        <v>52990010.471008167</v>
      </c>
      <c r="U697" s="192">
        <v>52060611.604097247</v>
      </c>
      <c r="V697" s="192">
        <v>51443665.820404552</v>
      </c>
      <c r="W697" s="192">
        <v>50180341.237446502</v>
      </c>
      <c r="X697" s="192">
        <v>48682308.974210992</v>
      </c>
      <c r="Y697" s="192">
        <v>47208245.759082466</v>
      </c>
      <c r="Z697" s="192">
        <v>46531827.683437638</v>
      </c>
      <c r="AA697" s="192">
        <v>45306904.565410838</v>
      </c>
      <c r="AB697" s="192">
        <v>44492232.145645455</v>
      </c>
      <c r="AC697" s="192">
        <v>43158562.903460875</v>
      </c>
      <c r="AD697" s="192">
        <v>41970943.500447392</v>
      </c>
      <c r="AE697" s="192">
        <f t="shared" si="48"/>
        <v>52990010.471008167</v>
      </c>
      <c r="AF697" s="192">
        <f>HLOOKUP(MAX(T697:AD697),T697:$AD$1158,COUNT(AD697:$AD$1158),FALSE)</f>
        <v>150000</v>
      </c>
      <c r="AK697">
        <v>694</v>
      </c>
      <c r="AL697" s="198">
        <v>43239453.765051194</v>
      </c>
    </row>
    <row r="698" spans="13:38" x14ac:dyDescent="0.25">
      <c r="M698">
        <v>696</v>
      </c>
      <c r="N698">
        <f t="shared" si="45"/>
        <v>-25</v>
      </c>
      <c r="O698">
        <f t="shared" si="46"/>
        <v>-1000</v>
      </c>
      <c r="P698">
        <f t="shared" si="47"/>
        <v>0.4</v>
      </c>
      <c r="S698">
        <v>696</v>
      </c>
      <c r="T698" s="192">
        <v>58433445.951373339</v>
      </c>
      <c r="U698" s="192">
        <v>57754173.792672344</v>
      </c>
      <c r="V698" s="192">
        <v>57387354.71718958</v>
      </c>
      <c r="W698" s="192">
        <v>56216510.722587362</v>
      </c>
      <c r="X698" s="192">
        <v>55173483.077269204</v>
      </c>
      <c r="Y698" s="192">
        <v>53951379.909562021</v>
      </c>
      <c r="Z698" s="192">
        <v>53138948.306903489</v>
      </c>
      <c r="AA698" s="192">
        <v>52501227.003245488</v>
      </c>
      <c r="AB698" s="192">
        <v>51936681.291690029</v>
      </c>
      <c r="AC698" s="192">
        <v>50909537.243625782</v>
      </c>
      <c r="AD698" s="192">
        <v>49973877.888033643</v>
      </c>
      <c r="AE698" s="192">
        <f t="shared" si="48"/>
        <v>58433445.951373339</v>
      </c>
      <c r="AF698" s="192">
        <f>HLOOKUP(MAX(T698:AD698),T698:$AD$1158,COUNT(AD698:$AD$1158),FALSE)</f>
        <v>150000</v>
      </c>
      <c r="AK698">
        <v>695</v>
      </c>
      <c r="AL698" s="198">
        <v>49560951.85198576</v>
      </c>
    </row>
    <row r="699" spans="13:38" x14ac:dyDescent="0.25">
      <c r="M699">
        <v>697</v>
      </c>
      <c r="N699">
        <f t="shared" si="45"/>
        <v>-15</v>
      </c>
      <c r="O699">
        <f t="shared" si="46"/>
        <v>-1000</v>
      </c>
      <c r="P699">
        <f t="shared" si="47"/>
        <v>0.4</v>
      </c>
      <c r="S699">
        <v>697</v>
      </c>
      <c r="T699" s="192">
        <v>63612654.059145093</v>
      </c>
      <c r="U699" s="192">
        <v>63447735.981247455</v>
      </c>
      <c r="V699" s="192">
        <v>63179763.764532134</v>
      </c>
      <c r="W699" s="192">
        <v>62410326.327582315</v>
      </c>
      <c r="X699" s="192">
        <v>61617425.390474088</v>
      </c>
      <c r="Y699" s="192">
        <v>60426005.141234711</v>
      </c>
      <c r="Z699" s="192">
        <v>60134042.504804373</v>
      </c>
      <c r="AA699" s="192">
        <v>59695549.441080153</v>
      </c>
      <c r="AB699" s="192">
        <v>59381130.437734611</v>
      </c>
      <c r="AC699" s="192">
        <v>58351870.869646028</v>
      </c>
      <c r="AD699" s="192">
        <v>57658138.612640761</v>
      </c>
      <c r="AE699" s="192">
        <f t="shared" si="48"/>
        <v>63612654.059145093</v>
      </c>
      <c r="AF699" s="192">
        <f>HLOOKUP(MAX(T699:AD699),T699:$AD$1158,COUNT(AD699:$AD$1158),FALSE)</f>
        <v>150000</v>
      </c>
      <c r="AK699">
        <v>696</v>
      </c>
      <c r="AL699" s="198">
        <v>55882449.938920327</v>
      </c>
    </row>
    <row r="700" spans="13:38" x14ac:dyDescent="0.25">
      <c r="M700">
        <v>698</v>
      </c>
      <c r="N700">
        <f t="shared" si="45"/>
        <v>-10</v>
      </c>
      <c r="O700">
        <f t="shared" si="46"/>
        <v>-1000</v>
      </c>
      <c r="P700">
        <f t="shared" si="47"/>
        <v>0.4</v>
      </c>
      <c r="S700">
        <v>698</v>
      </c>
      <c r="T700" s="192">
        <v>66354321.015831515</v>
      </c>
      <c r="U700" s="192">
        <v>66170469.382613719</v>
      </c>
      <c r="V700" s="192">
        <v>66173390.768639922</v>
      </c>
      <c r="W700" s="192">
        <v>65529933.355400756</v>
      </c>
      <c r="X700" s="192">
        <v>64651768.261884138</v>
      </c>
      <c r="Y700" s="192">
        <v>63797572.216474496</v>
      </c>
      <c r="Z700" s="192">
        <v>63580691.13547866</v>
      </c>
      <c r="AA700" s="192">
        <v>63083233.55475308</v>
      </c>
      <c r="AB700" s="192">
        <v>62886594.965495177</v>
      </c>
      <c r="AC700" s="192">
        <v>62227358.03972847</v>
      </c>
      <c r="AD700" s="192">
        <v>61659605.806433901</v>
      </c>
      <c r="AE700" s="192">
        <f t="shared" si="48"/>
        <v>66354321.015831515</v>
      </c>
      <c r="AF700" s="192">
        <f>HLOOKUP(MAX(T700:AD700),T700:$AD$1158,COUNT(AD700:$AD$1158),FALSE)</f>
        <v>150000</v>
      </c>
      <c r="AK700">
        <v>697</v>
      </c>
      <c r="AL700" s="198">
        <v>61943433.325616375</v>
      </c>
    </row>
    <row r="701" spans="13:38" x14ac:dyDescent="0.25">
      <c r="M701">
        <v>699</v>
      </c>
      <c r="N701">
        <f t="shared" si="45"/>
        <v>-5</v>
      </c>
      <c r="O701">
        <f t="shared" si="46"/>
        <v>-1000</v>
      </c>
      <c r="P701">
        <f t="shared" si="47"/>
        <v>0.4</v>
      </c>
      <c r="S701">
        <v>699</v>
      </c>
      <c r="T701" s="192">
        <v>69056089.53951028</v>
      </c>
      <c r="U701" s="192">
        <v>68996384.590791717</v>
      </c>
      <c r="V701" s="192">
        <v>69123452.661317185</v>
      </c>
      <c r="W701" s="192">
        <v>68348889.14384304</v>
      </c>
      <c r="X701" s="192">
        <v>67897355.313413233</v>
      </c>
      <c r="Y701" s="192">
        <v>67169139.291714266</v>
      </c>
      <c r="Z701" s="192">
        <v>67078238.234429106</v>
      </c>
      <c r="AA701" s="192">
        <v>66706760.677414194</v>
      </c>
      <c r="AB701" s="192">
        <v>66636102.111866966</v>
      </c>
      <c r="AC701" s="192">
        <v>66102845.209810928</v>
      </c>
      <c r="AD701" s="192">
        <v>65661073.000227004</v>
      </c>
      <c r="AE701" s="192">
        <f t="shared" si="48"/>
        <v>69123452.661317185</v>
      </c>
      <c r="AF701" s="192">
        <f>HLOOKUP(MAX(T701:AD701),T701:$AD$1158,COUNT(AD701:$AD$1158),FALSE)</f>
        <v>160000</v>
      </c>
      <c r="AK701">
        <v>698</v>
      </c>
      <c r="AL701" s="198">
        <v>65081015.210325211</v>
      </c>
    </row>
    <row r="702" spans="13:38" x14ac:dyDescent="0.25">
      <c r="M702">
        <v>700</v>
      </c>
      <c r="N702">
        <f t="shared" si="45"/>
        <v>0</v>
      </c>
      <c r="O702">
        <f t="shared" si="46"/>
        <v>-1000</v>
      </c>
      <c r="P702">
        <f t="shared" si="47"/>
        <v>0.4</v>
      </c>
      <c r="S702">
        <v>700</v>
      </c>
      <c r="T702" s="192">
        <v>71797756.496196687</v>
      </c>
      <c r="U702" s="192">
        <v>71864031.571188822</v>
      </c>
      <c r="V702" s="192">
        <v>72117079.665424928</v>
      </c>
      <c r="W702" s="192">
        <v>71423097.721019551</v>
      </c>
      <c r="X702" s="192">
        <v>71095710.575089008</v>
      </c>
      <c r="Y702" s="192">
        <v>70491641.237889305</v>
      </c>
      <c r="Z702" s="192">
        <v>70348141.93401441</v>
      </c>
      <c r="AA702" s="192">
        <v>70330287.800075307</v>
      </c>
      <c r="AB702" s="192">
        <v>70385609.258238748</v>
      </c>
      <c r="AC702" s="192">
        <v>69921933.893982992</v>
      </c>
      <c r="AD702" s="192">
        <v>69604308.368898317</v>
      </c>
      <c r="AE702" s="192">
        <f t="shared" si="48"/>
        <v>72117079.665424928</v>
      </c>
      <c r="AF702" s="192">
        <f>HLOOKUP(MAX(T702:AD702),T702:$AD$1158,COUNT(AD702:$AD$1158),FALSE)</f>
        <v>160000</v>
      </c>
      <c r="AK702">
        <v>699</v>
      </c>
      <c r="AL702" s="198">
        <v>68264931.412550941</v>
      </c>
    </row>
    <row r="703" spans="13:38" x14ac:dyDescent="0.25">
      <c r="M703">
        <v>701</v>
      </c>
      <c r="N703">
        <f t="shared" si="45"/>
        <v>10</v>
      </c>
      <c r="O703">
        <f t="shared" si="46"/>
        <v>-1000</v>
      </c>
      <c r="P703">
        <f t="shared" si="47"/>
        <v>0.4</v>
      </c>
      <c r="S703">
        <v>701</v>
      </c>
      <c r="T703" s="192">
        <v>77102644.667942673</v>
      </c>
      <c r="U703" s="192">
        <v>77557593.759763911</v>
      </c>
      <c r="V703" s="192">
        <v>77772258.611761391</v>
      </c>
      <c r="W703" s="192">
        <v>77616913.326014489</v>
      </c>
      <c r="X703" s="192">
        <v>77539652.888293892</v>
      </c>
      <c r="Y703" s="192">
        <v>76909841.571137547</v>
      </c>
      <c r="Z703" s="192">
        <v>77292337.663639143</v>
      </c>
      <c r="AA703" s="192">
        <v>77524610.237909973</v>
      </c>
      <c r="AB703" s="192">
        <v>77830058.40428333</v>
      </c>
      <c r="AC703" s="192">
        <v>77299409.261206284</v>
      </c>
      <c r="AD703" s="192">
        <v>77346800.918627277</v>
      </c>
      <c r="AE703" s="192">
        <f t="shared" si="48"/>
        <v>77830058.40428333</v>
      </c>
      <c r="AF703" s="192">
        <f>HLOOKUP(MAX(T703:AD703),T703:$AD$1158,COUNT(AD703:$AD$1158),FALSE)</f>
        <v>190000</v>
      </c>
      <c r="AK703">
        <v>700</v>
      </c>
      <c r="AL703" s="198">
        <v>71402513.297259793</v>
      </c>
    </row>
    <row r="704" spans="13:38" x14ac:dyDescent="0.25">
      <c r="M704">
        <v>702</v>
      </c>
      <c r="N704">
        <f t="shared" si="45"/>
        <v>20</v>
      </c>
      <c r="O704">
        <f t="shared" si="46"/>
        <v>-1000</v>
      </c>
      <c r="P704">
        <f t="shared" si="47"/>
        <v>0.4</v>
      </c>
      <c r="S704">
        <v>702</v>
      </c>
      <c r="T704" s="192">
        <v>82546080.148307845</v>
      </c>
      <c r="U704" s="192">
        <v>83106242.369308174</v>
      </c>
      <c r="V704" s="192">
        <v>83715947.508546412</v>
      </c>
      <c r="W704" s="192">
        <v>83653082.811155364</v>
      </c>
      <c r="X704" s="192">
        <v>83819582.811233044</v>
      </c>
      <c r="Y704" s="192">
        <v>83603910.592552349</v>
      </c>
      <c r="Z704" s="192">
        <v>84236533.393263862</v>
      </c>
      <c r="AA704" s="192">
        <v>84369716.280658156</v>
      </c>
      <c r="AB704" s="192">
        <v>85085030.078415677</v>
      </c>
      <c r="AC704" s="192">
        <v>84993985.115460768</v>
      </c>
      <c r="AD704" s="192">
        <v>85291503.481091693</v>
      </c>
      <c r="AE704" s="192">
        <f t="shared" si="48"/>
        <v>85291503.481091693</v>
      </c>
      <c r="AF704" s="192">
        <f>HLOOKUP(MAX(T704:AD704),T704:$AD$1158,COUNT(AD704:$AD$1158),FALSE)</f>
        <v>200000</v>
      </c>
      <c r="AK704">
        <v>701</v>
      </c>
      <c r="AL704" s="198">
        <v>77563115.466617063</v>
      </c>
    </row>
    <row r="705" spans="13:38" x14ac:dyDescent="0.25">
      <c r="M705">
        <v>703</v>
      </c>
      <c r="N705">
        <f t="shared" si="45"/>
        <v>30</v>
      </c>
      <c r="O705">
        <f t="shared" si="46"/>
        <v>-1000</v>
      </c>
      <c r="P705">
        <f t="shared" si="47"/>
        <v>0.4</v>
      </c>
      <c r="S705">
        <v>703</v>
      </c>
      <c r="T705" s="192">
        <v>87725288.256079599</v>
      </c>
      <c r="U705" s="192">
        <v>88799804.557883292</v>
      </c>
      <c r="V705" s="192">
        <v>89703201.516761974</v>
      </c>
      <c r="W705" s="192">
        <v>89846898.416150317</v>
      </c>
      <c r="X705" s="192">
        <v>90263525.124437928</v>
      </c>
      <c r="Y705" s="192">
        <v>90297979.61396715</v>
      </c>
      <c r="Z705" s="192">
        <v>91003984.191799611</v>
      </c>
      <c r="AA705" s="192">
        <v>91564038.718492806</v>
      </c>
      <c r="AB705" s="192">
        <v>92529479.224460259</v>
      </c>
      <c r="AC705" s="192">
        <v>92492717.227391407</v>
      </c>
      <c r="AD705" s="192">
        <v>92908797.606808737</v>
      </c>
      <c r="AE705" s="192">
        <f t="shared" si="48"/>
        <v>92908797.606808737</v>
      </c>
      <c r="AF705" s="192">
        <f>HLOOKUP(MAX(T705:AD705),T705:$AD$1158,COUNT(AD705:$AD$1158),FALSE)</f>
        <v>200000</v>
      </c>
      <c r="AK705">
        <v>702</v>
      </c>
      <c r="AL705" s="198">
        <v>83884613.553551629</v>
      </c>
    </row>
    <row r="706" spans="13:38" x14ac:dyDescent="0.25">
      <c r="M706">
        <v>704</v>
      </c>
      <c r="N706">
        <f t="shared" si="45"/>
        <v>40</v>
      </c>
      <c r="O706">
        <f t="shared" si="46"/>
        <v>-1000</v>
      </c>
      <c r="P706">
        <f t="shared" si="47"/>
        <v>0.4</v>
      </c>
      <c r="S706">
        <v>704</v>
      </c>
      <c r="T706" s="192">
        <v>93208622.169452459</v>
      </c>
      <c r="U706" s="192">
        <v>94216998.084937394</v>
      </c>
      <c r="V706" s="192">
        <v>95452045.452674001</v>
      </c>
      <c r="W706" s="192">
        <v>96086112.471787184</v>
      </c>
      <c r="X706" s="192">
        <v>96441906.699192405</v>
      </c>
      <c r="Y706" s="192">
        <v>96821669.974704593</v>
      </c>
      <c r="Z706" s="192">
        <v>97948179.921424359</v>
      </c>
      <c r="AA706" s="192">
        <v>98575249.954826847</v>
      </c>
      <c r="AB706" s="192">
        <v>99612570.686490774</v>
      </c>
      <c r="AC706" s="192">
        <v>100187293.08164592</v>
      </c>
      <c r="AD706" s="192">
        <v>100853500.16927317</v>
      </c>
      <c r="AE706" s="192">
        <f t="shared" si="48"/>
        <v>100853500.16927317</v>
      </c>
      <c r="AF706" s="192">
        <f>HLOOKUP(MAX(T706:AD706),T706:$AD$1158,COUNT(AD706:$AD$1158),FALSE)</f>
        <v>200000</v>
      </c>
      <c r="AK706">
        <v>703</v>
      </c>
      <c r="AL706" s="198">
        <v>90045215.722908914</v>
      </c>
    </row>
    <row r="707" spans="13:38" x14ac:dyDescent="0.25">
      <c r="M707">
        <v>705</v>
      </c>
      <c r="N707">
        <f t="shared" si="45"/>
        <v>50</v>
      </c>
      <c r="O707">
        <f t="shared" si="46"/>
        <v>-1000</v>
      </c>
      <c r="P707">
        <f t="shared" si="47"/>
        <v>0.4</v>
      </c>
      <c r="S707">
        <v>705</v>
      </c>
      <c r="T707" s="192">
        <v>98652057.649817631</v>
      </c>
      <c r="U707" s="192">
        <v>99952292.045731604</v>
      </c>
      <c r="V707" s="192">
        <v>101439299.46088955</v>
      </c>
      <c r="W707" s="192">
        <v>102076883.50628613</v>
      </c>
      <c r="X707" s="192">
        <v>102885849.01239729</v>
      </c>
      <c r="Y707" s="192">
        <v>103515738.99611941</v>
      </c>
      <c r="Z707" s="192">
        <v>104606199.01316635</v>
      </c>
      <c r="AA707" s="192">
        <v>105769572.3926615</v>
      </c>
      <c r="AB707" s="192">
        <v>107057019.83253537</v>
      </c>
      <c r="AC707" s="192">
        <v>107881868.93590043</v>
      </c>
      <c r="AD707" s="192">
        <v>108798202.73173761</v>
      </c>
      <c r="AE707" s="192">
        <f t="shared" si="48"/>
        <v>108798202.73173761</v>
      </c>
      <c r="AF707" s="192">
        <f>HLOOKUP(MAX(T707:AD707),T707:$AD$1158,COUNT(AD707:$AD$1158),FALSE)</f>
        <v>200000</v>
      </c>
      <c r="AK707">
        <v>704</v>
      </c>
      <c r="AL707" s="198">
        <v>96366713.809843481</v>
      </c>
    </row>
    <row r="708" spans="13:38" x14ac:dyDescent="0.25">
      <c r="M708">
        <v>706</v>
      </c>
      <c r="N708">
        <f t="shared" ref="N708:N771" si="49">VLOOKUP(ROUNDUP(MOD(M708,15),0),$J$2:$K$17,2,FALSE)</f>
        <v>-75</v>
      </c>
      <c r="O708">
        <f t="shared" ref="O708:O771" si="50">VLOOKUP(ROUNDUP(MOD(M708/15,11),0),$J$20:$K$31,2,FALSE)</f>
        <v>1000</v>
      </c>
      <c r="P708">
        <f t="shared" ref="P708:P771" si="51">VLOOKUP(ROUNDUP(MOD(M708/165,7),0),$J$34:$K$41,2,FALSE)</f>
        <v>0.4</v>
      </c>
      <c r="S708">
        <v>706</v>
      </c>
      <c r="T708" s="192">
        <v>30929550.853256278</v>
      </c>
      <c r="U708" s="192">
        <v>29151363.122078806</v>
      </c>
      <c r="V708" s="192">
        <v>27592790.483664412</v>
      </c>
      <c r="W708" s="192">
        <v>25236689.961791974</v>
      </c>
      <c r="X708" s="192">
        <v>23003111.299770698</v>
      </c>
      <c r="Y708" s="192">
        <v>20589254.569131888</v>
      </c>
      <c r="Z708" s="192">
        <v>18627866.199020166</v>
      </c>
      <c r="AA708" s="192">
        <v>16736246.393138159</v>
      </c>
      <c r="AB708" s="192">
        <v>14965348.410191938</v>
      </c>
      <c r="AC708" s="192">
        <v>12734645.004352631</v>
      </c>
      <c r="AD708" s="192">
        <v>10592633.377369732</v>
      </c>
      <c r="AE708" s="192">
        <f t="shared" ref="AE708:AE771" si="52">MAX(T708:AD708)</f>
        <v>30929550.853256278</v>
      </c>
      <c r="AF708" s="192">
        <f>HLOOKUP(MAX(T708:AD708),T708:$AD$1158,COUNT(AD708:$AD$1158),FALSE)</f>
        <v>150000</v>
      </c>
      <c r="AK708">
        <v>705</v>
      </c>
      <c r="AL708" s="198">
        <v>102734546.21429493</v>
      </c>
    </row>
    <row r="709" spans="13:38" x14ac:dyDescent="0.25">
      <c r="M709">
        <v>707</v>
      </c>
      <c r="N709">
        <f t="shared" si="49"/>
        <v>-65</v>
      </c>
      <c r="O709">
        <f t="shared" si="50"/>
        <v>1000</v>
      </c>
      <c r="P709">
        <f t="shared" si="51"/>
        <v>0.4</v>
      </c>
      <c r="S709">
        <v>707</v>
      </c>
      <c r="T709" s="192">
        <v>36120732.324629076</v>
      </c>
      <c r="U709" s="192">
        <v>34809787.915863097</v>
      </c>
      <c r="V709" s="192">
        <v>33218369.496467181</v>
      </c>
      <c r="W709" s="192">
        <v>31354195.72360424</v>
      </c>
      <c r="X709" s="192">
        <v>29370743.769792892</v>
      </c>
      <c r="Y709" s="192">
        <v>26885784.052178394</v>
      </c>
      <c r="Z709" s="192">
        <v>25495752.085462201</v>
      </c>
      <c r="AA709" s="192">
        <v>23854258.987790126</v>
      </c>
      <c r="AB709" s="192">
        <v>22333487.71305383</v>
      </c>
      <c r="AC709" s="192">
        <v>20159009.525090575</v>
      </c>
      <c r="AD709" s="192">
        <v>18260758.335905969</v>
      </c>
      <c r="AE709" s="192">
        <f t="shared" si="52"/>
        <v>36120732.324629076</v>
      </c>
      <c r="AF709" s="192">
        <f>HLOOKUP(MAX(T709:AD709),T709:$AD$1158,COUNT(AD709:$AD$1158),FALSE)</f>
        <v>150000</v>
      </c>
      <c r="AK709">
        <v>706</v>
      </c>
      <c r="AL709" s="198">
        <v>24292921.69207038</v>
      </c>
    </row>
    <row r="710" spans="13:38" x14ac:dyDescent="0.25">
      <c r="M710">
        <v>708</v>
      </c>
      <c r="N710">
        <f t="shared" si="49"/>
        <v>-55</v>
      </c>
      <c r="O710">
        <f t="shared" si="50"/>
        <v>1000</v>
      </c>
      <c r="P710">
        <f t="shared" si="51"/>
        <v>0.4</v>
      </c>
      <c r="S710">
        <v>708</v>
      </c>
      <c r="T710" s="192">
        <v>41527197.070992038</v>
      </c>
      <c r="U710" s="192">
        <v>40242896.485822789</v>
      </c>
      <c r="V710" s="192">
        <v>39085748.550069518</v>
      </c>
      <c r="W710" s="192">
        <v>37219593.494900763</v>
      </c>
      <c r="X710" s="192">
        <v>35576306.101539344</v>
      </c>
      <c r="Y710" s="192">
        <v>33503543.230410509</v>
      </c>
      <c r="Z710" s="192">
        <v>32363637.971904241</v>
      </c>
      <c r="AA710" s="192">
        <v>30791102.632931471</v>
      </c>
      <c r="AB710" s="192">
        <v>29514091.795993481</v>
      </c>
      <c r="AC710" s="192">
        <v>27777275.536162395</v>
      </c>
      <c r="AD710" s="192">
        <v>26129151.055187713</v>
      </c>
      <c r="AE710" s="192">
        <f t="shared" si="52"/>
        <v>41527197.070992038</v>
      </c>
      <c r="AF710" s="192">
        <f>HLOOKUP(MAX(T710:AD710),T710:$AD$1158,COUNT(AD710:$AD$1158),FALSE)</f>
        <v>150000</v>
      </c>
      <c r="AK710">
        <v>707</v>
      </c>
      <c r="AL710" s="198">
        <v>30280740.033802204</v>
      </c>
    </row>
    <row r="711" spans="13:38" x14ac:dyDescent="0.25">
      <c r="M711">
        <v>709</v>
      </c>
      <c r="N711">
        <f t="shared" si="49"/>
        <v>-45</v>
      </c>
      <c r="O711">
        <f t="shared" si="50"/>
        <v>1000</v>
      </c>
      <c r="P711">
        <f t="shared" si="51"/>
        <v>0.4</v>
      </c>
      <c r="S711">
        <v>709</v>
      </c>
      <c r="T711" s="192">
        <v>46718378.542364828</v>
      </c>
      <c r="U711" s="192">
        <v>45901321.27960708</v>
      </c>
      <c r="V711" s="192">
        <v>44953127.603671849</v>
      </c>
      <c r="W711" s="192">
        <v>43337099.256713018</v>
      </c>
      <c r="X711" s="192">
        <v>41943938.571561538</v>
      </c>
      <c r="Y711" s="192">
        <v>40169808.213880159</v>
      </c>
      <c r="Z711" s="192">
        <v>39056721.179247297</v>
      </c>
      <c r="AA711" s="192">
        <v>37909115.227583446</v>
      </c>
      <c r="AB711" s="192">
        <v>36882231.098855376</v>
      </c>
      <c r="AC711" s="192">
        <v>35025746.696338288</v>
      </c>
      <c r="AD711" s="192">
        <v>33615607.634645954</v>
      </c>
      <c r="AE711" s="192">
        <f t="shared" si="52"/>
        <v>46718378.542364828</v>
      </c>
      <c r="AF711" s="192">
        <f>HLOOKUP(MAX(T711:AD711),T711:$AD$1158,COUNT(AD711:$AD$1158),FALSE)</f>
        <v>150000</v>
      </c>
      <c r="AK711">
        <v>708</v>
      </c>
      <c r="AL711" s="198">
        <v>36525928.27755408</v>
      </c>
    </row>
    <row r="712" spans="13:38" x14ac:dyDescent="0.25">
      <c r="M712">
        <v>710</v>
      </c>
      <c r="N712">
        <f t="shared" si="49"/>
        <v>-35</v>
      </c>
      <c r="O712">
        <f t="shared" si="50"/>
        <v>1000</v>
      </c>
      <c r="P712">
        <f t="shared" si="51"/>
        <v>0.4</v>
      </c>
      <c r="S712">
        <v>710</v>
      </c>
      <c r="T712" s="192">
        <v>52124843.288727798</v>
      </c>
      <c r="U712" s="192">
        <v>51245909.085524201</v>
      </c>
      <c r="V712" s="192">
        <v>50671169.059821717</v>
      </c>
      <c r="W712" s="192">
        <v>49454605.018525288</v>
      </c>
      <c r="X712" s="192">
        <v>48002482.635325693</v>
      </c>
      <c r="Y712" s="192">
        <v>46570625.178187378</v>
      </c>
      <c r="Z712" s="192">
        <v>45924607.065689333</v>
      </c>
      <c r="AA712" s="192">
        <v>44733788.032855004</v>
      </c>
      <c r="AB712" s="192">
        <v>43946722.662620693</v>
      </c>
      <c r="AC712" s="192">
        <v>42644012.707410105</v>
      </c>
      <c r="AD712" s="192">
        <v>41484000.353927702</v>
      </c>
      <c r="AE712" s="192">
        <f t="shared" si="52"/>
        <v>52124843.288727798</v>
      </c>
      <c r="AF712" s="192">
        <f>HLOOKUP(MAX(T712:AD712),T712:$AD$1158,COUNT(AD712:$AD$1158),FALSE)</f>
        <v>150000</v>
      </c>
      <c r="AK712">
        <v>709</v>
      </c>
      <c r="AL712" s="198">
        <v>42612162.855718665</v>
      </c>
    </row>
    <row r="713" spans="13:38" x14ac:dyDescent="0.25">
      <c r="M713">
        <v>711</v>
      </c>
      <c r="N713">
        <f t="shared" si="49"/>
        <v>-25</v>
      </c>
      <c r="O713">
        <f t="shared" si="50"/>
        <v>1000</v>
      </c>
      <c r="P713">
        <f t="shared" si="51"/>
        <v>0.4</v>
      </c>
      <c r="S713">
        <v>711</v>
      </c>
      <c r="T713" s="192">
        <v>57491968.925910272</v>
      </c>
      <c r="U713" s="192">
        <v>56863161.430916607</v>
      </c>
      <c r="V713" s="192">
        <v>56538548.113424055</v>
      </c>
      <c r="W713" s="192">
        <v>55416406.912473455</v>
      </c>
      <c r="X713" s="192">
        <v>54416787.571374007</v>
      </c>
      <c r="Y713" s="192">
        <v>53236890.161657028</v>
      </c>
      <c r="Z713" s="192">
        <v>52459121.968018189</v>
      </c>
      <c r="AA713" s="192">
        <v>51851800.627506971</v>
      </c>
      <c r="AB713" s="192">
        <v>51314861.965482593</v>
      </c>
      <c r="AC713" s="192">
        <v>50318117.880565114</v>
      </c>
      <c r="AD713" s="192">
        <v>49410065.574504048</v>
      </c>
      <c r="AE713" s="192">
        <f t="shared" si="52"/>
        <v>57491968.925910272</v>
      </c>
      <c r="AF713" s="192">
        <f>HLOOKUP(MAX(T713:AD713),T713:$AD$1158,COUNT(AD713:$AD$1158),FALSE)</f>
        <v>150000</v>
      </c>
      <c r="AK713">
        <v>710</v>
      </c>
      <c r="AL713" s="198">
        <v>48857351.099470533</v>
      </c>
    </row>
    <row r="714" spans="13:38" x14ac:dyDescent="0.25">
      <c r="M714">
        <v>712</v>
      </c>
      <c r="N714">
        <f t="shared" si="49"/>
        <v>-15</v>
      </c>
      <c r="O714">
        <f t="shared" si="50"/>
        <v>1000</v>
      </c>
      <c r="P714">
        <f t="shared" si="51"/>
        <v>0.4</v>
      </c>
      <c r="S714">
        <v>712</v>
      </c>
      <c r="T714" s="192">
        <v>62598571.312545054</v>
      </c>
      <c r="U714" s="192">
        <v>62480413.776309013</v>
      </c>
      <c r="V714" s="192">
        <v>62256589.569573924</v>
      </c>
      <c r="W714" s="192">
        <v>61533912.674285725</v>
      </c>
      <c r="X714" s="192">
        <v>60784420.041396208</v>
      </c>
      <c r="Y714" s="192">
        <v>59637707.125964247</v>
      </c>
      <c r="Z714" s="192">
        <v>59377346.998909175</v>
      </c>
      <c r="AA714" s="192">
        <v>58969813.222158946</v>
      </c>
      <c r="AB714" s="192">
        <v>58683001.268344484</v>
      </c>
      <c r="AC714" s="192">
        <v>57686643.239219867</v>
      </c>
      <c r="AD714" s="192">
        <v>57020518.031745687</v>
      </c>
      <c r="AE714" s="192">
        <f t="shared" si="52"/>
        <v>62598571.312545054</v>
      </c>
      <c r="AF714" s="192">
        <f>HLOOKUP(MAX(T714:AD714),T714:$AD$1158,COUNT(AD714:$AD$1158),FALSE)</f>
        <v>150000</v>
      </c>
      <c r="AK714">
        <v>711</v>
      </c>
      <c r="AL714" s="198">
        <v>55102539.343222424</v>
      </c>
    </row>
    <row r="715" spans="13:38" x14ac:dyDescent="0.25">
      <c r="M715">
        <v>713</v>
      </c>
      <c r="N715">
        <f t="shared" si="49"/>
        <v>-10</v>
      </c>
      <c r="O715">
        <f t="shared" si="50"/>
        <v>1000</v>
      </c>
      <c r="P715">
        <f t="shared" si="51"/>
        <v>0.4</v>
      </c>
      <c r="S715">
        <v>713</v>
      </c>
      <c r="T715" s="192">
        <v>65301803.685726523</v>
      </c>
      <c r="U715" s="192">
        <v>65166654.846160337</v>
      </c>
      <c r="V715" s="192">
        <v>65211781.990176737</v>
      </c>
      <c r="W715" s="192">
        <v>64615085.118599191</v>
      </c>
      <c r="X715" s="192">
        <v>63782829.90511851</v>
      </c>
      <c r="Y715" s="192">
        <v>62970839.617699079</v>
      </c>
      <c r="Z715" s="192">
        <v>62786120.369905733</v>
      </c>
      <c r="AA715" s="192">
        <v>62321564.328144118</v>
      </c>
      <c r="AB715" s="192">
        <v>62152532.788417295</v>
      </c>
      <c r="AC715" s="192">
        <v>61523695.825797379</v>
      </c>
      <c r="AD715" s="192">
        <v>60983550.64203386</v>
      </c>
      <c r="AE715" s="192">
        <f t="shared" si="52"/>
        <v>65301803.685726523</v>
      </c>
      <c r="AF715" s="192">
        <f>HLOOKUP(MAX(T715:AD715),T715:$AD$1158,COUNT(AD715:$AD$1158),FALSE)</f>
        <v>150000</v>
      </c>
      <c r="AK715">
        <v>712</v>
      </c>
      <c r="AL715" s="198">
        <v>61090357.684954256</v>
      </c>
    </row>
    <row r="716" spans="13:38" x14ac:dyDescent="0.25">
      <c r="M716">
        <v>714</v>
      </c>
      <c r="N716">
        <f t="shared" si="49"/>
        <v>-5</v>
      </c>
      <c r="O716">
        <f t="shared" si="50"/>
        <v>1000</v>
      </c>
      <c r="P716">
        <f t="shared" si="51"/>
        <v>0.4</v>
      </c>
      <c r="S716">
        <v>714</v>
      </c>
      <c r="T716" s="192">
        <v>67965696.94972752</v>
      </c>
      <c r="U716" s="192">
        <v>67954694.794660598</v>
      </c>
      <c r="V716" s="192">
        <v>68123968.623176247</v>
      </c>
      <c r="W716" s="192">
        <v>67399310.445582256</v>
      </c>
      <c r="X716" s="192">
        <v>66989982.37314266</v>
      </c>
      <c r="Y716" s="192">
        <v>66303972.109433904</v>
      </c>
      <c r="Z716" s="192">
        <v>66245232.885351226</v>
      </c>
      <c r="AA716" s="192">
        <v>65906656.867300287</v>
      </c>
      <c r="AB716" s="192">
        <v>65863605.351284131</v>
      </c>
      <c r="AC716" s="192">
        <v>65360748.412374884</v>
      </c>
      <c r="AD716" s="192">
        <v>64946583.252322033</v>
      </c>
      <c r="AE716" s="192">
        <f t="shared" si="52"/>
        <v>68123968.623176247</v>
      </c>
      <c r="AF716" s="192">
        <f>HLOOKUP(MAX(T716:AD716),T716:$AD$1158,COUNT(AD716:$AD$1158),FALSE)</f>
        <v>160000</v>
      </c>
      <c r="AK716">
        <v>713</v>
      </c>
      <c r="AL716" s="198">
        <v>64190064.309985369</v>
      </c>
    </row>
    <row r="717" spans="13:38" x14ac:dyDescent="0.25">
      <c r="M717">
        <v>715</v>
      </c>
      <c r="N717">
        <f t="shared" si="49"/>
        <v>0</v>
      </c>
      <c r="O717">
        <f t="shared" si="50"/>
        <v>1000</v>
      </c>
      <c r="P717">
        <f t="shared" si="51"/>
        <v>0.4</v>
      </c>
      <c r="S717">
        <v>715</v>
      </c>
      <c r="T717" s="192">
        <v>70668929.322909012</v>
      </c>
      <c r="U717" s="192">
        <v>70783907.191552743</v>
      </c>
      <c r="V717" s="192">
        <v>71079161.043779075</v>
      </c>
      <c r="W717" s="192">
        <v>70435643.763081014</v>
      </c>
      <c r="X717" s="192">
        <v>70150462.375140682</v>
      </c>
      <c r="Y717" s="192">
        <v>69588598.79593119</v>
      </c>
      <c r="Z717" s="192">
        <v>69479203.577248782</v>
      </c>
      <c r="AA717" s="192">
        <v>69491749.406456441</v>
      </c>
      <c r="AB717" s="192">
        <v>69574677.914150953</v>
      </c>
      <c r="AC717" s="192">
        <v>69141961.836869195</v>
      </c>
      <c r="AD717" s="192">
        <v>68851943.361315608</v>
      </c>
      <c r="AE717" s="192">
        <f t="shared" si="52"/>
        <v>71079161.043779075</v>
      </c>
      <c r="AF717" s="192">
        <f>HLOOKUP(MAX(T717:AD717),T717:$AD$1158,COUNT(AD717:$AD$1158),FALSE)</f>
        <v>160000</v>
      </c>
      <c r="AK717">
        <v>714</v>
      </c>
      <c r="AL717" s="198">
        <v>67335545.928706124</v>
      </c>
    </row>
    <row r="718" spans="13:38" x14ac:dyDescent="0.25">
      <c r="M718">
        <v>716</v>
      </c>
      <c r="N718">
        <f t="shared" si="49"/>
        <v>10</v>
      </c>
      <c r="O718">
        <f t="shared" si="50"/>
        <v>1000</v>
      </c>
      <c r="P718">
        <f t="shared" si="51"/>
        <v>0.4</v>
      </c>
      <c r="S718">
        <v>716</v>
      </c>
      <c r="T718" s="192">
        <v>75899449.903462291</v>
      </c>
      <c r="U718" s="192">
        <v>76401159.536945134</v>
      </c>
      <c r="V718" s="192">
        <v>76661734.268978536</v>
      </c>
      <c r="W718" s="192">
        <v>76553149.524893269</v>
      </c>
      <c r="X718" s="192">
        <v>76518094.845162868</v>
      </c>
      <c r="Y718" s="192">
        <v>75933634.084215254</v>
      </c>
      <c r="Z718" s="192">
        <v>76347089.463690817</v>
      </c>
      <c r="AA718" s="192">
        <v>76609762.001108423</v>
      </c>
      <c r="AB718" s="192">
        <v>76942817.217012852</v>
      </c>
      <c r="AC718" s="192">
        <v>76446272.159128278</v>
      </c>
      <c r="AD718" s="192">
        <v>76520068.319851846</v>
      </c>
      <c r="AE718" s="192">
        <f t="shared" si="52"/>
        <v>76942817.217012852</v>
      </c>
      <c r="AF718" s="192">
        <f>HLOOKUP(MAX(T718:AD718),T718:$AD$1158,COUNT(AD718:$AD$1158),FALSE)</f>
        <v>190000</v>
      </c>
      <c r="AK718">
        <v>715</v>
      </c>
      <c r="AL718" s="198">
        <v>70435252.553737253</v>
      </c>
    </row>
    <row r="719" spans="13:38" x14ac:dyDescent="0.25">
      <c r="M719">
        <v>717</v>
      </c>
      <c r="N719">
        <f t="shared" si="49"/>
        <v>20</v>
      </c>
      <c r="O719">
        <f t="shared" si="50"/>
        <v>1000</v>
      </c>
      <c r="P719">
        <f t="shared" si="51"/>
        <v>0.4</v>
      </c>
      <c r="S719">
        <v>717</v>
      </c>
      <c r="T719" s="192">
        <v>81266575.540644765</v>
      </c>
      <c r="U719" s="192">
        <v>81875440.555296734</v>
      </c>
      <c r="V719" s="192">
        <v>82529113.322580874</v>
      </c>
      <c r="W719" s="192">
        <v>82514951.418841437</v>
      </c>
      <c r="X719" s="192">
        <v>82723657.176909342</v>
      </c>
      <c r="Y719" s="192">
        <v>82551393.262447357</v>
      </c>
      <c r="Z719" s="192">
        <v>83214975.350132853</v>
      </c>
      <c r="AA719" s="192">
        <v>83382262.322719619</v>
      </c>
      <c r="AB719" s="192">
        <v>84123421.299952492</v>
      </c>
      <c r="AC719" s="192">
        <v>84064538.170200095</v>
      </c>
      <c r="AD719" s="192">
        <v>84388461.039133579</v>
      </c>
      <c r="AE719" s="192">
        <f t="shared" si="52"/>
        <v>84388461.039133579</v>
      </c>
      <c r="AF719" s="192">
        <f>HLOOKUP(MAX(T719:AD719),T719:$AD$1158,COUNT(AD719:$AD$1158),FALSE)</f>
        <v>200000</v>
      </c>
      <c r="AK719">
        <v>716</v>
      </c>
      <c r="AL719" s="198">
        <v>76521487.13190183</v>
      </c>
    </row>
    <row r="720" spans="13:38" x14ac:dyDescent="0.25">
      <c r="M720">
        <v>718</v>
      </c>
      <c r="N720">
        <f t="shared" si="49"/>
        <v>30</v>
      </c>
      <c r="O720">
        <f t="shared" si="50"/>
        <v>1000</v>
      </c>
      <c r="P720">
        <f t="shared" si="51"/>
        <v>0.4</v>
      </c>
      <c r="S720">
        <v>718</v>
      </c>
      <c r="T720" s="192">
        <v>86373177.927279532</v>
      </c>
      <c r="U720" s="192">
        <v>87492692.900689125</v>
      </c>
      <c r="V720" s="192">
        <v>88439498.163786516</v>
      </c>
      <c r="W720" s="192">
        <v>88632457.180653706</v>
      </c>
      <c r="X720" s="192">
        <v>89091289.646931514</v>
      </c>
      <c r="Y720" s="192">
        <v>89169152.440679461</v>
      </c>
      <c r="Z720" s="192">
        <v>89908058.55747591</v>
      </c>
      <c r="AA720" s="192">
        <v>90500274.917371586</v>
      </c>
      <c r="AB720" s="192">
        <v>91491560.602814391</v>
      </c>
      <c r="AC720" s="192">
        <v>91488902.690938026</v>
      </c>
      <c r="AD720" s="192">
        <v>91932590.119886428</v>
      </c>
      <c r="AE720" s="192">
        <f t="shared" si="52"/>
        <v>91932590.119886428</v>
      </c>
      <c r="AF720" s="192">
        <f>HLOOKUP(MAX(T720:AD720),T720:$AD$1158,COUNT(AD720:$AD$1158),FALSE)</f>
        <v>200000</v>
      </c>
      <c r="AK720">
        <v>717</v>
      </c>
      <c r="AL720" s="198">
        <v>82766675.375653699</v>
      </c>
    </row>
    <row r="721" spans="13:38" x14ac:dyDescent="0.25">
      <c r="M721">
        <v>719</v>
      </c>
      <c r="N721">
        <f t="shared" si="49"/>
        <v>40</v>
      </c>
      <c r="O721">
        <f t="shared" si="50"/>
        <v>1000</v>
      </c>
      <c r="P721">
        <f t="shared" si="51"/>
        <v>0.4</v>
      </c>
      <c r="S721">
        <v>719</v>
      </c>
      <c r="T721" s="192">
        <v>91779642.673642501</v>
      </c>
      <c r="U721" s="192">
        <v>92837280.706606254</v>
      </c>
      <c r="V721" s="192">
        <v>94114533.832333088</v>
      </c>
      <c r="W721" s="192">
        <v>94794802.069280669</v>
      </c>
      <c r="X721" s="192">
        <v>95196506.176721826</v>
      </c>
      <c r="Y721" s="192">
        <v>95618475.210224211</v>
      </c>
      <c r="Z721" s="192">
        <v>96775944.44391796</v>
      </c>
      <c r="AA721" s="192">
        <v>97437118.562512934</v>
      </c>
      <c r="AB721" s="192">
        <v>98502046.343707949</v>
      </c>
      <c r="AC721" s="192">
        <v>99107168.702009842</v>
      </c>
      <c r="AD721" s="192">
        <v>99800982.839168176</v>
      </c>
      <c r="AE721" s="192">
        <f t="shared" si="52"/>
        <v>99800982.839168176</v>
      </c>
      <c r="AF721" s="192">
        <f>HLOOKUP(MAX(T721:AD721),T721:$AD$1158,COUNT(AD721:$AD$1158),FALSE)</f>
        <v>200000</v>
      </c>
      <c r="AK721">
        <v>718</v>
      </c>
      <c r="AL721" s="198">
        <v>88852909.953818291</v>
      </c>
    </row>
    <row r="722" spans="13:38" x14ac:dyDescent="0.25">
      <c r="M722">
        <v>720</v>
      </c>
      <c r="N722">
        <f t="shared" si="49"/>
        <v>50</v>
      </c>
      <c r="O722">
        <f t="shared" si="50"/>
        <v>1000</v>
      </c>
      <c r="P722">
        <f t="shared" si="51"/>
        <v>0.4</v>
      </c>
      <c r="S722">
        <v>720</v>
      </c>
      <c r="T722" s="192">
        <v>97146768.310824975</v>
      </c>
      <c r="U722" s="192">
        <v>98495705.500390545</v>
      </c>
      <c r="V722" s="192">
        <v>100024918.6735387</v>
      </c>
      <c r="W722" s="192">
        <v>100711764.83641411</v>
      </c>
      <c r="X722" s="192">
        <v>101564138.64674398</v>
      </c>
      <c r="Y722" s="192">
        <v>102236234.38845633</v>
      </c>
      <c r="Z722" s="192">
        <v>103360798.49069577</v>
      </c>
      <c r="AA722" s="192">
        <v>104555131.15716492</v>
      </c>
      <c r="AB722" s="192">
        <v>105870185.64656983</v>
      </c>
      <c r="AC722" s="192">
        <v>106725434.71308167</v>
      </c>
      <c r="AD722" s="192">
        <v>107669375.55844992</v>
      </c>
      <c r="AE722" s="192">
        <f t="shared" si="52"/>
        <v>107669375.55844992</v>
      </c>
      <c r="AF722" s="192">
        <f>HLOOKUP(MAX(T722:AD722),T722:$AD$1158,COUNT(AD722:$AD$1158),FALSE)</f>
        <v>200000</v>
      </c>
      <c r="AK722">
        <v>719</v>
      </c>
      <c r="AL722" s="198">
        <v>95098098.19757016</v>
      </c>
    </row>
    <row r="723" spans="13:38" x14ac:dyDescent="0.25">
      <c r="M723">
        <v>721</v>
      </c>
      <c r="N723">
        <f t="shared" si="49"/>
        <v>-75</v>
      </c>
      <c r="O723">
        <f t="shared" si="50"/>
        <v>3000</v>
      </c>
      <c r="P723">
        <f t="shared" si="51"/>
        <v>0.4</v>
      </c>
      <c r="S723">
        <v>721</v>
      </c>
      <c r="T723" s="192">
        <v>30365738.539726686</v>
      </c>
      <c r="U723" s="192">
        <v>28636812.926028036</v>
      </c>
      <c r="V723" s="192">
        <v>27120446.045603856</v>
      </c>
      <c r="W723" s="192">
        <v>24813048.317383032</v>
      </c>
      <c r="X723" s="192">
        <v>22622877.95958047</v>
      </c>
      <c r="Y723" s="192">
        <v>20251226.986931872</v>
      </c>
      <c r="Z723" s="192">
        <v>18323942.702012625</v>
      </c>
      <c r="AA723" s="192">
        <v>16463282.183104604</v>
      </c>
      <c r="AB723" s="192">
        <v>14719991.249689464</v>
      </c>
      <c r="AC723" s="192">
        <v>12519687.806996929</v>
      </c>
      <c r="AD723" s="192">
        <v>10405283.229545103</v>
      </c>
      <c r="AE723" s="192">
        <f t="shared" si="52"/>
        <v>30365738.539726686</v>
      </c>
      <c r="AF723" s="192">
        <f>HLOOKUP(MAX(T723:AD723),T723:$AD$1158,COUNT(AD723:$AD$1158),FALSE)</f>
        <v>150000</v>
      </c>
      <c r="AK723">
        <v>720</v>
      </c>
      <c r="AL723" s="198">
        <v>101389061.43501171</v>
      </c>
    </row>
    <row r="724" spans="13:38" x14ac:dyDescent="0.25">
      <c r="M724">
        <v>722</v>
      </c>
      <c r="N724">
        <f t="shared" si="49"/>
        <v>-65</v>
      </c>
      <c r="O724">
        <f t="shared" si="50"/>
        <v>3000</v>
      </c>
      <c r="P724">
        <f t="shared" si="51"/>
        <v>0.4</v>
      </c>
      <c r="S724">
        <v>722</v>
      </c>
      <c r="T724" s="192">
        <v>35483111.743733987</v>
      </c>
      <c r="U724" s="192">
        <v>34218368.552802436</v>
      </c>
      <c r="V724" s="192">
        <v>32672860.013442427</v>
      </c>
      <c r="W724" s="192">
        <v>30854244.2360126</v>
      </c>
      <c r="X724" s="192">
        <v>28914200.58641997</v>
      </c>
      <c r="Y724" s="192">
        <v>26475150.74884139</v>
      </c>
      <c r="Z724" s="192">
        <v>25115518.745271973</v>
      </c>
      <c r="AA724" s="192">
        <v>23504984.934573878</v>
      </c>
      <c r="AB724" s="192">
        <v>22011820.709368665</v>
      </c>
      <c r="AC724" s="192">
        <v>19869684.736542173</v>
      </c>
      <c r="AD724" s="192">
        <v>17999040.596888643</v>
      </c>
      <c r="AE724" s="192">
        <f t="shared" si="52"/>
        <v>35483111.743733987</v>
      </c>
      <c r="AF724" s="192">
        <f>HLOOKUP(MAX(T724:AD724),T724:$AD$1158,COUNT(AD724:$AD$1158),FALSE)</f>
        <v>150000</v>
      </c>
      <c r="AK724">
        <v>721</v>
      </c>
      <c r="AL724" s="198">
        <v>23889473.262077436</v>
      </c>
    </row>
    <row r="725" spans="13:38" x14ac:dyDescent="0.25">
      <c r="M725">
        <v>723</v>
      </c>
      <c r="N725">
        <f t="shared" si="49"/>
        <v>-55</v>
      </c>
      <c r="O725">
        <f t="shared" si="50"/>
        <v>3000</v>
      </c>
      <c r="P725">
        <f t="shared" si="51"/>
        <v>0.4</v>
      </c>
      <c r="S725">
        <v>723</v>
      </c>
      <c r="T725" s="192">
        <v>40812707.323087052</v>
      </c>
      <c r="U725" s="192">
        <v>39577668.855396628</v>
      </c>
      <c r="V725" s="192">
        <v>38463929.223862067</v>
      </c>
      <c r="W725" s="192">
        <v>36646476.962344937</v>
      </c>
      <c r="X725" s="192">
        <v>35045395.326973729</v>
      </c>
      <c r="Y725" s="192">
        <v>33016600.083890818</v>
      </c>
      <c r="Z725" s="192">
        <v>31907094.788531318</v>
      </c>
      <c r="AA725" s="192">
        <v>30367460.988522526</v>
      </c>
      <c r="AB725" s="192">
        <v>29118057.201115608</v>
      </c>
      <c r="AC725" s="192">
        <v>27411640.904431298</v>
      </c>
      <c r="AD725" s="192">
        <v>25791123.472987697</v>
      </c>
      <c r="AE725" s="192">
        <f t="shared" si="52"/>
        <v>40812707.323087052</v>
      </c>
      <c r="AF725" s="192">
        <f>HLOOKUP(MAX(T725:AD725),T725:$AD$1158,COUNT(AD725:$AD$1158),FALSE)</f>
        <v>150000</v>
      </c>
      <c r="AK725">
        <v>722</v>
      </c>
      <c r="AL725" s="198">
        <v>29804126.558845058</v>
      </c>
    </row>
    <row r="726" spans="13:38" x14ac:dyDescent="0.25">
      <c r="M726">
        <v>724</v>
      </c>
      <c r="N726">
        <f t="shared" si="49"/>
        <v>-45</v>
      </c>
      <c r="O726">
        <f t="shared" si="50"/>
        <v>3000</v>
      </c>
      <c r="P726">
        <f t="shared" si="51"/>
        <v>0.4</v>
      </c>
      <c r="S726">
        <v>724</v>
      </c>
      <c r="T726" s="192">
        <v>45930080.527094357</v>
      </c>
      <c r="U726" s="192">
        <v>45159224.482171029</v>
      </c>
      <c r="V726" s="192">
        <v>44254998.434281722</v>
      </c>
      <c r="W726" s="192">
        <v>42687672.880974501</v>
      </c>
      <c r="X726" s="192">
        <v>41336717.953813225</v>
      </c>
      <c r="Y726" s="192">
        <v>39605995.900350563</v>
      </c>
      <c r="Z726" s="192">
        <v>38525810.404681675</v>
      </c>
      <c r="AA726" s="192">
        <v>37409163.739991799</v>
      </c>
      <c r="AB726" s="192">
        <v>36409886.660794809</v>
      </c>
      <c r="AC726" s="192">
        <v>34587506.343470208</v>
      </c>
      <c r="AD726" s="192">
        <v>33204974.331308953</v>
      </c>
      <c r="AE726" s="192">
        <f t="shared" si="52"/>
        <v>45930080.527094357</v>
      </c>
      <c r="AF726" s="192">
        <f>HLOOKUP(MAX(T726:AD726),T726:$AD$1158,COUNT(AD726:$AD$1158),FALSE)</f>
        <v>150000</v>
      </c>
      <c r="AK726">
        <v>723</v>
      </c>
      <c r="AL726" s="198">
        <v>35973004.959414251</v>
      </c>
    </row>
    <row r="727" spans="13:38" x14ac:dyDescent="0.25">
      <c r="M727">
        <v>725</v>
      </c>
      <c r="N727">
        <f t="shared" si="49"/>
        <v>-35</v>
      </c>
      <c r="O727">
        <f t="shared" si="50"/>
        <v>3000</v>
      </c>
      <c r="P727">
        <f t="shared" si="51"/>
        <v>0.4</v>
      </c>
      <c r="S727">
        <v>725</v>
      </c>
      <c r="T727" s="192">
        <v>51259676.106447428</v>
      </c>
      <c r="U727" s="192">
        <v>50431206.566951163</v>
      </c>
      <c r="V727" s="192">
        <v>49898672.29923889</v>
      </c>
      <c r="W727" s="192">
        <v>48728868.799604081</v>
      </c>
      <c r="X727" s="192">
        <v>47322656.296440408</v>
      </c>
      <c r="Y727" s="192">
        <v>45933004.597292297</v>
      </c>
      <c r="Z727" s="192">
        <v>45317386.44794102</v>
      </c>
      <c r="AA727" s="192">
        <v>44160671.500299178</v>
      </c>
      <c r="AB727" s="192">
        <v>43401213.17959594</v>
      </c>
      <c r="AC727" s="192">
        <v>42129462.511359334</v>
      </c>
      <c r="AD727" s="192">
        <v>40997057.207408004</v>
      </c>
      <c r="AE727" s="192">
        <f t="shared" si="52"/>
        <v>51259676.106447428</v>
      </c>
      <c r="AF727" s="192">
        <f>HLOOKUP(MAX(T727:AD727),T727:$AD$1158,COUNT(AD727:$AD$1158),FALSE)</f>
        <v>150000</v>
      </c>
      <c r="AK727">
        <v>724</v>
      </c>
      <c r="AL727" s="198">
        <v>41984871.946386136</v>
      </c>
    </row>
    <row r="728" spans="13:38" x14ac:dyDescent="0.25">
      <c r="M728">
        <v>726</v>
      </c>
      <c r="N728">
        <f t="shared" si="49"/>
        <v>-25</v>
      </c>
      <c r="O728">
        <f t="shared" si="50"/>
        <v>3000</v>
      </c>
      <c r="P728">
        <f t="shared" si="51"/>
        <v>0.4</v>
      </c>
      <c r="S728">
        <v>726</v>
      </c>
      <c r="T728" s="192">
        <v>56550491.900447212</v>
      </c>
      <c r="U728" s="192">
        <v>55972149.069160879</v>
      </c>
      <c r="V728" s="192">
        <v>55689741.50965853</v>
      </c>
      <c r="W728" s="192">
        <v>54616303.102359541</v>
      </c>
      <c r="X728" s="192">
        <v>53660092.065478817</v>
      </c>
      <c r="Y728" s="192">
        <v>52522400.413752049</v>
      </c>
      <c r="Z728" s="192">
        <v>51779295.629132897</v>
      </c>
      <c r="AA728" s="192">
        <v>51202374.251768447</v>
      </c>
      <c r="AB728" s="192">
        <v>50693042.639275149</v>
      </c>
      <c r="AC728" s="192">
        <v>49726698.517504439</v>
      </c>
      <c r="AD728" s="192">
        <v>48846253.260974452</v>
      </c>
      <c r="AE728" s="192">
        <f t="shared" si="52"/>
        <v>56550491.900447212</v>
      </c>
      <c r="AF728" s="192">
        <f>HLOOKUP(MAX(T728:AD728),T728:$AD$1158,COUNT(AD728:$AD$1158),FALSE)</f>
        <v>150000</v>
      </c>
      <c r="AK728">
        <v>725</v>
      </c>
      <c r="AL728" s="198">
        <v>48153750.346955322</v>
      </c>
    </row>
    <row r="729" spans="13:38" x14ac:dyDescent="0.25">
      <c r="M729">
        <v>727</v>
      </c>
      <c r="N729">
        <f t="shared" si="49"/>
        <v>-15</v>
      </c>
      <c r="O729">
        <f t="shared" si="50"/>
        <v>3000</v>
      </c>
      <c r="P729">
        <f t="shared" si="51"/>
        <v>0.4</v>
      </c>
      <c r="S729">
        <v>727</v>
      </c>
      <c r="T729" s="192">
        <v>61584488.565944992</v>
      </c>
      <c r="U729" s="192">
        <v>61513091.571370587</v>
      </c>
      <c r="V729" s="192">
        <v>61333415.374615692</v>
      </c>
      <c r="W729" s="192">
        <v>60657499.020989105</v>
      </c>
      <c r="X729" s="192">
        <v>59951414.692318313</v>
      </c>
      <c r="Y729" s="192">
        <v>58849409.110693783</v>
      </c>
      <c r="Z729" s="192">
        <v>58620651.493013985</v>
      </c>
      <c r="AA729" s="192">
        <v>58244077.003237724</v>
      </c>
      <c r="AB729" s="192">
        <v>57984872.09895435</v>
      </c>
      <c r="AC729" s="192">
        <v>57021415.608793706</v>
      </c>
      <c r="AD729" s="192">
        <v>56382897.450850599</v>
      </c>
      <c r="AE729" s="192">
        <f t="shared" si="52"/>
        <v>61584488.565944992</v>
      </c>
      <c r="AF729" s="192">
        <f>HLOOKUP(MAX(T729:AD729),T729:$AD$1158,COUNT(AD729:$AD$1158),FALSE)</f>
        <v>150000</v>
      </c>
      <c r="AK729">
        <v>726</v>
      </c>
      <c r="AL729" s="198">
        <v>54322628.747524515</v>
      </c>
    </row>
    <row r="730" spans="13:38" x14ac:dyDescent="0.25">
      <c r="M730">
        <v>728</v>
      </c>
      <c r="N730">
        <f t="shared" si="49"/>
        <v>-10</v>
      </c>
      <c r="O730">
        <f t="shared" si="50"/>
        <v>3000</v>
      </c>
      <c r="P730">
        <f t="shared" si="51"/>
        <v>0.4</v>
      </c>
      <c r="S730">
        <v>728</v>
      </c>
      <c r="T730" s="192">
        <v>64249286.355621532</v>
      </c>
      <c r="U730" s="192">
        <v>64162840.309706941</v>
      </c>
      <c r="V730" s="192">
        <v>64250173.211713552</v>
      </c>
      <c r="W730" s="192">
        <v>63700236.881797642</v>
      </c>
      <c r="X730" s="192">
        <v>62913891.548352867</v>
      </c>
      <c r="Y730" s="192">
        <v>62144107.018923663</v>
      </c>
      <c r="Z730" s="192">
        <v>61991549.60433279</v>
      </c>
      <c r="AA730" s="192">
        <v>61559895.101535156</v>
      </c>
      <c r="AB730" s="192">
        <v>61418470.611339413</v>
      </c>
      <c r="AC730" s="192">
        <v>60820033.611866251</v>
      </c>
      <c r="AD730" s="192">
        <v>60307495.477633819</v>
      </c>
      <c r="AE730" s="192">
        <f t="shared" si="52"/>
        <v>64250173.211713552</v>
      </c>
      <c r="AF730" s="192">
        <f>HLOOKUP(MAX(T730:AD730),T730:$AD$1158,COUNT(AD730:$AD$1158),FALSE)</f>
        <v>160000</v>
      </c>
      <c r="AK730">
        <v>727</v>
      </c>
      <c r="AL730" s="198">
        <v>60237282.044292152</v>
      </c>
    </row>
    <row r="731" spans="13:38" x14ac:dyDescent="0.25">
      <c r="M731">
        <v>729</v>
      </c>
      <c r="N731">
        <f t="shared" si="49"/>
        <v>-5</v>
      </c>
      <c r="O731">
        <f t="shared" si="50"/>
        <v>3000</v>
      </c>
      <c r="P731">
        <f t="shared" si="51"/>
        <v>0.4</v>
      </c>
      <c r="S731">
        <v>729</v>
      </c>
      <c r="T731" s="192">
        <v>66875304.359944791</v>
      </c>
      <c r="U731" s="192">
        <v>66913004.998529449</v>
      </c>
      <c r="V731" s="192">
        <v>67124484.585035339</v>
      </c>
      <c r="W731" s="192">
        <v>66449731.747321442</v>
      </c>
      <c r="X731" s="192">
        <v>66082609.432872072</v>
      </c>
      <c r="Y731" s="192">
        <v>65438804.927153528</v>
      </c>
      <c r="Z731" s="192">
        <v>65412227.536273345</v>
      </c>
      <c r="AA731" s="192">
        <v>65106553.05718638</v>
      </c>
      <c r="AB731" s="192">
        <v>65091108.590701297</v>
      </c>
      <c r="AC731" s="192">
        <v>64618651.61493881</v>
      </c>
      <c r="AD731" s="192">
        <v>64232093.504417032</v>
      </c>
      <c r="AE731" s="192">
        <f t="shared" si="52"/>
        <v>67124484.585035339</v>
      </c>
      <c r="AF731" s="192">
        <f>HLOOKUP(MAX(T731:AD731),T731:$AD$1158,COUNT(AD731:$AD$1158),FALSE)</f>
        <v>160000</v>
      </c>
      <c r="AK731">
        <v>728</v>
      </c>
      <c r="AL731" s="198">
        <v>63299113.40964552</v>
      </c>
    </row>
    <row r="732" spans="13:38" x14ac:dyDescent="0.25">
      <c r="M732">
        <v>730</v>
      </c>
      <c r="N732">
        <f t="shared" si="49"/>
        <v>0</v>
      </c>
      <c r="O732">
        <f t="shared" si="50"/>
        <v>3000</v>
      </c>
      <c r="P732">
        <f t="shared" si="51"/>
        <v>0.4</v>
      </c>
      <c r="S732">
        <v>730</v>
      </c>
      <c r="T732" s="192">
        <v>69540102.149621323</v>
      </c>
      <c r="U732" s="192">
        <v>69703782.811916664</v>
      </c>
      <c r="V732" s="192">
        <v>70041242.422133207</v>
      </c>
      <c r="W732" s="192">
        <v>69448189.805142477</v>
      </c>
      <c r="X732" s="192">
        <v>69205214.175192371</v>
      </c>
      <c r="Y732" s="192">
        <v>68685556.353973076</v>
      </c>
      <c r="Z732" s="192">
        <v>68610265.220483139</v>
      </c>
      <c r="AA732" s="192">
        <v>68653211.012837589</v>
      </c>
      <c r="AB732" s="192">
        <v>68763746.570063174</v>
      </c>
      <c r="AC732" s="192">
        <v>68361989.779755384</v>
      </c>
      <c r="AD732" s="192">
        <v>68099578.353732869</v>
      </c>
      <c r="AE732" s="192">
        <f t="shared" si="52"/>
        <v>70041242.422133207</v>
      </c>
      <c r="AF732" s="192">
        <f>HLOOKUP(MAX(T732:AD732),T732:$AD$1158,COUNT(AD732:$AD$1158),FALSE)</f>
        <v>160000</v>
      </c>
      <c r="AK732">
        <v>729</v>
      </c>
      <c r="AL732" s="198">
        <v>66406160.444861338</v>
      </c>
    </row>
    <row r="733" spans="13:38" x14ac:dyDescent="0.25">
      <c r="M733">
        <v>731</v>
      </c>
      <c r="N733">
        <f t="shared" si="49"/>
        <v>10</v>
      </c>
      <c r="O733">
        <f t="shared" si="50"/>
        <v>3000</v>
      </c>
      <c r="P733">
        <f t="shared" si="51"/>
        <v>0.4</v>
      </c>
      <c r="S733">
        <v>731</v>
      </c>
      <c r="T733" s="192">
        <v>74696255.138981894</v>
      </c>
      <c r="U733" s="192">
        <v>75244725.314126387</v>
      </c>
      <c r="V733" s="192">
        <v>75551209.926195681</v>
      </c>
      <c r="W733" s="192">
        <v>75489385.723772049</v>
      </c>
      <c r="X733" s="192">
        <v>75496536.80203186</v>
      </c>
      <c r="Y733" s="192">
        <v>74957426.597292915</v>
      </c>
      <c r="Z733" s="192">
        <v>75401841.263742492</v>
      </c>
      <c r="AA733" s="192">
        <v>75694913.764306858</v>
      </c>
      <c r="AB733" s="192">
        <v>76055576.029742375</v>
      </c>
      <c r="AC733" s="192">
        <v>75593135.057050273</v>
      </c>
      <c r="AD733" s="192">
        <v>75693335.721076429</v>
      </c>
      <c r="AE733" s="192">
        <f t="shared" si="52"/>
        <v>76055576.029742375</v>
      </c>
      <c r="AF733" s="192">
        <f>HLOOKUP(MAX(T733:AD733),T733:$AD$1158,COUNT(AD733:$AD$1158),FALSE)</f>
        <v>190000</v>
      </c>
      <c r="AK733">
        <v>730</v>
      </c>
      <c r="AL733" s="198">
        <v>69467991.810214713</v>
      </c>
    </row>
    <row r="734" spans="13:38" x14ac:dyDescent="0.25">
      <c r="M734">
        <v>732</v>
      </c>
      <c r="N734">
        <f t="shared" si="49"/>
        <v>20</v>
      </c>
      <c r="O734">
        <f t="shared" si="50"/>
        <v>3000</v>
      </c>
      <c r="P734">
        <f t="shared" si="51"/>
        <v>0.4</v>
      </c>
      <c r="S734">
        <v>732</v>
      </c>
      <c r="T734" s="192">
        <v>79987070.932981685</v>
      </c>
      <c r="U734" s="192">
        <v>80644638.74128525</v>
      </c>
      <c r="V734" s="192">
        <v>81342279.136615336</v>
      </c>
      <c r="W734" s="192">
        <v>81376820.026527524</v>
      </c>
      <c r="X734" s="192">
        <v>81627731.542585611</v>
      </c>
      <c r="Y734" s="192">
        <v>81498875.93234235</v>
      </c>
      <c r="Z734" s="192">
        <v>82193417.307001844</v>
      </c>
      <c r="AA734" s="192">
        <v>82394808.364781082</v>
      </c>
      <c r="AB734" s="192">
        <v>83161812.521489337</v>
      </c>
      <c r="AC734" s="192">
        <v>83135091.224939406</v>
      </c>
      <c r="AD734" s="192">
        <v>83485418.597175479</v>
      </c>
      <c r="AE734" s="192">
        <f t="shared" si="52"/>
        <v>83485418.597175479</v>
      </c>
      <c r="AF734" s="192">
        <f>HLOOKUP(MAX(T734:AD734),T734:$AD$1158,COUNT(AD734:$AD$1158),FALSE)</f>
        <v>200000</v>
      </c>
      <c r="AK734">
        <v>731</v>
      </c>
      <c r="AL734" s="198">
        <v>75479858.797186583</v>
      </c>
    </row>
    <row r="735" spans="13:38" x14ac:dyDescent="0.25">
      <c r="M735">
        <v>733</v>
      </c>
      <c r="N735">
        <f t="shared" si="49"/>
        <v>30</v>
      </c>
      <c r="O735">
        <f t="shared" si="50"/>
        <v>3000</v>
      </c>
      <c r="P735">
        <f t="shared" si="51"/>
        <v>0.4</v>
      </c>
      <c r="S735">
        <v>733</v>
      </c>
      <c r="T735" s="192">
        <v>85021067.59847948</v>
      </c>
      <c r="U735" s="192">
        <v>86185581.243494973</v>
      </c>
      <c r="V735" s="192">
        <v>87175794.810811073</v>
      </c>
      <c r="W735" s="192">
        <v>87418015.945157081</v>
      </c>
      <c r="X735" s="192">
        <v>87919054.16942513</v>
      </c>
      <c r="Y735" s="192">
        <v>88040325.267391786</v>
      </c>
      <c r="Z735" s="192">
        <v>88812132.923152193</v>
      </c>
      <c r="AA735" s="192">
        <v>89436511.116250351</v>
      </c>
      <c r="AB735" s="192">
        <v>90453641.981168523</v>
      </c>
      <c r="AC735" s="192">
        <v>90485088.15448463</v>
      </c>
      <c r="AD735" s="192">
        <v>90956382.632964104</v>
      </c>
      <c r="AE735" s="192">
        <f t="shared" si="52"/>
        <v>90956382.632964104</v>
      </c>
      <c r="AF735" s="192">
        <f>HLOOKUP(MAX(T735:AD735),T735:$AD$1158,COUNT(AD735:$AD$1158),FALSE)</f>
        <v>200000</v>
      </c>
      <c r="AK735">
        <v>732</v>
      </c>
      <c r="AL735" s="198">
        <v>81648737.197755769</v>
      </c>
    </row>
    <row r="736" spans="13:38" x14ac:dyDescent="0.25">
      <c r="M736">
        <v>734</v>
      </c>
      <c r="N736">
        <f t="shared" si="49"/>
        <v>40</v>
      </c>
      <c r="O736">
        <f t="shared" si="50"/>
        <v>3000</v>
      </c>
      <c r="P736">
        <f t="shared" si="51"/>
        <v>0.4</v>
      </c>
      <c r="S736">
        <v>734</v>
      </c>
      <c r="T736" s="192">
        <v>90350663.177832529</v>
      </c>
      <c r="U736" s="192">
        <v>91457563.328275114</v>
      </c>
      <c r="V736" s="192">
        <v>92777022.211992145</v>
      </c>
      <c r="W736" s="192">
        <v>93503491.666774154</v>
      </c>
      <c r="X736" s="192">
        <v>93951105.654251188</v>
      </c>
      <c r="Y736" s="192">
        <v>94415280.445743829</v>
      </c>
      <c r="Z736" s="192">
        <v>95603708.966411546</v>
      </c>
      <c r="AA736" s="192">
        <v>96298987.170199007</v>
      </c>
      <c r="AB736" s="192">
        <v>97391522.000925079</v>
      </c>
      <c r="AC736" s="192">
        <v>98027044.322373778</v>
      </c>
      <c r="AD736" s="192">
        <v>98748465.509063184</v>
      </c>
      <c r="AE736" s="192">
        <f t="shared" si="52"/>
        <v>98748465.509063184</v>
      </c>
      <c r="AF736" s="192">
        <f>HLOOKUP(MAX(T736:AD736),T736:$AD$1158,COUNT(AD736:$AD$1158),FALSE)</f>
        <v>200000</v>
      </c>
      <c r="AK736">
        <v>733</v>
      </c>
      <c r="AL736" s="198">
        <v>87660604.184727669</v>
      </c>
    </row>
    <row r="737" spans="13:38" x14ac:dyDescent="0.25">
      <c r="M737">
        <v>735</v>
      </c>
      <c r="N737">
        <f t="shared" si="49"/>
        <v>50</v>
      </c>
      <c r="O737">
        <f t="shared" si="50"/>
        <v>3000</v>
      </c>
      <c r="P737">
        <f t="shared" si="51"/>
        <v>0.4</v>
      </c>
      <c r="S737">
        <v>735</v>
      </c>
      <c r="T737" s="192">
        <v>95641478.97183232</v>
      </c>
      <c r="U737" s="192">
        <v>97039118.955049515</v>
      </c>
      <c r="V737" s="192">
        <v>98610537.886187881</v>
      </c>
      <c r="W737" s="192">
        <v>99346646.166542113</v>
      </c>
      <c r="X737" s="192">
        <v>100242428.28109071</v>
      </c>
      <c r="Y737" s="192">
        <v>100956729.78079325</v>
      </c>
      <c r="Z737" s="192">
        <v>102115397.96822517</v>
      </c>
      <c r="AA737" s="192">
        <v>103340689.92166829</v>
      </c>
      <c r="AB737" s="192">
        <v>104683351.46060428</v>
      </c>
      <c r="AC737" s="192">
        <v>105569000.49026291</v>
      </c>
      <c r="AD737" s="192">
        <v>106540548.38516223</v>
      </c>
      <c r="AE737" s="192">
        <f t="shared" si="52"/>
        <v>106540548.38516223</v>
      </c>
      <c r="AF737" s="192">
        <f>HLOOKUP(MAX(T737:AD737),T737:$AD$1158,COUNT(AD737:$AD$1158),FALSE)</f>
        <v>200000</v>
      </c>
      <c r="AK737">
        <v>734</v>
      </c>
      <c r="AL737" s="198">
        <v>93829482.585296854</v>
      </c>
    </row>
    <row r="738" spans="13:38" x14ac:dyDescent="0.25">
      <c r="M738">
        <v>736</v>
      </c>
      <c r="N738">
        <f t="shared" si="49"/>
        <v>-75</v>
      </c>
      <c r="O738">
        <f t="shared" si="50"/>
        <v>5000</v>
      </c>
      <c r="P738">
        <f t="shared" si="51"/>
        <v>0.4</v>
      </c>
      <c r="S738">
        <v>736</v>
      </c>
      <c r="T738" s="192">
        <v>29801926.226197094</v>
      </c>
      <c r="U738" s="192">
        <v>28122262.729977269</v>
      </c>
      <c r="V738" s="192">
        <v>26648101.607543297</v>
      </c>
      <c r="W738" s="192">
        <v>24389406.672974087</v>
      </c>
      <c r="X738" s="192">
        <v>22242644.619390246</v>
      </c>
      <c r="Y738" s="192">
        <v>19913199.404731855</v>
      </c>
      <c r="Z738" s="192">
        <v>18020019.205005087</v>
      </c>
      <c r="AA738" s="192">
        <v>16190317.97307105</v>
      </c>
      <c r="AB738" s="192">
        <v>14474634.089186985</v>
      </c>
      <c r="AC738" s="192">
        <v>12304730.609641226</v>
      </c>
      <c r="AD738" s="192">
        <v>10217933.081720479</v>
      </c>
      <c r="AE738" s="192">
        <f t="shared" si="52"/>
        <v>29801926.226197094</v>
      </c>
      <c r="AF738" s="192">
        <f>HLOOKUP(MAX(T738:AD738),T738:$AD$1158,COUNT(AD738:$AD$1158),FALSE)</f>
        <v>150000</v>
      </c>
      <c r="AK738">
        <v>735</v>
      </c>
      <c r="AL738" s="198">
        <v>100043576.65572849</v>
      </c>
    </row>
    <row r="739" spans="13:38" x14ac:dyDescent="0.25">
      <c r="M739">
        <v>737</v>
      </c>
      <c r="N739">
        <f t="shared" si="49"/>
        <v>-65</v>
      </c>
      <c r="O739">
        <f t="shared" si="50"/>
        <v>5000</v>
      </c>
      <c r="P739">
        <f t="shared" si="51"/>
        <v>0.4</v>
      </c>
      <c r="S739">
        <v>737</v>
      </c>
      <c r="T739" s="192">
        <v>34845491.162838906</v>
      </c>
      <c r="U739" s="192">
        <v>33626949.18974176</v>
      </c>
      <c r="V739" s="192">
        <v>32127350.530417666</v>
      </c>
      <c r="W739" s="192">
        <v>30354292.748420965</v>
      </c>
      <c r="X739" s="192">
        <v>28457657.403047055</v>
      </c>
      <c r="Y739" s="192">
        <v>26064517.44550439</v>
      </c>
      <c r="Z739" s="192">
        <v>24735285.405081745</v>
      </c>
      <c r="AA739" s="192">
        <v>23155710.881357636</v>
      </c>
      <c r="AB739" s="192">
        <v>21690153.7056835</v>
      </c>
      <c r="AC739" s="192">
        <v>19580359.947993767</v>
      </c>
      <c r="AD739" s="192">
        <v>17737322.857871316</v>
      </c>
      <c r="AE739" s="192">
        <f t="shared" si="52"/>
        <v>34845491.162838906</v>
      </c>
      <c r="AF739" s="192">
        <f>HLOOKUP(MAX(T739:AD739),T739:$AD$1158,COUNT(AD739:$AD$1158),FALSE)</f>
        <v>150000</v>
      </c>
      <c r="AK739">
        <v>736</v>
      </c>
      <c r="AL739" s="198">
        <v>23486024.832084488</v>
      </c>
    </row>
    <row r="740" spans="13:38" x14ac:dyDescent="0.25">
      <c r="M740">
        <v>738</v>
      </c>
      <c r="N740">
        <f t="shared" si="49"/>
        <v>-55</v>
      </c>
      <c r="O740">
        <f t="shared" si="50"/>
        <v>5000</v>
      </c>
      <c r="P740">
        <f t="shared" si="51"/>
        <v>0.4</v>
      </c>
      <c r="S740">
        <v>738</v>
      </c>
      <c r="T740" s="192">
        <v>40098217.575182073</v>
      </c>
      <c r="U740" s="192">
        <v>38912441.224970467</v>
      </c>
      <c r="V740" s="192">
        <v>37842109.89765463</v>
      </c>
      <c r="W740" s="192">
        <v>36073360.429789104</v>
      </c>
      <c r="X740" s="192">
        <v>34514484.552408107</v>
      </c>
      <c r="Y740" s="192">
        <v>32529656.937371127</v>
      </c>
      <c r="Z740" s="192">
        <v>31450551.605158404</v>
      </c>
      <c r="AA740" s="192">
        <v>29943819.344113581</v>
      </c>
      <c r="AB740" s="192">
        <v>28722022.606237739</v>
      </c>
      <c r="AC740" s="192">
        <v>27046006.272700205</v>
      </c>
      <c r="AD740" s="192">
        <v>25453095.89078768</v>
      </c>
      <c r="AE740" s="192">
        <f t="shared" si="52"/>
        <v>40098217.575182073</v>
      </c>
      <c r="AF740" s="192">
        <f>HLOOKUP(MAX(T740:AD740),T740:$AD$1158,COUNT(AD740:$AD$1158),FALSE)</f>
        <v>150000</v>
      </c>
      <c r="AK740">
        <v>737</v>
      </c>
      <c r="AL740" s="198">
        <v>29327513.08388792</v>
      </c>
    </row>
    <row r="741" spans="13:38" x14ac:dyDescent="0.25">
      <c r="M741">
        <v>739</v>
      </c>
      <c r="N741">
        <f t="shared" si="49"/>
        <v>-45</v>
      </c>
      <c r="O741">
        <f t="shared" si="50"/>
        <v>5000</v>
      </c>
      <c r="P741">
        <f t="shared" si="51"/>
        <v>0.4</v>
      </c>
      <c r="S741">
        <v>739</v>
      </c>
      <c r="T741" s="192">
        <v>45141782.511823878</v>
      </c>
      <c r="U741" s="192">
        <v>44417127.684734963</v>
      </c>
      <c r="V741" s="192">
        <v>43556869.26489158</v>
      </c>
      <c r="W741" s="192">
        <v>42038246.505235985</v>
      </c>
      <c r="X741" s="192">
        <v>40729497.33606492</v>
      </c>
      <c r="Y741" s="192">
        <v>39042183.586820975</v>
      </c>
      <c r="Z741" s="192">
        <v>37994899.63011606</v>
      </c>
      <c r="AA741" s="192">
        <v>36909212.252400167</v>
      </c>
      <c r="AB741" s="192">
        <v>35937542.222734258</v>
      </c>
      <c r="AC741" s="192">
        <v>34149265.990602128</v>
      </c>
      <c r="AD741" s="192">
        <v>32794341.027971953</v>
      </c>
      <c r="AE741" s="192">
        <f t="shared" si="52"/>
        <v>45141782.511823878</v>
      </c>
      <c r="AF741" s="192">
        <f>HLOOKUP(MAX(T741:AD741),T741:$AD$1158,COUNT(AD741:$AD$1158),FALSE)</f>
        <v>150000</v>
      </c>
      <c r="AK741">
        <v>738</v>
      </c>
      <c r="AL741" s="198">
        <v>35420081.641274422</v>
      </c>
    </row>
    <row r="742" spans="13:38" x14ac:dyDescent="0.25">
      <c r="M742">
        <v>740</v>
      </c>
      <c r="N742">
        <f t="shared" si="49"/>
        <v>-35</v>
      </c>
      <c r="O742">
        <f t="shared" si="50"/>
        <v>5000</v>
      </c>
      <c r="P742">
        <f t="shared" si="51"/>
        <v>0.4</v>
      </c>
      <c r="S742">
        <v>740</v>
      </c>
      <c r="T742" s="192">
        <v>50394508.924167044</v>
      </c>
      <c r="U742" s="192">
        <v>49616504.04837811</v>
      </c>
      <c r="V742" s="192">
        <v>49126175.538656048</v>
      </c>
      <c r="W742" s="192">
        <v>48003132.580682866</v>
      </c>
      <c r="X742" s="192">
        <v>46642829.957555108</v>
      </c>
      <c r="Y742" s="192">
        <v>45295384.016397208</v>
      </c>
      <c r="Z742" s="192">
        <v>44710165.830192715</v>
      </c>
      <c r="AA742" s="192">
        <v>43587554.967743345</v>
      </c>
      <c r="AB742" s="192">
        <v>42855703.696571194</v>
      </c>
      <c r="AC742" s="192">
        <v>41614912.315308563</v>
      </c>
      <c r="AD742" s="192">
        <v>40510114.06088832</v>
      </c>
      <c r="AE742" s="192">
        <f t="shared" si="52"/>
        <v>50394508.924167044</v>
      </c>
      <c r="AF742" s="192">
        <f>HLOOKUP(MAX(T742:AD742),T742:$AD$1158,COUNT(AD742:$AD$1158),FALSE)</f>
        <v>150000</v>
      </c>
      <c r="AK742">
        <v>739</v>
      </c>
      <c r="AL742" s="198">
        <v>41357581.037053607</v>
      </c>
    </row>
    <row r="743" spans="13:38" x14ac:dyDescent="0.25">
      <c r="M743">
        <v>741</v>
      </c>
      <c r="N743">
        <f t="shared" si="49"/>
        <v>-25</v>
      </c>
      <c r="O743">
        <f t="shared" si="50"/>
        <v>5000</v>
      </c>
      <c r="P743">
        <f t="shared" si="51"/>
        <v>0.4</v>
      </c>
      <c r="S743">
        <v>741</v>
      </c>
      <c r="T743" s="192">
        <v>55609014.874984145</v>
      </c>
      <c r="U743" s="192">
        <v>55081136.707405142</v>
      </c>
      <c r="V743" s="192">
        <v>54840934.905893005</v>
      </c>
      <c r="W743" s="192">
        <v>53816199.292245626</v>
      </c>
      <c r="X743" s="192">
        <v>52903396.559583612</v>
      </c>
      <c r="Y743" s="192">
        <v>51807910.665847071</v>
      </c>
      <c r="Z743" s="192">
        <v>51099469.290247604</v>
      </c>
      <c r="AA743" s="192">
        <v>50552947.876029924</v>
      </c>
      <c r="AB743" s="192">
        <v>50071223.313067704</v>
      </c>
      <c r="AC743" s="192">
        <v>49135279.154443771</v>
      </c>
      <c r="AD743" s="192">
        <v>48282440.947444856</v>
      </c>
      <c r="AE743" s="192">
        <f t="shared" si="52"/>
        <v>55609014.874984145</v>
      </c>
      <c r="AF743" s="192">
        <f>HLOOKUP(MAX(T743:AD743),T743:$AD$1158,COUNT(AD743:$AD$1158),FALSE)</f>
        <v>150000</v>
      </c>
      <c r="AK743">
        <v>740</v>
      </c>
      <c r="AL743" s="198">
        <v>47450149.594440103</v>
      </c>
    </row>
    <row r="744" spans="13:38" x14ac:dyDescent="0.25">
      <c r="M744">
        <v>742</v>
      </c>
      <c r="N744">
        <f t="shared" si="49"/>
        <v>-15</v>
      </c>
      <c r="O744">
        <f t="shared" si="50"/>
        <v>5000</v>
      </c>
      <c r="P744">
        <f t="shared" si="51"/>
        <v>0.4</v>
      </c>
      <c r="S744">
        <v>742</v>
      </c>
      <c r="T744" s="192">
        <v>60570405.819344938</v>
      </c>
      <c r="U744" s="192">
        <v>60545769.36643216</v>
      </c>
      <c r="V744" s="192">
        <v>60410241.179657482</v>
      </c>
      <c r="W744" s="192">
        <v>59781085.367692523</v>
      </c>
      <c r="X744" s="192">
        <v>59118409.343240425</v>
      </c>
      <c r="Y744" s="192">
        <v>58061111.095423304</v>
      </c>
      <c r="Z744" s="192">
        <v>57863955.987118788</v>
      </c>
      <c r="AA744" s="192">
        <v>57518340.78431651</v>
      </c>
      <c r="AB744" s="192">
        <v>57286742.929564215</v>
      </c>
      <c r="AC744" s="192">
        <v>56356187.978367552</v>
      </c>
      <c r="AD744" s="192">
        <v>55745276.869955517</v>
      </c>
      <c r="AE744" s="192">
        <f t="shared" si="52"/>
        <v>60570405.819344938</v>
      </c>
      <c r="AF744" s="192">
        <f>HLOOKUP(MAX(T744:AD744),T744:$AD$1158,COUNT(AD744:$AD$1158),FALSE)</f>
        <v>150000</v>
      </c>
      <c r="AK744">
        <v>741</v>
      </c>
      <c r="AL744" s="198">
        <v>53542718.151826605</v>
      </c>
    </row>
    <row r="745" spans="13:38" x14ac:dyDescent="0.25">
      <c r="M745">
        <v>743</v>
      </c>
      <c r="N745">
        <f t="shared" si="49"/>
        <v>-10</v>
      </c>
      <c r="O745">
        <f t="shared" si="50"/>
        <v>5000</v>
      </c>
      <c r="P745">
        <f t="shared" si="51"/>
        <v>0.4</v>
      </c>
      <c r="S745">
        <v>743</v>
      </c>
      <c r="T745" s="192">
        <v>63196769.025516525</v>
      </c>
      <c r="U745" s="192">
        <v>63159025.77325356</v>
      </c>
      <c r="V745" s="192">
        <v>63288564.43325039</v>
      </c>
      <c r="W745" s="192">
        <v>62785388.644996099</v>
      </c>
      <c r="X745" s="192">
        <v>62044953.191587232</v>
      </c>
      <c r="Y745" s="192">
        <v>61317374.420148246</v>
      </c>
      <c r="Z745" s="192">
        <v>61196978.838759847</v>
      </c>
      <c r="AA745" s="192">
        <v>60798225.874926209</v>
      </c>
      <c r="AB745" s="192">
        <v>60684408.434261531</v>
      </c>
      <c r="AC745" s="192">
        <v>60116371.39793516</v>
      </c>
      <c r="AD745" s="192">
        <v>59631440.313233793</v>
      </c>
      <c r="AE745" s="192">
        <f t="shared" si="52"/>
        <v>63288564.43325039</v>
      </c>
      <c r="AF745" s="192">
        <f>HLOOKUP(MAX(T745:AD745),T745:$AD$1158,COUNT(AD745:$AD$1158),FALSE)</f>
        <v>160000</v>
      </c>
      <c r="AK745">
        <v>742</v>
      </c>
      <c r="AL745" s="198">
        <v>59384206.403630041</v>
      </c>
    </row>
    <row r="746" spans="13:38" x14ac:dyDescent="0.25">
      <c r="M746">
        <v>744</v>
      </c>
      <c r="N746">
        <f t="shared" si="49"/>
        <v>-5</v>
      </c>
      <c r="O746">
        <f t="shared" si="50"/>
        <v>5000</v>
      </c>
      <c r="P746">
        <f t="shared" si="51"/>
        <v>0.4</v>
      </c>
      <c r="S746">
        <v>744</v>
      </c>
      <c r="T746" s="192">
        <v>65784911.770162046</v>
      </c>
      <c r="U746" s="192">
        <v>65871315.20239833</v>
      </c>
      <c r="V746" s="192">
        <v>66125000.546894431</v>
      </c>
      <c r="W746" s="192">
        <v>65500153.049060643</v>
      </c>
      <c r="X746" s="192">
        <v>65175236.492601484</v>
      </c>
      <c r="Y746" s="192">
        <v>64573637.744873151</v>
      </c>
      <c r="Z746" s="192">
        <v>64579222.18719545</v>
      </c>
      <c r="AA746" s="192">
        <v>64306449.247072458</v>
      </c>
      <c r="AB746" s="192">
        <v>64318611.830118462</v>
      </c>
      <c r="AC746" s="192">
        <v>63876554.817502752</v>
      </c>
      <c r="AD746" s="192">
        <v>63517603.756512061</v>
      </c>
      <c r="AE746" s="192">
        <f t="shared" si="52"/>
        <v>66125000.546894431</v>
      </c>
      <c r="AF746" s="192">
        <f>HLOOKUP(MAX(T746:AD746),T746:$AD$1158,COUNT(AD746:$AD$1158),FALSE)</f>
        <v>160000</v>
      </c>
      <c r="AK746">
        <v>743</v>
      </c>
      <c r="AL746" s="198">
        <v>62408162.509305678</v>
      </c>
    </row>
    <row r="747" spans="13:38" x14ac:dyDescent="0.25">
      <c r="M747">
        <v>745</v>
      </c>
      <c r="N747">
        <f t="shared" si="49"/>
        <v>0</v>
      </c>
      <c r="O747">
        <f t="shared" si="50"/>
        <v>5000</v>
      </c>
      <c r="P747">
        <f t="shared" si="51"/>
        <v>0.4</v>
      </c>
      <c r="S747">
        <v>745</v>
      </c>
      <c r="T747" s="192">
        <v>68411274.976333633</v>
      </c>
      <c r="U747" s="192">
        <v>68623658.432280585</v>
      </c>
      <c r="V747" s="192">
        <v>69003323.800487339</v>
      </c>
      <c r="W747" s="192">
        <v>68460735.84720394</v>
      </c>
      <c r="X747" s="192">
        <v>68259965.975244045</v>
      </c>
      <c r="Y747" s="192">
        <v>67782513.912014961</v>
      </c>
      <c r="Z747" s="192">
        <v>67741326.863717511</v>
      </c>
      <c r="AA747" s="192">
        <v>67814672.619218722</v>
      </c>
      <c r="AB747" s="192">
        <v>67952815.225975394</v>
      </c>
      <c r="AC747" s="192">
        <v>67582017.722641602</v>
      </c>
      <c r="AD747" s="192">
        <v>67347213.34615016</v>
      </c>
      <c r="AE747" s="192">
        <f t="shared" si="52"/>
        <v>69003323.800487339</v>
      </c>
      <c r="AF747" s="192">
        <f>HLOOKUP(MAX(T747:AD747),T747:$AD$1158,COUNT(AD747:$AD$1158),FALSE)</f>
        <v>160000</v>
      </c>
      <c r="AK747">
        <v>744</v>
      </c>
      <c r="AL747" s="198">
        <v>65476774.961016551</v>
      </c>
    </row>
    <row r="748" spans="13:38" x14ac:dyDescent="0.25">
      <c r="M748">
        <v>746</v>
      </c>
      <c r="N748">
        <f t="shared" si="49"/>
        <v>10</v>
      </c>
      <c r="O748">
        <f t="shared" si="50"/>
        <v>5000</v>
      </c>
      <c r="P748">
        <f t="shared" si="51"/>
        <v>0.4</v>
      </c>
      <c r="S748">
        <v>746</v>
      </c>
      <c r="T748" s="192">
        <v>73493060.374501511</v>
      </c>
      <c r="U748" s="192">
        <v>74088291.09130761</v>
      </c>
      <c r="V748" s="192">
        <v>74440685.583412841</v>
      </c>
      <c r="W748" s="192">
        <v>74425621.922650829</v>
      </c>
      <c r="X748" s="192">
        <v>74474978.758900851</v>
      </c>
      <c r="Y748" s="192">
        <v>73981219.110370621</v>
      </c>
      <c r="Z748" s="192">
        <v>74456593.063794166</v>
      </c>
      <c r="AA748" s="192">
        <v>74780065.527505308</v>
      </c>
      <c r="AB748" s="192">
        <v>75168334.842471898</v>
      </c>
      <c r="AC748" s="192">
        <v>74739997.954972282</v>
      </c>
      <c r="AD748" s="192">
        <v>74866603.122300997</v>
      </c>
      <c r="AE748" s="192">
        <f t="shared" si="52"/>
        <v>75168334.842471898</v>
      </c>
      <c r="AF748" s="192">
        <f>HLOOKUP(MAX(T748:AD748),T748:$AD$1158,COUNT(AD748:$AD$1158),FALSE)</f>
        <v>190000</v>
      </c>
      <c r="AK748">
        <v>745</v>
      </c>
      <c r="AL748" s="198">
        <v>68500731.066692188</v>
      </c>
    </row>
    <row r="749" spans="13:38" x14ac:dyDescent="0.25">
      <c r="M749">
        <v>747</v>
      </c>
      <c r="N749">
        <f t="shared" si="49"/>
        <v>20</v>
      </c>
      <c r="O749">
        <f t="shared" si="50"/>
        <v>5000</v>
      </c>
      <c r="P749">
        <f t="shared" si="51"/>
        <v>0.4</v>
      </c>
      <c r="S749">
        <v>747</v>
      </c>
      <c r="T749" s="192">
        <v>78707566.32531862</v>
      </c>
      <c r="U749" s="192">
        <v>79413836.927273795</v>
      </c>
      <c r="V749" s="192">
        <v>80155444.950649798</v>
      </c>
      <c r="W749" s="192">
        <v>80238688.634213582</v>
      </c>
      <c r="X749" s="192">
        <v>80531805.90826191</v>
      </c>
      <c r="Y749" s="192">
        <v>80446358.602237344</v>
      </c>
      <c r="Z749" s="192">
        <v>81171859.26387082</v>
      </c>
      <c r="AA749" s="192">
        <v>81407354.406842545</v>
      </c>
      <c r="AB749" s="192">
        <v>82200203.743026152</v>
      </c>
      <c r="AC749" s="192">
        <v>82205644.279678717</v>
      </c>
      <c r="AD749" s="192">
        <v>82582376.155217364</v>
      </c>
      <c r="AE749" s="192">
        <f t="shared" si="52"/>
        <v>82582376.155217364</v>
      </c>
      <c r="AF749" s="192">
        <f>HLOOKUP(MAX(T749:AD749),T749:$AD$1158,COUNT(AD749:$AD$1158),FALSE)</f>
        <v>200000</v>
      </c>
      <c r="AK749">
        <v>746</v>
      </c>
      <c r="AL749" s="198">
        <v>74438230.462471336</v>
      </c>
    </row>
    <row r="750" spans="13:38" x14ac:dyDescent="0.25">
      <c r="M750">
        <v>748</v>
      </c>
      <c r="N750">
        <f t="shared" si="49"/>
        <v>30</v>
      </c>
      <c r="O750">
        <f t="shared" si="50"/>
        <v>5000</v>
      </c>
      <c r="P750">
        <f t="shared" si="51"/>
        <v>0.4</v>
      </c>
      <c r="S750">
        <v>748</v>
      </c>
      <c r="T750" s="192">
        <v>83668957.269679412</v>
      </c>
      <c r="U750" s="192">
        <v>84878469.58630082</v>
      </c>
      <c r="V750" s="192">
        <v>85912091.457835644</v>
      </c>
      <c r="W750" s="192">
        <v>86203574.70966047</v>
      </c>
      <c r="X750" s="192">
        <v>86746818.691918701</v>
      </c>
      <c r="Y750" s="192">
        <v>86911498.094104081</v>
      </c>
      <c r="Z750" s="192">
        <v>87716207.288828492</v>
      </c>
      <c r="AA750" s="192">
        <v>88372747.315129146</v>
      </c>
      <c r="AB750" s="192">
        <v>89415723.359522671</v>
      </c>
      <c r="AC750" s="192">
        <v>89481273.618031248</v>
      </c>
      <c r="AD750" s="192">
        <v>89980175.146041811</v>
      </c>
      <c r="AE750" s="192">
        <f t="shared" si="52"/>
        <v>89980175.146041811</v>
      </c>
      <c r="AF750" s="192">
        <f>HLOOKUP(MAX(T750:AD750),T750:$AD$1158,COUNT(AD750:$AD$1158),FALSE)</f>
        <v>200000</v>
      </c>
      <c r="AK750">
        <v>747</v>
      </c>
      <c r="AL750" s="198">
        <v>80530799.019857854</v>
      </c>
    </row>
    <row r="751" spans="13:38" x14ac:dyDescent="0.25">
      <c r="M751">
        <v>749</v>
      </c>
      <c r="N751">
        <f t="shared" si="49"/>
        <v>40</v>
      </c>
      <c r="O751">
        <f t="shared" si="50"/>
        <v>5000</v>
      </c>
      <c r="P751">
        <f t="shared" si="51"/>
        <v>0.4</v>
      </c>
      <c r="S751">
        <v>749</v>
      </c>
      <c r="T751" s="192">
        <v>88921683.682022572</v>
      </c>
      <c r="U751" s="192">
        <v>90077845.94994396</v>
      </c>
      <c r="V751" s="192">
        <v>91439510.591651216</v>
      </c>
      <c r="W751" s="192">
        <v>92212181.264267638</v>
      </c>
      <c r="X751" s="192">
        <v>92705705.131780609</v>
      </c>
      <c r="Y751" s="192">
        <v>93212085.681263447</v>
      </c>
      <c r="Z751" s="192">
        <v>94431473.488905147</v>
      </c>
      <c r="AA751" s="192">
        <v>95160855.777885079</v>
      </c>
      <c r="AB751" s="192">
        <v>96280997.658142254</v>
      </c>
      <c r="AC751" s="192">
        <v>96946919.942737699</v>
      </c>
      <c r="AD751" s="192">
        <v>97695948.178958178</v>
      </c>
      <c r="AE751" s="192">
        <f t="shared" si="52"/>
        <v>97695948.178958178</v>
      </c>
      <c r="AF751" s="192">
        <f>HLOOKUP(MAX(T751:AD751),T751:$AD$1158,COUNT(AD751:$AD$1158),FALSE)</f>
        <v>200000</v>
      </c>
      <c r="AK751">
        <v>748</v>
      </c>
      <c r="AL751" s="198">
        <v>86468298.415637031</v>
      </c>
    </row>
    <row r="752" spans="13:38" x14ac:dyDescent="0.25">
      <c r="M752">
        <v>750</v>
      </c>
      <c r="N752">
        <f t="shared" si="49"/>
        <v>50</v>
      </c>
      <c r="O752">
        <f t="shared" si="50"/>
        <v>5000</v>
      </c>
      <c r="P752">
        <f t="shared" si="51"/>
        <v>0.4</v>
      </c>
      <c r="S752">
        <v>750</v>
      </c>
      <c r="T752" s="192">
        <v>94136189.632839665</v>
      </c>
      <c r="U752" s="192">
        <v>95582532.409708455</v>
      </c>
      <c r="V752" s="192">
        <v>97196157.098837048</v>
      </c>
      <c r="W752" s="192">
        <v>97981527.496670112</v>
      </c>
      <c r="X752" s="192">
        <v>98920717.915437415</v>
      </c>
      <c r="Y752" s="192">
        <v>99677225.17313017</v>
      </c>
      <c r="Z752" s="192">
        <v>100869997.44575454</v>
      </c>
      <c r="AA752" s="192">
        <v>102126248.68617167</v>
      </c>
      <c r="AB752" s="192">
        <v>103496517.27463876</v>
      </c>
      <c r="AC752" s="192">
        <v>104412566.26744415</v>
      </c>
      <c r="AD752" s="192">
        <v>105411721.21187454</v>
      </c>
      <c r="AE752" s="192">
        <f t="shared" si="52"/>
        <v>105411721.21187454</v>
      </c>
      <c r="AF752" s="192">
        <f>HLOOKUP(MAX(T752:AD752),T752:$AD$1158,COUNT(AD752:$AD$1158),FALSE)</f>
        <v>200000</v>
      </c>
      <c r="AK752">
        <v>749</v>
      </c>
      <c r="AL752" s="198">
        <v>92560866.973023534</v>
      </c>
    </row>
    <row r="753" spans="13:38" x14ac:dyDescent="0.25">
      <c r="M753">
        <v>751</v>
      </c>
      <c r="N753">
        <f t="shared" si="49"/>
        <v>-75</v>
      </c>
      <c r="O753">
        <f t="shared" si="50"/>
        <v>7000</v>
      </c>
      <c r="P753">
        <f t="shared" si="51"/>
        <v>0.4</v>
      </c>
      <c r="S753">
        <v>751</v>
      </c>
      <c r="T753" s="192">
        <v>29238113.912667498</v>
      </c>
      <c r="U753" s="192">
        <v>27607712.533926498</v>
      </c>
      <c r="V753" s="192">
        <v>26175757.169482742</v>
      </c>
      <c r="W753" s="192">
        <v>23965765.028565139</v>
      </c>
      <c r="X753" s="192">
        <v>21862411.279200014</v>
      </c>
      <c r="Y753" s="192">
        <v>19575171.822531842</v>
      </c>
      <c r="Z753" s="192">
        <v>17716095.707997546</v>
      </c>
      <c r="AA753" s="192">
        <v>15917353.763037495</v>
      </c>
      <c r="AB753" s="192">
        <v>14229276.92868451</v>
      </c>
      <c r="AC753" s="192">
        <v>12089773.41228552</v>
      </c>
      <c r="AD753" s="192">
        <v>10030582.933895851</v>
      </c>
      <c r="AE753" s="192">
        <f t="shared" si="52"/>
        <v>29238113.912667498</v>
      </c>
      <c r="AF753" s="192">
        <f>HLOOKUP(MAX(T753:AD753),T753:$AD$1158,COUNT(AD753:$AD$1158),FALSE)</f>
        <v>150000</v>
      </c>
      <c r="AK753">
        <v>750</v>
      </c>
      <c r="AL753" s="198">
        <v>98698091.876445279</v>
      </c>
    </row>
    <row r="754" spans="13:38" x14ac:dyDescent="0.25">
      <c r="M754">
        <v>752</v>
      </c>
      <c r="N754">
        <f t="shared" si="49"/>
        <v>-65</v>
      </c>
      <c r="O754">
        <f t="shared" si="50"/>
        <v>7000</v>
      </c>
      <c r="P754">
        <f t="shared" si="51"/>
        <v>0.4</v>
      </c>
      <c r="S754">
        <v>752</v>
      </c>
      <c r="T754" s="192">
        <v>34207870.581943825</v>
      </c>
      <c r="U754" s="192">
        <v>33035529.826681092</v>
      </c>
      <c r="V754" s="192">
        <v>31581841.047392912</v>
      </c>
      <c r="W754" s="192">
        <v>29854341.260829329</v>
      </c>
      <c r="X754" s="192">
        <v>28001114.219674133</v>
      </c>
      <c r="Y754" s="192">
        <v>25653884.142167386</v>
      </c>
      <c r="Z754" s="192">
        <v>24355052.064891517</v>
      </c>
      <c r="AA754" s="192">
        <v>22806436.828141391</v>
      </c>
      <c r="AB754" s="192">
        <v>21368486.701998334</v>
      </c>
      <c r="AC754" s="192">
        <v>19291035.15944536</v>
      </c>
      <c r="AD754" s="192">
        <v>17475605.11885399</v>
      </c>
      <c r="AE754" s="192">
        <f t="shared" si="52"/>
        <v>34207870.581943825</v>
      </c>
      <c r="AF754" s="192">
        <f>HLOOKUP(MAX(T754:AD754),T754:$AD$1158,COUNT(AD754:$AD$1158),FALSE)</f>
        <v>150000</v>
      </c>
      <c r="AK754">
        <v>751</v>
      </c>
      <c r="AL754" s="198">
        <v>23082576.402091548</v>
      </c>
    </row>
    <row r="755" spans="13:38" x14ac:dyDescent="0.25">
      <c r="M755">
        <v>753</v>
      </c>
      <c r="N755">
        <f t="shared" si="49"/>
        <v>-55</v>
      </c>
      <c r="O755">
        <f t="shared" si="50"/>
        <v>7000</v>
      </c>
      <c r="P755">
        <f t="shared" si="51"/>
        <v>0.4</v>
      </c>
      <c r="S755">
        <v>753</v>
      </c>
      <c r="T755" s="192">
        <v>39383727.827277087</v>
      </c>
      <c r="U755" s="192">
        <v>38247213.594544314</v>
      </c>
      <c r="V755" s="192">
        <v>37220290.571447186</v>
      </c>
      <c r="W755" s="192">
        <v>35500243.897233263</v>
      </c>
      <c r="X755" s="192">
        <v>33983573.777842484</v>
      </c>
      <c r="Y755" s="192">
        <v>32042713.790851429</v>
      </c>
      <c r="Z755" s="192">
        <v>30994008.421785481</v>
      </c>
      <c r="AA755" s="192">
        <v>29520177.69970464</v>
      </c>
      <c r="AB755" s="192">
        <v>28325988.011359874</v>
      </c>
      <c r="AC755" s="192">
        <v>26680371.640969116</v>
      </c>
      <c r="AD755" s="192">
        <v>25115068.308587663</v>
      </c>
      <c r="AE755" s="192">
        <f t="shared" si="52"/>
        <v>39383727.827277087</v>
      </c>
      <c r="AF755" s="192">
        <f>HLOOKUP(MAX(T755:AD755),T755:$AD$1158,COUNT(AD755:$AD$1158),FALSE)</f>
        <v>150000</v>
      </c>
      <c r="AK755">
        <v>752</v>
      </c>
      <c r="AL755" s="198">
        <v>28850899.608930774</v>
      </c>
    </row>
    <row r="756" spans="13:38" x14ac:dyDescent="0.25">
      <c r="M756">
        <v>754</v>
      </c>
      <c r="N756">
        <f t="shared" si="49"/>
        <v>-45</v>
      </c>
      <c r="O756">
        <f t="shared" si="50"/>
        <v>7000</v>
      </c>
      <c r="P756">
        <f t="shared" si="51"/>
        <v>0.4</v>
      </c>
      <c r="S756">
        <v>754</v>
      </c>
      <c r="T756" s="192">
        <v>44353484.496553414</v>
      </c>
      <c r="U756" s="192">
        <v>43675030.887298904</v>
      </c>
      <c r="V756" s="192">
        <v>42858740.095501453</v>
      </c>
      <c r="W756" s="192">
        <v>41388820.129497468</v>
      </c>
      <c r="X756" s="192">
        <v>40122276.718316615</v>
      </c>
      <c r="Y756" s="192">
        <v>38478371.273291379</v>
      </c>
      <c r="Z756" s="192">
        <v>37463988.855550438</v>
      </c>
      <c r="AA756" s="192">
        <v>36409260.764808536</v>
      </c>
      <c r="AB756" s="192">
        <v>35465197.784673698</v>
      </c>
      <c r="AC756" s="192">
        <v>33711025.637734048</v>
      </c>
      <c r="AD756" s="192">
        <v>32383707.724634953</v>
      </c>
      <c r="AE756" s="192">
        <f t="shared" si="52"/>
        <v>44353484.496553414</v>
      </c>
      <c r="AF756" s="192">
        <f>HLOOKUP(MAX(T756:AD756),T756:$AD$1158,COUNT(AD756:$AD$1158),FALSE)</f>
        <v>150000</v>
      </c>
      <c r="AK756">
        <v>753</v>
      </c>
      <c r="AL756" s="198">
        <v>34867158.323134586</v>
      </c>
    </row>
    <row r="757" spans="13:38" x14ac:dyDescent="0.25">
      <c r="M757">
        <v>755</v>
      </c>
      <c r="N757">
        <f t="shared" si="49"/>
        <v>-35</v>
      </c>
      <c r="O757">
        <f t="shared" si="50"/>
        <v>7000</v>
      </c>
      <c r="P757">
        <f t="shared" si="51"/>
        <v>0.4</v>
      </c>
      <c r="S757">
        <v>755</v>
      </c>
      <c r="T757" s="192">
        <v>49529341.741886675</v>
      </c>
      <c r="U757" s="192">
        <v>48801801.529805057</v>
      </c>
      <c r="V757" s="192">
        <v>48353678.778073214</v>
      </c>
      <c r="W757" s="192">
        <v>47277396.361761652</v>
      </c>
      <c r="X757" s="192">
        <v>45963003.618669808</v>
      </c>
      <c r="Y757" s="192">
        <v>44657763.435502127</v>
      </c>
      <c r="Z757" s="192">
        <v>44102945.21244441</v>
      </c>
      <c r="AA757" s="192">
        <v>43014438.435187504</v>
      </c>
      <c r="AB757" s="192">
        <v>42310194.213546433</v>
      </c>
      <c r="AC757" s="192">
        <v>41100362.1192578</v>
      </c>
      <c r="AD757" s="192">
        <v>40023170.914368622</v>
      </c>
      <c r="AE757" s="192">
        <f t="shared" si="52"/>
        <v>49529341.741886675</v>
      </c>
      <c r="AF757" s="192">
        <f>HLOOKUP(MAX(T757:AD757),T757:$AD$1158,COUNT(AD757:$AD$1158),FALSE)</f>
        <v>150000</v>
      </c>
      <c r="AK757">
        <v>754</v>
      </c>
      <c r="AL757" s="198">
        <v>40730290.127721071</v>
      </c>
    </row>
    <row r="758" spans="13:38" x14ac:dyDescent="0.25">
      <c r="M758">
        <v>756</v>
      </c>
      <c r="N758">
        <f t="shared" si="49"/>
        <v>-25</v>
      </c>
      <c r="O758">
        <f t="shared" si="50"/>
        <v>7000</v>
      </c>
      <c r="P758">
        <f t="shared" si="51"/>
        <v>0.4</v>
      </c>
      <c r="S758">
        <v>756</v>
      </c>
      <c r="T758" s="192">
        <v>54667537.849521086</v>
      </c>
      <c r="U758" s="192">
        <v>54190124.345649391</v>
      </c>
      <c r="V758" s="192">
        <v>53992128.302127481</v>
      </c>
      <c r="W758" s="192">
        <v>53016095.482131712</v>
      </c>
      <c r="X758" s="192">
        <v>52146701.053688422</v>
      </c>
      <c r="Y758" s="192">
        <v>51093420.917942084</v>
      </c>
      <c r="Z758" s="192">
        <v>50419642.951362304</v>
      </c>
      <c r="AA758" s="192">
        <v>49903521.500291407</v>
      </c>
      <c r="AB758" s="192">
        <v>49449403.98686026</v>
      </c>
      <c r="AC758" s="192">
        <v>48543859.791383103</v>
      </c>
      <c r="AD758" s="192">
        <v>47718628.633915268</v>
      </c>
      <c r="AE758" s="192">
        <f t="shared" si="52"/>
        <v>54667537.849521086</v>
      </c>
      <c r="AF758" s="192">
        <f>HLOOKUP(MAX(T758:AD758),T758:$AD$1158,COUNT(AD758:$AD$1158),FALSE)</f>
        <v>150000</v>
      </c>
      <c r="AK758">
        <v>755</v>
      </c>
      <c r="AL758" s="198">
        <v>46746548.841924876</v>
      </c>
    </row>
    <row r="759" spans="13:38" x14ac:dyDescent="0.25">
      <c r="M759">
        <v>757</v>
      </c>
      <c r="N759">
        <f t="shared" si="49"/>
        <v>-15</v>
      </c>
      <c r="O759">
        <f t="shared" si="50"/>
        <v>7000</v>
      </c>
      <c r="P759">
        <f t="shared" si="51"/>
        <v>0.4</v>
      </c>
      <c r="S759">
        <v>757</v>
      </c>
      <c r="T759" s="192">
        <v>59556323.072744898</v>
      </c>
      <c r="U759" s="192">
        <v>59578447.161493734</v>
      </c>
      <c r="V759" s="192">
        <v>59487066.984699257</v>
      </c>
      <c r="W759" s="192">
        <v>58904671.714395911</v>
      </c>
      <c r="X759" s="192">
        <v>58285403.994162545</v>
      </c>
      <c r="Y759" s="192">
        <v>57272813.080152825</v>
      </c>
      <c r="Z759" s="192">
        <v>57107260.481223598</v>
      </c>
      <c r="AA759" s="192">
        <v>56792604.565395303</v>
      </c>
      <c r="AB759" s="192">
        <v>56588613.760174073</v>
      </c>
      <c r="AC759" s="192">
        <v>55690960.347941391</v>
      </c>
      <c r="AD759" s="192">
        <v>55107656.289060429</v>
      </c>
      <c r="AE759" s="192">
        <f t="shared" si="52"/>
        <v>59578447.161493734</v>
      </c>
      <c r="AF759" s="192">
        <f>HLOOKUP(MAX(T759:AD759),T759:$AD$1158,COUNT(AD759:$AD$1158),FALSE)</f>
        <v>155000</v>
      </c>
      <c r="AK759">
        <v>756</v>
      </c>
      <c r="AL759" s="198">
        <v>52762807.556128696</v>
      </c>
    </row>
    <row r="760" spans="13:38" x14ac:dyDescent="0.25">
      <c r="M760">
        <v>758</v>
      </c>
      <c r="N760">
        <f t="shared" si="49"/>
        <v>-10</v>
      </c>
      <c r="O760">
        <f t="shared" si="50"/>
        <v>7000</v>
      </c>
      <c r="P760">
        <f t="shared" si="51"/>
        <v>0.4</v>
      </c>
      <c r="S760">
        <v>758</v>
      </c>
      <c r="T760" s="192">
        <v>62144251.695411533</v>
      </c>
      <c r="U760" s="192">
        <v>62155211.236800171</v>
      </c>
      <c r="V760" s="192">
        <v>62326955.65478722</v>
      </c>
      <c r="W760" s="192">
        <v>61870540.408194534</v>
      </c>
      <c r="X760" s="192">
        <v>61176014.834821589</v>
      </c>
      <c r="Y760" s="192">
        <v>60490641.821372814</v>
      </c>
      <c r="Z760" s="192">
        <v>60402408.073186919</v>
      </c>
      <c r="AA760" s="192">
        <v>60036556.64831724</v>
      </c>
      <c r="AB760" s="192">
        <v>59950346.257183634</v>
      </c>
      <c r="AC760" s="192">
        <v>59412709.184004046</v>
      </c>
      <c r="AD760" s="192">
        <v>58955385.148833759</v>
      </c>
      <c r="AE760" s="192">
        <f t="shared" si="52"/>
        <v>62326955.65478722</v>
      </c>
      <c r="AF760" s="192">
        <f>HLOOKUP(MAX(T760:AD760),T760:$AD$1158,COUNT(AD760:$AD$1158),FALSE)</f>
        <v>160000</v>
      </c>
      <c r="AK760">
        <v>757</v>
      </c>
      <c r="AL760" s="198">
        <v>58531130.762967929</v>
      </c>
    </row>
    <row r="761" spans="13:38" x14ac:dyDescent="0.25">
      <c r="M761">
        <v>759</v>
      </c>
      <c r="N761">
        <f t="shared" si="49"/>
        <v>-5</v>
      </c>
      <c r="O761">
        <f t="shared" si="50"/>
        <v>7000</v>
      </c>
      <c r="P761">
        <f t="shared" si="51"/>
        <v>0.4</v>
      </c>
      <c r="S761">
        <v>759</v>
      </c>
      <c r="T761" s="192">
        <v>64694519.180379301</v>
      </c>
      <c r="U761" s="192">
        <v>64829625.406267211</v>
      </c>
      <c r="V761" s="192">
        <v>65125516.508753508</v>
      </c>
      <c r="W761" s="192">
        <v>64550574.350799844</v>
      </c>
      <c r="X761" s="192">
        <v>64267863.552330911</v>
      </c>
      <c r="Y761" s="192">
        <v>63708470.562592775</v>
      </c>
      <c r="Z761" s="192">
        <v>63746216.83811757</v>
      </c>
      <c r="AA761" s="192">
        <v>63506345.436958544</v>
      </c>
      <c r="AB761" s="192">
        <v>63546115.069535613</v>
      </c>
      <c r="AC761" s="192">
        <v>63134458.020066686</v>
      </c>
      <c r="AD761" s="192">
        <v>62803114.008607082</v>
      </c>
      <c r="AE761" s="192">
        <f t="shared" si="52"/>
        <v>65125516.508753508</v>
      </c>
      <c r="AF761" s="192">
        <f>HLOOKUP(MAX(T761:AD761),T761:$AD$1158,COUNT(AD761:$AD$1158),FALSE)</f>
        <v>160000</v>
      </c>
      <c r="AK761">
        <v>758</v>
      </c>
      <c r="AL761" s="198">
        <v>61517211.608965829</v>
      </c>
    </row>
    <row r="762" spans="13:38" x14ac:dyDescent="0.25">
      <c r="M762">
        <v>760</v>
      </c>
      <c r="N762">
        <f t="shared" si="49"/>
        <v>0</v>
      </c>
      <c r="O762">
        <f t="shared" si="50"/>
        <v>7000</v>
      </c>
      <c r="P762">
        <f t="shared" si="51"/>
        <v>0.4</v>
      </c>
      <c r="S762">
        <v>760</v>
      </c>
      <c r="T762" s="192">
        <v>67282447.803045943</v>
      </c>
      <c r="U762" s="192">
        <v>67543534.052644506</v>
      </c>
      <c r="V762" s="192">
        <v>67965405.178841487</v>
      </c>
      <c r="W762" s="192">
        <v>67473281.889265403</v>
      </c>
      <c r="X762" s="192">
        <v>67314717.77529572</v>
      </c>
      <c r="Y762" s="192">
        <v>66879471.470056862</v>
      </c>
      <c r="Z762" s="192">
        <v>66872388.506951869</v>
      </c>
      <c r="AA762" s="192">
        <v>66976134.22559987</v>
      </c>
      <c r="AB762" s="192">
        <v>67141883.8818876</v>
      </c>
      <c r="AC762" s="192">
        <v>66802045.665527776</v>
      </c>
      <c r="AD762" s="192">
        <v>66594848.338567436</v>
      </c>
      <c r="AE762" s="192">
        <f t="shared" si="52"/>
        <v>67965405.178841487</v>
      </c>
      <c r="AF762" s="192">
        <f>HLOOKUP(MAX(T762:AD762),T762:$AD$1158,COUNT(AD762:$AD$1158),FALSE)</f>
        <v>160000</v>
      </c>
      <c r="AK762">
        <v>759</v>
      </c>
      <c r="AL762" s="198">
        <v>64547389.477171749</v>
      </c>
    </row>
    <row r="763" spans="13:38" x14ac:dyDescent="0.25">
      <c r="M763">
        <v>761</v>
      </c>
      <c r="N763">
        <f t="shared" si="49"/>
        <v>10</v>
      </c>
      <c r="O763">
        <f t="shared" si="50"/>
        <v>7000</v>
      </c>
      <c r="P763">
        <f t="shared" si="51"/>
        <v>0.4</v>
      </c>
      <c r="S763">
        <v>761</v>
      </c>
      <c r="T763" s="192">
        <v>72289865.610021129</v>
      </c>
      <c r="U763" s="192">
        <v>72931856.868488848</v>
      </c>
      <c r="V763" s="192">
        <v>73330161.240629986</v>
      </c>
      <c r="W763" s="192">
        <v>73361858.121529594</v>
      </c>
      <c r="X763" s="192">
        <v>73453420.715769827</v>
      </c>
      <c r="Y763" s="192">
        <v>73005011.623448312</v>
      </c>
      <c r="Z763" s="192">
        <v>73511344.86384584</v>
      </c>
      <c r="AA763" s="192">
        <v>73865217.290703759</v>
      </c>
      <c r="AB763" s="192">
        <v>74281093.65520142</v>
      </c>
      <c r="AC763" s="192">
        <v>73886860.852894276</v>
      </c>
      <c r="AD763" s="192">
        <v>74039870.523525566</v>
      </c>
      <c r="AE763" s="192">
        <f t="shared" si="52"/>
        <v>74281093.65520142</v>
      </c>
      <c r="AF763" s="192">
        <f>HLOOKUP(MAX(T763:AD763),T763:$AD$1158,COUNT(AD763:$AD$1158),FALSE)</f>
        <v>190000</v>
      </c>
      <c r="AK763">
        <v>760</v>
      </c>
      <c r="AL763" s="198">
        <v>67533470.323169649</v>
      </c>
    </row>
    <row r="764" spans="13:38" x14ac:dyDescent="0.25">
      <c r="M764">
        <v>762</v>
      </c>
      <c r="N764">
        <f t="shared" si="49"/>
        <v>20</v>
      </c>
      <c r="O764">
        <f t="shared" si="50"/>
        <v>7000</v>
      </c>
      <c r="P764">
        <f t="shared" si="51"/>
        <v>0.4</v>
      </c>
      <c r="S764">
        <v>762</v>
      </c>
      <c r="T764" s="192">
        <v>77428061.717655525</v>
      </c>
      <c r="U764" s="192">
        <v>78183035.11326234</v>
      </c>
      <c r="V764" s="192">
        <v>78968610.76468426</v>
      </c>
      <c r="W764" s="192">
        <v>79100557.241899669</v>
      </c>
      <c r="X764" s="192">
        <v>79435880.273938194</v>
      </c>
      <c r="Y764" s="192">
        <v>79393841.272132352</v>
      </c>
      <c r="Z764" s="192">
        <v>80150301.220739827</v>
      </c>
      <c r="AA764" s="192">
        <v>80419900.448904008</v>
      </c>
      <c r="AB764" s="192">
        <v>81238594.964562967</v>
      </c>
      <c r="AC764" s="192">
        <v>81276197.334418029</v>
      </c>
      <c r="AD764" s="192">
        <v>81679333.713259265</v>
      </c>
      <c r="AE764" s="192">
        <f t="shared" si="52"/>
        <v>81679333.713259265</v>
      </c>
      <c r="AF764" s="192">
        <f>HLOOKUP(MAX(T764:AD764),T764:$AD$1158,COUNT(AD764:$AD$1158),FALSE)</f>
        <v>200000</v>
      </c>
      <c r="AK764">
        <v>761</v>
      </c>
      <c r="AL764" s="198">
        <v>73396602.127756119</v>
      </c>
    </row>
    <row r="765" spans="13:38" x14ac:dyDescent="0.25">
      <c r="M765">
        <v>763</v>
      </c>
      <c r="N765">
        <f t="shared" si="49"/>
        <v>30</v>
      </c>
      <c r="O765">
        <f t="shared" si="50"/>
        <v>7000</v>
      </c>
      <c r="P765">
        <f t="shared" si="51"/>
        <v>0.4</v>
      </c>
      <c r="S765">
        <v>763</v>
      </c>
      <c r="T765" s="192">
        <v>82316846.94087933</v>
      </c>
      <c r="U765" s="192">
        <v>83571357.929106653</v>
      </c>
      <c r="V765" s="192">
        <v>84648388.104860187</v>
      </c>
      <c r="W765" s="192">
        <v>84989133.474163845</v>
      </c>
      <c r="X765" s="192">
        <v>85574583.214412317</v>
      </c>
      <c r="Y765" s="192">
        <v>85782670.920816392</v>
      </c>
      <c r="Z765" s="192">
        <v>86620281.654504761</v>
      </c>
      <c r="AA765" s="192">
        <v>87308983.514007911</v>
      </c>
      <c r="AB765" s="192">
        <v>88377804.737876788</v>
      </c>
      <c r="AC765" s="192">
        <v>88477459.081577867</v>
      </c>
      <c r="AD765" s="192">
        <v>89003967.659119502</v>
      </c>
      <c r="AE765" s="192">
        <f t="shared" si="52"/>
        <v>89003967.659119502</v>
      </c>
      <c r="AF765" s="192">
        <f>HLOOKUP(MAX(T765:AD765),T765:$AD$1158,COUNT(AD765:$AD$1158),FALSE)</f>
        <v>200000</v>
      </c>
      <c r="AK765">
        <v>762</v>
      </c>
      <c r="AL765" s="198">
        <v>79412860.841959924</v>
      </c>
    </row>
    <row r="766" spans="13:38" x14ac:dyDescent="0.25">
      <c r="M766">
        <v>764</v>
      </c>
      <c r="N766">
        <f t="shared" si="49"/>
        <v>40</v>
      </c>
      <c r="O766">
        <f t="shared" si="50"/>
        <v>7000</v>
      </c>
      <c r="P766">
        <f t="shared" si="51"/>
        <v>0.4</v>
      </c>
      <c r="S766">
        <v>764</v>
      </c>
      <c r="T766" s="192">
        <v>87492704.186212599</v>
      </c>
      <c r="U766" s="192">
        <v>88698128.571612835</v>
      </c>
      <c r="V766" s="192">
        <v>90101998.971310288</v>
      </c>
      <c r="W766" s="192">
        <v>90920870.861761123</v>
      </c>
      <c r="X766" s="192">
        <v>91460304.609310001</v>
      </c>
      <c r="Y766" s="192">
        <v>92008890.91678305</v>
      </c>
      <c r="Z766" s="192">
        <v>93259238.011398733</v>
      </c>
      <c r="AA766" s="192">
        <v>94022724.385571167</v>
      </c>
      <c r="AB766" s="192">
        <v>95170473.315359384</v>
      </c>
      <c r="AC766" s="192">
        <v>95866795.563101619</v>
      </c>
      <c r="AD766" s="192">
        <v>96643430.848853186</v>
      </c>
      <c r="AE766" s="192">
        <f t="shared" si="52"/>
        <v>96643430.848853186</v>
      </c>
      <c r="AF766" s="192">
        <f>HLOOKUP(MAX(T766:AD766),T766:$AD$1158,COUNT(AD766:$AD$1158),FALSE)</f>
        <v>200000</v>
      </c>
      <c r="AK766">
        <v>763</v>
      </c>
      <c r="AL766" s="198">
        <v>85275992.646546409</v>
      </c>
    </row>
    <row r="767" spans="13:38" x14ac:dyDescent="0.25">
      <c r="M767">
        <v>765</v>
      </c>
      <c r="N767">
        <f t="shared" si="49"/>
        <v>50</v>
      </c>
      <c r="O767">
        <f t="shared" si="50"/>
        <v>7000</v>
      </c>
      <c r="P767">
        <f t="shared" si="51"/>
        <v>0.4</v>
      </c>
      <c r="S767">
        <v>765</v>
      </c>
      <c r="T767" s="192">
        <v>92630900.293847024</v>
      </c>
      <c r="U767" s="192">
        <v>94125945.864367411</v>
      </c>
      <c r="V767" s="192">
        <v>95781776.311486229</v>
      </c>
      <c r="W767" s="192">
        <v>96616408.826798111</v>
      </c>
      <c r="X767" s="192">
        <v>97599007.549784124</v>
      </c>
      <c r="Y767" s="192">
        <v>98397720.565467089</v>
      </c>
      <c r="Z767" s="192">
        <v>99624596.923283949</v>
      </c>
      <c r="AA767" s="192">
        <v>100911807.45067506</v>
      </c>
      <c r="AB767" s="192">
        <v>102309683.0886732</v>
      </c>
      <c r="AC767" s="192">
        <v>103256132.04462537</v>
      </c>
      <c r="AD767" s="192">
        <v>104282894.03858683</v>
      </c>
      <c r="AE767" s="192">
        <f t="shared" si="52"/>
        <v>104282894.03858683</v>
      </c>
      <c r="AF767" s="192">
        <f>HLOOKUP(MAX(T767:AD767),T767:$AD$1158,COUNT(AD767:$AD$1158),FALSE)</f>
        <v>200000</v>
      </c>
      <c r="AK767">
        <v>764</v>
      </c>
      <c r="AL767" s="198">
        <v>91292251.360750228</v>
      </c>
    </row>
    <row r="768" spans="13:38" x14ac:dyDescent="0.25">
      <c r="M768">
        <v>766</v>
      </c>
      <c r="N768">
        <f t="shared" si="49"/>
        <v>-75</v>
      </c>
      <c r="O768">
        <f t="shared" si="50"/>
        <v>9000</v>
      </c>
      <c r="P768">
        <f t="shared" si="51"/>
        <v>0.4</v>
      </c>
      <c r="S768">
        <v>766</v>
      </c>
      <c r="T768" s="192">
        <v>28674301.599137902</v>
      </c>
      <c r="U768" s="192">
        <v>27093162.337875724</v>
      </c>
      <c r="V768" s="192">
        <v>25703412.731422186</v>
      </c>
      <c r="W768" s="192">
        <v>23542123.384156197</v>
      </c>
      <c r="X768" s="192">
        <v>21482177.939009782</v>
      </c>
      <c r="Y768" s="192">
        <v>19237144.240331821</v>
      </c>
      <c r="Z768" s="192">
        <v>17412172.210990004</v>
      </c>
      <c r="AA768" s="192">
        <v>15644389.553003941</v>
      </c>
      <c r="AB768" s="192">
        <v>13983919.768182028</v>
      </c>
      <c r="AC768" s="192">
        <v>11874816.214929817</v>
      </c>
      <c r="AD768" s="192">
        <v>9843232.7860712241</v>
      </c>
      <c r="AE768" s="192">
        <f t="shared" si="52"/>
        <v>28674301.599137902</v>
      </c>
      <c r="AF768" s="192">
        <f>HLOOKUP(MAX(T768:AD768),T768:$AD$1158,COUNT(AD768:$AD$1158),FALSE)</f>
        <v>150000</v>
      </c>
      <c r="AK768">
        <v>765</v>
      </c>
      <c r="AL768" s="198">
        <v>97352607.097162068</v>
      </c>
    </row>
    <row r="769" spans="13:38" x14ac:dyDescent="0.25">
      <c r="M769">
        <v>767</v>
      </c>
      <c r="N769">
        <f t="shared" si="49"/>
        <v>-65</v>
      </c>
      <c r="O769">
        <f t="shared" si="50"/>
        <v>9000</v>
      </c>
      <c r="P769">
        <f t="shared" si="51"/>
        <v>0.4</v>
      </c>
      <c r="S769">
        <v>767</v>
      </c>
      <c r="T769" s="192">
        <v>33570250.001048744</v>
      </c>
      <c r="U769" s="192">
        <v>32444110.463620424</v>
      </c>
      <c r="V769" s="192">
        <v>31036331.564368159</v>
      </c>
      <c r="W769" s="192">
        <v>29354389.773237702</v>
      </c>
      <c r="X769" s="192">
        <v>27544571.036301211</v>
      </c>
      <c r="Y769" s="192">
        <v>25243250.838830382</v>
      </c>
      <c r="Z769" s="192">
        <v>23974818.724701285</v>
      </c>
      <c r="AA769" s="192">
        <v>22457162.77492515</v>
      </c>
      <c r="AB769" s="192">
        <v>21046819.698313165</v>
      </c>
      <c r="AC769" s="192">
        <v>19001710.370896958</v>
      </c>
      <c r="AD769" s="192">
        <v>17213887.379836664</v>
      </c>
      <c r="AE769" s="192">
        <f t="shared" si="52"/>
        <v>33570250.001048744</v>
      </c>
      <c r="AF769" s="192">
        <f>HLOOKUP(MAX(T769:AD769),T769:$AD$1158,COUNT(AD769:$AD$1158),FALSE)</f>
        <v>150000</v>
      </c>
      <c r="AK769">
        <v>766</v>
      </c>
      <c r="AL769" s="198">
        <v>22679127.972098604</v>
      </c>
    </row>
    <row r="770" spans="13:38" x14ac:dyDescent="0.25">
      <c r="M770">
        <v>768</v>
      </c>
      <c r="N770">
        <f t="shared" si="49"/>
        <v>-55</v>
      </c>
      <c r="O770">
        <f t="shared" si="50"/>
        <v>9000</v>
      </c>
      <c r="P770">
        <f t="shared" si="51"/>
        <v>0.4</v>
      </c>
      <c r="S770">
        <v>768</v>
      </c>
      <c r="T770" s="192">
        <v>38669238.079372101</v>
      </c>
      <c r="U770" s="192">
        <v>37581985.964118145</v>
      </c>
      <c r="V770" s="192">
        <v>36598471.245239735</v>
      </c>
      <c r="W770" s="192">
        <v>34927127.364677437</v>
      </c>
      <c r="X770" s="192">
        <v>33452663.003276877</v>
      </c>
      <c r="Y770" s="192">
        <v>31555770.644331731</v>
      </c>
      <c r="Z770" s="192">
        <v>30537465.23841257</v>
      </c>
      <c r="AA770" s="192">
        <v>29096536.055295698</v>
      </c>
      <c r="AB770" s="192">
        <v>27929953.416482005</v>
      </c>
      <c r="AC770" s="192">
        <v>26314737.00923802</v>
      </c>
      <c r="AD770" s="192">
        <v>24777040.726387646</v>
      </c>
      <c r="AE770" s="192">
        <f t="shared" si="52"/>
        <v>38669238.079372101</v>
      </c>
      <c r="AF770" s="192">
        <f>HLOOKUP(MAX(T770:AD770),T770:$AD$1158,COUNT(AD770:$AD$1158),FALSE)</f>
        <v>150000</v>
      </c>
      <c r="AK770">
        <v>767</v>
      </c>
      <c r="AL770" s="198">
        <v>28374286.133973632</v>
      </c>
    </row>
    <row r="771" spans="13:38" x14ac:dyDescent="0.25">
      <c r="M771">
        <v>769</v>
      </c>
      <c r="N771">
        <f t="shared" si="49"/>
        <v>-45</v>
      </c>
      <c r="O771">
        <f t="shared" si="50"/>
        <v>9000</v>
      </c>
      <c r="P771">
        <f t="shared" si="51"/>
        <v>0.4</v>
      </c>
      <c r="S771">
        <v>769</v>
      </c>
      <c r="T771" s="192">
        <v>43565186.481282935</v>
      </c>
      <c r="U771" s="192">
        <v>42932934.089862846</v>
      </c>
      <c r="V771" s="192">
        <v>42160610.926111318</v>
      </c>
      <c r="W771" s="192">
        <v>40739393.753758945</v>
      </c>
      <c r="X771" s="192">
        <v>39515056.100568302</v>
      </c>
      <c r="Y771" s="192">
        <v>37914558.959761791</v>
      </c>
      <c r="Z771" s="192">
        <v>36933078.080984816</v>
      </c>
      <c r="AA771" s="192">
        <v>35909309.277216904</v>
      </c>
      <c r="AB771" s="192">
        <v>34992853.346613146</v>
      </c>
      <c r="AC771" s="192">
        <v>33272785.284865968</v>
      </c>
      <c r="AD771" s="192">
        <v>31973074.421297945</v>
      </c>
      <c r="AE771" s="192">
        <f t="shared" si="52"/>
        <v>43565186.481282935</v>
      </c>
      <c r="AF771" s="192">
        <f>HLOOKUP(MAX(T771:AD771),T771:$AD$1158,COUNT(AD771:$AD$1158),FALSE)</f>
        <v>150000</v>
      </c>
      <c r="AK771">
        <v>768</v>
      </c>
      <c r="AL771" s="198">
        <v>34314235.004994765</v>
      </c>
    </row>
    <row r="772" spans="13:38" x14ac:dyDescent="0.25">
      <c r="M772">
        <v>770</v>
      </c>
      <c r="N772">
        <f t="shared" ref="N772:N835" si="53">VLOOKUP(ROUNDUP(MOD(M772,15),0),$J$2:$K$17,2,FALSE)</f>
        <v>-35</v>
      </c>
      <c r="O772">
        <f t="shared" ref="O772:O835" si="54">VLOOKUP(ROUNDUP(MOD(M772/15,11),0),$J$20:$K$31,2,FALSE)</f>
        <v>9000</v>
      </c>
      <c r="P772">
        <f t="shared" ref="P772:P835" si="55">VLOOKUP(ROUNDUP(MOD(M772/165,7),0),$J$34:$K$41,2,FALSE)</f>
        <v>0.4</v>
      </c>
      <c r="S772">
        <v>770</v>
      </c>
      <c r="T772" s="192">
        <v>48664174.559606306</v>
      </c>
      <c r="U772" s="192">
        <v>47987099.011232011</v>
      </c>
      <c r="V772" s="192">
        <v>47581182.017490387</v>
      </c>
      <c r="W772" s="192">
        <v>46551660.142840445</v>
      </c>
      <c r="X772" s="192">
        <v>45283177.279784516</v>
      </c>
      <c r="Y772" s="192">
        <v>44020142.854607046</v>
      </c>
      <c r="Z772" s="192">
        <v>43495724.594696105</v>
      </c>
      <c r="AA772" s="192">
        <v>42441321.902631678</v>
      </c>
      <c r="AB772" s="192">
        <v>41764684.730521679</v>
      </c>
      <c r="AC772" s="192">
        <v>40585811.92320703</v>
      </c>
      <c r="AD772" s="192">
        <v>39536227.767848924</v>
      </c>
      <c r="AE772" s="192">
        <f t="shared" ref="AE772:AE835" si="56">MAX(T772:AD772)</f>
        <v>48664174.559606306</v>
      </c>
      <c r="AF772" s="192">
        <f>HLOOKUP(MAX(T772:AD772),T772:$AD$1158,COUNT(AD772:$AD$1158),FALSE)</f>
        <v>150000</v>
      </c>
      <c r="AK772">
        <v>769</v>
      </c>
      <c r="AL772" s="198">
        <v>40102999.218388543</v>
      </c>
    </row>
    <row r="773" spans="13:38" x14ac:dyDescent="0.25">
      <c r="M773">
        <v>771</v>
      </c>
      <c r="N773">
        <f t="shared" si="53"/>
        <v>-25</v>
      </c>
      <c r="O773">
        <f t="shared" si="54"/>
        <v>9000</v>
      </c>
      <c r="P773">
        <f t="shared" si="55"/>
        <v>0.4</v>
      </c>
      <c r="S773">
        <v>771</v>
      </c>
      <c r="T773" s="192">
        <v>53726060.824058034</v>
      </c>
      <c r="U773" s="192">
        <v>53299111.983893663</v>
      </c>
      <c r="V773" s="192">
        <v>53143321.698361948</v>
      </c>
      <c r="W773" s="192">
        <v>52215991.672017805</v>
      </c>
      <c r="X773" s="192">
        <v>51390005.547793224</v>
      </c>
      <c r="Y773" s="192">
        <v>50378931.170037098</v>
      </c>
      <c r="Z773" s="192">
        <v>49739816.612477005</v>
      </c>
      <c r="AA773" s="192">
        <v>49254095.124552891</v>
      </c>
      <c r="AB773" s="192">
        <v>48827584.660652816</v>
      </c>
      <c r="AC773" s="192">
        <v>47952440.428322434</v>
      </c>
      <c r="AD773" s="192">
        <v>47154816.32038568</v>
      </c>
      <c r="AE773" s="192">
        <f t="shared" si="56"/>
        <v>53726060.824058034</v>
      </c>
      <c r="AF773" s="192">
        <f>HLOOKUP(MAX(T773:AD773),T773:$AD$1158,COUNT(AD773:$AD$1158),FALSE)</f>
        <v>150000</v>
      </c>
      <c r="AK773">
        <v>770</v>
      </c>
      <c r="AL773" s="198">
        <v>46042948.089409657</v>
      </c>
    </row>
    <row r="774" spans="13:38" x14ac:dyDescent="0.25">
      <c r="M774">
        <v>772</v>
      </c>
      <c r="N774">
        <f t="shared" si="53"/>
        <v>-15</v>
      </c>
      <c r="O774">
        <f t="shared" si="54"/>
        <v>9000</v>
      </c>
      <c r="P774">
        <f t="shared" si="55"/>
        <v>0.4</v>
      </c>
      <c r="S774">
        <v>772</v>
      </c>
      <c r="T774" s="192">
        <v>58542240.326144844</v>
      </c>
      <c r="U774" s="192">
        <v>58611124.956555322</v>
      </c>
      <c r="V774" s="192">
        <v>58563892.789741032</v>
      </c>
      <c r="W774" s="192">
        <v>58028258.061099313</v>
      </c>
      <c r="X774" s="192">
        <v>57452398.645084657</v>
      </c>
      <c r="Y774" s="192">
        <v>56484515.064882353</v>
      </c>
      <c r="Z774" s="192">
        <v>56350564.975328401</v>
      </c>
      <c r="AA774" s="192">
        <v>56066868.346474096</v>
      </c>
      <c r="AB774" s="192">
        <v>55890484.590783954</v>
      </c>
      <c r="AC774" s="192">
        <v>55025732.717515223</v>
      </c>
      <c r="AD774" s="192">
        <v>54470035.708165348</v>
      </c>
      <c r="AE774" s="192">
        <f t="shared" si="56"/>
        <v>58611124.956555322</v>
      </c>
      <c r="AF774" s="192">
        <f>HLOOKUP(MAX(T774:AD774),T774:$AD$1158,COUNT(AD774:$AD$1158),FALSE)</f>
        <v>155000</v>
      </c>
      <c r="AK774">
        <v>771</v>
      </c>
      <c r="AL774" s="198">
        <v>51982896.960430786</v>
      </c>
    </row>
    <row r="775" spans="13:38" x14ac:dyDescent="0.25">
      <c r="M775">
        <v>773</v>
      </c>
      <c r="N775">
        <f t="shared" si="53"/>
        <v>-10</v>
      </c>
      <c r="O775">
        <f t="shared" si="54"/>
        <v>9000</v>
      </c>
      <c r="P775">
        <f t="shared" si="55"/>
        <v>0.4</v>
      </c>
      <c r="S775">
        <v>773</v>
      </c>
      <c r="T775" s="192">
        <v>61091734.365306526</v>
      </c>
      <c r="U775" s="192">
        <v>61151396.700346783</v>
      </c>
      <c r="V775" s="192">
        <v>61365346.876324043</v>
      </c>
      <c r="W775" s="192">
        <v>60955692.171393</v>
      </c>
      <c r="X775" s="192">
        <v>60307076.478055969</v>
      </c>
      <c r="Y775" s="192">
        <v>59663909.222597383</v>
      </c>
      <c r="Z775" s="192">
        <v>59607837.307613991</v>
      </c>
      <c r="AA775" s="192">
        <v>59274887.421708278</v>
      </c>
      <c r="AB775" s="192">
        <v>59216284.080105752</v>
      </c>
      <c r="AC775" s="192">
        <v>58709046.97007294</v>
      </c>
      <c r="AD775" s="192">
        <v>58279329.984433733</v>
      </c>
      <c r="AE775" s="192">
        <f t="shared" si="56"/>
        <v>61365346.876324043</v>
      </c>
      <c r="AF775" s="192">
        <f>HLOOKUP(MAX(T775:AD775),T775:$AD$1158,COUNT(AD775:$AD$1158),FALSE)</f>
        <v>160000</v>
      </c>
      <c r="AK775">
        <v>772</v>
      </c>
      <c r="AL775" s="198">
        <v>57678055.122305818</v>
      </c>
    </row>
    <row r="776" spans="13:38" x14ac:dyDescent="0.25">
      <c r="M776">
        <v>774</v>
      </c>
      <c r="N776">
        <f t="shared" si="53"/>
        <v>-5</v>
      </c>
      <c r="O776">
        <f t="shared" si="54"/>
        <v>9000</v>
      </c>
      <c r="P776">
        <f t="shared" si="55"/>
        <v>0.4</v>
      </c>
      <c r="S776">
        <v>774</v>
      </c>
      <c r="T776" s="192">
        <v>63604126.590596572</v>
      </c>
      <c r="U776" s="192">
        <v>63787935.610136084</v>
      </c>
      <c r="V776" s="192">
        <v>64126032.470612615</v>
      </c>
      <c r="W776" s="192">
        <v>63600995.652539052</v>
      </c>
      <c r="X776" s="192">
        <v>63360490.612060316</v>
      </c>
      <c r="Y776" s="192">
        <v>62843303.380312406</v>
      </c>
      <c r="Z776" s="192">
        <v>62913211.489039689</v>
      </c>
      <c r="AA776" s="192">
        <v>62706241.626844645</v>
      </c>
      <c r="AB776" s="192">
        <v>62773618.308952779</v>
      </c>
      <c r="AC776" s="192">
        <v>62392361.222630627</v>
      </c>
      <c r="AD776" s="192">
        <v>62088624.260702096</v>
      </c>
      <c r="AE776" s="192">
        <f t="shared" si="56"/>
        <v>64126032.470612615</v>
      </c>
      <c r="AF776" s="192">
        <f>HLOOKUP(MAX(T776:AD776),T776:$AD$1158,COUNT(AD776:$AD$1158),FALSE)</f>
        <v>160000</v>
      </c>
      <c r="AK776">
        <v>773</v>
      </c>
      <c r="AL776" s="198">
        <v>60626260.708625972</v>
      </c>
    </row>
    <row r="777" spans="13:38" x14ac:dyDescent="0.25">
      <c r="M777">
        <v>775</v>
      </c>
      <c r="N777">
        <f t="shared" si="53"/>
        <v>0</v>
      </c>
      <c r="O777">
        <f t="shared" si="54"/>
        <v>9000</v>
      </c>
      <c r="P777">
        <f t="shared" si="55"/>
        <v>0.4</v>
      </c>
      <c r="S777">
        <v>775</v>
      </c>
      <c r="T777" s="192">
        <v>66153620.629758269</v>
      </c>
      <c r="U777" s="192">
        <v>66463409.673008427</v>
      </c>
      <c r="V777" s="192">
        <v>66927486.557195619</v>
      </c>
      <c r="W777" s="192">
        <v>66485827.931326866</v>
      </c>
      <c r="X777" s="192">
        <v>66369469.575347394</v>
      </c>
      <c r="Y777" s="192">
        <v>65976429.028098732</v>
      </c>
      <c r="Z777" s="192">
        <v>66003450.150186241</v>
      </c>
      <c r="AA777" s="192">
        <v>66137595.831981003</v>
      </c>
      <c r="AB777" s="192">
        <v>66330952.53779982</v>
      </c>
      <c r="AC777" s="192">
        <v>66022073.608413994</v>
      </c>
      <c r="AD777" s="192">
        <v>65842483.330984712</v>
      </c>
      <c r="AE777" s="192">
        <f t="shared" si="56"/>
        <v>66927486.557195619</v>
      </c>
      <c r="AF777" s="192">
        <f>HLOOKUP(MAX(T777:AD777),T777:$AD$1158,COUNT(AD777:$AD$1158),FALSE)</f>
        <v>160000</v>
      </c>
      <c r="AK777">
        <v>774</v>
      </c>
      <c r="AL777" s="198">
        <v>63618003.993326947</v>
      </c>
    </row>
    <row r="778" spans="13:38" x14ac:dyDescent="0.25">
      <c r="M778">
        <v>776</v>
      </c>
      <c r="N778">
        <f t="shared" si="53"/>
        <v>10</v>
      </c>
      <c r="O778">
        <f t="shared" si="54"/>
        <v>9000</v>
      </c>
      <c r="P778">
        <f t="shared" si="55"/>
        <v>0.4</v>
      </c>
      <c r="S778">
        <v>776</v>
      </c>
      <c r="T778" s="192">
        <v>71086670.845540732</v>
      </c>
      <c r="U778" s="192">
        <v>71775422.645670086</v>
      </c>
      <c r="V778" s="192">
        <v>72219636.897847146</v>
      </c>
      <c r="W778" s="192">
        <v>72298094.320408374</v>
      </c>
      <c r="X778" s="192">
        <v>72431862.672638819</v>
      </c>
      <c r="Y778" s="192">
        <v>72028804.136525989</v>
      </c>
      <c r="Z778" s="192">
        <v>72566096.663897514</v>
      </c>
      <c r="AA778" s="192">
        <v>72950369.053902224</v>
      </c>
      <c r="AB778" s="192">
        <v>73393852.467930958</v>
      </c>
      <c r="AC778" s="192">
        <v>73033723.750816286</v>
      </c>
      <c r="AD778" s="192">
        <v>73213137.924750149</v>
      </c>
      <c r="AE778" s="192">
        <f t="shared" si="56"/>
        <v>73393852.467930958</v>
      </c>
      <c r="AF778" s="192">
        <f>HLOOKUP(MAX(T778:AD778),T778:$AD$1158,COUNT(AD778:$AD$1158),FALSE)</f>
        <v>190000</v>
      </c>
      <c r="AK778">
        <v>775</v>
      </c>
      <c r="AL778" s="198">
        <v>66566209.579647109</v>
      </c>
    </row>
    <row r="779" spans="13:38" x14ac:dyDescent="0.25">
      <c r="M779">
        <v>777</v>
      </c>
      <c r="N779">
        <f t="shared" si="53"/>
        <v>20</v>
      </c>
      <c r="O779">
        <f t="shared" si="54"/>
        <v>9000</v>
      </c>
      <c r="P779">
        <f t="shared" si="55"/>
        <v>0.4</v>
      </c>
      <c r="S779">
        <v>777</v>
      </c>
      <c r="T779" s="192">
        <v>76148557.109992445</v>
      </c>
      <c r="U779" s="192">
        <v>76952233.299250856</v>
      </c>
      <c r="V779" s="192">
        <v>77781776.578718722</v>
      </c>
      <c r="W779" s="192">
        <v>77962425.849585727</v>
      </c>
      <c r="X779" s="192">
        <v>78339954.639614478</v>
      </c>
      <c r="Y779" s="192">
        <v>78341323.94202736</v>
      </c>
      <c r="Z779" s="192">
        <v>79128743.177608803</v>
      </c>
      <c r="AA779" s="192">
        <v>79432446.490965471</v>
      </c>
      <c r="AB779" s="192">
        <v>80276986.186099797</v>
      </c>
      <c r="AC779" s="192">
        <v>80346750.38915734</v>
      </c>
      <c r="AD779" s="192">
        <v>80776291.271301135</v>
      </c>
      <c r="AE779" s="192">
        <f t="shared" si="56"/>
        <v>80776291.271301135</v>
      </c>
      <c r="AF779" s="192">
        <f>HLOOKUP(MAX(T779:AD779),T779:$AD$1158,COUNT(AD779:$AD$1158),FALSE)</f>
        <v>200000</v>
      </c>
      <c r="AK779">
        <v>776</v>
      </c>
      <c r="AL779" s="198">
        <v>72354973.793040887</v>
      </c>
    </row>
    <row r="780" spans="13:38" x14ac:dyDescent="0.25">
      <c r="M780">
        <v>778</v>
      </c>
      <c r="N780">
        <f t="shared" si="53"/>
        <v>30</v>
      </c>
      <c r="O780">
        <f t="shared" si="54"/>
        <v>9000</v>
      </c>
      <c r="P780">
        <f t="shared" si="55"/>
        <v>0.4</v>
      </c>
      <c r="S780">
        <v>778</v>
      </c>
      <c r="T780" s="192">
        <v>80964736.612079263</v>
      </c>
      <c r="U780" s="192">
        <v>82264246.2719125</v>
      </c>
      <c r="V780" s="192">
        <v>83384684.751884744</v>
      </c>
      <c r="W780" s="192">
        <v>83774692.23866722</v>
      </c>
      <c r="X780" s="192">
        <v>84402347.736905903</v>
      </c>
      <c r="Y780" s="192">
        <v>84653843.747528702</v>
      </c>
      <c r="Z780" s="192">
        <v>85524356.02018106</v>
      </c>
      <c r="AA780" s="192">
        <v>86245219.712886676</v>
      </c>
      <c r="AB780" s="192">
        <v>87339886.11623095</v>
      </c>
      <c r="AC780" s="192">
        <v>87473644.545124486</v>
      </c>
      <c r="AD780" s="192">
        <v>88027760.172197178</v>
      </c>
      <c r="AE780" s="192">
        <f t="shared" si="56"/>
        <v>88027760.172197178</v>
      </c>
      <c r="AF780" s="192">
        <f>HLOOKUP(MAX(T780:AD780),T780:$AD$1158,COUNT(AD780:$AD$1158),FALSE)</f>
        <v>200000</v>
      </c>
      <c r="AK780">
        <v>777</v>
      </c>
      <c r="AL780" s="198">
        <v>78294922.664061993</v>
      </c>
    </row>
    <row r="781" spans="13:38" x14ac:dyDescent="0.25">
      <c r="M781">
        <v>779</v>
      </c>
      <c r="N781">
        <f t="shared" si="53"/>
        <v>40</v>
      </c>
      <c r="O781">
        <f t="shared" si="54"/>
        <v>9000</v>
      </c>
      <c r="P781">
        <f t="shared" si="55"/>
        <v>0.4</v>
      </c>
      <c r="S781">
        <v>779</v>
      </c>
      <c r="T781" s="192">
        <v>86063724.690402627</v>
      </c>
      <c r="U781" s="192">
        <v>87318411.19328168</v>
      </c>
      <c r="V781" s="192">
        <v>88764487.350969344</v>
      </c>
      <c r="W781" s="192">
        <v>89629560.459254608</v>
      </c>
      <c r="X781" s="192">
        <v>90214904.086839408</v>
      </c>
      <c r="Y781" s="192">
        <v>90805696.152302667</v>
      </c>
      <c r="Z781" s="192">
        <v>92087002.533892348</v>
      </c>
      <c r="AA781" s="192">
        <v>92884592.993257225</v>
      </c>
      <c r="AB781" s="192">
        <v>94059948.972576529</v>
      </c>
      <c r="AC781" s="192">
        <v>94786671.18346554</v>
      </c>
      <c r="AD781" s="192">
        <v>95590913.518748179</v>
      </c>
      <c r="AE781" s="192">
        <f t="shared" si="56"/>
        <v>95590913.518748179</v>
      </c>
      <c r="AF781" s="192">
        <f>HLOOKUP(MAX(T781:AD781),T781:$AD$1158,COUNT(AD781:$AD$1158),FALSE)</f>
        <v>200000</v>
      </c>
      <c r="AK781">
        <v>778</v>
      </c>
      <c r="AL781" s="198">
        <v>84083686.877455786</v>
      </c>
    </row>
    <row r="782" spans="13:38" x14ac:dyDescent="0.25">
      <c r="M782">
        <v>780</v>
      </c>
      <c r="N782">
        <f t="shared" si="53"/>
        <v>50</v>
      </c>
      <c r="O782">
        <f t="shared" si="54"/>
        <v>9000</v>
      </c>
      <c r="P782">
        <f t="shared" si="55"/>
        <v>0.4</v>
      </c>
      <c r="S782">
        <v>780</v>
      </c>
      <c r="T782" s="192">
        <v>91125610.954854354</v>
      </c>
      <c r="U782" s="192">
        <v>92669359.319026381</v>
      </c>
      <c r="V782" s="192">
        <v>94367395.524135396</v>
      </c>
      <c r="W782" s="192">
        <v>95251290.15692611</v>
      </c>
      <c r="X782" s="192">
        <v>96277297.184130818</v>
      </c>
      <c r="Y782" s="192">
        <v>97118215.957804024</v>
      </c>
      <c r="Z782" s="192">
        <v>98379196.400813341</v>
      </c>
      <c r="AA782" s="192">
        <v>99697366.21517843</v>
      </c>
      <c r="AB782" s="192">
        <v>101122848.90270768</v>
      </c>
      <c r="AC782" s="192">
        <v>102099697.82180662</v>
      </c>
      <c r="AD782" s="192">
        <v>103154066.86529917</v>
      </c>
      <c r="AE782" s="192">
        <f t="shared" si="56"/>
        <v>103154066.86529917</v>
      </c>
      <c r="AF782" s="192">
        <f>HLOOKUP(MAX(T782:AD782),T782:$AD$1158,COUNT(AD782:$AD$1158),FALSE)</f>
        <v>200000</v>
      </c>
      <c r="AK782">
        <v>779</v>
      </c>
      <c r="AL782" s="198">
        <v>90023635.748476908</v>
      </c>
    </row>
    <row r="783" spans="13:38" x14ac:dyDescent="0.25">
      <c r="M783">
        <v>781</v>
      </c>
      <c r="N783">
        <f t="shared" si="53"/>
        <v>-75</v>
      </c>
      <c r="O783">
        <f t="shared" si="54"/>
        <v>11000</v>
      </c>
      <c r="P783">
        <f t="shared" si="55"/>
        <v>0.4</v>
      </c>
      <c r="S783">
        <v>781</v>
      </c>
      <c r="T783" s="192">
        <v>28110489.285608314</v>
      </c>
      <c r="U783" s="192">
        <v>26578612.141824957</v>
      </c>
      <c r="V783" s="192">
        <v>25231068.293361627</v>
      </c>
      <c r="W783" s="192">
        <v>23118481.739747252</v>
      </c>
      <c r="X783" s="192">
        <v>21101944.59881955</v>
      </c>
      <c r="Y783" s="192">
        <v>18899116.658131804</v>
      </c>
      <c r="Z783" s="192">
        <v>17108248.713982467</v>
      </c>
      <c r="AA783" s="192">
        <v>15371425.34297039</v>
      </c>
      <c r="AB783" s="192">
        <v>13738562.60767955</v>
      </c>
      <c r="AC783" s="192">
        <v>11659859.017574115</v>
      </c>
      <c r="AD783" s="192">
        <v>9655882.6382465996</v>
      </c>
      <c r="AE783" s="192">
        <f t="shared" si="56"/>
        <v>28110489.285608314</v>
      </c>
      <c r="AF783" s="192">
        <f>HLOOKUP(MAX(T783:AD783),T783:$AD$1158,COUNT(AD783:$AD$1158),FALSE)</f>
        <v>150000</v>
      </c>
      <c r="AK783">
        <v>780</v>
      </c>
      <c r="AL783" s="198">
        <v>96007122.317878842</v>
      </c>
    </row>
    <row r="784" spans="13:38" x14ac:dyDescent="0.25">
      <c r="M784">
        <v>782</v>
      </c>
      <c r="N784">
        <f t="shared" si="53"/>
        <v>-65</v>
      </c>
      <c r="O784">
        <f t="shared" si="54"/>
        <v>11000</v>
      </c>
      <c r="P784">
        <f t="shared" si="55"/>
        <v>0.4</v>
      </c>
      <c r="S784">
        <v>782</v>
      </c>
      <c r="T784" s="192">
        <v>32932629.420153655</v>
      </c>
      <c r="U784" s="192">
        <v>31852691.100559749</v>
      </c>
      <c r="V784" s="192">
        <v>30490822.081343405</v>
      </c>
      <c r="W784" s="192">
        <v>28854438.285646066</v>
      </c>
      <c r="X784" s="192">
        <v>27088027.852928292</v>
      </c>
      <c r="Y784" s="192">
        <v>24832617.535493378</v>
      </c>
      <c r="Z784" s="192">
        <v>23594585.384511057</v>
      </c>
      <c r="AA784" s="192">
        <v>22107888.721708905</v>
      </c>
      <c r="AB784" s="192">
        <v>20725152.694627997</v>
      </c>
      <c r="AC784" s="192">
        <v>18712385.582348555</v>
      </c>
      <c r="AD784" s="192">
        <v>16952169.640819333</v>
      </c>
      <c r="AE784" s="192">
        <f t="shared" si="56"/>
        <v>32932629.420153655</v>
      </c>
      <c r="AF784" s="192">
        <f>HLOOKUP(MAX(T784:AD784),T784:$AD$1158,COUNT(AD784:$AD$1158),FALSE)</f>
        <v>150000</v>
      </c>
      <c r="AK784">
        <v>781</v>
      </c>
      <c r="AL784" s="198">
        <v>22275679.54210566</v>
      </c>
    </row>
    <row r="785" spans="13:38" x14ac:dyDescent="0.25">
      <c r="M785">
        <v>783</v>
      </c>
      <c r="N785">
        <f t="shared" si="53"/>
        <v>-55</v>
      </c>
      <c r="O785">
        <f t="shared" si="54"/>
        <v>11000</v>
      </c>
      <c r="P785">
        <f t="shared" si="55"/>
        <v>0.4</v>
      </c>
      <c r="S785">
        <v>783</v>
      </c>
      <c r="T785" s="192">
        <v>37954748.331467122</v>
      </c>
      <c r="U785" s="192">
        <v>36916758.333691984</v>
      </c>
      <c r="V785" s="192">
        <v>35976651.919032291</v>
      </c>
      <c r="W785" s="192">
        <v>34354010.832121603</v>
      </c>
      <c r="X785" s="192">
        <v>32921752.228711247</v>
      </c>
      <c r="Y785" s="192">
        <v>31068827.497812048</v>
      </c>
      <c r="Z785" s="192">
        <v>30080922.055039648</v>
      </c>
      <c r="AA785" s="192">
        <v>28672894.410886753</v>
      </c>
      <c r="AB785" s="192">
        <v>27533918.821604144</v>
      </c>
      <c r="AC785" s="192">
        <v>25949102.377506923</v>
      </c>
      <c r="AD785" s="192">
        <v>24439013.144187633</v>
      </c>
      <c r="AE785" s="192">
        <f t="shared" si="56"/>
        <v>37954748.331467122</v>
      </c>
      <c r="AF785" s="192">
        <f>HLOOKUP(MAX(T785:AD785),T785:$AD$1158,COUNT(AD785:$AD$1158),FALSE)</f>
        <v>150000</v>
      </c>
      <c r="AK785">
        <v>782</v>
      </c>
      <c r="AL785" s="198">
        <v>27897672.659016494</v>
      </c>
    </row>
    <row r="786" spans="13:38" x14ac:dyDescent="0.25">
      <c r="M786">
        <v>784</v>
      </c>
      <c r="N786">
        <f t="shared" si="53"/>
        <v>-45</v>
      </c>
      <c r="O786">
        <f t="shared" si="54"/>
        <v>11000</v>
      </c>
      <c r="P786">
        <f t="shared" si="55"/>
        <v>0.4</v>
      </c>
      <c r="S786">
        <v>784</v>
      </c>
      <c r="T786" s="192">
        <v>42776888.46601247</v>
      </c>
      <c r="U786" s="192">
        <v>42190837.29242678</v>
      </c>
      <c r="V786" s="192">
        <v>41462481.756721184</v>
      </c>
      <c r="W786" s="192">
        <v>40089967.378020421</v>
      </c>
      <c r="X786" s="192">
        <v>38907835.482819989</v>
      </c>
      <c r="Y786" s="192">
        <v>37350746.646232195</v>
      </c>
      <c r="Z786" s="192">
        <v>36402167.306419209</v>
      </c>
      <c r="AA786" s="192">
        <v>35409357.789625272</v>
      </c>
      <c r="AB786" s="192">
        <v>34520508.90855258</v>
      </c>
      <c r="AC786" s="192">
        <v>32834544.931997888</v>
      </c>
      <c r="AD786" s="192">
        <v>31562441.117960937</v>
      </c>
      <c r="AE786" s="192">
        <f t="shared" si="56"/>
        <v>42776888.46601247</v>
      </c>
      <c r="AF786" s="192">
        <f>HLOOKUP(MAX(T786:AD786),T786:$AD$1158,COUNT(AD786:$AD$1158),FALSE)</f>
        <v>150000</v>
      </c>
      <c r="AK786">
        <v>783</v>
      </c>
      <c r="AL786" s="198">
        <v>33761311.686854929</v>
      </c>
    </row>
    <row r="787" spans="13:38" x14ac:dyDescent="0.25">
      <c r="M787">
        <v>785</v>
      </c>
      <c r="N787">
        <f t="shared" si="53"/>
        <v>-35</v>
      </c>
      <c r="O787">
        <f t="shared" si="54"/>
        <v>11000</v>
      </c>
      <c r="P787">
        <f t="shared" si="55"/>
        <v>0.4</v>
      </c>
      <c r="S787">
        <v>785</v>
      </c>
      <c r="T787" s="192">
        <v>47799007.377325922</v>
      </c>
      <c r="U787" s="192">
        <v>47172396.492658965</v>
      </c>
      <c r="V787" s="192">
        <v>46808685.256907545</v>
      </c>
      <c r="W787" s="192">
        <v>45825923.923919238</v>
      </c>
      <c r="X787" s="192">
        <v>44603350.940899216</v>
      </c>
      <c r="Y787" s="192">
        <v>43382522.273711964</v>
      </c>
      <c r="Z787" s="192">
        <v>42888503.976947792</v>
      </c>
      <c r="AA787" s="192">
        <v>41868205.370075852</v>
      </c>
      <c r="AB787" s="192">
        <v>41219175.247496918</v>
      </c>
      <c r="AC787" s="192">
        <v>40071261.727156259</v>
      </c>
      <c r="AD787" s="192">
        <v>39049284.621329233</v>
      </c>
      <c r="AE787" s="192">
        <f t="shared" si="56"/>
        <v>47799007.377325922</v>
      </c>
      <c r="AF787" s="192">
        <f>HLOOKUP(MAX(T787:AD787),T787:$AD$1158,COUNT(AD787:$AD$1158),FALSE)</f>
        <v>150000</v>
      </c>
      <c r="AK787">
        <v>784</v>
      </c>
      <c r="AL787" s="198">
        <v>39475708.309055999</v>
      </c>
    </row>
    <row r="788" spans="13:38" x14ac:dyDescent="0.25">
      <c r="M788">
        <v>786</v>
      </c>
      <c r="N788">
        <f t="shared" si="53"/>
        <v>-25</v>
      </c>
      <c r="O788">
        <f t="shared" si="54"/>
        <v>11000</v>
      </c>
      <c r="P788">
        <f t="shared" si="55"/>
        <v>0.4</v>
      </c>
      <c r="S788">
        <v>786</v>
      </c>
      <c r="T788" s="192">
        <v>52784583.798594967</v>
      </c>
      <c r="U788" s="192">
        <v>52408099.622137927</v>
      </c>
      <c r="V788" s="192">
        <v>52294515.094596431</v>
      </c>
      <c r="W788" s="192">
        <v>51415887.861903906</v>
      </c>
      <c r="X788" s="192">
        <v>50633310.041898027</v>
      </c>
      <c r="Y788" s="192">
        <v>49664441.422132112</v>
      </c>
      <c r="Z788" s="192">
        <v>49059990.273591712</v>
      </c>
      <c r="AA788" s="192">
        <v>48604668.748814367</v>
      </c>
      <c r="AB788" s="192">
        <v>48205765.334445365</v>
      </c>
      <c r="AC788" s="192">
        <v>47361021.065261766</v>
      </c>
      <c r="AD788" s="192">
        <v>46591004.006856084</v>
      </c>
      <c r="AE788" s="192">
        <f t="shared" si="56"/>
        <v>52784583.798594967</v>
      </c>
      <c r="AF788" s="192">
        <f>HLOOKUP(MAX(T788:AD788),T788:$AD$1158,COUNT(AD788:$AD$1158),FALSE)</f>
        <v>150000</v>
      </c>
      <c r="AK788">
        <v>785</v>
      </c>
      <c r="AL788" s="198">
        <v>45339347.33689443</v>
      </c>
    </row>
    <row r="789" spans="13:38" x14ac:dyDescent="0.25">
      <c r="M789">
        <v>787</v>
      </c>
      <c r="N789">
        <f t="shared" si="53"/>
        <v>-15</v>
      </c>
      <c r="O789">
        <f t="shared" si="54"/>
        <v>11000</v>
      </c>
      <c r="P789">
        <f t="shared" si="55"/>
        <v>0.4</v>
      </c>
      <c r="S789">
        <v>787</v>
      </c>
      <c r="T789" s="192">
        <v>57528157.579544798</v>
      </c>
      <c r="U789" s="192">
        <v>57643802.751616895</v>
      </c>
      <c r="V789" s="192">
        <v>57640718.594782799</v>
      </c>
      <c r="W789" s="192">
        <v>57151844.407802708</v>
      </c>
      <c r="X789" s="192">
        <v>56619393.296006769</v>
      </c>
      <c r="Y789" s="192">
        <v>55696217.049611889</v>
      </c>
      <c r="Z789" s="192">
        <v>55593869.469433196</v>
      </c>
      <c r="AA789" s="192">
        <v>55341132.127552889</v>
      </c>
      <c r="AB789" s="192">
        <v>55192355.421393819</v>
      </c>
      <c r="AC789" s="192">
        <v>54360505.087089062</v>
      </c>
      <c r="AD789" s="192">
        <v>53832415.127270266</v>
      </c>
      <c r="AE789" s="192">
        <f t="shared" si="56"/>
        <v>57643802.751616895</v>
      </c>
      <c r="AF789" s="192">
        <f>HLOOKUP(MAX(T789:AD789),T789:$AD$1158,COUNT(AD789:$AD$1158),FALSE)</f>
        <v>155000</v>
      </c>
      <c r="AK789">
        <v>786</v>
      </c>
      <c r="AL789" s="198">
        <v>51202986.364732869</v>
      </c>
    </row>
    <row r="790" spans="13:38" x14ac:dyDescent="0.25">
      <c r="M790">
        <v>788</v>
      </c>
      <c r="N790">
        <f t="shared" si="53"/>
        <v>-10</v>
      </c>
      <c r="O790">
        <f t="shared" si="54"/>
        <v>11000</v>
      </c>
      <c r="P790">
        <f t="shared" si="55"/>
        <v>0.4</v>
      </c>
      <c r="S790">
        <v>788</v>
      </c>
      <c r="T790" s="192">
        <v>60039217.035201535</v>
      </c>
      <c r="U790" s="192">
        <v>60147582.163893402</v>
      </c>
      <c r="V790" s="192">
        <v>60403738.097860873</v>
      </c>
      <c r="W790" s="192">
        <v>60040843.934591457</v>
      </c>
      <c r="X790" s="192">
        <v>59438138.121290319</v>
      </c>
      <c r="Y790" s="192">
        <v>58837176.623821966</v>
      </c>
      <c r="Z790" s="192">
        <v>58813266.542041048</v>
      </c>
      <c r="AA790" s="192">
        <v>58513218.195099317</v>
      </c>
      <c r="AB790" s="192">
        <v>58482221.90302787</v>
      </c>
      <c r="AC790" s="192">
        <v>58005384.756141827</v>
      </c>
      <c r="AD790" s="192">
        <v>57603274.820033692</v>
      </c>
      <c r="AE790" s="192">
        <f t="shared" si="56"/>
        <v>60403738.097860873</v>
      </c>
      <c r="AF790" s="192">
        <f>HLOOKUP(MAX(T790:AD790),T790:$AD$1158,COUNT(AD790:$AD$1158),FALSE)</f>
        <v>160000</v>
      </c>
      <c r="AK790">
        <v>787</v>
      </c>
      <c r="AL790" s="198">
        <v>56824979.481643714</v>
      </c>
    </row>
    <row r="791" spans="13:38" x14ac:dyDescent="0.25">
      <c r="M791">
        <v>789</v>
      </c>
      <c r="N791">
        <f t="shared" si="53"/>
        <v>-5</v>
      </c>
      <c r="O791">
        <f t="shared" si="54"/>
        <v>11000</v>
      </c>
      <c r="P791">
        <f t="shared" si="55"/>
        <v>0.4</v>
      </c>
      <c r="S791">
        <v>789</v>
      </c>
      <c r="T791" s="192">
        <v>62513734.000813834</v>
      </c>
      <c r="U791" s="192">
        <v>62746245.814004958</v>
      </c>
      <c r="V791" s="192">
        <v>63126548.432471693</v>
      </c>
      <c r="W791" s="192">
        <v>62651416.954278253</v>
      </c>
      <c r="X791" s="192">
        <v>62453117.671789728</v>
      </c>
      <c r="Y791" s="192">
        <v>61978136.198032036</v>
      </c>
      <c r="Z791" s="192">
        <v>62080206.139961794</v>
      </c>
      <c r="AA791" s="192">
        <v>61906137.816730715</v>
      </c>
      <c r="AB791" s="192">
        <v>62001121.548369944</v>
      </c>
      <c r="AC791" s="192">
        <v>61650264.425194576</v>
      </c>
      <c r="AD791" s="192">
        <v>61374134.51279711</v>
      </c>
      <c r="AE791" s="192">
        <f t="shared" si="56"/>
        <v>63126548.432471693</v>
      </c>
      <c r="AF791" s="192">
        <f>HLOOKUP(MAX(T791:AD791),T791:$AD$1158,COUNT(AD791:$AD$1158),FALSE)</f>
        <v>160000</v>
      </c>
      <c r="AK791">
        <v>788</v>
      </c>
      <c r="AL791" s="198">
        <v>59735309.808286138</v>
      </c>
    </row>
    <row r="792" spans="13:38" x14ac:dyDescent="0.25">
      <c r="M792">
        <v>790</v>
      </c>
      <c r="N792">
        <f t="shared" si="53"/>
        <v>0</v>
      </c>
      <c r="O792">
        <f t="shared" si="54"/>
        <v>11000</v>
      </c>
      <c r="P792">
        <f t="shared" si="55"/>
        <v>0.4</v>
      </c>
      <c r="S792">
        <v>790</v>
      </c>
      <c r="T792" s="192">
        <v>65024793.456470564</v>
      </c>
      <c r="U792" s="192">
        <v>65383285.293372363</v>
      </c>
      <c r="V792" s="192">
        <v>65889567.935549751</v>
      </c>
      <c r="W792" s="192">
        <v>65498373.973388314</v>
      </c>
      <c r="X792" s="192">
        <v>65424221.375399053</v>
      </c>
      <c r="Y792" s="192">
        <v>65073386.586140633</v>
      </c>
      <c r="Z792" s="192">
        <v>65134511.793420598</v>
      </c>
      <c r="AA792" s="192">
        <v>65299057.438362136</v>
      </c>
      <c r="AB792" s="192">
        <v>65520021.193712041</v>
      </c>
      <c r="AC792" s="192">
        <v>65242101.551300183</v>
      </c>
      <c r="AD792" s="192">
        <v>65090118.323402002</v>
      </c>
      <c r="AE792" s="192">
        <f t="shared" si="56"/>
        <v>65889567.935549751</v>
      </c>
      <c r="AF792" s="192">
        <f>HLOOKUP(MAX(T792:AD792),T792:$AD$1158,COUNT(AD792:$AD$1158),FALSE)</f>
        <v>160000</v>
      </c>
      <c r="AK792">
        <v>789</v>
      </c>
      <c r="AL792" s="198">
        <v>62688618.509482153</v>
      </c>
    </row>
    <row r="793" spans="13:38" x14ac:dyDescent="0.25">
      <c r="M793">
        <v>791</v>
      </c>
      <c r="N793">
        <f t="shared" si="53"/>
        <v>10</v>
      </c>
      <c r="O793">
        <f t="shared" si="54"/>
        <v>11000</v>
      </c>
      <c r="P793">
        <f t="shared" si="55"/>
        <v>0.4</v>
      </c>
      <c r="S793">
        <v>791</v>
      </c>
      <c r="T793" s="192">
        <v>69883476.081060335</v>
      </c>
      <c r="U793" s="192">
        <v>70618988.422851324</v>
      </c>
      <c r="V793" s="192">
        <v>71109112.555064291</v>
      </c>
      <c r="W793" s="192">
        <v>71234330.519287139</v>
      </c>
      <c r="X793" s="192">
        <v>71410304.62950781</v>
      </c>
      <c r="Y793" s="192">
        <v>71052596.649603695</v>
      </c>
      <c r="Z793" s="192">
        <v>71620848.463949189</v>
      </c>
      <c r="AA793" s="192">
        <v>72035520.817100659</v>
      </c>
      <c r="AB793" s="192">
        <v>72506611.280660495</v>
      </c>
      <c r="AC793" s="192">
        <v>72180586.64873828</v>
      </c>
      <c r="AD793" s="192">
        <v>72386405.325974718</v>
      </c>
      <c r="AE793" s="192">
        <f t="shared" si="56"/>
        <v>72506611.280660495</v>
      </c>
      <c r="AF793" s="192">
        <f>HLOOKUP(MAX(T793:AD793),T793:$AD$1158,COUNT(AD793:$AD$1158),FALSE)</f>
        <v>190000</v>
      </c>
      <c r="AK793">
        <v>790</v>
      </c>
      <c r="AL793" s="198">
        <v>65598948.836124569</v>
      </c>
    </row>
    <row r="794" spans="13:38" x14ac:dyDescent="0.25">
      <c r="M794">
        <v>792</v>
      </c>
      <c r="N794">
        <f t="shared" si="53"/>
        <v>20</v>
      </c>
      <c r="O794">
        <f t="shared" si="54"/>
        <v>11000</v>
      </c>
      <c r="P794">
        <f t="shared" si="55"/>
        <v>0.4</v>
      </c>
      <c r="S794">
        <v>792</v>
      </c>
      <c r="T794" s="192">
        <v>74869052.502329379</v>
      </c>
      <c r="U794" s="192">
        <v>75721431.485239387</v>
      </c>
      <c r="V794" s="192">
        <v>76594942.392753184</v>
      </c>
      <c r="W794" s="192">
        <v>76824294.457271799</v>
      </c>
      <c r="X794" s="192">
        <v>77244029.005290762</v>
      </c>
      <c r="Y794" s="192">
        <v>77288806.611922354</v>
      </c>
      <c r="Z794" s="192">
        <v>78107185.134477779</v>
      </c>
      <c r="AA794" s="192">
        <v>78444992.533026934</v>
      </c>
      <c r="AB794" s="192">
        <v>79315377.407636642</v>
      </c>
      <c r="AC794" s="192">
        <v>79417303.443896666</v>
      </c>
      <c r="AD794" s="192">
        <v>79873248.829343021</v>
      </c>
      <c r="AE794" s="192">
        <f t="shared" si="56"/>
        <v>79873248.829343021</v>
      </c>
      <c r="AF794" s="192">
        <f>HLOOKUP(MAX(T794:AD794),T794:$AD$1158,COUNT(AD794:$AD$1158),FALSE)</f>
        <v>200000</v>
      </c>
      <c r="AK794">
        <v>791</v>
      </c>
      <c r="AL794" s="198">
        <v>71313345.458325639</v>
      </c>
    </row>
    <row r="795" spans="13:38" x14ac:dyDescent="0.25">
      <c r="M795">
        <v>793</v>
      </c>
      <c r="N795">
        <f t="shared" si="53"/>
        <v>30</v>
      </c>
      <c r="O795">
        <f t="shared" si="54"/>
        <v>11000</v>
      </c>
      <c r="P795">
        <f t="shared" si="55"/>
        <v>0.4</v>
      </c>
      <c r="S795">
        <v>793</v>
      </c>
      <c r="T795" s="192">
        <v>79612626.283279195</v>
      </c>
      <c r="U795" s="192">
        <v>80957134.614718363</v>
      </c>
      <c r="V795" s="192">
        <v>82120981.398909301</v>
      </c>
      <c r="W795" s="192">
        <v>82560251.003170609</v>
      </c>
      <c r="X795" s="192">
        <v>83230112.259399503</v>
      </c>
      <c r="Y795" s="192">
        <v>83525016.574241027</v>
      </c>
      <c r="Z795" s="192">
        <v>84428430.385857329</v>
      </c>
      <c r="AA795" s="192">
        <v>85181455.911765441</v>
      </c>
      <c r="AB795" s="192">
        <v>86301967.494585067</v>
      </c>
      <c r="AC795" s="192">
        <v>86469830.00867109</v>
      </c>
      <c r="AD795" s="192">
        <v>87051552.685274884</v>
      </c>
      <c r="AE795" s="192">
        <f t="shared" si="56"/>
        <v>87051552.685274884</v>
      </c>
      <c r="AF795" s="192">
        <f>HLOOKUP(MAX(T795:AD795),T795:$AD$1158,COUNT(AD795:$AD$1158),FALSE)</f>
        <v>200000</v>
      </c>
      <c r="AK795">
        <v>792</v>
      </c>
      <c r="AL795" s="198">
        <v>77176984.486164063</v>
      </c>
    </row>
    <row r="796" spans="13:38" x14ac:dyDescent="0.25">
      <c r="M796">
        <v>794</v>
      </c>
      <c r="N796">
        <f t="shared" si="53"/>
        <v>40</v>
      </c>
      <c r="O796">
        <f t="shared" si="54"/>
        <v>11000</v>
      </c>
      <c r="P796">
        <f t="shared" si="55"/>
        <v>0.4</v>
      </c>
      <c r="S796">
        <v>794</v>
      </c>
      <c r="T796" s="192">
        <v>84634745.19459267</v>
      </c>
      <c r="U796" s="192">
        <v>85938693.814950541</v>
      </c>
      <c r="V796" s="192">
        <v>87426975.730628431</v>
      </c>
      <c r="W796" s="192">
        <v>88338250.056748092</v>
      </c>
      <c r="X796" s="192">
        <v>88969503.564368784</v>
      </c>
      <c r="Y796" s="192">
        <v>89602501.38782227</v>
      </c>
      <c r="Z796" s="192">
        <v>90914767.056385919</v>
      </c>
      <c r="AA796" s="192">
        <v>91746461.600943297</v>
      </c>
      <c r="AB796" s="192">
        <v>92949424.629793674</v>
      </c>
      <c r="AC796" s="192">
        <v>93706546.803829476</v>
      </c>
      <c r="AD796" s="192">
        <v>94538396.188643172</v>
      </c>
      <c r="AE796" s="192">
        <f t="shared" si="56"/>
        <v>94538396.188643172</v>
      </c>
      <c r="AF796" s="192">
        <f>HLOOKUP(MAX(T796:AD796),T796:$AD$1158,COUNT(AD796:$AD$1158),FALSE)</f>
        <v>200000</v>
      </c>
      <c r="AK796">
        <v>793</v>
      </c>
      <c r="AL796" s="198">
        <v>82891381.108365163</v>
      </c>
    </row>
    <row r="797" spans="13:38" x14ac:dyDescent="0.25">
      <c r="M797">
        <v>795</v>
      </c>
      <c r="N797">
        <f t="shared" si="53"/>
        <v>50</v>
      </c>
      <c r="O797">
        <f t="shared" si="54"/>
        <v>11000</v>
      </c>
      <c r="P797">
        <f t="shared" si="55"/>
        <v>0.4</v>
      </c>
      <c r="S797">
        <v>795</v>
      </c>
      <c r="T797" s="192">
        <v>89620321.615861699</v>
      </c>
      <c r="U797" s="192">
        <v>91212772.773685336</v>
      </c>
      <c r="V797" s="192">
        <v>92953014.736784562</v>
      </c>
      <c r="W797" s="192">
        <v>93886171.48705408</v>
      </c>
      <c r="X797" s="192">
        <v>94955586.818477541</v>
      </c>
      <c r="Y797" s="192">
        <v>95838711.350140944</v>
      </c>
      <c r="Z797" s="192">
        <v>97133795.878342748</v>
      </c>
      <c r="AA797" s="192">
        <v>98482924.97968182</v>
      </c>
      <c r="AB797" s="192">
        <v>99936014.716742143</v>
      </c>
      <c r="AC797" s="192">
        <v>100943263.59898783</v>
      </c>
      <c r="AD797" s="192">
        <v>102025239.69201146</v>
      </c>
      <c r="AE797" s="192">
        <f t="shared" si="56"/>
        <v>102025239.69201146</v>
      </c>
      <c r="AF797" s="192">
        <f>HLOOKUP(MAX(T797:AD797),T797:$AD$1158,COUNT(AD797:$AD$1158),FALSE)</f>
        <v>200000</v>
      </c>
      <c r="AK797">
        <v>794</v>
      </c>
      <c r="AL797" s="198">
        <v>88755020.136203587</v>
      </c>
    </row>
    <row r="798" spans="13:38" x14ac:dyDescent="0.25">
      <c r="M798">
        <v>796</v>
      </c>
      <c r="N798">
        <f t="shared" si="53"/>
        <v>-75</v>
      </c>
      <c r="O798">
        <f t="shared" si="54"/>
        <v>13000</v>
      </c>
      <c r="P798">
        <f t="shared" si="55"/>
        <v>0.4</v>
      </c>
      <c r="S798">
        <v>796</v>
      </c>
      <c r="T798" s="192">
        <v>27546676.972078722</v>
      </c>
      <c r="U798" s="192">
        <v>26064061.945774186</v>
      </c>
      <c r="V798" s="192">
        <v>24758723.855301071</v>
      </c>
      <c r="W798" s="192">
        <v>22694840.095338304</v>
      </c>
      <c r="X798" s="192">
        <v>20721711.258629322</v>
      </c>
      <c r="Y798" s="192">
        <v>18561089.075931787</v>
      </c>
      <c r="Z798" s="192">
        <v>16804325.216974925</v>
      </c>
      <c r="AA798" s="192">
        <v>15098461.132936828</v>
      </c>
      <c r="AB798" s="192">
        <v>13493205.447177075</v>
      </c>
      <c r="AC798" s="192">
        <v>11444901.820218412</v>
      </c>
      <c r="AD798" s="192">
        <v>9468532.4904219694</v>
      </c>
      <c r="AE798" s="192">
        <f t="shared" si="56"/>
        <v>27546676.972078722</v>
      </c>
      <c r="AF798" s="192">
        <f>HLOOKUP(MAX(T798:AD798),T798:$AD$1158,COUNT(AD798:$AD$1158),FALSE)</f>
        <v>150000</v>
      </c>
      <c r="AK798">
        <v>795</v>
      </c>
      <c r="AL798" s="198">
        <v>94661637.538595617</v>
      </c>
    </row>
    <row r="799" spans="13:38" x14ac:dyDescent="0.25">
      <c r="M799">
        <v>797</v>
      </c>
      <c r="N799">
        <f t="shared" si="53"/>
        <v>-65</v>
      </c>
      <c r="O799">
        <f t="shared" si="54"/>
        <v>13000</v>
      </c>
      <c r="P799">
        <f t="shared" si="55"/>
        <v>0.4</v>
      </c>
      <c r="S799">
        <v>797</v>
      </c>
      <c r="T799" s="192">
        <v>32295008.839258574</v>
      </c>
      <c r="U799" s="192">
        <v>31261271.737499081</v>
      </c>
      <c r="V799" s="192">
        <v>29945312.598318655</v>
      </c>
      <c r="W799" s="192">
        <v>28354486.798054434</v>
      </c>
      <c r="X799" s="192">
        <v>26631484.669555377</v>
      </c>
      <c r="Y799" s="192">
        <v>24421984.232156377</v>
      </c>
      <c r="Z799" s="192">
        <v>23214352.044320829</v>
      </c>
      <c r="AA799" s="192">
        <v>21758614.668492656</v>
      </c>
      <c r="AB799" s="192">
        <v>20403485.690942831</v>
      </c>
      <c r="AC799" s="192">
        <v>18423060.793800149</v>
      </c>
      <c r="AD799" s="192">
        <v>16690451.901802007</v>
      </c>
      <c r="AE799" s="192">
        <f t="shared" si="56"/>
        <v>32295008.839258574</v>
      </c>
      <c r="AF799" s="192">
        <f>HLOOKUP(MAX(T799:AD799),T799:$AD$1158,COUNT(AD799:$AD$1158),FALSE)</f>
        <v>150000</v>
      </c>
      <c r="AK799">
        <v>796</v>
      </c>
      <c r="AL799" s="198">
        <v>21872231.112112716</v>
      </c>
    </row>
    <row r="800" spans="13:38" x14ac:dyDescent="0.25">
      <c r="M800">
        <v>798</v>
      </c>
      <c r="N800">
        <f t="shared" si="53"/>
        <v>-55</v>
      </c>
      <c r="O800">
        <f t="shared" si="54"/>
        <v>13000</v>
      </c>
      <c r="P800">
        <f t="shared" si="55"/>
        <v>0.4</v>
      </c>
      <c r="S800">
        <v>798</v>
      </c>
      <c r="T800" s="192">
        <v>37240258.583562128</v>
      </c>
      <c r="U800" s="192">
        <v>36251530.703265823</v>
      </c>
      <c r="V800" s="192">
        <v>35354832.592824847</v>
      </c>
      <c r="W800" s="192">
        <v>33780894.299565777</v>
      </c>
      <c r="X800" s="192">
        <v>32390841.454145625</v>
      </c>
      <c r="Y800" s="192">
        <v>30581884.351292349</v>
      </c>
      <c r="Z800" s="192">
        <v>29624378.871666733</v>
      </c>
      <c r="AA800" s="192">
        <v>28249252.766477805</v>
      </c>
      <c r="AB800" s="192">
        <v>27137884.226726271</v>
      </c>
      <c r="AC800" s="192">
        <v>25583467.74577583</v>
      </c>
      <c r="AD800" s="192">
        <v>24100985.561987612</v>
      </c>
      <c r="AE800" s="192">
        <f t="shared" si="56"/>
        <v>37240258.583562128</v>
      </c>
      <c r="AF800" s="192">
        <f>HLOOKUP(MAX(T800:AD800),T800:$AD$1158,COUNT(AD800:$AD$1158),FALSE)</f>
        <v>150000</v>
      </c>
      <c r="AK800">
        <v>797</v>
      </c>
      <c r="AL800" s="198">
        <v>27421059.184059355</v>
      </c>
    </row>
    <row r="801" spans="13:38" x14ac:dyDescent="0.25">
      <c r="M801">
        <v>799</v>
      </c>
      <c r="N801">
        <f t="shared" si="53"/>
        <v>-45</v>
      </c>
      <c r="O801">
        <f t="shared" si="54"/>
        <v>13000</v>
      </c>
      <c r="P801">
        <f t="shared" si="55"/>
        <v>0.4</v>
      </c>
      <c r="S801">
        <v>799</v>
      </c>
      <c r="T801" s="192">
        <v>41988590.450741999</v>
      </c>
      <c r="U801" s="192">
        <v>41448740.494990729</v>
      </c>
      <c r="V801" s="192">
        <v>40764352.587331049</v>
      </c>
      <c r="W801" s="192">
        <v>39440541.002281897</v>
      </c>
      <c r="X801" s="192">
        <v>38300614.865071677</v>
      </c>
      <c r="Y801" s="192">
        <v>36786934.332702607</v>
      </c>
      <c r="Z801" s="192">
        <v>35871256.531853579</v>
      </c>
      <c r="AA801" s="192">
        <v>34909406.302033626</v>
      </c>
      <c r="AB801" s="192">
        <v>34048164.470492035</v>
      </c>
      <c r="AC801" s="192">
        <v>32396304.579129808</v>
      </c>
      <c r="AD801" s="192">
        <v>31151807.814623937</v>
      </c>
      <c r="AE801" s="192">
        <f t="shared" si="56"/>
        <v>41988590.450741999</v>
      </c>
      <c r="AF801" s="192">
        <f>HLOOKUP(MAX(T801:AD801),T801:$AD$1158,COUNT(AD801:$AD$1158),FALSE)</f>
        <v>150000</v>
      </c>
      <c r="AK801">
        <v>798</v>
      </c>
      <c r="AL801" s="198">
        <v>33208388.3687151</v>
      </c>
    </row>
    <row r="802" spans="13:38" x14ac:dyDescent="0.25">
      <c r="M802">
        <v>800</v>
      </c>
      <c r="N802">
        <f t="shared" si="53"/>
        <v>-35</v>
      </c>
      <c r="O802">
        <f t="shared" si="54"/>
        <v>13000</v>
      </c>
      <c r="P802">
        <f t="shared" si="55"/>
        <v>0.4</v>
      </c>
      <c r="S802">
        <v>800</v>
      </c>
      <c r="T802" s="192">
        <v>46933840.195045553</v>
      </c>
      <c r="U802" s="192">
        <v>46357693.97408592</v>
      </c>
      <c r="V802" s="192">
        <v>46036188.496324718</v>
      </c>
      <c r="W802" s="192">
        <v>45100187.704998024</v>
      </c>
      <c r="X802" s="192">
        <v>43923524.602013931</v>
      </c>
      <c r="Y802" s="192">
        <v>42744901.692816883</v>
      </c>
      <c r="Z802" s="192">
        <v>42281283.359199479</v>
      </c>
      <c r="AA802" s="192">
        <v>41295088.837520011</v>
      </c>
      <c r="AB802" s="192">
        <v>40673665.764472172</v>
      </c>
      <c r="AC802" s="192">
        <v>39556711.531105489</v>
      </c>
      <c r="AD802" s="192">
        <v>38562341.47480955</v>
      </c>
      <c r="AE802" s="192">
        <f t="shared" si="56"/>
        <v>46933840.195045553</v>
      </c>
      <c r="AF802" s="192">
        <f>HLOOKUP(MAX(T802:AD802),T802:$AD$1158,COUNT(AD802:$AD$1158),FALSE)</f>
        <v>150000</v>
      </c>
      <c r="AK802">
        <v>799</v>
      </c>
      <c r="AL802" s="198">
        <v>38848417.399723478</v>
      </c>
    </row>
    <row r="803" spans="13:38" x14ac:dyDescent="0.25">
      <c r="M803">
        <v>801</v>
      </c>
      <c r="N803">
        <f t="shared" si="53"/>
        <v>-25</v>
      </c>
      <c r="O803">
        <f t="shared" si="54"/>
        <v>13000</v>
      </c>
      <c r="P803">
        <f t="shared" si="55"/>
        <v>0.4</v>
      </c>
      <c r="S803">
        <v>801</v>
      </c>
      <c r="T803" s="192">
        <v>51843106.773131892</v>
      </c>
      <c r="U803" s="192">
        <v>51517087.26038219</v>
      </c>
      <c r="V803" s="192">
        <v>51445708.490830913</v>
      </c>
      <c r="W803" s="192">
        <v>50615784.051789984</v>
      </c>
      <c r="X803" s="192">
        <v>49876614.536002837</v>
      </c>
      <c r="Y803" s="192">
        <v>48949951.674227133</v>
      </c>
      <c r="Z803" s="192">
        <v>48380163.934706412</v>
      </c>
      <c r="AA803" s="192">
        <v>47955242.373075843</v>
      </c>
      <c r="AB803" s="192">
        <v>47583946.008237928</v>
      </c>
      <c r="AC803" s="192">
        <v>46769601.702201091</v>
      </c>
      <c r="AD803" s="192">
        <v>46027191.693326488</v>
      </c>
      <c r="AE803" s="192">
        <f t="shared" si="56"/>
        <v>51843106.773131892</v>
      </c>
      <c r="AF803" s="192">
        <f>HLOOKUP(MAX(T803:AD803),T803:$AD$1158,COUNT(AD803:$AD$1158),FALSE)</f>
        <v>150000</v>
      </c>
      <c r="AK803">
        <v>800</v>
      </c>
      <c r="AL803" s="198">
        <v>44635746.584379219</v>
      </c>
    </row>
    <row r="804" spans="13:38" x14ac:dyDescent="0.25">
      <c r="M804">
        <v>802</v>
      </c>
      <c r="N804">
        <f t="shared" si="53"/>
        <v>-15</v>
      </c>
      <c r="O804">
        <f t="shared" si="54"/>
        <v>13000</v>
      </c>
      <c r="P804">
        <f t="shared" si="55"/>
        <v>0.4</v>
      </c>
      <c r="S804">
        <v>802</v>
      </c>
      <c r="T804" s="192">
        <v>56514074.832944743</v>
      </c>
      <c r="U804" s="192">
        <v>56676480.546678461</v>
      </c>
      <c r="V804" s="192">
        <v>56717544.399824575</v>
      </c>
      <c r="W804" s="192">
        <v>56275430.754506111</v>
      </c>
      <c r="X804" s="192">
        <v>55786387.946928889</v>
      </c>
      <c r="Y804" s="192">
        <v>54907919.03434141</v>
      </c>
      <c r="Z804" s="192">
        <v>54837173.963538013</v>
      </c>
      <c r="AA804" s="192">
        <v>54615395.908631675</v>
      </c>
      <c r="AB804" s="192">
        <v>54494226.252003677</v>
      </c>
      <c r="AC804" s="192">
        <v>53695277.456662908</v>
      </c>
      <c r="AD804" s="192">
        <v>53194794.546375185</v>
      </c>
      <c r="AE804" s="192">
        <f t="shared" si="56"/>
        <v>56717544.399824575</v>
      </c>
      <c r="AF804" s="192">
        <f>HLOOKUP(MAX(T804:AD804),T804:$AD$1158,COUNT(AD804:$AD$1158),FALSE)</f>
        <v>160000</v>
      </c>
      <c r="AK804">
        <v>801</v>
      </c>
      <c r="AL804" s="198">
        <v>50423075.769034967</v>
      </c>
    </row>
    <row r="805" spans="13:38" x14ac:dyDescent="0.25">
      <c r="M805">
        <v>803</v>
      </c>
      <c r="N805">
        <f t="shared" si="53"/>
        <v>-10</v>
      </c>
      <c r="O805">
        <f t="shared" si="54"/>
        <v>13000</v>
      </c>
      <c r="P805">
        <f t="shared" si="55"/>
        <v>0.4</v>
      </c>
      <c r="S805">
        <v>803</v>
      </c>
      <c r="T805" s="192">
        <v>58986699.705096543</v>
      </c>
      <c r="U805" s="192">
        <v>59143767.62744002</v>
      </c>
      <c r="V805" s="192">
        <v>59442129.319397695</v>
      </c>
      <c r="W805" s="192">
        <v>59125995.6977899</v>
      </c>
      <c r="X805" s="192">
        <v>58569199.764524691</v>
      </c>
      <c r="Y805" s="192">
        <v>58010444.025046542</v>
      </c>
      <c r="Z805" s="192">
        <v>58018695.776468121</v>
      </c>
      <c r="AA805" s="192">
        <v>57751548.968490355</v>
      </c>
      <c r="AB805" s="192">
        <v>57748159.725949988</v>
      </c>
      <c r="AC805" s="192">
        <v>57301722.542210706</v>
      </c>
      <c r="AD805" s="192">
        <v>56927219.655633651</v>
      </c>
      <c r="AE805" s="192">
        <f t="shared" si="56"/>
        <v>59442129.319397695</v>
      </c>
      <c r="AF805" s="192">
        <f>HLOOKUP(MAX(T805:AD805),T805:$AD$1158,COUNT(AD805:$AD$1158),FALSE)</f>
        <v>160000</v>
      </c>
      <c r="AK805">
        <v>802</v>
      </c>
      <c r="AL805" s="198">
        <v>55971903.84098161</v>
      </c>
    </row>
    <row r="806" spans="13:38" x14ac:dyDescent="0.25">
      <c r="M806">
        <v>804</v>
      </c>
      <c r="N806">
        <f t="shared" si="53"/>
        <v>-5</v>
      </c>
      <c r="O806">
        <f t="shared" si="54"/>
        <v>13000</v>
      </c>
      <c r="P806">
        <f t="shared" si="55"/>
        <v>0.4</v>
      </c>
      <c r="S806">
        <v>804</v>
      </c>
      <c r="T806" s="192">
        <v>61423341.411031097</v>
      </c>
      <c r="U806" s="192">
        <v>61704556.017873839</v>
      </c>
      <c r="V806" s="192">
        <v>62127064.394330777</v>
      </c>
      <c r="W806" s="192">
        <v>61701838.256017454</v>
      </c>
      <c r="X806" s="192">
        <v>61545744.731519148</v>
      </c>
      <c r="Y806" s="192">
        <v>61112969.015751667</v>
      </c>
      <c r="Z806" s="192">
        <v>61247200.790883906</v>
      </c>
      <c r="AA806" s="192">
        <v>61106034.006616816</v>
      </c>
      <c r="AB806" s="192">
        <v>61228624.787787125</v>
      </c>
      <c r="AC806" s="192">
        <v>60908167.627758518</v>
      </c>
      <c r="AD806" s="192">
        <v>60659644.764892124</v>
      </c>
      <c r="AE806" s="192">
        <f t="shared" si="56"/>
        <v>62127064.394330777</v>
      </c>
      <c r="AF806" s="192">
        <f>HLOOKUP(MAX(T806:AD806),T806:$AD$1158,COUNT(AD806:$AD$1158),FALSE)</f>
        <v>160000</v>
      </c>
      <c r="AK806">
        <v>803</v>
      </c>
      <c r="AL806" s="198">
        <v>58844358.907946289</v>
      </c>
    </row>
    <row r="807" spans="13:38" x14ac:dyDescent="0.25">
      <c r="M807">
        <v>805</v>
      </c>
      <c r="N807">
        <f t="shared" si="53"/>
        <v>0</v>
      </c>
      <c r="O807">
        <f t="shared" si="54"/>
        <v>13000</v>
      </c>
      <c r="P807">
        <f t="shared" si="55"/>
        <v>0.4</v>
      </c>
      <c r="S807">
        <v>805</v>
      </c>
      <c r="T807" s="192">
        <v>63895966.283182867</v>
      </c>
      <c r="U807" s="192">
        <v>64303160.913736284</v>
      </c>
      <c r="V807" s="192">
        <v>64851649.313903898</v>
      </c>
      <c r="W807" s="192">
        <v>64510920.015449792</v>
      </c>
      <c r="X807" s="192">
        <v>64478973.175450742</v>
      </c>
      <c r="Y807" s="192">
        <v>64170344.144182518</v>
      </c>
      <c r="Z807" s="192">
        <v>64265573.43665497</v>
      </c>
      <c r="AA807" s="192">
        <v>64460519.044743285</v>
      </c>
      <c r="AB807" s="192">
        <v>64709089.849624246</v>
      </c>
      <c r="AC807" s="192">
        <v>64462129.494186386</v>
      </c>
      <c r="AD807" s="192">
        <v>64337753.315819278</v>
      </c>
      <c r="AE807" s="192">
        <f t="shared" si="56"/>
        <v>64851649.313903898</v>
      </c>
      <c r="AF807" s="192">
        <f>HLOOKUP(MAX(T807:AD807),T807:$AD$1158,COUNT(AD807:$AD$1158),FALSE)</f>
        <v>160000</v>
      </c>
      <c r="AK807">
        <v>804</v>
      </c>
      <c r="AL807" s="198">
        <v>61759233.025637351</v>
      </c>
    </row>
    <row r="808" spans="13:38" x14ac:dyDescent="0.25">
      <c r="M808">
        <v>806</v>
      </c>
      <c r="N808">
        <f t="shared" si="53"/>
        <v>10</v>
      </c>
      <c r="O808">
        <f t="shared" si="54"/>
        <v>13000</v>
      </c>
      <c r="P808">
        <f t="shared" si="55"/>
        <v>0.4</v>
      </c>
      <c r="S808">
        <v>806</v>
      </c>
      <c r="T808" s="192">
        <v>68680281.316579953</v>
      </c>
      <c r="U808" s="192">
        <v>69462554.200032547</v>
      </c>
      <c r="V808" s="192">
        <v>69998588.212281436</v>
      </c>
      <c r="W808" s="192">
        <v>70170566.718165904</v>
      </c>
      <c r="X808" s="192">
        <v>70388746.586376801</v>
      </c>
      <c r="Y808" s="192">
        <v>70076389.162681371</v>
      </c>
      <c r="Z808" s="192">
        <v>70675600.264000878</v>
      </c>
      <c r="AA808" s="192">
        <v>71120672.580299109</v>
      </c>
      <c r="AB808" s="192">
        <v>71619370.093390018</v>
      </c>
      <c r="AC808" s="192">
        <v>71327449.546660289</v>
      </c>
      <c r="AD808" s="192">
        <v>71559672.727199301</v>
      </c>
      <c r="AE808" s="192">
        <f t="shared" si="56"/>
        <v>71619370.093390018</v>
      </c>
      <c r="AF808" s="192">
        <f>HLOOKUP(MAX(T808:AD808),T808:$AD$1158,COUNT(AD808:$AD$1158),FALSE)</f>
        <v>190000</v>
      </c>
      <c r="AK808">
        <v>805</v>
      </c>
      <c r="AL808" s="198">
        <v>64631688.092602029</v>
      </c>
    </row>
    <row r="809" spans="13:38" x14ac:dyDescent="0.25">
      <c r="M809">
        <v>807</v>
      </c>
      <c r="N809">
        <f t="shared" si="53"/>
        <v>20</v>
      </c>
      <c r="O809">
        <f t="shared" si="54"/>
        <v>13000</v>
      </c>
      <c r="P809">
        <f t="shared" si="55"/>
        <v>0.4</v>
      </c>
      <c r="S809">
        <v>807</v>
      </c>
      <c r="T809" s="192">
        <v>73589547.894666299</v>
      </c>
      <c r="U809" s="192">
        <v>74490629.671227932</v>
      </c>
      <c r="V809" s="192">
        <v>75408108.206787631</v>
      </c>
      <c r="W809" s="192">
        <v>75686163.064957872</v>
      </c>
      <c r="X809" s="192">
        <v>76148103.370967045</v>
      </c>
      <c r="Y809" s="192">
        <v>76236289.281817362</v>
      </c>
      <c r="Z809" s="192">
        <v>77085627.091346785</v>
      </c>
      <c r="AA809" s="192">
        <v>77457538.575088382</v>
      </c>
      <c r="AB809" s="192">
        <v>78353768.629173458</v>
      </c>
      <c r="AC809" s="192">
        <v>78487856.498635978</v>
      </c>
      <c r="AD809" s="192">
        <v>78970206.387384906</v>
      </c>
      <c r="AE809" s="192">
        <f t="shared" si="56"/>
        <v>78970206.387384906</v>
      </c>
      <c r="AF809" s="192">
        <f>HLOOKUP(MAX(T809:AD809),T809:$AD$1158,COUNT(AD809:$AD$1158),FALSE)</f>
        <v>200000</v>
      </c>
      <c r="AK809">
        <v>806</v>
      </c>
      <c r="AL809" s="198">
        <v>70271717.123610377</v>
      </c>
    </row>
    <row r="810" spans="13:38" x14ac:dyDescent="0.25">
      <c r="M810">
        <v>808</v>
      </c>
      <c r="N810">
        <f t="shared" si="53"/>
        <v>30</v>
      </c>
      <c r="O810">
        <f t="shared" si="54"/>
        <v>13000</v>
      </c>
      <c r="P810">
        <f t="shared" si="55"/>
        <v>0.4</v>
      </c>
      <c r="S810">
        <v>808</v>
      </c>
      <c r="T810" s="192">
        <v>78260515.954479143</v>
      </c>
      <c r="U810" s="192">
        <v>79650022.957524195</v>
      </c>
      <c r="V810" s="192">
        <v>80857278.045933872</v>
      </c>
      <c r="W810" s="192">
        <v>81345809.767673984</v>
      </c>
      <c r="X810" s="192">
        <v>82057876.781893089</v>
      </c>
      <c r="Y810" s="192">
        <v>82396189.400953338</v>
      </c>
      <c r="Z810" s="192">
        <v>83332504.751533613</v>
      </c>
      <c r="AA810" s="192">
        <v>84117692.110644221</v>
      </c>
      <c r="AB810" s="192">
        <v>85264048.872939214</v>
      </c>
      <c r="AC810" s="192">
        <v>85466015.472217709</v>
      </c>
      <c r="AD810" s="192">
        <v>86075345.198352575</v>
      </c>
      <c r="AE810" s="192">
        <f t="shared" si="56"/>
        <v>86075345.198352575</v>
      </c>
      <c r="AF810" s="192">
        <f>HLOOKUP(MAX(T810:AD810),T810:$AD$1158,COUNT(AD810:$AD$1158),FALSE)</f>
        <v>200000</v>
      </c>
      <c r="AK810">
        <v>807</v>
      </c>
      <c r="AL810" s="198">
        <v>76059046.308266133</v>
      </c>
    </row>
    <row r="811" spans="13:38" x14ac:dyDescent="0.25">
      <c r="M811">
        <v>809</v>
      </c>
      <c r="N811">
        <f t="shared" si="53"/>
        <v>40</v>
      </c>
      <c r="O811">
        <f t="shared" si="54"/>
        <v>13000</v>
      </c>
      <c r="P811">
        <f t="shared" si="55"/>
        <v>0.4</v>
      </c>
      <c r="S811">
        <v>809</v>
      </c>
      <c r="T811" s="192">
        <v>83205765.698782697</v>
      </c>
      <c r="U811" s="192">
        <v>84558976.436619386</v>
      </c>
      <c r="V811" s="192">
        <v>86089464.110287502</v>
      </c>
      <c r="W811" s="192">
        <v>87046939.654241577</v>
      </c>
      <c r="X811" s="192">
        <v>87724103.041898206</v>
      </c>
      <c r="Y811" s="192">
        <v>88399306.623341873</v>
      </c>
      <c r="Z811" s="192">
        <v>89742531.578879535</v>
      </c>
      <c r="AA811" s="192">
        <v>90608330.208629355</v>
      </c>
      <c r="AB811" s="192">
        <v>91838900.287010834</v>
      </c>
      <c r="AC811" s="192">
        <v>92626422.424193397</v>
      </c>
      <c r="AD811" s="192">
        <v>93485878.858538181</v>
      </c>
      <c r="AE811" s="192">
        <f t="shared" si="56"/>
        <v>93485878.858538181</v>
      </c>
      <c r="AF811" s="192">
        <f>HLOOKUP(MAX(T811:AD811),T811:$AD$1158,COUNT(AD811:$AD$1158),FALSE)</f>
        <v>200000</v>
      </c>
      <c r="AK811">
        <v>808</v>
      </c>
      <c r="AL811" s="198">
        <v>81699075.339274511</v>
      </c>
    </row>
    <row r="812" spans="13:38" x14ac:dyDescent="0.25">
      <c r="M812">
        <v>810</v>
      </c>
      <c r="N812">
        <f t="shared" si="53"/>
        <v>50</v>
      </c>
      <c r="O812">
        <f t="shared" si="54"/>
        <v>13000</v>
      </c>
      <c r="P812">
        <f t="shared" si="55"/>
        <v>0.4</v>
      </c>
      <c r="S812">
        <v>810</v>
      </c>
      <c r="T812" s="192">
        <v>88115032.276869044</v>
      </c>
      <c r="U812" s="192">
        <v>89756186.228344291</v>
      </c>
      <c r="V812" s="192">
        <v>91538633.949433759</v>
      </c>
      <c r="W812" s="192">
        <v>92521052.817182079</v>
      </c>
      <c r="X812" s="192">
        <v>93633876.45282425</v>
      </c>
      <c r="Y812" s="192">
        <v>94559206.742477864</v>
      </c>
      <c r="Z812" s="192">
        <v>95888395.355872139</v>
      </c>
      <c r="AA812" s="192">
        <v>97268483.744185194</v>
      </c>
      <c r="AB812" s="192">
        <v>98749180.53077659</v>
      </c>
      <c r="AC812" s="192">
        <v>99786829.376169071</v>
      </c>
      <c r="AD812" s="192">
        <v>100896412.5187238</v>
      </c>
      <c r="AE812" s="192">
        <f t="shared" si="56"/>
        <v>100896412.5187238</v>
      </c>
      <c r="AF812" s="192">
        <f>HLOOKUP(MAX(T812:AD812),T812:$AD$1158,COUNT(AD812:$AD$1158),FALSE)</f>
        <v>200000</v>
      </c>
      <c r="AK812">
        <v>809</v>
      </c>
      <c r="AL812" s="198">
        <v>87486404.523930266</v>
      </c>
    </row>
    <row r="813" spans="13:38" x14ac:dyDescent="0.25">
      <c r="M813">
        <v>811</v>
      </c>
      <c r="N813">
        <f t="shared" si="53"/>
        <v>-75</v>
      </c>
      <c r="O813">
        <f t="shared" si="54"/>
        <v>15000</v>
      </c>
      <c r="P813">
        <f t="shared" si="55"/>
        <v>0.4</v>
      </c>
      <c r="S813">
        <v>811</v>
      </c>
      <c r="T813" s="192">
        <v>26982864.658549126</v>
      </c>
      <c r="U813" s="192">
        <v>25549511.749723412</v>
      </c>
      <c r="V813" s="192">
        <v>24286379.417240512</v>
      </c>
      <c r="W813" s="192">
        <v>22271198.450929362</v>
      </c>
      <c r="X813" s="192">
        <v>20341477.918439094</v>
      </c>
      <c r="Y813" s="192">
        <v>18223061.493731774</v>
      </c>
      <c r="Z813" s="192">
        <v>16500401.719967388</v>
      </c>
      <c r="AA813" s="192">
        <v>14825496.922903277</v>
      </c>
      <c r="AB813" s="192">
        <v>13247848.286674595</v>
      </c>
      <c r="AC813" s="192">
        <v>11229944.622862706</v>
      </c>
      <c r="AD813" s="192">
        <v>9281182.3425973449</v>
      </c>
      <c r="AE813" s="192">
        <f t="shared" si="56"/>
        <v>26982864.658549126</v>
      </c>
      <c r="AF813" s="192">
        <f>HLOOKUP(MAX(T813:AD813),T813:$AD$1158,COUNT(AD813:$AD$1158),FALSE)</f>
        <v>150000</v>
      </c>
      <c r="AK813">
        <v>810</v>
      </c>
      <c r="AL813" s="198">
        <v>93316152.759312391</v>
      </c>
    </row>
    <row r="814" spans="13:38" x14ac:dyDescent="0.25">
      <c r="M814">
        <v>812</v>
      </c>
      <c r="N814">
        <f t="shared" si="53"/>
        <v>-65</v>
      </c>
      <c r="O814">
        <f t="shared" si="54"/>
        <v>15000</v>
      </c>
      <c r="P814">
        <f t="shared" si="55"/>
        <v>0.4</v>
      </c>
      <c r="S814">
        <v>812</v>
      </c>
      <c r="T814" s="192">
        <v>31657388.258363493</v>
      </c>
      <c r="U814" s="192">
        <v>30669852.374438412</v>
      </c>
      <c r="V814" s="192">
        <v>29399803.115293898</v>
      </c>
      <c r="W814" s="192">
        <v>27854535.310462799</v>
      </c>
      <c r="X814" s="192">
        <v>26174941.486182455</v>
      </c>
      <c r="Y814" s="192">
        <v>24011350.92881937</v>
      </c>
      <c r="Z814" s="192">
        <v>22834118.704130601</v>
      </c>
      <c r="AA814" s="192">
        <v>21409340.615276415</v>
      </c>
      <c r="AB814" s="192">
        <v>20081818.687257666</v>
      </c>
      <c r="AC814" s="192">
        <v>18133736.005251747</v>
      </c>
      <c r="AD814" s="192">
        <v>16428734.162784681</v>
      </c>
      <c r="AE814" s="192">
        <f t="shared" si="56"/>
        <v>31657388.258363493</v>
      </c>
      <c r="AF814" s="192">
        <f>HLOOKUP(MAX(T814:AD814),T814:$AD$1158,COUNT(AD814:$AD$1158),FALSE)</f>
        <v>150000</v>
      </c>
      <c r="AK814">
        <v>811</v>
      </c>
      <c r="AL814" s="198">
        <v>21468782.682119772</v>
      </c>
    </row>
    <row r="815" spans="13:38" x14ac:dyDescent="0.25">
      <c r="M815">
        <v>813</v>
      </c>
      <c r="N815">
        <f t="shared" si="53"/>
        <v>-55</v>
      </c>
      <c r="O815">
        <f t="shared" si="54"/>
        <v>15000</v>
      </c>
      <c r="P815">
        <f t="shared" si="55"/>
        <v>0.4</v>
      </c>
      <c r="S815">
        <v>813</v>
      </c>
      <c r="T815" s="192">
        <v>36525768.83565715</v>
      </c>
      <c r="U815" s="192">
        <v>35586303.07283967</v>
      </c>
      <c r="V815" s="192">
        <v>34733013.266617402</v>
      </c>
      <c r="W815" s="192">
        <v>33207777.767009936</v>
      </c>
      <c r="X815" s="192">
        <v>31859930.679580018</v>
      </c>
      <c r="Y815" s="192">
        <v>30094941.204772659</v>
      </c>
      <c r="Z815" s="192">
        <v>29167835.688293811</v>
      </c>
      <c r="AA815" s="192">
        <v>27825611.122068856</v>
      </c>
      <c r="AB815" s="192">
        <v>26741849.631848402</v>
      </c>
      <c r="AC815" s="192">
        <v>25217833.114044737</v>
      </c>
      <c r="AD815" s="192">
        <v>23762957.979787596</v>
      </c>
      <c r="AE815" s="192">
        <f t="shared" si="56"/>
        <v>36525768.83565715</v>
      </c>
      <c r="AF815" s="192">
        <f>HLOOKUP(MAX(T815:AD815),T815:$AD$1158,COUNT(AD815:$AD$1158),FALSE)</f>
        <v>150000</v>
      </c>
      <c r="AK815">
        <v>812</v>
      </c>
      <c r="AL815" s="198">
        <v>26944445.70910221</v>
      </c>
    </row>
    <row r="816" spans="13:38" x14ac:dyDescent="0.25">
      <c r="M816">
        <v>814</v>
      </c>
      <c r="N816">
        <f t="shared" si="53"/>
        <v>-45</v>
      </c>
      <c r="O816">
        <f t="shared" si="54"/>
        <v>15000</v>
      </c>
      <c r="P816">
        <f t="shared" si="55"/>
        <v>0.4</v>
      </c>
      <c r="S816">
        <v>814</v>
      </c>
      <c r="T816" s="192">
        <v>41200292.43547152</v>
      </c>
      <c r="U816" s="192">
        <v>40706643.69755467</v>
      </c>
      <c r="V816" s="192">
        <v>40066223.417940915</v>
      </c>
      <c r="W816" s="192">
        <v>38791114.626543373</v>
      </c>
      <c r="X816" s="192">
        <v>37693394.247323371</v>
      </c>
      <c r="Y816" s="192">
        <v>36223122.019173004</v>
      </c>
      <c r="Z816" s="192">
        <v>35340345.757287964</v>
      </c>
      <c r="AA816" s="192">
        <v>34409454.814442001</v>
      </c>
      <c r="AB816" s="192">
        <v>33575820.032431476</v>
      </c>
      <c r="AC816" s="192">
        <v>31958064.22626172</v>
      </c>
      <c r="AD816" s="192">
        <v>30741174.511286929</v>
      </c>
      <c r="AE816" s="192">
        <f t="shared" si="56"/>
        <v>41200292.43547152</v>
      </c>
      <c r="AF816" s="192">
        <f>HLOOKUP(MAX(T816:AD816),T816:$AD$1158,COUNT(AD816:$AD$1158),FALSE)</f>
        <v>150000</v>
      </c>
      <c r="AK816">
        <v>813</v>
      </c>
      <c r="AL816" s="198">
        <v>32655465.050575271</v>
      </c>
    </row>
    <row r="817" spans="13:38" x14ac:dyDescent="0.25">
      <c r="M817">
        <v>815</v>
      </c>
      <c r="N817">
        <f t="shared" si="53"/>
        <v>-35</v>
      </c>
      <c r="O817">
        <f t="shared" si="54"/>
        <v>15000</v>
      </c>
      <c r="P817">
        <f t="shared" si="55"/>
        <v>0.4</v>
      </c>
      <c r="S817">
        <v>815</v>
      </c>
      <c r="T817" s="192">
        <v>46068673.012765184</v>
      </c>
      <c r="U817" s="192">
        <v>45542991.455512874</v>
      </c>
      <c r="V817" s="192">
        <v>45263691.735741876</v>
      </c>
      <c r="W817" s="192">
        <v>44374451.486076817</v>
      </c>
      <c r="X817" s="192">
        <v>43243698.263128623</v>
      </c>
      <c r="Y817" s="192">
        <v>42107281.111921802</v>
      </c>
      <c r="Z817" s="192">
        <v>41674062.741451174</v>
      </c>
      <c r="AA817" s="192">
        <v>40721972.304964185</v>
      </c>
      <c r="AB817" s="192">
        <v>40128156.281447411</v>
      </c>
      <c r="AC817" s="192">
        <v>39042161.335054725</v>
      </c>
      <c r="AD817" s="192">
        <v>38075398.328289852</v>
      </c>
      <c r="AE817" s="192">
        <f t="shared" si="56"/>
        <v>46068673.012765184</v>
      </c>
      <c r="AF817" s="192">
        <f>HLOOKUP(MAX(T817:AD817),T817:$AD$1158,COUNT(AD817:$AD$1158),FALSE)</f>
        <v>150000</v>
      </c>
      <c r="AK817">
        <v>814</v>
      </c>
      <c r="AL817" s="198">
        <v>38221126.490390942</v>
      </c>
    </row>
    <row r="818" spans="13:38" x14ac:dyDescent="0.25">
      <c r="M818">
        <v>816</v>
      </c>
      <c r="N818">
        <f t="shared" si="53"/>
        <v>-25</v>
      </c>
      <c r="O818">
        <f t="shared" si="54"/>
        <v>15000</v>
      </c>
      <c r="P818">
        <f t="shared" si="55"/>
        <v>0.4</v>
      </c>
      <c r="S818">
        <v>816</v>
      </c>
      <c r="T818" s="192">
        <v>50901629.74766884</v>
      </c>
      <c r="U818" s="192">
        <v>50626074.898626454</v>
      </c>
      <c r="V818" s="192">
        <v>50596901.887065381</v>
      </c>
      <c r="W818" s="192">
        <v>49815680.24167607</v>
      </c>
      <c r="X818" s="192">
        <v>49119919.03010764</v>
      </c>
      <c r="Y818" s="192">
        <v>48235461.926322147</v>
      </c>
      <c r="Z818" s="192">
        <v>47700337.59582112</v>
      </c>
      <c r="AA818" s="192">
        <v>47305815.997337326</v>
      </c>
      <c r="AB818" s="192">
        <v>46962126.682030469</v>
      </c>
      <c r="AC818" s="192">
        <v>46178182.339140423</v>
      </c>
      <c r="AD818" s="192">
        <v>45463379.379796892</v>
      </c>
      <c r="AE818" s="192">
        <f t="shared" si="56"/>
        <v>50901629.74766884</v>
      </c>
      <c r="AF818" s="192">
        <f>HLOOKUP(MAX(T818:AD818),T818:$AD$1158,COUNT(AD818:$AD$1158),FALSE)</f>
        <v>150000</v>
      </c>
      <c r="AK818">
        <v>815</v>
      </c>
      <c r="AL818" s="198">
        <v>43932145.831863999</v>
      </c>
    </row>
    <row r="819" spans="13:38" x14ac:dyDescent="0.25">
      <c r="M819">
        <v>817</v>
      </c>
      <c r="N819">
        <f t="shared" si="53"/>
        <v>-15</v>
      </c>
      <c r="O819">
        <f t="shared" si="54"/>
        <v>15000</v>
      </c>
      <c r="P819">
        <f t="shared" si="55"/>
        <v>0.4</v>
      </c>
      <c r="S819">
        <v>817</v>
      </c>
      <c r="T819" s="192">
        <v>55499992.086344704</v>
      </c>
      <c r="U819" s="192">
        <v>55709158.341740035</v>
      </c>
      <c r="V819" s="192">
        <v>55794370.20486635</v>
      </c>
      <c r="W819" s="192">
        <v>55399017.101209506</v>
      </c>
      <c r="X819" s="192">
        <v>54953382.597850993</v>
      </c>
      <c r="Y819" s="192">
        <v>54119621.019070938</v>
      </c>
      <c r="Z819" s="192">
        <v>54080478.457642809</v>
      </c>
      <c r="AA819" s="192">
        <v>53889659.689710468</v>
      </c>
      <c r="AB819" s="192">
        <v>53796097.082613543</v>
      </c>
      <c r="AC819" s="192">
        <v>53030049.826236747</v>
      </c>
      <c r="AD819" s="192">
        <v>52557173.965480097</v>
      </c>
      <c r="AE819" s="192">
        <f t="shared" si="56"/>
        <v>55794370.20486635</v>
      </c>
      <c r="AF819" s="192">
        <f>HLOOKUP(MAX(T819:AD819),T819:$AD$1158,COUNT(AD819:$AD$1158),FALSE)</f>
        <v>160000</v>
      </c>
      <c r="AK819">
        <v>816</v>
      </c>
      <c r="AL819" s="198">
        <v>49643165.173337065</v>
      </c>
    </row>
    <row r="820" spans="13:38" x14ac:dyDescent="0.25">
      <c r="M820">
        <v>818</v>
      </c>
      <c r="N820">
        <f t="shared" si="53"/>
        <v>-10</v>
      </c>
      <c r="O820">
        <f t="shared" si="54"/>
        <v>15000</v>
      </c>
      <c r="P820">
        <f t="shared" si="55"/>
        <v>0.4</v>
      </c>
      <c r="S820">
        <v>818</v>
      </c>
      <c r="T820" s="192">
        <v>57934182.374991536</v>
      </c>
      <c r="U820" s="192">
        <v>58139953.090986624</v>
      </c>
      <c r="V820" s="192">
        <v>58480520.540934518</v>
      </c>
      <c r="W820" s="192">
        <v>58211147.46098835</v>
      </c>
      <c r="X820" s="192">
        <v>57700261.407759048</v>
      </c>
      <c r="Y820" s="192">
        <v>57183711.426271111</v>
      </c>
      <c r="Z820" s="192">
        <v>57224125.010895178</v>
      </c>
      <c r="AA820" s="192">
        <v>56989879.741881393</v>
      </c>
      <c r="AB820" s="192">
        <v>57014097.548872091</v>
      </c>
      <c r="AC820" s="192">
        <v>56598060.328279607</v>
      </c>
      <c r="AD820" s="192">
        <v>56251164.491233625</v>
      </c>
      <c r="AE820" s="192">
        <f t="shared" si="56"/>
        <v>58480520.540934518</v>
      </c>
      <c r="AF820" s="192">
        <f>HLOOKUP(MAX(T820:AD820),T820:$AD$1158,COUNT(AD820:$AD$1158),FALSE)</f>
        <v>160000</v>
      </c>
      <c r="AK820">
        <v>817</v>
      </c>
      <c r="AL820" s="198">
        <v>55118828.200319506</v>
      </c>
    </row>
    <row r="821" spans="13:38" x14ac:dyDescent="0.25">
      <c r="M821">
        <v>819</v>
      </c>
      <c r="N821">
        <f t="shared" si="53"/>
        <v>-5</v>
      </c>
      <c r="O821">
        <f t="shared" si="54"/>
        <v>15000</v>
      </c>
      <c r="P821">
        <f t="shared" si="55"/>
        <v>0.4</v>
      </c>
      <c r="S821">
        <v>819</v>
      </c>
      <c r="T821" s="192">
        <v>60332948.821248367</v>
      </c>
      <c r="U821" s="192">
        <v>60662866.221742697</v>
      </c>
      <c r="V821" s="192">
        <v>61127580.356189862</v>
      </c>
      <c r="W821" s="192">
        <v>60752259.557756655</v>
      </c>
      <c r="X821" s="192">
        <v>60638371.79124856</v>
      </c>
      <c r="Y821" s="192">
        <v>60247801.833471298</v>
      </c>
      <c r="Z821" s="192">
        <v>60414195.441806026</v>
      </c>
      <c r="AA821" s="192">
        <v>60305930.196502917</v>
      </c>
      <c r="AB821" s="192">
        <v>60456128.02720429</v>
      </c>
      <c r="AC821" s="192">
        <v>60166070.830322459</v>
      </c>
      <c r="AD821" s="192">
        <v>59945155.016987145</v>
      </c>
      <c r="AE821" s="192">
        <f t="shared" si="56"/>
        <v>61127580.356189862</v>
      </c>
      <c r="AF821" s="192">
        <f>HLOOKUP(MAX(T821:AD821),T821:$AD$1158,COUNT(AD821:$AD$1158),FALSE)</f>
        <v>160000</v>
      </c>
      <c r="AK821">
        <v>818</v>
      </c>
      <c r="AL821" s="198">
        <v>57953408.007606439</v>
      </c>
    </row>
    <row r="822" spans="13:38" x14ac:dyDescent="0.25">
      <c r="M822">
        <v>820</v>
      </c>
      <c r="N822">
        <f t="shared" si="53"/>
        <v>0</v>
      </c>
      <c r="O822">
        <f t="shared" si="54"/>
        <v>15000</v>
      </c>
      <c r="P822">
        <f t="shared" si="55"/>
        <v>0.4</v>
      </c>
      <c r="S822">
        <v>820</v>
      </c>
      <c r="T822" s="192">
        <v>62767139.109895185</v>
      </c>
      <c r="U822" s="192">
        <v>63223036.534100205</v>
      </c>
      <c r="V822" s="192">
        <v>63813730.69225803</v>
      </c>
      <c r="W822" s="192">
        <v>63523466.057511248</v>
      </c>
      <c r="X822" s="192">
        <v>63533724.975502416</v>
      </c>
      <c r="Y822" s="192">
        <v>63267301.702224411</v>
      </c>
      <c r="Z822" s="192">
        <v>63396635.079889327</v>
      </c>
      <c r="AA822" s="192">
        <v>63621980.651124425</v>
      </c>
      <c r="AB822" s="192">
        <v>63898158.505536482</v>
      </c>
      <c r="AC822" s="192">
        <v>63682157.437072583</v>
      </c>
      <c r="AD822" s="192">
        <v>63585388.308236554</v>
      </c>
      <c r="AE822" s="192">
        <f t="shared" si="56"/>
        <v>63898158.505536482</v>
      </c>
      <c r="AF822" s="192">
        <f>HLOOKUP(MAX(T822:AD822),T822:$AD$1158,COUNT(AD822:$AD$1158),FALSE)</f>
        <v>190000</v>
      </c>
      <c r="AK822">
        <v>819</v>
      </c>
      <c r="AL822" s="198">
        <v>60829847.541792557</v>
      </c>
    </row>
    <row r="823" spans="13:38" x14ac:dyDescent="0.25">
      <c r="M823">
        <v>821</v>
      </c>
      <c r="N823">
        <f t="shared" si="53"/>
        <v>10</v>
      </c>
      <c r="O823">
        <f t="shared" si="54"/>
        <v>15000</v>
      </c>
      <c r="P823">
        <f t="shared" si="55"/>
        <v>0.4</v>
      </c>
      <c r="S823">
        <v>821</v>
      </c>
      <c r="T823" s="192">
        <v>67477086.552099556</v>
      </c>
      <c r="U823" s="192">
        <v>68306119.9772138</v>
      </c>
      <c r="V823" s="192">
        <v>68888063.869498581</v>
      </c>
      <c r="W823" s="192">
        <v>69106802.917044684</v>
      </c>
      <c r="X823" s="192">
        <v>69367188.543245777</v>
      </c>
      <c r="Y823" s="192">
        <v>69100181.675759062</v>
      </c>
      <c r="Z823" s="192">
        <v>69730352.064052552</v>
      </c>
      <c r="AA823" s="192">
        <v>70205824.343497559</v>
      </c>
      <c r="AB823" s="192">
        <v>70732128.90611954</v>
      </c>
      <c r="AC823" s="192">
        <v>70474312.444582283</v>
      </c>
      <c r="AD823" s="192">
        <v>70732940.12842387</v>
      </c>
      <c r="AE823" s="192">
        <f t="shared" si="56"/>
        <v>70732940.12842387</v>
      </c>
      <c r="AF823" s="192">
        <f>HLOOKUP(MAX(T823:AD823),T823:$AD$1158,COUNT(AD823:$AD$1158),FALSE)</f>
        <v>200000</v>
      </c>
      <c r="AK823">
        <v>820</v>
      </c>
      <c r="AL823" s="198">
        <v>63664427.34907949</v>
      </c>
    </row>
    <row r="824" spans="13:38" x14ac:dyDescent="0.25">
      <c r="M824">
        <v>822</v>
      </c>
      <c r="N824">
        <f t="shared" si="53"/>
        <v>20</v>
      </c>
      <c r="O824">
        <f t="shared" si="54"/>
        <v>15000</v>
      </c>
      <c r="P824">
        <f t="shared" si="55"/>
        <v>0.4</v>
      </c>
      <c r="S824">
        <v>822</v>
      </c>
      <c r="T824" s="192">
        <v>72310043.287003234</v>
      </c>
      <c r="U824" s="192">
        <v>73259827.857216448</v>
      </c>
      <c r="V824" s="192">
        <v>74221274.020822093</v>
      </c>
      <c r="W824" s="192">
        <v>74548031.672643945</v>
      </c>
      <c r="X824" s="192">
        <v>75052177.736643344</v>
      </c>
      <c r="Y824" s="192">
        <v>75183771.951712355</v>
      </c>
      <c r="Z824" s="192">
        <v>76064069.048215747</v>
      </c>
      <c r="AA824" s="192">
        <v>76470084.61714986</v>
      </c>
      <c r="AB824" s="192">
        <v>77392159.850710273</v>
      </c>
      <c r="AC824" s="192">
        <v>77558409.553375289</v>
      </c>
      <c r="AD824" s="192">
        <v>78067163.945426792</v>
      </c>
      <c r="AE824" s="192">
        <f t="shared" si="56"/>
        <v>78067163.945426792</v>
      </c>
      <c r="AF824" s="192">
        <f>HLOOKUP(MAX(T824:AD824),T824:$AD$1158,COUNT(AD824:$AD$1158),FALSE)</f>
        <v>200000</v>
      </c>
      <c r="AK824">
        <v>821</v>
      </c>
      <c r="AL824" s="198">
        <v>69230088.78889516</v>
      </c>
    </row>
    <row r="825" spans="13:38" x14ac:dyDescent="0.25">
      <c r="M825">
        <v>823</v>
      </c>
      <c r="N825">
        <f t="shared" si="53"/>
        <v>30</v>
      </c>
      <c r="O825">
        <f t="shared" si="54"/>
        <v>15000</v>
      </c>
      <c r="P825">
        <f t="shared" si="55"/>
        <v>0.4</v>
      </c>
      <c r="S825">
        <v>823</v>
      </c>
      <c r="T825" s="192">
        <v>76908405.625679076</v>
      </c>
      <c r="U825" s="192">
        <v>78342911.300330043</v>
      </c>
      <c r="V825" s="192">
        <v>79593574.692958444</v>
      </c>
      <c r="W825" s="192">
        <v>80131368.532177374</v>
      </c>
      <c r="X825" s="192">
        <v>80885641.30438669</v>
      </c>
      <c r="Y825" s="192">
        <v>81267362.227665633</v>
      </c>
      <c r="Z825" s="192">
        <v>82236579.117209911</v>
      </c>
      <c r="AA825" s="192">
        <v>83053928.309523001</v>
      </c>
      <c r="AB825" s="192">
        <v>84226130.251293346</v>
      </c>
      <c r="AC825" s="192">
        <v>84462200.935764313</v>
      </c>
      <c r="AD825" s="192">
        <v>85099137.711430252</v>
      </c>
      <c r="AE825" s="192">
        <f t="shared" si="56"/>
        <v>85099137.711430252</v>
      </c>
      <c r="AF825" s="192">
        <f>HLOOKUP(MAX(T825:AD825),T825:$AD$1158,COUNT(AD825:$AD$1158),FALSE)</f>
        <v>200000</v>
      </c>
      <c r="AK825">
        <v>822</v>
      </c>
      <c r="AL825" s="198">
        <v>74941108.130368203</v>
      </c>
    </row>
    <row r="826" spans="13:38" x14ac:dyDescent="0.25">
      <c r="M826">
        <v>824</v>
      </c>
      <c r="N826">
        <f t="shared" si="53"/>
        <v>40</v>
      </c>
      <c r="O826">
        <f t="shared" si="54"/>
        <v>15000</v>
      </c>
      <c r="P826">
        <f t="shared" si="55"/>
        <v>0.4</v>
      </c>
      <c r="S826">
        <v>824</v>
      </c>
      <c r="T826" s="192">
        <v>81776786.202972725</v>
      </c>
      <c r="U826" s="192">
        <v>83179259.058288231</v>
      </c>
      <c r="V826" s="192">
        <v>84751952.489946559</v>
      </c>
      <c r="W826" s="192">
        <v>85755629.251735047</v>
      </c>
      <c r="X826" s="192">
        <v>86478702.519427598</v>
      </c>
      <c r="Y826" s="192">
        <v>87196111.858861506</v>
      </c>
      <c r="Z826" s="192">
        <v>88570296.101373136</v>
      </c>
      <c r="AA826" s="192">
        <v>89470198.816315442</v>
      </c>
      <c r="AB826" s="192">
        <v>90728375.944227979</v>
      </c>
      <c r="AC826" s="192">
        <v>91546298.044557318</v>
      </c>
      <c r="AD826" s="192">
        <v>92433361.528433174</v>
      </c>
      <c r="AE826" s="192">
        <f t="shared" si="56"/>
        <v>92433361.528433174</v>
      </c>
      <c r="AF826" s="192">
        <f>HLOOKUP(MAX(T826:AD826),T826:$AD$1158,COUNT(AD826:$AD$1158),FALSE)</f>
        <v>200000</v>
      </c>
      <c r="AK826">
        <v>823</v>
      </c>
      <c r="AL826" s="198">
        <v>80506769.570183903</v>
      </c>
    </row>
    <row r="827" spans="13:38" x14ac:dyDescent="0.25">
      <c r="M827">
        <v>825</v>
      </c>
      <c r="N827">
        <f t="shared" si="53"/>
        <v>50</v>
      </c>
      <c r="O827">
        <f t="shared" si="54"/>
        <v>15000</v>
      </c>
      <c r="P827">
        <f t="shared" si="55"/>
        <v>0.4</v>
      </c>
      <c r="S827">
        <v>825</v>
      </c>
      <c r="T827" s="192">
        <v>86609742.937876388</v>
      </c>
      <c r="U827" s="192">
        <v>88299599.683003247</v>
      </c>
      <c r="V827" s="192">
        <v>90124253.162082911</v>
      </c>
      <c r="W827" s="192">
        <v>91155934.147310078</v>
      </c>
      <c r="X827" s="192">
        <v>92312166.087170959</v>
      </c>
      <c r="Y827" s="192">
        <v>93279702.134814784</v>
      </c>
      <c r="Z827" s="192">
        <v>94642994.833401546</v>
      </c>
      <c r="AA827" s="192">
        <v>96054042.508688584</v>
      </c>
      <c r="AB827" s="192">
        <v>97562346.344811037</v>
      </c>
      <c r="AC827" s="192">
        <v>98630395.153350309</v>
      </c>
      <c r="AD827" s="192">
        <v>99767585.345436081</v>
      </c>
      <c r="AE827" s="192">
        <f t="shared" si="56"/>
        <v>99767585.345436081</v>
      </c>
      <c r="AF827" s="192">
        <f>HLOOKUP(MAX(T827:AD827),T827:$AD$1158,COUNT(AD827:$AD$1158),FALSE)</f>
        <v>200000</v>
      </c>
      <c r="AK827">
        <v>824</v>
      </c>
      <c r="AL827" s="198">
        <v>86217788.911656946</v>
      </c>
    </row>
    <row r="828" spans="13:38" x14ac:dyDescent="0.25">
      <c r="M828">
        <v>826</v>
      </c>
      <c r="N828">
        <f t="shared" si="53"/>
        <v>-75</v>
      </c>
      <c r="O828">
        <f t="shared" si="54"/>
        <v>-5000</v>
      </c>
      <c r="P828">
        <f t="shared" si="55"/>
        <v>0.45</v>
      </c>
      <c r="S828">
        <v>826</v>
      </c>
      <c r="T828" s="192">
        <v>35715411.381898083</v>
      </c>
      <c r="U828" s="192">
        <v>34342848.886199832</v>
      </c>
      <c r="V828" s="192">
        <v>31867095.007599823</v>
      </c>
      <c r="W828" s="192">
        <v>29397788.791127209</v>
      </c>
      <c r="X828" s="192">
        <v>26546272.345181115</v>
      </c>
      <c r="Y828" s="192">
        <v>23946860.470107026</v>
      </c>
      <c r="Z828" s="192">
        <v>21924508.736172087</v>
      </c>
      <c r="AA828" s="192">
        <v>19674919.098663643</v>
      </c>
      <c r="AB828" s="192">
        <v>17447137.327827316</v>
      </c>
      <c r="AC828" s="192">
        <v>15219655.080338329</v>
      </c>
      <c r="AD828" s="192">
        <v>12517575.427148622</v>
      </c>
      <c r="AE828" s="192">
        <f t="shared" si="56"/>
        <v>35715411.381898083</v>
      </c>
      <c r="AF828" s="192">
        <f>HLOOKUP(MAX(T828:AD828),T828:$AD$1158,COUNT(AD828:$AD$1158),FALSE)</f>
        <v>150000</v>
      </c>
      <c r="AK828">
        <v>825</v>
      </c>
      <c r="AL828" s="198">
        <v>91970667.980029181</v>
      </c>
    </row>
    <row r="829" spans="13:38" x14ac:dyDescent="0.25">
      <c r="M829">
        <v>827</v>
      </c>
      <c r="N829">
        <f t="shared" si="53"/>
        <v>-65</v>
      </c>
      <c r="O829">
        <f t="shared" si="54"/>
        <v>-5000</v>
      </c>
      <c r="P829">
        <f t="shared" si="55"/>
        <v>0.45</v>
      </c>
      <c r="S829">
        <v>827</v>
      </c>
      <c r="T829" s="192">
        <v>41999153.795874469</v>
      </c>
      <c r="U829" s="192">
        <v>40366860.003615417</v>
      </c>
      <c r="V829" s="192">
        <v>38444759.385492675</v>
      </c>
      <c r="W829" s="192">
        <v>36524123.937886789</v>
      </c>
      <c r="X829" s="192">
        <v>33905121.298694007</v>
      </c>
      <c r="Y829" s="192">
        <v>31001811.851271763</v>
      </c>
      <c r="Z829" s="192">
        <v>29237195.183274113</v>
      </c>
      <c r="AA829" s="192">
        <v>27870860.767325491</v>
      </c>
      <c r="AB829" s="192">
        <v>25728747.925646607</v>
      </c>
      <c r="AC829" s="192">
        <v>23505274.971556064</v>
      </c>
      <c r="AD829" s="192">
        <v>20861202.137999799</v>
      </c>
      <c r="AE829" s="192">
        <f t="shared" si="56"/>
        <v>41999153.795874469</v>
      </c>
      <c r="AF829" s="192">
        <f>HLOOKUP(MAX(T829:AD829),T829:$AD$1158,COUNT(AD829:$AD$1158),FALSE)</f>
        <v>150000</v>
      </c>
      <c r="AK829">
        <v>826</v>
      </c>
      <c r="AL829" s="198">
        <v>28353832.421579357</v>
      </c>
    </row>
    <row r="830" spans="13:38" x14ac:dyDescent="0.25">
      <c r="M830">
        <v>828</v>
      </c>
      <c r="N830">
        <f t="shared" si="53"/>
        <v>-55</v>
      </c>
      <c r="O830">
        <f t="shared" si="54"/>
        <v>-5000</v>
      </c>
      <c r="P830">
        <f t="shared" si="55"/>
        <v>0.45</v>
      </c>
      <c r="S830">
        <v>828</v>
      </c>
      <c r="T830" s="192">
        <v>47765429.847352766</v>
      </c>
      <c r="U830" s="192">
        <v>46888616.241979353</v>
      </c>
      <c r="V830" s="192">
        <v>45245546.528906256</v>
      </c>
      <c r="W830" s="192">
        <v>43063605.187176958</v>
      </c>
      <c r="X830" s="192">
        <v>40702337.613921456</v>
      </c>
      <c r="Y830" s="192">
        <v>38639691.709834307</v>
      </c>
      <c r="Z830" s="192">
        <v>37154105.946886308</v>
      </c>
      <c r="AA830" s="192">
        <v>35441282.280364811</v>
      </c>
      <c r="AB830" s="192">
        <v>33750266.48051542</v>
      </c>
      <c r="AC830" s="192">
        <v>31935888.366849013</v>
      </c>
      <c r="AD830" s="192">
        <v>29953586.994586844</v>
      </c>
      <c r="AE830" s="192">
        <f t="shared" si="56"/>
        <v>47765429.847352766</v>
      </c>
      <c r="AF830" s="192">
        <f>HLOOKUP(MAX(T830:AD830),T830:$AD$1158,COUNT(AD830:$AD$1158),FALSE)</f>
        <v>150000</v>
      </c>
      <c r="AK830">
        <v>827</v>
      </c>
      <c r="AL830" s="198">
        <v>35024880.000340126</v>
      </c>
    </row>
    <row r="831" spans="13:38" x14ac:dyDescent="0.25">
      <c r="M831">
        <v>829</v>
      </c>
      <c r="N831">
        <f t="shared" si="53"/>
        <v>-45</v>
      </c>
      <c r="O831">
        <f t="shared" si="54"/>
        <v>-5000</v>
      </c>
      <c r="P831">
        <f t="shared" si="55"/>
        <v>0.45</v>
      </c>
      <c r="S831">
        <v>829</v>
      </c>
      <c r="T831" s="192">
        <v>54008155.18066705</v>
      </c>
      <c r="U831" s="192">
        <v>52955477.779268458</v>
      </c>
      <c r="V831" s="192">
        <v>51527292.712259144</v>
      </c>
      <c r="W831" s="192">
        <v>50043411.474303052</v>
      </c>
      <c r="X831" s="192">
        <v>48109537.004942104</v>
      </c>
      <c r="Y831" s="192">
        <v>45694643.090999052</v>
      </c>
      <c r="Z831" s="192">
        <v>44466792.393988341</v>
      </c>
      <c r="AA831" s="192">
        <v>43691074.404168651</v>
      </c>
      <c r="AB831" s="192">
        <v>41912156.920474887</v>
      </c>
      <c r="AC831" s="192">
        <v>40402687.228795931</v>
      </c>
      <c r="AD831" s="192">
        <v>38297213.705438025</v>
      </c>
      <c r="AE831" s="192">
        <f t="shared" si="56"/>
        <v>54008155.18066705</v>
      </c>
      <c r="AF831" s="192">
        <f>HLOOKUP(MAX(T831:AD831),T831:$AD$1158,COUNT(AD831:$AD$1158),FALSE)</f>
        <v>150000</v>
      </c>
      <c r="AK831">
        <v>828</v>
      </c>
      <c r="AL831" s="198">
        <v>42247135.290909864</v>
      </c>
    </row>
    <row r="832" spans="13:38" x14ac:dyDescent="0.25">
      <c r="M832">
        <v>830</v>
      </c>
      <c r="N832">
        <f t="shared" si="53"/>
        <v>-35</v>
      </c>
      <c r="O832">
        <f t="shared" si="54"/>
        <v>-5000</v>
      </c>
      <c r="P832">
        <f t="shared" si="55"/>
        <v>0.45</v>
      </c>
      <c r="S832">
        <v>830</v>
      </c>
      <c r="T832" s="192">
        <v>59774431.232145354</v>
      </c>
      <c r="U832" s="192">
        <v>59477234.017632388</v>
      </c>
      <c r="V832" s="192">
        <v>58328079.855672725</v>
      </c>
      <c r="W832" s="192">
        <v>56890952.207060769</v>
      </c>
      <c r="X832" s="192">
        <v>54906753.320169561</v>
      </c>
      <c r="Y832" s="192">
        <v>53382706.726280764</v>
      </c>
      <c r="Z832" s="192">
        <v>52435720.273531124</v>
      </c>
      <c r="AA832" s="192">
        <v>51261495.917207964</v>
      </c>
      <c r="AB832" s="192">
        <v>50109079.427556932</v>
      </c>
      <c r="AC832" s="192">
        <v>49156690.707557082</v>
      </c>
      <c r="AD832" s="192">
        <v>47330248.089248836</v>
      </c>
      <c r="AE832" s="192">
        <f t="shared" si="56"/>
        <v>59774431.232145354</v>
      </c>
      <c r="AF832" s="192">
        <f>HLOOKUP(MAX(T832:AD832),T832:$AD$1158,COUNT(AD832:$AD$1158),FALSE)</f>
        <v>150000</v>
      </c>
      <c r="AK832">
        <v>829</v>
      </c>
      <c r="AL832" s="198">
        <v>48918182.869670637</v>
      </c>
    </row>
    <row r="833" spans="13:38" x14ac:dyDescent="0.25">
      <c r="M833">
        <v>831</v>
      </c>
      <c r="N833">
        <f t="shared" si="53"/>
        <v>-25</v>
      </c>
      <c r="O833">
        <f t="shared" si="54"/>
        <v>-5000</v>
      </c>
      <c r="P833">
        <f t="shared" si="55"/>
        <v>0.45</v>
      </c>
      <c r="S833">
        <v>831</v>
      </c>
      <c r="T833" s="192">
        <v>65928969.842036098</v>
      </c>
      <c r="U833" s="192">
        <v>65501245.135047987</v>
      </c>
      <c r="V833" s="192">
        <v>64609826.03902559</v>
      </c>
      <c r="W833" s="192">
        <v>63662710.772056445</v>
      </c>
      <c r="X833" s="192">
        <v>62161648.833040766</v>
      </c>
      <c r="Y833" s="192">
        <v>60437658.107445501</v>
      </c>
      <c r="Z833" s="192">
        <v>59748406.720633149</v>
      </c>
      <c r="AA833" s="192">
        <v>59341659.10731452</v>
      </c>
      <c r="AB833" s="192">
        <v>58584052.001268439</v>
      </c>
      <c r="AC833" s="192">
        <v>57242582.352470979</v>
      </c>
      <c r="AD833" s="192">
        <v>55673874.800100006</v>
      </c>
      <c r="AE833" s="192">
        <f t="shared" si="56"/>
        <v>65928969.842036098</v>
      </c>
      <c r="AF833" s="192">
        <f>HLOOKUP(MAX(T833:AD833),T833:$AD$1158,COUNT(AD833:$AD$1158),FALSE)</f>
        <v>150000</v>
      </c>
      <c r="AK833">
        <v>830</v>
      </c>
      <c r="AL833" s="198">
        <v>56187891.125411652</v>
      </c>
    </row>
    <row r="834" spans="13:38" x14ac:dyDescent="0.25">
      <c r="M834">
        <v>832</v>
      </c>
      <c r="N834">
        <f t="shared" si="53"/>
        <v>-15</v>
      </c>
      <c r="O834">
        <f t="shared" si="54"/>
        <v>-5000</v>
      </c>
      <c r="P834">
        <f t="shared" si="55"/>
        <v>0.45</v>
      </c>
      <c r="S834">
        <v>832</v>
      </c>
      <c r="T834" s="192">
        <v>71695245.893514395</v>
      </c>
      <c r="U834" s="192">
        <v>71930872.970683843</v>
      </c>
      <c r="V834" s="192">
        <v>71455296.941524118</v>
      </c>
      <c r="W834" s="192">
        <v>70510251.504814163</v>
      </c>
      <c r="X834" s="192">
        <v>69279065.920663357</v>
      </c>
      <c r="Y834" s="192">
        <v>68075537.966008037</v>
      </c>
      <c r="Z834" s="192">
        <v>67553480.684994593</v>
      </c>
      <c r="AA834" s="192">
        <v>67268705.259531721</v>
      </c>
      <c r="AB834" s="192">
        <v>66412208.580245048</v>
      </c>
      <c r="AC834" s="192">
        <v>65996585.831232131</v>
      </c>
      <c r="AD834" s="192">
        <v>64766259.656687051</v>
      </c>
      <c r="AE834" s="192">
        <f t="shared" si="56"/>
        <v>71930872.970683843</v>
      </c>
      <c r="AF834" s="192">
        <f>HLOOKUP(MAX(T834:AD834),T834:$AD$1158,COUNT(AD834:$AD$1158),FALSE)</f>
        <v>155000</v>
      </c>
      <c r="AK834">
        <v>831</v>
      </c>
      <c r="AL834" s="198">
        <v>62858938.704172432</v>
      </c>
    </row>
    <row r="835" spans="13:38" x14ac:dyDescent="0.25">
      <c r="M835">
        <v>833</v>
      </c>
      <c r="N835">
        <f t="shared" si="53"/>
        <v>-10</v>
      </c>
      <c r="O835">
        <f t="shared" si="54"/>
        <v>-5000</v>
      </c>
      <c r="P835">
        <f t="shared" si="55"/>
        <v>0.45</v>
      </c>
      <c r="S835">
        <v>833</v>
      </c>
      <c r="T835" s="192">
        <v>75119435.103132352</v>
      </c>
      <c r="U835" s="192">
        <v>75010367.94069244</v>
      </c>
      <c r="V835" s="192">
        <v>74525793.112641782</v>
      </c>
      <c r="W835" s="192">
        <v>73753244.797938854</v>
      </c>
      <c r="X835" s="192">
        <v>72995257.883242115</v>
      </c>
      <c r="Y835" s="192">
        <v>71523974.20825772</v>
      </c>
      <c r="Z835" s="192">
        <v>71291750.866136268</v>
      </c>
      <c r="AA835" s="192">
        <v>70969101.549202725</v>
      </c>
      <c r="AB835" s="192">
        <v>70692038.912469417</v>
      </c>
      <c r="AC835" s="192">
        <v>70006459.301889315</v>
      </c>
      <c r="AD835" s="192">
        <v>68844596.017490089</v>
      </c>
      <c r="AE835" s="192">
        <f t="shared" si="56"/>
        <v>75119435.103132352</v>
      </c>
      <c r="AF835" s="192">
        <f>HLOOKUP(MAX(T835:AD835),T835:$AD$1158,COUNT(AD835:$AD$1158),FALSE)</f>
        <v>150000</v>
      </c>
      <c r="AK835">
        <v>832</v>
      </c>
      <c r="AL835" s="198">
        <v>70081193.99474217</v>
      </c>
    </row>
    <row r="836" spans="13:38" x14ac:dyDescent="0.25">
      <c r="M836">
        <v>834</v>
      </c>
      <c r="N836">
        <f t="shared" ref="N836:N899" si="57">VLOOKUP(ROUNDUP(MOD(M836,15),0),$J$2:$K$17,2,FALSE)</f>
        <v>-5</v>
      </c>
      <c r="O836">
        <f t="shared" ref="O836:O899" si="58">VLOOKUP(ROUNDUP(MOD(M836/15,11),0),$J$20:$K$31,2,FALSE)</f>
        <v>-5000</v>
      </c>
      <c r="P836">
        <f t="shared" ref="P836:P899" si="59">VLOOKUP(ROUNDUP(MOD(M836/165,7),0),$J$34:$K$41,2,FALSE)</f>
        <v>0.45</v>
      </c>
      <c r="S836">
        <v>834</v>
      </c>
      <c r="T836" s="192">
        <v>77978988.307490796</v>
      </c>
      <c r="U836" s="192">
        <v>77954884.08809942</v>
      </c>
      <c r="V836" s="192">
        <v>77737043.124876991</v>
      </c>
      <c r="W836" s="192">
        <v>77328527.168106198</v>
      </c>
      <c r="X836" s="192">
        <v>76317714.101781115</v>
      </c>
      <c r="Y836" s="192">
        <v>75130489.347172782</v>
      </c>
      <c r="Z836" s="192">
        <v>75210650.482346907</v>
      </c>
      <c r="AA836" s="192">
        <v>75108022.289015695</v>
      </c>
      <c r="AB836" s="192">
        <v>74887181.153956547</v>
      </c>
      <c r="AC836" s="192">
        <v>74139994.609710842</v>
      </c>
      <c r="AD836" s="192">
        <v>73109886.367538229</v>
      </c>
      <c r="AE836" s="192">
        <f t="shared" ref="AE836:AE899" si="60">MAX(T836:AD836)</f>
        <v>77978988.307490796</v>
      </c>
      <c r="AF836" s="192">
        <f>HLOOKUP(MAX(T836:AD836),T836:$AD$1158,COUNT(AD836:$AD$1158),FALSE)</f>
        <v>150000</v>
      </c>
      <c r="AK836">
        <v>833</v>
      </c>
      <c r="AL836" s="198">
        <v>73491456.204267308</v>
      </c>
    </row>
    <row r="837" spans="13:38" x14ac:dyDescent="0.25">
      <c r="M837">
        <v>835</v>
      </c>
      <c r="N837">
        <f t="shared" si="57"/>
        <v>0</v>
      </c>
      <c r="O837">
        <f t="shared" si="58"/>
        <v>-5000</v>
      </c>
      <c r="P837">
        <f t="shared" si="59"/>
        <v>0.45</v>
      </c>
      <c r="S837">
        <v>835</v>
      </c>
      <c r="T837" s="192">
        <v>80885711.154610649</v>
      </c>
      <c r="U837" s="192">
        <v>81034379.058108032</v>
      </c>
      <c r="V837" s="192">
        <v>81371264.015140295</v>
      </c>
      <c r="W837" s="192">
        <v>80671532.222568035</v>
      </c>
      <c r="X837" s="192">
        <v>79792474.198469549</v>
      </c>
      <c r="Y837" s="192">
        <v>79212037.843539432</v>
      </c>
      <c r="Z837" s="192">
        <v>79208661.629748479</v>
      </c>
      <c r="AA837" s="192">
        <v>78978047.512383997</v>
      </c>
      <c r="AB837" s="192">
        <v>78769241.261691645</v>
      </c>
      <c r="AC837" s="192">
        <v>78092350.946803197</v>
      </c>
      <c r="AD837" s="192">
        <v>77877630.401300892</v>
      </c>
      <c r="AE837" s="192">
        <f t="shared" si="60"/>
        <v>81371264.015140295</v>
      </c>
      <c r="AF837" s="192">
        <f>HLOOKUP(MAX(T837:AD837),T837:$AD$1158,COUNT(AD837:$AD$1158),FALSE)</f>
        <v>160000</v>
      </c>
      <c r="AK837">
        <v>834</v>
      </c>
      <c r="AL837" s="198">
        <v>76752241.573502928</v>
      </c>
    </row>
    <row r="838" spans="13:38" x14ac:dyDescent="0.25">
      <c r="M838">
        <v>836</v>
      </c>
      <c r="N838">
        <f t="shared" si="57"/>
        <v>10</v>
      </c>
      <c r="O838">
        <f t="shared" si="58"/>
        <v>-5000</v>
      </c>
      <c r="P838">
        <f t="shared" si="59"/>
        <v>0.45</v>
      </c>
      <c r="S838">
        <v>836</v>
      </c>
      <c r="T838" s="192">
        <v>87169453.56858702</v>
      </c>
      <c r="U838" s="192">
        <v>87556135.296471953</v>
      </c>
      <c r="V838" s="192">
        <v>87653010.198493168</v>
      </c>
      <c r="W838" s="192">
        <v>87372544.095692247</v>
      </c>
      <c r="X838" s="192">
        <v>87151323.151982427</v>
      </c>
      <c r="Y838" s="192">
        <v>86266989.224704176</v>
      </c>
      <c r="Z838" s="192">
        <v>86521348.076850504</v>
      </c>
      <c r="AA838" s="192">
        <v>86789315.186045885</v>
      </c>
      <c r="AB838" s="192">
        <v>87050851.859510943</v>
      </c>
      <c r="AC838" s="192">
        <v>86846354.425564364</v>
      </c>
      <c r="AD838" s="192">
        <v>86221257.112152085</v>
      </c>
      <c r="AE838" s="192">
        <f t="shared" si="60"/>
        <v>87653010.198493168</v>
      </c>
      <c r="AF838" s="192">
        <f>HLOOKUP(MAX(T838:AD838),T838:$AD$1158,COUNT(AD838:$AD$1158),FALSE)</f>
        <v>160000</v>
      </c>
      <c r="AK838">
        <v>835</v>
      </c>
      <c r="AL838" s="198">
        <v>80162503.783028096</v>
      </c>
    </row>
    <row r="839" spans="13:38" x14ac:dyDescent="0.25">
      <c r="M839">
        <v>837</v>
      </c>
      <c r="N839">
        <f t="shared" si="57"/>
        <v>20</v>
      </c>
      <c r="O839">
        <f t="shared" si="58"/>
        <v>-5000</v>
      </c>
      <c r="P839">
        <f t="shared" si="59"/>
        <v>0.45</v>
      </c>
      <c r="S839">
        <v>837</v>
      </c>
      <c r="T839" s="192">
        <v>92935729.620065331</v>
      </c>
      <c r="U839" s="192">
        <v>93580146.413887545</v>
      </c>
      <c r="V839" s="192">
        <v>94453797.341906771</v>
      </c>
      <c r="W839" s="192">
        <v>94452362.144155487</v>
      </c>
      <c r="X839" s="192">
        <v>93948539.46720989</v>
      </c>
      <c r="Y839" s="192">
        <v>93904869.08326672</v>
      </c>
      <c r="Z839" s="192">
        <v>94438258.8404627</v>
      </c>
      <c r="AA839" s="192">
        <v>94798261.149227157</v>
      </c>
      <c r="AB839" s="192">
        <v>95072370.414379746</v>
      </c>
      <c r="AC839" s="192">
        <v>94932246.070478261</v>
      </c>
      <c r="AD839" s="192">
        <v>95313641.968739122</v>
      </c>
      <c r="AE839" s="192">
        <f t="shared" si="60"/>
        <v>95313641.968739122</v>
      </c>
      <c r="AF839" s="192">
        <f>HLOOKUP(MAX(T839:AD839),T839:$AD$1158,COUNT(AD839:$AD$1158),FALSE)</f>
        <v>200000</v>
      </c>
      <c r="AK839">
        <v>836</v>
      </c>
      <c r="AL839" s="198">
        <v>87282735.198479563</v>
      </c>
    </row>
    <row r="840" spans="13:38" x14ac:dyDescent="0.25">
      <c r="M840">
        <v>838</v>
      </c>
      <c r="N840">
        <f t="shared" si="57"/>
        <v>30</v>
      </c>
      <c r="O840">
        <f t="shared" si="58"/>
        <v>-5000</v>
      </c>
      <c r="P840">
        <f t="shared" si="59"/>
        <v>0.45</v>
      </c>
      <c r="S840">
        <v>838</v>
      </c>
      <c r="T840" s="192">
        <v>99178454.953379616</v>
      </c>
      <c r="U840" s="192">
        <v>100144753.07212499</v>
      </c>
      <c r="V840" s="192">
        <v>100735543.52525963</v>
      </c>
      <c r="W840" s="192">
        <v>100991843.39344566</v>
      </c>
      <c r="X840" s="192">
        <v>101355738.85823053</v>
      </c>
      <c r="Y840" s="192">
        <v>100959820.46443146</v>
      </c>
      <c r="Z840" s="192">
        <v>101750945.28756471</v>
      </c>
      <c r="AA840" s="192">
        <v>102555678.36774705</v>
      </c>
      <c r="AB840" s="192">
        <v>103603026.78244467</v>
      </c>
      <c r="AC840" s="192">
        <v>103743766.68280424</v>
      </c>
      <c r="AD840" s="192">
        <v>103657268.67959028</v>
      </c>
      <c r="AE840" s="192">
        <f t="shared" si="60"/>
        <v>103743766.68280424</v>
      </c>
      <c r="AF840" s="192">
        <f>HLOOKUP(MAX(T840:AD840),T840:$AD$1158,COUNT(AD840:$AD$1158),FALSE)</f>
        <v>195000</v>
      </c>
      <c r="AK840">
        <v>837</v>
      </c>
      <c r="AL840" s="198">
        <v>93953782.777240366</v>
      </c>
    </row>
    <row r="841" spans="13:38" x14ac:dyDescent="0.25">
      <c r="M841">
        <v>839</v>
      </c>
      <c r="N841">
        <f t="shared" si="57"/>
        <v>40</v>
      </c>
      <c r="O841">
        <f t="shared" si="58"/>
        <v>-5000</v>
      </c>
      <c r="P841">
        <f t="shared" si="59"/>
        <v>0.45</v>
      </c>
      <c r="S841">
        <v>839</v>
      </c>
      <c r="T841" s="192">
        <v>104944731.00485793</v>
      </c>
      <c r="U841" s="192">
        <v>106168764.18954058</v>
      </c>
      <c r="V841" s="192">
        <v>107536330.66867322</v>
      </c>
      <c r="W841" s="192">
        <v>108118178.54020524</v>
      </c>
      <c r="X841" s="192">
        <v>108320852.06770369</v>
      </c>
      <c r="Y841" s="192">
        <v>108647884.09971318</v>
      </c>
      <c r="Z841" s="192">
        <v>109719873.16710751</v>
      </c>
      <c r="AA841" s="192">
        <v>110751620.03640892</v>
      </c>
      <c r="AB841" s="192">
        <v>111431183.36142126</v>
      </c>
      <c r="AC841" s="192">
        <v>111829658.32771811</v>
      </c>
      <c r="AD841" s="192">
        <v>112690303.0634011</v>
      </c>
      <c r="AE841" s="192">
        <f t="shared" si="60"/>
        <v>112690303.0634011</v>
      </c>
      <c r="AF841" s="192">
        <f>HLOOKUP(MAX(T841:AD841),T841:$AD$1158,COUNT(AD841:$AD$1158),FALSE)</f>
        <v>200000</v>
      </c>
      <c r="AK841">
        <v>838</v>
      </c>
      <c r="AL841" s="198">
        <v>101176038.06781007</v>
      </c>
    </row>
    <row r="842" spans="13:38" x14ac:dyDescent="0.25">
      <c r="M842">
        <v>840</v>
      </c>
      <c r="N842">
        <f t="shared" si="57"/>
        <v>50</v>
      </c>
      <c r="O842">
        <f t="shared" si="58"/>
        <v>-5000</v>
      </c>
      <c r="P842">
        <f t="shared" si="59"/>
        <v>0.45</v>
      </c>
      <c r="S842">
        <v>840</v>
      </c>
      <c r="T842" s="192">
        <v>111228473.4188343</v>
      </c>
      <c r="U842" s="192">
        <v>112690520.4279045</v>
      </c>
      <c r="V842" s="192">
        <v>113818076.8520261</v>
      </c>
      <c r="W842" s="192">
        <v>114657659.78949539</v>
      </c>
      <c r="X842" s="192">
        <v>115511804.12697089</v>
      </c>
      <c r="Y842" s="192">
        <v>115702835.48087789</v>
      </c>
      <c r="Z842" s="192">
        <v>117213189.04927848</v>
      </c>
      <c r="AA842" s="192">
        <v>118322041.54944822</v>
      </c>
      <c r="AB842" s="192">
        <v>119906155.93513277</v>
      </c>
      <c r="AC842" s="192">
        <v>120583661.80647929</v>
      </c>
      <c r="AD842" s="192">
        <v>121033929.7742523</v>
      </c>
      <c r="AE842" s="192">
        <f t="shared" si="60"/>
        <v>121033929.7742523</v>
      </c>
      <c r="AF842" s="192">
        <f>HLOOKUP(MAX(T842:AD842),T842:$AD$1158,COUNT(AD842:$AD$1158),FALSE)</f>
        <v>200000</v>
      </c>
      <c r="AK842">
        <v>839</v>
      </c>
      <c r="AL842" s="198">
        <v>107847085.64657083</v>
      </c>
    </row>
    <row r="843" spans="13:38" x14ac:dyDescent="0.25">
      <c r="M843">
        <v>841</v>
      </c>
      <c r="N843">
        <f t="shared" si="57"/>
        <v>-75</v>
      </c>
      <c r="O843">
        <f t="shared" si="58"/>
        <v>-3000</v>
      </c>
      <c r="P843">
        <f t="shared" si="59"/>
        <v>0.45</v>
      </c>
      <c r="S843">
        <v>841</v>
      </c>
      <c r="T843" s="192">
        <v>35106509.108122438</v>
      </c>
      <c r="U843" s="192">
        <v>33777914.240470104</v>
      </c>
      <c r="V843" s="192">
        <v>31356329.147623129</v>
      </c>
      <c r="W843" s="192">
        <v>28936844.372456543</v>
      </c>
      <c r="X843" s="192">
        <v>26135792.590217777</v>
      </c>
      <c r="Y843" s="192">
        <v>23580348.343189612</v>
      </c>
      <c r="Z843" s="192">
        <v>21592660.018274359</v>
      </c>
      <c r="AA843" s="192">
        <v>19377733.789785605</v>
      </c>
      <c r="AB843" s="192">
        <v>17182113.852151763</v>
      </c>
      <c r="AC843" s="192">
        <v>14984740.230011053</v>
      </c>
      <c r="AD843" s="192">
        <v>12315381.733851045</v>
      </c>
      <c r="AE843" s="192">
        <f t="shared" si="60"/>
        <v>35106509.108122438</v>
      </c>
      <c r="AF843" s="192">
        <f>HLOOKUP(MAX(T843:AD843),T843:$AD$1158,COUNT(AD843:$AD$1158),FALSE)</f>
        <v>150000</v>
      </c>
      <c r="AK843">
        <v>840</v>
      </c>
      <c r="AL843" s="198">
        <v>115116793.90231185</v>
      </c>
    </row>
    <row r="844" spans="13:38" x14ac:dyDescent="0.25">
      <c r="M844">
        <v>842</v>
      </c>
      <c r="N844">
        <f t="shared" si="57"/>
        <v>-65</v>
      </c>
      <c r="O844">
        <f t="shared" si="58"/>
        <v>-3000</v>
      </c>
      <c r="P844">
        <f t="shared" si="59"/>
        <v>0.45</v>
      </c>
      <c r="S844">
        <v>842</v>
      </c>
      <c r="T844" s="192">
        <v>41304564.1255446</v>
      </c>
      <c r="U844" s="192">
        <v>39723294.320820078</v>
      </c>
      <c r="V844" s="192">
        <v>37851658.366404667</v>
      </c>
      <c r="W844" s="192">
        <v>35977492.122661904</v>
      </c>
      <c r="X844" s="192">
        <v>33409513.471003652</v>
      </c>
      <c r="Y844" s="192">
        <v>30556668.687288739</v>
      </c>
      <c r="Z844" s="192">
        <v>28826715.428310778</v>
      </c>
      <c r="AA844" s="192">
        <v>27488547.385720443</v>
      </c>
      <c r="AB844" s="192">
        <v>25380538.629234031</v>
      </c>
      <c r="AC844" s="192">
        <v>23189786.832173184</v>
      </c>
      <c r="AD844" s="192">
        <v>20580377.407636613</v>
      </c>
      <c r="AE844" s="192">
        <f t="shared" si="60"/>
        <v>41304564.1255446</v>
      </c>
      <c r="AF844" s="192">
        <f>HLOOKUP(MAX(T844:AD844),T844:$AD$1158,COUNT(AD844:$AD$1158),FALSE)</f>
        <v>150000</v>
      </c>
      <c r="AK844">
        <v>841</v>
      </c>
      <c r="AL844" s="198">
        <v>27914283.763553198</v>
      </c>
    </row>
    <row r="845" spans="13:38" x14ac:dyDescent="0.25">
      <c r="M845">
        <v>843</v>
      </c>
      <c r="N845">
        <f t="shared" si="57"/>
        <v>-55</v>
      </c>
      <c r="O845">
        <f t="shared" si="58"/>
        <v>-3000</v>
      </c>
      <c r="P845">
        <f t="shared" si="59"/>
        <v>0.45</v>
      </c>
      <c r="S845">
        <v>843</v>
      </c>
      <c r="T845" s="192">
        <v>46992209.139957286</v>
      </c>
      <c r="U845" s="192">
        <v>46159922.486456998</v>
      </c>
      <c r="V845" s="192">
        <v>44567317.437091224</v>
      </c>
      <c r="W845" s="192">
        <v>42438342.334886454</v>
      </c>
      <c r="X845" s="192">
        <v>40128098.74916549</v>
      </c>
      <c r="Y845" s="192">
        <v>38109420.473124273</v>
      </c>
      <c r="Z845" s="192">
        <v>36658498.11919596</v>
      </c>
      <c r="AA845" s="192">
        <v>34980337.861694142</v>
      </c>
      <c r="AB845" s="192">
        <v>33321483.895047247</v>
      </c>
      <c r="AC845" s="192">
        <v>31538416.952957615</v>
      </c>
      <c r="AD845" s="192">
        <v>29587074.86766943</v>
      </c>
      <c r="AE845" s="192">
        <f t="shared" si="60"/>
        <v>46992209.139957286</v>
      </c>
      <c r="AF845" s="192">
        <f>HLOOKUP(MAX(T845:AD845),T845:$AD$1158,COUNT(AD845:$AD$1158),FALSE)</f>
        <v>150000</v>
      </c>
      <c r="AK845">
        <v>842</v>
      </c>
      <c r="AL845" s="198">
        <v>34506700.30524835</v>
      </c>
    </row>
    <row r="846" spans="13:38" x14ac:dyDescent="0.25">
      <c r="M846">
        <v>844</v>
      </c>
      <c r="N846">
        <f t="shared" si="57"/>
        <v>-45</v>
      </c>
      <c r="O846">
        <f t="shared" si="58"/>
        <v>-3000</v>
      </c>
      <c r="P846">
        <f t="shared" si="59"/>
        <v>0.45</v>
      </c>
      <c r="S846">
        <v>844</v>
      </c>
      <c r="T846" s="192">
        <v>53149806.400544554</v>
      </c>
      <c r="U846" s="192">
        <v>52147593.662853286</v>
      </c>
      <c r="V846" s="192">
        <v>50770432.583378494</v>
      </c>
      <c r="W846" s="192">
        <v>49334223.095514037</v>
      </c>
      <c r="X846" s="192">
        <v>47449610.743631922</v>
      </c>
      <c r="Y846" s="192">
        <v>45085740.8172234</v>
      </c>
      <c r="Z846" s="192">
        <v>43892553.529232368</v>
      </c>
      <c r="AA846" s="192">
        <v>43144442.588943765</v>
      </c>
      <c r="AB846" s="192">
        <v>41401391.060498185</v>
      </c>
      <c r="AC846" s="192">
        <v>39922880.65579322</v>
      </c>
      <c r="AD846" s="192">
        <v>37852070.541455001</v>
      </c>
      <c r="AE846" s="192">
        <f t="shared" si="60"/>
        <v>53149806.400544554</v>
      </c>
      <c r="AF846" s="192">
        <f>HLOOKUP(MAX(T846:AD846),T846:$AD$1158,COUNT(AD846:$AD$1158),FALSE)</f>
        <v>150000</v>
      </c>
      <c r="AK846">
        <v>843</v>
      </c>
      <c r="AL846" s="198">
        <v>41643827.523091078</v>
      </c>
    </row>
    <row r="847" spans="13:38" x14ac:dyDescent="0.25">
      <c r="M847">
        <v>845</v>
      </c>
      <c r="N847">
        <f t="shared" si="57"/>
        <v>-35</v>
      </c>
      <c r="O847">
        <f t="shared" si="58"/>
        <v>-3000</v>
      </c>
      <c r="P847">
        <f t="shared" si="59"/>
        <v>0.45</v>
      </c>
      <c r="S847">
        <v>845</v>
      </c>
      <c r="T847" s="192">
        <v>58837451.414957233</v>
      </c>
      <c r="U847" s="192">
        <v>58584221.828490205</v>
      </c>
      <c r="V847" s="192">
        <v>57486091.654065073</v>
      </c>
      <c r="W847" s="192">
        <v>56099428.669160441</v>
      </c>
      <c r="X847" s="192">
        <v>54168196.02179376</v>
      </c>
      <c r="Y847" s="192">
        <v>52688117.05595088</v>
      </c>
      <c r="Z847" s="192">
        <v>51775794.012220934</v>
      </c>
      <c r="AA847" s="192">
        <v>50636233.064917468</v>
      </c>
      <c r="AB847" s="192">
        <v>49515978.408468924</v>
      </c>
      <c r="AC847" s="192">
        <v>48591756.061827362</v>
      </c>
      <c r="AD847" s="192">
        <v>46799976.852538794</v>
      </c>
      <c r="AE847" s="192">
        <f t="shared" si="60"/>
        <v>58837451.414957233</v>
      </c>
      <c r="AF847" s="192">
        <f>HLOOKUP(MAX(T847:AD847),T847:$AD$1158,COUNT(AD847:$AD$1158),FALSE)</f>
        <v>150000</v>
      </c>
      <c r="AK847">
        <v>844</v>
      </c>
      <c r="AL847" s="198">
        <v>48236244.064786233</v>
      </c>
    </row>
    <row r="848" spans="13:38" x14ac:dyDescent="0.25">
      <c r="M848">
        <v>846</v>
      </c>
      <c r="N848">
        <f t="shared" si="57"/>
        <v>-25</v>
      </c>
      <c r="O848">
        <f t="shared" si="58"/>
        <v>-3000</v>
      </c>
      <c r="P848">
        <f t="shared" si="59"/>
        <v>0.45</v>
      </c>
      <c r="S848">
        <v>846</v>
      </c>
      <c r="T848" s="192">
        <v>64908064.498349473</v>
      </c>
      <c r="U848" s="192">
        <v>64529601.908840179</v>
      </c>
      <c r="V848" s="192">
        <v>63689206.800352328</v>
      </c>
      <c r="W848" s="192">
        <v>62789763.28347481</v>
      </c>
      <c r="X848" s="192">
        <v>61339166.008166455</v>
      </c>
      <c r="Y848" s="192">
        <v>59664437.400050014</v>
      </c>
      <c r="Z848" s="192">
        <v>59009849.422257341</v>
      </c>
      <c r="AA848" s="192">
        <v>58632470.728525527</v>
      </c>
      <c r="AB848" s="192">
        <v>57905822.909453414</v>
      </c>
      <c r="AC848" s="192">
        <v>56599016.669675633</v>
      </c>
      <c r="AD848" s="192">
        <v>55064972.526324362</v>
      </c>
      <c r="AE848" s="192">
        <f t="shared" si="60"/>
        <v>64908064.498349473</v>
      </c>
      <c r="AF848" s="192">
        <f>HLOOKUP(MAX(T848:AD848),T848:$AD$1158,COUNT(AD848:$AD$1158),FALSE)</f>
        <v>150000</v>
      </c>
      <c r="AK848">
        <v>845</v>
      </c>
      <c r="AL848" s="198">
        <v>55420264.923973039</v>
      </c>
    </row>
    <row r="849" spans="13:38" x14ac:dyDescent="0.25">
      <c r="M849">
        <v>847</v>
      </c>
      <c r="N849">
        <f t="shared" si="57"/>
        <v>-15</v>
      </c>
      <c r="O849">
        <f t="shared" si="58"/>
        <v>-3000</v>
      </c>
      <c r="P849">
        <f t="shared" si="59"/>
        <v>0.45</v>
      </c>
      <c r="S849">
        <v>847</v>
      </c>
      <c r="T849" s="192">
        <v>70595709.512762159</v>
      </c>
      <c r="U849" s="192">
        <v>70875304.217977524</v>
      </c>
      <c r="V849" s="192">
        <v>70448990.306296647</v>
      </c>
      <c r="W849" s="192">
        <v>69554968.857121214</v>
      </c>
      <c r="X849" s="192">
        <v>68374247.936677724</v>
      </c>
      <c r="Y849" s="192">
        <v>67217189.185885549</v>
      </c>
      <c r="Z849" s="192">
        <v>66730997.860120282</v>
      </c>
      <c r="AA849" s="192">
        <v>66477181.721631378</v>
      </c>
      <c r="AB849" s="192">
        <v>65655348.451364413</v>
      </c>
      <c r="AC849" s="192">
        <v>65267892.075709775</v>
      </c>
      <c r="AD849" s="192">
        <v>64071669.986357175</v>
      </c>
      <c r="AE849" s="192">
        <f t="shared" si="60"/>
        <v>70875304.217977524</v>
      </c>
      <c r="AF849" s="192">
        <f>HLOOKUP(MAX(T849:AD849),T849:$AD$1158,COUNT(AD849:$AD$1158),FALSE)</f>
        <v>155000</v>
      </c>
      <c r="AK849">
        <v>846</v>
      </c>
      <c r="AL849" s="198">
        <v>62012681.465668201</v>
      </c>
    </row>
    <row r="850" spans="13:38" x14ac:dyDescent="0.25">
      <c r="M850">
        <v>848</v>
      </c>
      <c r="N850">
        <f t="shared" si="57"/>
        <v>-10</v>
      </c>
      <c r="O850">
        <f t="shared" si="58"/>
        <v>-3000</v>
      </c>
      <c r="P850">
        <f t="shared" si="59"/>
        <v>0.45</v>
      </c>
      <c r="S850">
        <v>848</v>
      </c>
      <c r="T850" s="192">
        <v>73973205.233158052</v>
      </c>
      <c r="U850" s="192">
        <v>73914602.734425455</v>
      </c>
      <c r="V850" s="192">
        <v>73481051.893909335</v>
      </c>
      <c r="W850" s="192">
        <v>72758968.242913753</v>
      </c>
      <c r="X850" s="192">
        <v>72047450.532080114</v>
      </c>
      <c r="Y850" s="192">
        <v>70627190.844630271</v>
      </c>
      <c r="Z850" s="192">
        <v>70429071.587701291</v>
      </c>
      <c r="AA850" s="192">
        <v>70139143.427797452</v>
      </c>
      <c r="AB850" s="192">
        <v>69892189.416412413</v>
      </c>
      <c r="AC850" s="192">
        <v>69238771.639034793</v>
      </c>
      <c r="AD850" s="192">
        <v>68111571.763655245</v>
      </c>
      <c r="AE850" s="192">
        <f t="shared" si="60"/>
        <v>73973205.233158052</v>
      </c>
      <c r="AF850" s="192">
        <f>HLOOKUP(MAX(T850:AD850),T850:$AD$1158,COUNT(AD850:$AD$1158),FALSE)</f>
        <v>150000</v>
      </c>
      <c r="AK850">
        <v>847</v>
      </c>
      <c r="AL850" s="198">
        <v>69149808.683510914</v>
      </c>
    </row>
    <row r="851" spans="13:38" x14ac:dyDescent="0.25">
      <c r="M851">
        <v>849</v>
      </c>
      <c r="N851">
        <f t="shared" si="57"/>
        <v>-5</v>
      </c>
      <c r="O851">
        <f t="shared" si="58"/>
        <v>-3000</v>
      </c>
      <c r="P851">
        <f t="shared" si="59"/>
        <v>0.45</v>
      </c>
      <c r="S851">
        <v>849</v>
      </c>
      <c r="T851" s="192">
        <v>76793764.530184329</v>
      </c>
      <c r="U851" s="192">
        <v>76820684.298327506</v>
      </c>
      <c r="V851" s="192">
        <v>76652105.452583894</v>
      </c>
      <c r="W851" s="192">
        <v>76291261.245904714</v>
      </c>
      <c r="X851" s="192">
        <v>75331472.167114183</v>
      </c>
      <c r="Y851" s="192">
        <v>74193509.529984683</v>
      </c>
      <c r="Z851" s="192">
        <v>74305832.498361275</v>
      </c>
      <c r="AA851" s="192">
        <v>74235074.800434053</v>
      </c>
      <c r="AB851" s="192">
        <v>74045192.952348888</v>
      </c>
      <c r="AC851" s="192">
        <v>73332110.49329567</v>
      </c>
      <c r="AD851" s="192">
        <v>72336665.66014275</v>
      </c>
      <c r="AE851" s="192">
        <f t="shared" si="60"/>
        <v>76820684.298327506</v>
      </c>
      <c r="AF851" s="192">
        <f>HLOOKUP(MAX(T851:AD851),T851:$AD$1158,COUNT(AD851:$AD$1158),FALSE)</f>
        <v>155000</v>
      </c>
      <c r="AK851">
        <v>848</v>
      </c>
      <c r="AL851" s="198">
        <v>72519874.439475402</v>
      </c>
    </row>
    <row r="852" spans="13:38" x14ac:dyDescent="0.25">
      <c r="M852">
        <v>850</v>
      </c>
      <c r="N852">
        <f t="shared" si="57"/>
        <v>0</v>
      </c>
      <c r="O852">
        <f t="shared" si="58"/>
        <v>-3000</v>
      </c>
      <c r="P852">
        <f t="shared" si="59"/>
        <v>0.45</v>
      </c>
      <c r="S852">
        <v>850</v>
      </c>
      <c r="T852" s="192">
        <v>79660850.247570738</v>
      </c>
      <c r="U852" s="192">
        <v>79859982.814775422</v>
      </c>
      <c r="V852" s="192">
        <v>80240835.399853632</v>
      </c>
      <c r="W852" s="192">
        <v>79594069.846805885</v>
      </c>
      <c r="X852" s="192">
        <v>78766035.810241967</v>
      </c>
      <c r="Y852" s="192">
        <v>78229567.083357766</v>
      </c>
      <c r="Z852" s="192">
        <v>78260854.278586492</v>
      </c>
      <c r="AA852" s="192">
        <v>78064903.570241705</v>
      </c>
      <c r="AB852" s="192">
        <v>77888259.152751818</v>
      </c>
      <c r="AC852" s="192">
        <v>77246032.246883079</v>
      </c>
      <c r="AD852" s="192">
        <v>77059478.074739039</v>
      </c>
      <c r="AE852" s="192">
        <f t="shared" si="60"/>
        <v>80240835.399853632</v>
      </c>
      <c r="AF852" s="192">
        <f>HLOOKUP(MAX(T852:AD852),T852:$AD$1158,COUNT(AD852:$AD$1158),FALSE)</f>
        <v>160000</v>
      </c>
      <c r="AK852">
        <v>849</v>
      </c>
      <c r="AL852" s="198">
        <v>75742225.225206077</v>
      </c>
    </row>
    <row r="853" spans="13:38" x14ac:dyDescent="0.25">
      <c r="M853">
        <v>851</v>
      </c>
      <c r="N853">
        <f t="shared" si="57"/>
        <v>10</v>
      </c>
      <c r="O853">
        <f t="shared" si="58"/>
        <v>-3000</v>
      </c>
      <c r="P853">
        <f t="shared" si="59"/>
        <v>0.45</v>
      </c>
      <c r="S853">
        <v>851</v>
      </c>
      <c r="T853" s="192">
        <v>85858905.264992893</v>
      </c>
      <c r="U853" s="192">
        <v>86296610.980412364</v>
      </c>
      <c r="V853" s="192">
        <v>86443950.546140894</v>
      </c>
      <c r="W853" s="192">
        <v>86214508.430874527</v>
      </c>
      <c r="X853" s="192">
        <v>86039756.691027835</v>
      </c>
      <c r="Y853" s="192">
        <v>85205887.427456886</v>
      </c>
      <c r="Z853" s="192">
        <v>85494909.688622907</v>
      </c>
      <c r="AA853" s="192">
        <v>85795038.631020784</v>
      </c>
      <c r="AB853" s="192">
        <v>86086683.929834083</v>
      </c>
      <c r="AC853" s="192">
        <v>85914907.652917206</v>
      </c>
      <c r="AD853" s="192">
        <v>85324473.748524606</v>
      </c>
      <c r="AE853" s="192">
        <f t="shared" si="60"/>
        <v>86443950.546140894</v>
      </c>
      <c r="AF853" s="192">
        <f>HLOOKUP(MAX(T853:AD853),T853:$AD$1158,COUNT(AD853:$AD$1158),FALSE)</f>
        <v>160000</v>
      </c>
      <c r="AK853">
        <v>850</v>
      </c>
      <c r="AL853" s="198">
        <v>79112290.98117055</v>
      </c>
    </row>
    <row r="854" spans="13:38" x14ac:dyDescent="0.25">
      <c r="M854">
        <v>852</v>
      </c>
      <c r="N854">
        <f t="shared" si="57"/>
        <v>20</v>
      </c>
      <c r="O854">
        <f t="shared" si="58"/>
        <v>-3000</v>
      </c>
      <c r="P854">
        <f t="shared" si="59"/>
        <v>0.45</v>
      </c>
      <c r="S854">
        <v>852</v>
      </c>
      <c r="T854" s="192">
        <v>91546550.279405579</v>
      </c>
      <c r="U854" s="192">
        <v>92241991.060762331</v>
      </c>
      <c r="V854" s="192">
        <v>93159609.616827473</v>
      </c>
      <c r="W854" s="192">
        <v>93209198.406610742</v>
      </c>
      <c r="X854" s="192">
        <v>92758341.969189674</v>
      </c>
      <c r="Y854" s="192">
        <v>92758639.21329242</v>
      </c>
      <c r="Z854" s="192">
        <v>93326692.379508078</v>
      </c>
      <c r="AA854" s="192">
        <v>93720798.773465037</v>
      </c>
      <c r="AB854" s="192">
        <v>94027629.195647299</v>
      </c>
      <c r="AC854" s="192">
        <v>93922168.260765493</v>
      </c>
      <c r="AD854" s="192">
        <v>94331171.208557427</v>
      </c>
      <c r="AE854" s="192">
        <f t="shared" si="60"/>
        <v>94331171.208557427</v>
      </c>
      <c r="AF854" s="192">
        <f>HLOOKUP(MAX(T854:AD854),T854:$AD$1158,COUNT(AD854:$AD$1158),FALSE)</f>
        <v>200000</v>
      </c>
      <c r="AK854">
        <v>851</v>
      </c>
      <c r="AL854" s="198">
        <v>86148596.87012352</v>
      </c>
    </row>
    <row r="855" spans="13:38" x14ac:dyDescent="0.25">
      <c r="M855">
        <v>853</v>
      </c>
      <c r="N855">
        <f t="shared" si="57"/>
        <v>30</v>
      </c>
      <c r="O855">
        <f t="shared" si="58"/>
        <v>-3000</v>
      </c>
      <c r="P855">
        <f t="shared" si="59"/>
        <v>0.45</v>
      </c>
      <c r="S855">
        <v>853</v>
      </c>
      <c r="T855" s="192">
        <v>97704147.539992854</v>
      </c>
      <c r="U855" s="192">
        <v>98720910.322445557</v>
      </c>
      <c r="V855" s="192">
        <v>99362724.76311475</v>
      </c>
      <c r="W855" s="192">
        <v>99670048.618835285</v>
      </c>
      <c r="X855" s="192">
        <v>100079853.9636561</v>
      </c>
      <c r="Y855" s="192">
        <v>99734959.557391539</v>
      </c>
      <c r="Z855" s="192">
        <v>100560747.78954449</v>
      </c>
      <c r="AA855" s="192">
        <v>101397642.7029293</v>
      </c>
      <c r="AB855" s="192">
        <v>102472598.16715798</v>
      </c>
      <c r="AC855" s="192">
        <v>102648001.47653726</v>
      </c>
      <c r="AD855" s="192">
        <v>102596166.88234301</v>
      </c>
      <c r="AE855" s="192">
        <f t="shared" si="60"/>
        <v>102648001.47653726</v>
      </c>
      <c r="AF855" s="192">
        <f>HLOOKUP(MAX(T855:AD855),T855:$AD$1158,COUNT(AD855:$AD$1158),FALSE)</f>
        <v>195000</v>
      </c>
      <c r="AK855">
        <v>852</v>
      </c>
      <c r="AL855" s="198">
        <v>92741013.411818698</v>
      </c>
    </row>
    <row r="856" spans="13:38" x14ac:dyDescent="0.25">
      <c r="M856">
        <v>854</v>
      </c>
      <c r="N856">
        <f t="shared" si="57"/>
        <v>40</v>
      </c>
      <c r="O856">
        <f t="shared" si="58"/>
        <v>-3000</v>
      </c>
      <c r="P856">
        <f t="shared" si="59"/>
        <v>0.45</v>
      </c>
      <c r="S856">
        <v>854</v>
      </c>
      <c r="T856" s="192">
        <v>103391792.55440554</v>
      </c>
      <c r="U856" s="192">
        <v>104666290.40279554</v>
      </c>
      <c r="V856" s="192">
        <v>106078383.83380131</v>
      </c>
      <c r="W856" s="192">
        <v>106710696.36904065</v>
      </c>
      <c r="X856" s="192">
        <v>106964393.88407363</v>
      </c>
      <c r="Y856" s="192">
        <v>107337335.79611903</v>
      </c>
      <c r="Z856" s="192">
        <v>108443988.27253303</v>
      </c>
      <c r="AA856" s="192">
        <v>109508456.29886416</v>
      </c>
      <c r="AB856" s="192">
        <v>110222123.70906898</v>
      </c>
      <c r="AC856" s="192">
        <v>110655262.08438553</v>
      </c>
      <c r="AD856" s="192">
        <v>111544073.19342679</v>
      </c>
      <c r="AE856" s="192">
        <f t="shared" si="60"/>
        <v>111544073.19342679</v>
      </c>
      <c r="AF856" s="192">
        <f>HLOOKUP(MAX(T856:AD856),T856:$AD$1158,COUNT(AD856:$AD$1158),FALSE)</f>
        <v>200000</v>
      </c>
      <c r="AK856">
        <v>853</v>
      </c>
      <c r="AL856" s="198">
        <v>99878140.629661396</v>
      </c>
    </row>
    <row r="857" spans="13:38" x14ac:dyDescent="0.25">
      <c r="M857">
        <v>855</v>
      </c>
      <c r="N857">
        <f t="shared" si="57"/>
        <v>50</v>
      </c>
      <c r="O857">
        <f t="shared" si="58"/>
        <v>-3000</v>
      </c>
      <c r="P857">
        <f t="shared" si="59"/>
        <v>0.45</v>
      </c>
      <c r="S857">
        <v>855</v>
      </c>
      <c r="T857" s="192">
        <v>109589847.57182769</v>
      </c>
      <c r="U857" s="192">
        <v>111102918.56843245</v>
      </c>
      <c r="V857" s="192">
        <v>112281498.98008858</v>
      </c>
      <c r="W857" s="192">
        <v>113171546.58126521</v>
      </c>
      <c r="X857" s="192">
        <v>114072160.1226038</v>
      </c>
      <c r="Y857" s="192">
        <v>114313656.14021815</v>
      </c>
      <c r="Z857" s="192">
        <v>115856730.86564842</v>
      </c>
      <c r="AA857" s="192">
        <v>117000246.77483785</v>
      </c>
      <c r="AB857" s="192">
        <v>118611968.21005347</v>
      </c>
      <c r="AC857" s="192">
        <v>119324137.49041967</v>
      </c>
      <c r="AD857" s="192">
        <v>119809068.86721236</v>
      </c>
      <c r="AE857" s="192">
        <f t="shared" si="60"/>
        <v>119809068.86721236</v>
      </c>
      <c r="AF857" s="192">
        <f>HLOOKUP(MAX(T857:AD857),T857:$AD$1158,COUNT(AD857:$AD$1158),FALSE)</f>
        <v>200000</v>
      </c>
      <c r="AK857">
        <v>854</v>
      </c>
      <c r="AL857" s="198">
        <v>106470557.17135656</v>
      </c>
    </row>
    <row r="858" spans="13:38" x14ac:dyDescent="0.25">
      <c r="M858">
        <v>856</v>
      </c>
      <c r="N858">
        <f t="shared" si="57"/>
        <v>-75</v>
      </c>
      <c r="O858">
        <f t="shared" si="58"/>
        <v>-1000</v>
      </c>
      <c r="P858">
        <f t="shared" si="59"/>
        <v>0.45</v>
      </c>
      <c r="S858">
        <v>856</v>
      </c>
      <c r="T858" s="192">
        <v>34497606.834346786</v>
      </c>
      <c r="U858" s="192">
        <v>33212979.594740376</v>
      </c>
      <c r="V858" s="192">
        <v>30845563.287646428</v>
      </c>
      <c r="W858" s="192">
        <v>28475899.953785878</v>
      </c>
      <c r="X858" s="192">
        <v>25725312.835254438</v>
      </c>
      <c r="Y858" s="192">
        <v>23213836.216272201</v>
      </c>
      <c r="Z858" s="192">
        <v>21260811.300376631</v>
      </c>
      <c r="AA858" s="192">
        <v>19080548.480907563</v>
      </c>
      <c r="AB858" s="192">
        <v>16917090.376476213</v>
      </c>
      <c r="AC858" s="192">
        <v>14749825.379683778</v>
      </c>
      <c r="AD858" s="192">
        <v>12113188.040553469</v>
      </c>
      <c r="AE858" s="192">
        <f t="shared" si="60"/>
        <v>34497606.834346786</v>
      </c>
      <c r="AF858" s="192">
        <f>HLOOKUP(MAX(T858:AD858),T858:$AD$1158,COUNT(AD858:$AD$1158),FALSE)</f>
        <v>150000</v>
      </c>
      <c r="AK858">
        <v>855</v>
      </c>
      <c r="AL858" s="198">
        <v>113654578.03054334</v>
      </c>
    </row>
    <row r="859" spans="13:38" x14ac:dyDescent="0.25">
      <c r="M859">
        <v>857</v>
      </c>
      <c r="N859">
        <f t="shared" si="57"/>
        <v>-65</v>
      </c>
      <c r="O859">
        <f t="shared" si="58"/>
        <v>-1000</v>
      </c>
      <c r="P859">
        <f t="shared" si="59"/>
        <v>0.45</v>
      </c>
      <c r="S859">
        <v>857</v>
      </c>
      <c r="T859" s="192">
        <v>40609974.455214724</v>
      </c>
      <c r="U859" s="192">
        <v>39079728.63802474</v>
      </c>
      <c r="V859" s="192">
        <v>37258557.347316645</v>
      </c>
      <c r="W859" s="192">
        <v>35430860.307437018</v>
      </c>
      <c r="X859" s="192">
        <v>32913905.643313304</v>
      </c>
      <c r="Y859" s="192">
        <v>30111525.523305714</v>
      </c>
      <c r="Z859" s="192">
        <v>28416235.673347436</v>
      </c>
      <c r="AA859" s="192">
        <v>27106234.004115388</v>
      </c>
      <c r="AB859" s="192">
        <v>25032329.332821455</v>
      </c>
      <c r="AC859" s="192">
        <v>22874298.692790307</v>
      </c>
      <c r="AD859" s="192">
        <v>20299552.677273422</v>
      </c>
      <c r="AE859" s="192">
        <f t="shared" si="60"/>
        <v>40609974.455214724</v>
      </c>
      <c r="AF859" s="192">
        <f>HLOOKUP(MAX(T859:AD859),T859:$AD$1158,COUNT(AD859:$AD$1158),FALSE)</f>
        <v>150000</v>
      </c>
      <c r="AK859">
        <v>856</v>
      </c>
      <c r="AL859" s="198">
        <v>27474735.10552704</v>
      </c>
    </row>
    <row r="860" spans="13:38" x14ac:dyDescent="0.25">
      <c r="M860">
        <v>858</v>
      </c>
      <c r="N860">
        <f t="shared" si="57"/>
        <v>-55</v>
      </c>
      <c r="O860">
        <f t="shared" si="58"/>
        <v>-1000</v>
      </c>
      <c r="P860">
        <f t="shared" si="59"/>
        <v>0.45</v>
      </c>
      <c r="S860">
        <v>858</v>
      </c>
      <c r="T860" s="192">
        <v>46218988.4325618</v>
      </c>
      <c r="U860" s="192">
        <v>45431228.730934642</v>
      </c>
      <c r="V860" s="192">
        <v>43889088.345276207</v>
      </c>
      <c r="W860" s="192">
        <v>41813079.482595958</v>
      </c>
      <c r="X860" s="192">
        <v>39553859.884409532</v>
      </c>
      <c r="Y860" s="192">
        <v>37579149.236414231</v>
      </c>
      <c r="Z860" s="192">
        <v>36162890.291505605</v>
      </c>
      <c r="AA860" s="192">
        <v>34519393.44302348</v>
      </c>
      <c r="AB860" s="192">
        <v>32892701.309579067</v>
      </c>
      <c r="AC860" s="192">
        <v>31140945.53906621</v>
      </c>
      <c r="AD860" s="192">
        <v>29220562.740752019</v>
      </c>
      <c r="AE860" s="192">
        <f t="shared" si="60"/>
        <v>46218988.4325618</v>
      </c>
      <c r="AF860" s="192">
        <f>HLOOKUP(MAX(T860:AD860),T860:$AD$1158,COUNT(AD860:$AD$1158),FALSE)</f>
        <v>150000</v>
      </c>
      <c r="AK860">
        <v>857</v>
      </c>
      <c r="AL860" s="198">
        <v>33988520.610156573</v>
      </c>
    </row>
    <row r="861" spans="13:38" x14ac:dyDescent="0.25">
      <c r="M861">
        <v>859</v>
      </c>
      <c r="N861">
        <f t="shared" si="57"/>
        <v>-45</v>
      </c>
      <c r="O861">
        <f t="shared" si="58"/>
        <v>-1000</v>
      </c>
      <c r="P861">
        <f t="shared" si="59"/>
        <v>0.45</v>
      </c>
      <c r="S861">
        <v>859</v>
      </c>
      <c r="T861" s="192">
        <v>52291457.62042205</v>
      </c>
      <c r="U861" s="192">
        <v>51339709.546438113</v>
      </c>
      <c r="V861" s="192">
        <v>50013572.454497859</v>
      </c>
      <c r="W861" s="192">
        <v>48625034.716725029</v>
      </c>
      <c r="X861" s="192">
        <v>46789684.482321732</v>
      </c>
      <c r="Y861" s="192">
        <v>44476838.543447755</v>
      </c>
      <c r="Z861" s="192">
        <v>43318314.664476417</v>
      </c>
      <c r="AA861" s="192">
        <v>42597810.773718879</v>
      </c>
      <c r="AB861" s="192">
        <v>40890625.200521491</v>
      </c>
      <c r="AC861" s="192">
        <v>39443074.082790501</v>
      </c>
      <c r="AD861" s="192">
        <v>37406927.377471969</v>
      </c>
      <c r="AE861" s="192">
        <f t="shared" si="60"/>
        <v>52291457.62042205</v>
      </c>
      <c r="AF861" s="192">
        <f>HLOOKUP(MAX(T861:AD861),T861:$AD$1158,COUNT(AD861:$AD$1158),FALSE)</f>
        <v>150000</v>
      </c>
      <c r="AK861">
        <v>858</v>
      </c>
      <c r="AL861" s="198">
        <v>41040519.755272299</v>
      </c>
    </row>
    <row r="862" spans="13:38" x14ac:dyDescent="0.25">
      <c r="M862">
        <v>860</v>
      </c>
      <c r="N862">
        <f t="shared" si="57"/>
        <v>-35</v>
      </c>
      <c r="O862">
        <f t="shared" si="58"/>
        <v>-1000</v>
      </c>
      <c r="P862">
        <f t="shared" si="59"/>
        <v>0.45</v>
      </c>
      <c r="S862">
        <v>860</v>
      </c>
      <c r="T862" s="192">
        <v>57900471.597769126</v>
      </c>
      <c r="U862" s="192">
        <v>57691209.639348</v>
      </c>
      <c r="V862" s="192">
        <v>56644103.452457413</v>
      </c>
      <c r="W862" s="192">
        <v>55307905.131260112</v>
      </c>
      <c r="X862" s="192">
        <v>53429638.72341796</v>
      </c>
      <c r="Y862" s="192">
        <v>51993527.385621011</v>
      </c>
      <c r="Z862" s="192">
        <v>51115867.750910744</v>
      </c>
      <c r="AA862" s="192">
        <v>50010970.212626964</v>
      </c>
      <c r="AB862" s="192">
        <v>48922877.38938091</v>
      </c>
      <c r="AC862" s="192">
        <v>48026821.416097634</v>
      </c>
      <c r="AD862" s="192">
        <v>46269705.615828753</v>
      </c>
      <c r="AE862" s="192">
        <f t="shared" si="60"/>
        <v>57900471.597769126</v>
      </c>
      <c r="AF862" s="192">
        <f>HLOOKUP(MAX(T862:AD862),T862:$AD$1158,COUNT(AD862:$AD$1158),FALSE)</f>
        <v>150000</v>
      </c>
      <c r="AK862">
        <v>859</v>
      </c>
      <c r="AL862" s="198">
        <v>47554305.259901837</v>
      </c>
    </row>
    <row r="863" spans="13:38" x14ac:dyDescent="0.25">
      <c r="M863">
        <v>861</v>
      </c>
      <c r="N863">
        <f t="shared" si="57"/>
        <v>-25</v>
      </c>
      <c r="O863">
        <f t="shared" si="58"/>
        <v>-1000</v>
      </c>
      <c r="P863">
        <f t="shared" si="59"/>
        <v>0.45</v>
      </c>
      <c r="S863">
        <v>861</v>
      </c>
      <c r="T863" s="192">
        <v>63887159.154662848</v>
      </c>
      <c r="U863" s="192">
        <v>63557958.682632372</v>
      </c>
      <c r="V863" s="192">
        <v>62768587.561679073</v>
      </c>
      <c r="W863" s="192">
        <v>61916815.794893168</v>
      </c>
      <c r="X863" s="192">
        <v>60516683.183292143</v>
      </c>
      <c r="Y863" s="192">
        <v>58891216.69265452</v>
      </c>
      <c r="Z863" s="192">
        <v>58271292.123881541</v>
      </c>
      <c r="AA863" s="192">
        <v>57923282.349736512</v>
      </c>
      <c r="AB863" s="192">
        <v>57227593.817638382</v>
      </c>
      <c r="AC863" s="192">
        <v>55955450.986880302</v>
      </c>
      <c r="AD863" s="192">
        <v>54456070.25254871</v>
      </c>
      <c r="AE863" s="192">
        <f t="shared" si="60"/>
        <v>63887159.154662848</v>
      </c>
      <c r="AF863" s="192">
        <f>HLOOKUP(MAX(T863:AD863),T863:$AD$1158,COUNT(AD863:$AD$1158),FALSE)</f>
        <v>150000</v>
      </c>
      <c r="AK863">
        <v>860</v>
      </c>
      <c r="AL863" s="198">
        <v>54652638.722534403</v>
      </c>
    </row>
    <row r="864" spans="13:38" x14ac:dyDescent="0.25">
      <c r="M864">
        <v>862</v>
      </c>
      <c r="N864">
        <f t="shared" si="57"/>
        <v>-15</v>
      </c>
      <c r="O864">
        <f t="shared" si="58"/>
        <v>-1000</v>
      </c>
      <c r="P864">
        <f t="shared" si="59"/>
        <v>0.45</v>
      </c>
      <c r="S864">
        <v>862</v>
      </c>
      <c r="T864" s="192">
        <v>69496173.132009923</v>
      </c>
      <c r="U864" s="192">
        <v>69819735.465271205</v>
      </c>
      <c r="V864" s="192">
        <v>69442683.671069145</v>
      </c>
      <c r="W864" s="192">
        <v>68599686.209428266</v>
      </c>
      <c r="X864" s="192">
        <v>67469429.952692106</v>
      </c>
      <c r="Y864" s="192">
        <v>66358840.405763045</v>
      </c>
      <c r="Z864" s="192">
        <v>65908515.03524597</v>
      </c>
      <c r="AA864" s="192">
        <v>65685658.183731049</v>
      </c>
      <c r="AB864" s="192">
        <v>64898488.322483778</v>
      </c>
      <c r="AC864" s="192">
        <v>64539198.32018742</v>
      </c>
      <c r="AD864" s="192">
        <v>63377080.316027306</v>
      </c>
      <c r="AE864" s="192">
        <f t="shared" si="60"/>
        <v>69819735.465271205</v>
      </c>
      <c r="AF864" s="192">
        <f>HLOOKUP(MAX(T864:AD864),T864:$AD$1158,COUNT(AD864:$AD$1158),FALSE)</f>
        <v>155000</v>
      </c>
      <c r="AK864">
        <v>861</v>
      </c>
      <c r="AL864" s="198">
        <v>61166424.227163956</v>
      </c>
    </row>
    <row r="865" spans="13:38" x14ac:dyDescent="0.25">
      <c r="M865">
        <v>863</v>
      </c>
      <c r="N865">
        <f t="shared" si="57"/>
        <v>-10</v>
      </c>
      <c r="O865">
        <f t="shared" si="58"/>
        <v>-1000</v>
      </c>
      <c r="P865">
        <f t="shared" si="59"/>
        <v>0.45</v>
      </c>
      <c r="S865">
        <v>863</v>
      </c>
      <c r="T865" s="192">
        <v>72826975.363183737</v>
      </c>
      <c r="U865" s="192">
        <v>72818837.528158486</v>
      </c>
      <c r="V865" s="192">
        <v>72436310.675176904</v>
      </c>
      <c r="W865" s="192">
        <v>71764691.687888622</v>
      </c>
      <c r="X865" s="192">
        <v>71099643.180918127</v>
      </c>
      <c r="Y865" s="192">
        <v>69730407.481002823</v>
      </c>
      <c r="Z865" s="192">
        <v>69566392.309266329</v>
      </c>
      <c r="AA865" s="192">
        <v>69309185.306392178</v>
      </c>
      <c r="AB865" s="192">
        <v>69092339.920355409</v>
      </c>
      <c r="AC865" s="192">
        <v>68471083.976180285</v>
      </c>
      <c r="AD865" s="192">
        <v>67378547.509820431</v>
      </c>
      <c r="AE865" s="192">
        <f t="shared" si="60"/>
        <v>72826975.363183737</v>
      </c>
      <c r="AF865" s="192">
        <f>HLOOKUP(MAX(T865:AD865),T865:$AD$1158,COUNT(AD865:$AD$1158),FALSE)</f>
        <v>150000</v>
      </c>
      <c r="AK865">
        <v>862</v>
      </c>
      <c r="AL865" s="198">
        <v>68218423.372279659</v>
      </c>
    </row>
    <row r="866" spans="13:38" x14ac:dyDescent="0.25">
      <c r="M866">
        <v>864</v>
      </c>
      <c r="N866">
        <f t="shared" si="57"/>
        <v>-5</v>
      </c>
      <c r="O866">
        <f t="shared" si="58"/>
        <v>-1000</v>
      </c>
      <c r="P866">
        <f t="shared" si="59"/>
        <v>0.45</v>
      </c>
      <c r="S866">
        <v>864</v>
      </c>
      <c r="T866" s="192">
        <v>75608540.752877861</v>
      </c>
      <c r="U866" s="192">
        <v>75686484.508555576</v>
      </c>
      <c r="V866" s="192">
        <v>75567167.780290782</v>
      </c>
      <c r="W866" s="192">
        <v>75253995.323703259</v>
      </c>
      <c r="X866" s="192">
        <v>74345230.232447237</v>
      </c>
      <c r="Y866" s="192">
        <v>73256529.712796554</v>
      </c>
      <c r="Z866" s="192">
        <v>73401014.514375642</v>
      </c>
      <c r="AA866" s="192">
        <v>73362127.311852425</v>
      </c>
      <c r="AB866" s="192">
        <v>73203204.750741243</v>
      </c>
      <c r="AC866" s="192">
        <v>72524226.376880497</v>
      </c>
      <c r="AD866" s="192">
        <v>71563444.952747256</v>
      </c>
      <c r="AE866" s="192">
        <f t="shared" si="60"/>
        <v>75686484.508555576</v>
      </c>
      <c r="AF866" s="192">
        <f>HLOOKUP(MAX(T866:AD866),T866:$AD$1158,COUNT(AD866:$AD$1158),FALSE)</f>
        <v>155000</v>
      </c>
      <c r="AK866">
        <v>863</v>
      </c>
      <c r="AL866" s="198">
        <v>71548292.674683481</v>
      </c>
    </row>
    <row r="867" spans="13:38" x14ac:dyDescent="0.25">
      <c r="M867">
        <v>865</v>
      </c>
      <c r="N867">
        <f t="shared" si="57"/>
        <v>0</v>
      </c>
      <c r="O867">
        <f t="shared" si="58"/>
        <v>-1000</v>
      </c>
      <c r="P867">
        <f t="shared" si="59"/>
        <v>0.45</v>
      </c>
      <c r="S867">
        <v>865</v>
      </c>
      <c r="T867" s="192">
        <v>78435989.340530828</v>
      </c>
      <c r="U867" s="192">
        <v>78685586.571442842</v>
      </c>
      <c r="V867" s="192">
        <v>79110406.784566969</v>
      </c>
      <c r="W867" s="192">
        <v>78516607.471043751</v>
      </c>
      <c r="X867" s="192">
        <v>77739597.422014356</v>
      </c>
      <c r="Y867" s="192">
        <v>77247096.323176086</v>
      </c>
      <c r="Z867" s="192">
        <v>77313046.92742449</v>
      </c>
      <c r="AA867" s="192">
        <v>77151759.628099397</v>
      </c>
      <c r="AB867" s="192">
        <v>77007277.043812022</v>
      </c>
      <c r="AC867" s="192">
        <v>76399713.546962947</v>
      </c>
      <c r="AD867" s="192">
        <v>76241325.748177201</v>
      </c>
      <c r="AE867" s="192">
        <f t="shared" si="60"/>
        <v>79110406.784566969</v>
      </c>
      <c r="AF867" s="192">
        <f>HLOOKUP(MAX(T867:AD867),T867:$AD$1158,COUNT(AD867:$AD$1158),FALSE)</f>
        <v>160000</v>
      </c>
      <c r="AK867">
        <v>864</v>
      </c>
      <c r="AL867" s="198">
        <v>74732208.876909211</v>
      </c>
    </row>
    <row r="868" spans="13:38" x14ac:dyDescent="0.25">
      <c r="M868">
        <v>866</v>
      </c>
      <c r="N868">
        <f t="shared" si="57"/>
        <v>10</v>
      </c>
      <c r="O868">
        <f t="shared" si="58"/>
        <v>-1000</v>
      </c>
      <c r="P868">
        <f t="shared" si="59"/>
        <v>0.45</v>
      </c>
      <c r="S868">
        <v>866</v>
      </c>
      <c r="T868" s="192">
        <v>84548356.961398751</v>
      </c>
      <c r="U868" s="192">
        <v>85037086.664352745</v>
      </c>
      <c r="V868" s="192">
        <v>85234890.893788621</v>
      </c>
      <c r="W868" s="192">
        <v>85056472.766056776</v>
      </c>
      <c r="X868" s="192">
        <v>84928190.230073228</v>
      </c>
      <c r="Y868" s="192">
        <v>84144785.63020961</v>
      </c>
      <c r="Z868" s="192">
        <v>84468471.300395295</v>
      </c>
      <c r="AA868" s="192">
        <v>84800762.075995669</v>
      </c>
      <c r="AB868" s="192">
        <v>85122516.000157252</v>
      </c>
      <c r="AC868" s="192">
        <v>84983460.880270079</v>
      </c>
      <c r="AD868" s="192">
        <v>84427690.384897158</v>
      </c>
      <c r="AE868" s="192">
        <f t="shared" si="60"/>
        <v>85234890.893788621</v>
      </c>
      <c r="AF868" s="192">
        <f>HLOOKUP(MAX(T868:AD868),T868:$AD$1158,COUNT(AD868:$AD$1158),FALSE)</f>
        <v>160000</v>
      </c>
      <c r="AK868">
        <v>865</v>
      </c>
      <c r="AL868" s="198">
        <v>78062078.179313034</v>
      </c>
    </row>
    <row r="869" spans="13:38" x14ac:dyDescent="0.25">
      <c r="M869">
        <v>867</v>
      </c>
      <c r="N869">
        <f t="shared" si="57"/>
        <v>20</v>
      </c>
      <c r="O869">
        <f t="shared" si="58"/>
        <v>-1000</v>
      </c>
      <c r="P869">
        <f t="shared" si="59"/>
        <v>0.45</v>
      </c>
      <c r="S869">
        <v>867</v>
      </c>
      <c r="T869" s="192">
        <v>90157370.938745841</v>
      </c>
      <c r="U869" s="192">
        <v>90903835.707637116</v>
      </c>
      <c r="V869" s="192">
        <v>91865421.891748175</v>
      </c>
      <c r="W869" s="192">
        <v>91966034.669065982</v>
      </c>
      <c r="X869" s="192">
        <v>91568144.471169442</v>
      </c>
      <c r="Y869" s="192">
        <v>91612409.34331812</v>
      </c>
      <c r="Z869" s="192">
        <v>92215125.918553472</v>
      </c>
      <c r="AA869" s="192">
        <v>92643336.397702888</v>
      </c>
      <c r="AB869" s="192">
        <v>92982887.976914868</v>
      </c>
      <c r="AC869" s="192">
        <v>92912090.45105274</v>
      </c>
      <c r="AD869" s="192">
        <v>93348700.448375762</v>
      </c>
      <c r="AE869" s="192">
        <f t="shared" si="60"/>
        <v>93348700.448375762</v>
      </c>
      <c r="AF869" s="192">
        <f>HLOOKUP(MAX(T869:AD869),T869:$AD$1158,COUNT(AD869:$AD$1158),FALSE)</f>
        <v>200000</v>
      </c>
      <c r="AK869">
        <v>866</v>
      </c>
      <c r="AL869" s="198">
        <v>85014458.541767493</v>
      </c>
    </row>
    <row r="870" spans="13:38" x14ac:dyDescent="0.25">
      <c r="M870">
        <v>868</v>
      </c>
      <c r="N870">
        <f t="shared" si="57"/>
        <v>30</v>
      </c>
      <c r="O870">
        <f t="shared" si="58"/>
        <v>-1000</v>
      </c>
      <c r="P870">
        <f t="shared" si="59"/>
        <v>0.45</v>
      </c>
      <c r="S870">
        <v>868</v>
      </c>
      <c r="T870" s="192">
        <v>96229840.126606077</v>
      </c>
      <c r="U870" s="192">
        <v>97297067.57276611</v>
      </c>
      <c r="V870" s="192">
        <v>97989906.000969827</v>
      </c>
      <c r="W870" s="192">
        <v>98348253.844224915</v>
      </c>
      <c r="X870" s="192">
        <v>98803969.069081649</v>
      </c>
      <c r="Y870" s="192">
        <v>98510098.650351644</v>
      </c>
      <c r="Z870" s="192">
        <v>99370550.291524276</v>
      </c>
      <c r="AA870" s="192">
        <v>100239607.0381116</v>
      </c>
      <c r="AB870" s="192">
        <v>101342169.55187134</v>
      </c>
      <c r="AC870" s="192">
        <v>101552236.27027027</v>
      </c>
      <c r="AD870" s="192">
        <v>101535065.0850957</v>
      </c>
      <c r="AE870" s="192">
        <f t="shared" si="60"/>
        <v>101552236.27027027</v>
      </c>
      <c r="AF870" s="192">
        <f>HLOOKUP(MAX(T870:AD870),T870:$AD$1158,COUNT(AD870:$AD$1158),FALSE)</f>
        <v>195000</v>
      </c>
      <c r="AK870">
        <v>867</v>
      </c>
      <c r="AL870" s="198">
        <v>91528244.04639703</v>
      </c>
    </row>
    <row r="871" spans="13:38" x14ac:dyDescent="0.25">
      <c r="M871">
        <v>869</v>
      </c>
      <c r="N871">
        <f t="shared" si="57"/>
        <v>40</v>
      </c>
      <c r="O871">
        <f t="shared" si="58"/>
        <v>-1000</v>
      </c>
      <c r="P871">
        <f t="shared" si="59"/>
        <v>0.45</v>
      </c>
      <c r="S871">
        <v>869</v>
      </c>
      <c r="T871" s="192">
        <v>101838854.10395315</v>
      </c>
      <c r="U871" s="192">
        <v>103163816.61605048</v>
      </c>
      <c r="V871" s="192">
        <v>104620436.9989294</v>
      </c>
      <c r="W871" s="192">
        <v>105303214.19787605</v>
      </c>
      <c r="X871" s="192">
        <v>105607935.7004436</v>
      </c>
      <c r="Y871" s="192">
        <v>106026787.49252489</v>
      </c>
      <c r="Z871" s="192">
        <v>107168103.37795861</v>
      </c>
      <c r="AA871" s="192">
        <v>108265292.5613194</v>
      </c>
      <c r="AB871" s="192">
        <v>109013064.05671673</v>
      </c>
      <c r="AC871" s="192">
        <v>109480865.84105295</v>
      </c>
      <c r="AD871" s="192">
        <v>110397843.32345249</v>
      </c>
      <c r="AE871" s="192">
        <f t="shared" si="60"/>
        <v>110397843.32345249</v>
      </c>
      <c r="AF871" s="192">
        <f>HLOOKUP(MAX(T871:AD871),T871:$AD$1158,COUNT(AD871:$AD$1158),FALSE)</f>
        <v>200000</v>
      </c>
      <c r="AK871">
        <v>868</v>
      </c>
      <c r="AL871" s="198">
        <v>98580243.191512734</v>
      </c>
    </row>
    <row r="872" spans="13:38" x14ac:dyDescent="0.25">
      <c r="M872">
        <v>870</v>
      </c>
      <c r="N872">
        <f t="shared" si="57"/>
        <v>50</v>
      </c>
      <c r="O872">
        <f t="shared" si="58"/>
        <v>-1000</v>
      </c>
      <c r="P872">
        <f t="shared" si="59"/>
        <v>0.45</v>
      </c>
      <c r="S872">
        <v>870</v>
      </c>
      <c r="T872" s="192">
        <v>107951221.72482111</v>
      </c>
      <c r="U872" s="192">
        <v>109515316.70896038</v>
      </c>
      <c r="V872" s="192">
        <v>110744921.10815103</v>
      </c>
      <c r="W872" s="192">
        <v>111685433.373035</v>
      </c>
      <c r="X872" s="192">
        <v>112632516.11823674</v>
      </c>
      <c r="Y872" s="192">
        <v>112924476.79955842</v>
      </c>
      <c r="Z872" s="192">
        <v>114500272.68201837</v>
      </c>
      <c r="AA872" s="192">
        <v>115678452.0002275</v>
      </c>
      <c r="AB872" s="192">
        <v>117317780.48497419</v>
      </c>
      <c r="AC872" s="192">
        <v>118064613.17436007</v>
      </c>
      <c r="AD872" s="192">
        <v>118584207.96017243</v>
      </c>
      <c r="AE872" s="192">
        <f t="shared" si="60"/>
        <v>118584207.96017243</v>
      </c>
      <c r="AF872" s="192">
        <f>HLOOKUP(MAX(T872:AD872),T872:$AD$1158,COUNT(AD872:$AD$1158),FALSE)</f>
        <v>200000</v>
      </c>
      <c r="AK872">
        <v>869</v>
      </c>
      <c r="AL872" s="198">
        <v>105094028.69614229</v>
      </c>
    </row>
    <row r="873" spans="13:38" x14ac:dyDescent="0.25">
      <c r="M873">
        <v>871</v>
      </c>
      <c r="N873">
        <f t="shared" si="57"/>
        <v>-75</v>
      </c>
      <c r="O873">
        <f t="shared" si="58"/>
        <v>1000</v>
      </c>
      <c r="P873">
        <f t="shared" si="59"/>
        <v>0.45</v>
      </c>
      <c r="S873">
        <v>871</v>
      </c>
      <c r="T873" s="192">
        <v>33888704.560571127</v>
      </c>
      <c r="U873" s="192">
        <v>32648044.949010655</v>
      </c>
      <c r="V873" s="192">
        <v>30334797.427669726</v>
      </c>
      <c r="W873" s="192">
        <v>28014955.535115212</v>
      </c>
      <c r="X873" s="192">
        <v>25314833.080291096</v>
      </c>
      <c r="Y873" s="192">
        <v>22847324.089354787</v>
      </c>
      <c r="Z873" s="192">
        <v>20928962.582478907</v>
      </c>
      <c r="AA873" s="192">
        <v>18783363.172029525</v>
      </c>
      <c r="AB873" s="192">
        <v>16652066.900800664</v>
      </c>
      <c r="AC873" s="192">
        <v>14514910.529356502</v>
      </c>
      <c r="AD873" s="192">
        <v>11910994.347255891</v>
      </c>
      <c r="AE873" s="192">
        <f t="shared" si="60"/>
        <v>33888704.560571127</v>
      </c>
      <c r="AF873" s="192">
        <f>HLOOKUP(MAX(T873:AD873),T873:$AD$1158,COUNT(AD873:$AD$1158),FALSE)</f>
        <v>150000</v>
      </c>
      <c r="AK873">
        <v>870</v>
      </c>
      <c r="AL873" s="198">
        <v>112192362.15877487</v>
      </c>
    </row>
    <row r="874" spans="13:38" x14ac:dyDescent="0.25">
      <c r="M874">
        <v>872</v>
      </c>
      <c r="N874">
        <f t="shared" si="57"/>
        <v>-65</v>
      </c>
      <c r="O874">
        <f t="shared" si="58"/>
        <v>1000</v>
      </c>
      <c r="P874">
        <f t="shared" si="59"/>
        <v>0.45</v>
      </c>
      <c r="S874">
        <v>872</v>
      </c>
      <c r="T874" s="192">
        <v>39915384.784884848</v>
      </c>
      <c r="U874" s="192">
        <v>38436162.955229402</v>
      </c>
      <c r="V874" s="192">
        <v>36665456.328228638</v>
      </c>
      <c r="W874" s="192">
        <v>34884228.492212132</v>
      </c>
      <c r="X874" s="192">
        <v>32418297.815622948</v>
      </c>
      <c r="Y874" s="192">
        <v>29666382.359322689</v>
      </c>
      <c r="Z874" s="192">
        <v>28005755.918384094</v>
      </c>
      <c r="AA874" s="192">
        <v>26723920.622510336</v>
      </c>
      <c r="AB874" s="192">
        <v>24684120.036408879</v>
      </c>
      <c r="AC874" s="192">
        <v>22558810.553407431</v>
      </c>
      <c r="AD874" s="192">
        <v>20018727.946910232</v>
      </c>
      <c r="AE874" s="192">
        <f t="shared" si="60"/>
        <v>39915384.784884848</v>
      </c>
      <c r="AF874" s="192">
        <f>HLOOKUP(MAX(T874:AD874),T874:$AD$1158,COUNT(AD874:$AD$1158),FALSE)</f>
        <v>150000</v>
      </c>
      <c r="AK874">
        <v>871</v>
      </c>
      <c r="AL874" s="198">
        <v>27035186.447500873</v>
      </c>
    </row>
    <row r="875" spans="13:38" x14ac:dyDescent="0.25">
      <c r="M875">
        <v>873</v>
      </c>
      <c r="N875">
        <f t="shared" si="57"/>
        <v>-55</v>
      </c>
      <c r="O875">
        <f t="shared" si="58"/>
        <v>1000</v>
      </c>
      <c r="P875">
        <f t="shared" si="59"/>
        <v>0.45</v>
      </c>
      <c r="S875">
        <v>873</v>
      </c>
      <c r="T875" s="192">
        <v>45445767.725166306</v>
      </c>
      <c r="U875" s="192">
        <v>44702534.975412294</v>
      </c>
      <c r="V875" s="192">
        <v>43210859.253461182</v>
      </c>
      <c r="W875" s="192">
        <v>41187816.630305454</v>
      </c>
      <c r="X875" s="192">
        <v>38979621.019653566</v>
      </c>
      <c r="Y875" s="192">
        <v>37048877.999704182</v>
      </c>
      <c r="Z875" s="192">
        <v>35667282.463815257</v>
      </c>
      <c r="AA875" s="192">
        <v>34058449.024352819</v>
      </c>
      <c r="AB875" s="192">
        <v>32463918.724110894</v>
      </c>
      <c r="AC875" s="192">
        <v>30743474.12517482</v>
      </c>
      <c r="AD875" s="192">
        <v>28854050.613834601</v>
      </c>
      <c r="AE875" s="192">
        <f t="shared" si="60"/>
        <v>45445767.725166306</v>
      </c>
      <c r="AF875" s="192">
        <f>HLOOKUP(MAX(T875:AD875),T875:$AD$1158,COUNT(AD875:$AD$1158),FALSE)</f>
        <v>150000</v>
      </c>
      <c r="AK875">
        <v>872</v>
      </c>
      <c r="AL875" s="198">
        <v>33470340.915064804</v>
      </c>
    </row>
    <row r="876" spans="13:38" x14ac:dyDescent="0.25">
      <c r="M876">
        <v>874</v>
      </c>
      <c r="N876">
        <f t="shared" si="57"/>
        <v>-45</v>
      </c>
      <c r="O876">
        <f t="shared" si="58"/>
        <v>1000</v>
      </c>
      <c r="P876">
        <f t="shared" si="59"/>
        <v>0.45</v>
      </c>
      <c r="S876">
        <v>874</v>
      </c>
      <c r="T876" s="192">
        <v>51433108.840299554</v>
      </c>
      <c r="U876" s="192">
        <v>50531825.430022933</v>
      </c>
      <c r="V876" s="192">
        <v>49256712.325617224</v>
      </c>
      <c r="W876" s="192">
        <v>47915846.337936021</v>
      </c>
      <c r="X876" s="192">
        <v>46129758.221011542</v>
      </c>
      <c r="Y876" s="192">
        <v>43867936.269672088</v>
      </c>
      <c r="Z876" s="192">
        <v>42744075.799720436</v>
      </c>
      <c r="AA876" s="192">
        <v>42051178.958493993</v>
      </c>
      <c r="AB876" s="192">
        <v>40379859.34054479</v>
      </c>
      <c r="AC876" s="192">
        <v>38963267.50978779</v>
      </c>
      <c r="AD876" s="192">
        <v>36961784.213488944</v>
      </c>
      <c r="AE876" s="192">
        <f t="shared" si="60"/>
        <v>51433108.840299554</v>
      </c>
      <c r="AF876" s="192">
        <f>HLOOKUP(MAX(T876:AD876),T876:$AD$1158,COUNT(AD876:$AD$1158),FALSE)</f>
        <v>150000</v>
      </c>
      <c r="AK876">
        <v>873</v>
      </c>
      <c r="AL876" s="198">
        <v>40437211.987453505</v>
      </c>
    </row>
    <row r="877" spans="13:38" x14ac:dyDescent="0.25">
      <c r="M877">
        <v>875</v>
      </c>
      <c r="N877">
        <f t="shared" si="57"/>
        <v>-35</v>
      </c>
      <c r="O877">
        <f t="shared" si="58"/>
        <v>1000</v>
      </c>
      <c r="P877">
        <f t="shared" si="59"/>
        <v>0.45</v>
      </c>
      <c r="S877">
        <v>875</v>
      </c>
      <c r="T877" s="192">
        <v>56963491.780581012</v>
      </c>
      <c r="U877" s="192">
        <v>56798197.450205833</v>
      </c>
      <c r="V877" s="192">
        <v>55802115.250849754</v>
      </c>
      <c r="W877" s="192">
        <v>54516381.593359776</v>
      </c>
      <c r="X877" s="192">
        <v>52691081.42504216</v>
      </c>
      <c r="Y877" s="192">
        <v>51298937.715291135</v>
      </c>
      <c r="Z877" s="192">
        <v>50455941.489600554</v>
      </c>
      <c r="AA877" s="192">
        <v>49385707.360336468</v>
      </c>
      <c r="AB877" s="192">
        <v>48329776.370292895</v>
      </c>
      <c r="AC877" s="192">
        <v>47461886.770367913</v>
      </c>
      <c r="AD877" s="192">
        <v>45739434.379118711</v>
      </c>
      <c r="AE877" s="192">
        <f t="shared" si="60"/>
        <v>56963491.780581012</v>
      </c>
      <c r="AF877" s="192">
        <f>HLOOKUP(MAX(T877:AD877),T877:$AD$1158,COUNT(AD877:$AD$1158),FALSE)</f>
        <v>150000</v>
      </c>
      <c r="AK877">
        <v>874</v>
      </c>
      <c r="AL877" s="198">
        <v>46872366.455017433</v>
      </c>
    </row>
    <row r="878" spans="13:38" x14ac:dyDescent="0.25">
      <c r="M878">
        <v>876</v>
      </c>
      <c r="N878">
        <f t="shared" si="57"/>
        <v>-25</v>
      </c>
      <c r="O878">
        <f t="shared" si="58"/>
        <v>1000</v>
      </c>
      <c r="P878">
        <f t="shared" si="59"/>
        <v>0.45</v>
      </c>
      <c r="S878">
        <v>876</v>
      </c>
      <c r="T878" s="192">
        <v>62866253.81097623</v>
      </c>
      <c r="U878" s="192">
        <v>62586315.456424572</v>
      </c>
      <c r="V878" s="192">
        <v>61847968.323005795</v>
      </c>
      <c r="W878" s="192">
        <v>61043868.30631154</v>
      </c>
      <c r="X878" s="192">
        <v>59694200.358417831</v>
      </c>
      <c r="Y878" s="192">
        <v>58117995.985259026</v>
      </c>
      <c r="Z878" s="192">
        <v>57532734.825505748</v>
      </c>
      <c r="AA878" s="192">
        <v>57214093.970947489</v>
      </c>
      <c r="AB878" s="192">
        <v>56549364.725823358</v>
      </c>
      <c r="AC878" s="192">
        <v>55311885.304084957</v>
      </c>
      <c r="AD878" s="192">
        <v>53847167.978773057</v>
      </c>
      <c r="AE878" s="192">
        <f t="shared" si="60"/>
        <v>62866253.81097623</v>
      </c>
      <c r="AF878" s="192">
        <f>HLOOKUP(MAX(T878:AD878),T878:$AD$1158,COUNT(AD878:$AD$1158),FALSE)</f>
        <v>150000</v>
      </c>
      <c r="AK878">
        <v>875</v>
      </c>
      <c r="AL878" s="198">
        <v>53885012.521095783</v>
      </c>
    </row>
    <row r="879" spans="13:38" x14ac:dyDescent="0.25">
      <c r="M879">
        <v>877</v>
      </c>
      <c r="N879">
        <f t="shared" si="57"/>
        <v>-15</v>
      </c>
      <c r="O879">
        <f t="shared" si="58"/>
        <v>1000</v>
      </c>
      <c r="P879">
        <f t="shared" si="59"/>
        <v>0.45</v>
      </c>
      <c r="S879">
        <v>877</v>
      </c>
      <c r="T879" s="192">
        <v>68396636.751257688</v>
      </c>
      <c r="U879" s="192">
        <v>68764166.712564915</v>
      </c>
      <c r="V879" s="192">
        <v>68436377.035841644</v>
      </c>
      <c r="W879" s="192">
        <v>67644403.561735302</v>
      </c>
      <c r="X879" s="192">
        <v>66564611.968706474</v>
      </c>
      <c r="Y879" s="192">
        <v>65500491.625640541</v>
      </c>
      <c r="Z879" s="192">
        <v>65086032.210371658</v>
      </c>
      <c r="AA879" s="192">
        <v>64894134.645830736</v>
      </c>
      <c r="AB879" s="192">
        <v>64141628.193603128</v>
      </c>
      <c r="AC879" s="192">
        <v>63810504.564665079</v>
      </c>
      <c r="AD879" s="192">
        <v>62682490.64569743</v>
      </c>
      <c r="AE879" s="192">
        <f t="shared" si="60"/>
        <v>68764166.712564915</v>
      </c>
      <c r="AF879" s="192">
        <f>HLOOKUP(MAX(T879:AD879),T879:$AD$1158,COUNT(AD879:$AD$1158),FALSE)</f>
        <v>155000</v>
      </c>
      <c r="AK879">
        <v>876</v>
      </c>
      <c r="AL879" s="198">
        <v>60320166.988659725</v>
      </c>
    </row>
    <row r="880" spans="13:38" x14ac:dyDescent="0.25">
      <c r="M880">
        <v>878</v>
      </c>
      <c r="N880">
        <f t="shared" si="57"/>
        <v>-10</v>
      </c>
      <c r="O880">
        <f t="shared" si="58"/>
        <v>1000</v>
      </c>
      <c r="P880">
        <f t="shared" si="59"/>
        <v>0.45</v>
      </c>
      <c r="S880">
        <v>878</v>
      </c>
      <c r="T880" s="192">
        <v>71680745.493209451</v>
      </c>
      <c r="U880" s="192">
        <v>71723072.321891502</v>
      </c>
      <c r="V880" s="192">
        <v>71391569.456444472</v>
      </c>
      <c r="W880" s="192">
        <v>70770415.132863522</v>
      </c>
      <c r="X880" s="192">
        <v>70151835.829756156</v>
      </c>
      <c r="Y880" s="192">
        <v>68833624.117375374</v>
      </c>
      <c r="Z880" s="192">
        <v>68703713.030831352</v>
      </c>
      <c r="AA880" s="192">
        <v>68479227.184986889</v>
      </c>
      <c r="AB880" s="192">
        <v>68292490.424298421</v>
      </c>
      <c r="AC880" s="192">
        <v>67703396.313325763</v>
      </c>
      <c r="AD880" s="192">
        <v>66645523.255985603</v>
      </c>
      <c r="AE880" s="192">
        <f t="shared" si="60"/>
        <v>71723072.321891502</v>
      </c>
      <c r="AF880" s="192">
        <f>HLOOKUP(MAX(T880:AD880),T880:$AD$1158,COUNT(AD880:$AD$1158),FALSE)</f>
        <v>155000</v>
      </c>
      <c r="AK880">
        <v>877</v>
      </c>
      <c r="AL880" s="198">
        <v>67287038.061048418</v>
      </c>
    </row>
    <row r="881" spans="13:38" x14ac:dyDescent="0.25">
      <c r="M881">
        <v>879</v>
      </c>
      <c r="N881">
        <f t="shared" si="57"/>
        <v>-5</v>
      </c>
      <c r="O881">
        <f t="shared" si="58"/>
        <v>1000</v>
      </c>
      <c r="P881">
        <f t="shared" si="59"/>
        <v>0.45</v>
      </c>
      <c r="S881">
        <v>879</v>
      </c>
      <c r="T881" s="192">
        <v>74423316.975571409</v>
      </c>
      <c r="U881" s="192">
        <v>74552284.718783662</v>
      </c>
      <c r="V881" s="192">
        <v>74482230.107997686</v>
      </c>
      <c r="W881" s="192">
        <v>74216729.401501775</v>
      </c>
      <c r="X881" s="192">
        <v>73358988.297780305</v>
      </c>
      <c r="Y881" s="192">
        <v>72319549.89560844</v>
      </c>
      <c r="Z881" s="192">
        <v>72496196.530390039</v>
      </c>
      <c r="AA881" s="192">
        <v>72489179.823270783</v>
      </c>
      <c r="AB881" s="192">
        <v>72361216.549133584</v>
      </c>
      <c r="AC881" s="192">
        <v>71716342.260465324</v>
      </c>
      <c r="AD881" s="192">
        <v>70790224.245351762</v>
      </c>
      <c r="AE881" s="192">
        <f t="shared" si="60"/>
        <v>74552284.718783662</v>
      </c>
      <c r="AF881" s="192">
        <f>HLOOKUP(MAX(T881:AD881),T881:$AD$1158,COUNT(AD881:$AD$1158),FALSE)</f>
        <v>155000</v>
      </c>
      <c r="AK881">
        <v>878</v>
      </c>
      <c r="AL881" s="198">
        <v>70576710.909891576</v>
      </c>
    </row>
    <row r="882" spans="13:38" x14ac:dyDescent="0.25">
      <c r="M882">
        <v>880</v>
      </c>
      <c r="N882">
        <f t="shared" si="57"/>
        <v>0</v>
      </c>
      <c r="O882">
        <f t="shared" si="58"/>
        <v>1000</v>
      </c>
      <c r="P882">
        <f t="shared" si="59"/>
        <v>0.45</v>
      </c>
      <c r="S882">
        <v>880</v>
      </c>
      <c r="T882" s="192">
        <v>77211128.433490902</v>
      </c>
      <c r="U882" s="192">
        <v>77511190.328110263</v>
      </c>
      <c r="V882" s="192">
        <v>77979978.169280306</v>
      </c>
      <c r="W882" s="192">
        <v>77439145.095281616</v>
      </c>
      <c r="X882" s="192">
        <v>76713159.033786744</v>
      </c>
      <c r="Y882" s="192">
        <v>76264625.562994421</v>
      </c>
      <c r="Z882" s="192">
        <v>76365239.576262519</v>
      </c>
      <c r="AA882" s="192">
        <v>76238615.685957089</v>
      </c>
      <c r="AB882" s="192">
        <v>76126294.93487221</v>
      </c>
      <c r="AC882" s="192">
        <v>75553394.847042829</v>
      </c>
      <c r="AD882" s="192">
        <v>75423173.421615362</v>
      </c>
      <c r="AE882" s="192">
        <f t="shared" si="60"/>
        <v>77979978.169280306</v>
      </c>
      <c r="AF882" s="192">
        <f>HLOOKUP(MAX(T882:AD882),T882:$AD$1158,COUNT(AD882:$AD$1158),FALSE)</f>
        <v>160000</v>
      </c>
      <c r="AK882">
        <v>879</v>
      </c>
      <c r="AL882" s="198">
        <v>73722192.528612331</v>
      </c>
    </row>
    <row r="883" spans="13:38" x14ac:dyDescent="0.25">
      <c r="M883">
        <v>881</v>
      </c>
      <c r="N883">
        <f t="shared" si="57"/>
        <v>10</v>
      </c>
      <c r="O883">
        <f t="shared" si="58"/>
        <v>1000</v>
      </c>
      <c r="P883">
        <f t="shared" si="59"/>
        <v>0.45</v>
      </c>
      <c r="S883">
        <v>881</v>
      </c>
      <c r="T883" s="192">
        <v>83237808.657804623</v>
      </c>
      <c r="U883" s="192">
        <v>83777562.348293141</v>
      </c>
      <c r="V883" s="192">
        <v>84025831.241436347</v>
      </c>
      <c r="W883" s="192">
        <v>83898437.101239026</v>
      </c>
      <c r="X883" s="192">
        <v>83816623.769118607</v>
      </c>
      <c r="Y883" s="192">
        <v>83083683.832962319</v>
      </c>
      <c r="Z883" s="192">
        <v>83442032.912167698</v>
      </c>
      <c r="AA883" s="192">
        <v>83806485.520970553</v>
      </c>
      <c r="AB883" s="192">
        <v>84158348.070480421</v>
      </c>
      <c r="AC883" s="192">
        <v>84052014.107622951</v>
      </c>
      <c r="AD883" s="192">
        <v>83530907.021269709</v>
      </c>
      <c r="AE883" s="192">
        <f t="shared" si="60"/>
        <v>84158348.070480421</v>
      </c>
      <c r="AF883" s="192">
        <f>HLOOKUP(MAX(T883:AD883),T883:$AD$1158,COUNT(AD883:$AD$1158),FALSE)</f>
        <v>190000</v>
      </c>
      <c r="AK883">
        <v>880</v>
      </c>
      <c r="AL883" s="198">
        <v>77011865.377455503</v>
      </c>
    </row>
    <row r="884" spans="13:38" x14ac:dyDescent="0.25">
      <c r="M884">
        <v>882</v>
      </c>
      <c r="N884">
        <f t="shared" si="57"/>
        <v>20</v>
      </c>
      <c r="O884">
        <f t="shared" si="58"/>
        <v>1000</v>
      </c>
      <c r="P884">
        <f t="shared" si="59"/>
        <v>0.45</v>
      </c>
      <c r="S884">
        <v>882</v>
      </c>
      <c r="T884" s="192">
        <v>88768191.598086074</v>
      </c>
      <c r="U884" s="192">
        <v>89565680.354511887</v>
      </c>
      <c r="V884" s="192">
        <v>90571234.166668892</v>
      </c>
      <c r="W884" s="192">
        <v>90722870.931521222</v>
      </c>
      <c r="X884" s="192">
        <v>90377946.973149225</v>
      </c>
      <c r="Y884" s="192">
        <v>90466179.473343819</v>
      </c>
      <c r="Z884" s="192">
        <v>91103559.45759885</v>
      </c>
      <c r="AA884" s="192">
        <v>91565874.021940738</v>
      </c>
      <c r="AB884" s="192">
        <v>91938146.758182451</v>
      </c>
      <c r="AC884" s="192">
        <v>91902012.641339988</v>
      </c>
      <c r="AD884" s="192">
        <v>92366229.688194096</v>
      </c>
      <c r="AE884" s="192">
        <f t="shared" si="60"/>
        <v>92366229.688194096</v>
      </c>
      <c r="AF884" s="192">
        <f>HLOOKUP(MAX(T884:AD884),T884:$AD$1158,COUNT(AD884:$AD$1158),FALSE)</f>
        <v>200000</v>
      </c>
      <c r="AK884">
        <v>881</v>
      </c>
      <c r="AL884" s="198">
        <v>83880320.21341145</v>
      </c>
    </row>
    <row r="885" spans="13:38" x14ac:dyDescent="0.25">
      <c r="M885">
        <v>883</v>
      </c>
      <c r="N885">
        <f t="shared" si="57"/>
        <v>30</v>
      </c>
      <c r="O885">
        <f t="shared" si="58"/>
        <v>1000</v>
      </c>
      <c r="P885">
        <f t="shared" si="59"/>
        <v>0.45</v>
      </c>
      <c r="S885">
        <v>883</v>
      </c>
      <c r="T885" s="192">
        <v>94755532.71321933</v>
      </c>
      <c r="U885" s="192">
        <v>95873224.823086664</v>
      </c>
      <c r="V885" s="192">
        <v>96617087.238824934</v>
      </c>
      <c r="W885" s="192">
        <v>97026459.069614545</v>
      </c>
      <c r="X885" s="192">
        <v>97528084.174507201</v>
      </c>
      <c r="Y885" s="192">
        <v>97285237.743311733</v>
      </c>
      <c r="Z885" s="192">
        <v>98180352.793504044</v>
      </c>
      <c r="AA885" s="192">
        <v>99081571.373293847</v>
      </c>
      <c r="AB885" s="192">
        <v>100211740.93658467</v>
      </c>
      <c r="AC885" s="192">
        <v>100456471.0640033</v>
      </c>
      <c r="AD885" s="192">
        <v>100473963.28784843</v>
      </c>
      <c r="AE885" s="192">
        <f t="shared" si="60"/>
        <v>100473963.28784843</v>
      </c>
      <c r="AF885" s="192">
        <f>HLOOKUP(MAX(T885:AD885),T885:$AD$1158,COUNT(AD885:$AD$1158),FALSE)</f>
        <v>200000</v>
      </c>
      <c r="AK885">
        <v>882</v>
      </c>
      <c r="AL885" s="198">
        <v>90315474.680975392</v>
      </c>
    </row>
    <row r="886" spans="13:38" x14ac:dyDescent="0.25">
      <c r="M886">
        <v>884</v>
      </c>
      <c r="N886">
        <f t="shared" si="57"/>
        <v>40</v>
      </c>
      <c r="O886">
        <f t="shared" si="58"/>
        <v>1000</v>
      </c>
      <c r="P886">
        <f t="shared" si="59"/>
        <v>0.45</v>
      </c>
      <c r="S886">
        <v>884</v>
      </c>
      <c r="T886" s="192">
        <v>100285915.65350078</v>
      </c>
      <c r="U886" s="192">
        <v>101661342.82930543</v>
      </c>
      <c r="V886" s="192">
        <v>103162490.16405749</v>
      </c>
      <c r="W886" s="192">
        <v>103895732.02671148</v>
      </c>
      <c r="X886" s="192">
        <v>104251477.51681355</v>
      </c>
      <c r="Y886" s="192">
        <v>104716239.18893076</v>
      </c>
      <c r="Z886" s="192">
        <v>105892218.48338416</v>
      </c>
      <c r="AA886" s="192">
        <v>107022128.82377465</v>
      </c>
      <c r="AB886" s="192">
        <v>107804004.40436444</v>
      </c>
      <c r="AC886" s="192">
        <v>108306469.59772035</v>
      </c>
      <c r="AD886" s="192">
        <v>109251613.4534782</v>
      </c>
      <c r="AE886" s="192">
        <f t="shared" si="60"/>
        <v>109251613.4534782</v>
      </c>
      <c r="AF886" s="192">
        <f>HLOOKUP(MAX(T886:AD886),T886:$AD$1158,COUNT(AD886:$AD$1158),FALSE)</f>
        <v>200000</v>
      </c>
      <c r="AK886">
        <v>883</v>
      </c>
      <c r="AL886" s="198">
        <v>97282345.753364071</v>
      </c>
    </row>
    <row r="887" spans="13:38" x14ac:dyDescent="0.25">
      <c r="M887">
        <v>885</v>
      </c>
      <c r="N887">
        <f t="shared" si="57"/>
        <v>50</v>
      </c>
      <c r="O887">
        <f t="shared" si="58"/>
        <v>1000</v>
      </c>
      <c r="P887">
        <f t="shared" si="59"/>
        <v>0.45</v>
      </c>
      <c r="S887">
        <v>885</v>
      </c>
      <c r="T887" s="192">
        <v>106312595.87781449</v>
      </c>
      <c r="U887" s="192">
        <v>107927714.84948833</v>
      </c>
      <c r="V887" s="192">
        <v>109208343.23621352</v>
      </c>
      <c r="W887" s="192">
        <v>110199320.1648048</v>
      </c>
      <c r="X887" s="192">
        <v>111192872.11386967</v>
      </c>
      <c r="Y887" s="192">
        <v>111535297.45889866</v>
      </c>
      <c r="Z887" s="192">
        <v>113143814.49838834</v>
      </c>
      <c r="AA887" s="192">
        <v>114356657.22561713</v>
      </c>
      <c r="AB887" s="192">
        <v>116023592.75989492</v>
      </c>
      <c r="AC887" s="192">
        <v>116805088.85830046</v>
      </c>
      <c r="AD887" s="192">
        <v>117359347.05313253</v>
      </c>
      <c r="AE887" s="192">
        <f t="shared" si="60"/>
        <v>117359347.05313253</v>
      </c>
      <c r="AF887" s="192">
        <f>HLOOKUP(MAX(T887:AD887),T887:$AD$1158,COUNT(AD887:$AD$1158),FALSE)</f>
        <v>200000</v>
      </c>
      <c r="AK887">
        <v>884</v>
      </c>
      <c r="AL887" s="198">
        <v>103717500.22092801</v>
      </c>
    </row>
    <row r="888" spans="13:38" x14ac:dyDescent="0.25">
      <c r="M888">
        <v>886</v>
      </c>
      <c r="N888">
        <f t="shared" si="57"/>
        <v>-75</v>
      </c>
      <c r="O888">
        <f t="shared" si="58"/>
        <v>3000</v>
      </c>
      <c r="P888">
        <f t="shared" si="59"/>
        <v>0.45</v>
      </c>
      <c r="S888">
        <v>886</v>
      </c>
      <c r="T888" s="192">
        <v>33279802.286795475</v>
      </c>
      <c r="U888" s="192">
        <v>32083110.303280927</v>
      </c>
      <c r="V888" s="192">
        <v>29824031.567693032</v>
      </c>
      <c r="W888" s="192">
        <v>27554011.11644455</v>
      </c>
      <c r="X888" s="192">
        <v>24904353.325327761</v>
      </c>
      <c r="Y888" s="192">
        <v>22480811.962437373</v>
      </c>
      <c r="Z888" s="192">
        <v>20597113.864581183</v>
      </c>
      <c r="AA888" s="192">
        <v>18486177.863151491</v>
      </c>
      <c r="AB888" s="192">
        <v>16387043.425125111</v>
      </c>
      <c r="AC888" s="192">
        <v>14279995.67902923</v>
      </c>
      <c r="AD888" s="192">
        <v>11708800.653958315</v>
      </c>
      <c r="AE888" s="192">
        <f t="shared" si="60"/>
        <v>33279802.286795475</v>
      </c>
      <c r="AF888" s="192">
        <f>HLOOKUP(MAX(T888:AD888),T888:$AD$1158,COUNT(AD888:$AD$1158),FALSE)</f>
        <v>150000</v>
      </c>
      <c r="AK888">
        <v>885</v>
      </c>
      <c r="AL888" s="198">
        <v>110730146.28700638</v>
      </c>
    </row>
    <row r="889" spans="13:38" x14ac:dyDescent="0.25">
      <c r="M889">
        <v>887</v>
      </c>
      <c r="N889">
        <f t="shared" si="57"/>
        <v>-65</v>
      </c>
      <c r="O889">
        <f t="shared" si="58"/>
        <v>3000</v>
      </c>
      <c r="P889">
        <f t="shared" si="59"/>
        <v>0.45</v>
      </c>
      <c r="S889">
        <v>887</v>
      </c>
      <c r="T889" s="192">
        <v>39220795.114554971</v>
      </c>
      <c r="U889" s="192">
        <v>37792597.272434063</v>
      </c>
      <c r="V889" s="192">
        <v>36072355.309140623</v>
      </c>
      <c r="W889" s="192">
        <v>34337596.676987238</v>
      </c>
      <c r="X889" s="192">
        <v>31922689.987932593</v>
      </c>
      <c r="Y889" s="192">
        <v>29221239.195339657</v>
      </c>
      <c r="Z889" s="192">
        <v>27595276.163420759</v>
      </c>
      <c r="AA889" s="192">
        <v>26341607.240905285</v>
      </c>
      <c r="AB889" s="192">
        <v>24335910.73999631</v>
      </c>
      <c r="AC889" s="192">
        <v>22243322.414024558</v>
      </c>
      <c r="AD889" s="192">
        <v>19737903.216547046</v>
      </c>
      <c r="AE889" s="192">
        <f t="shared" si="60"/>
        <v>39220795.114554971</v>
      </c>
      <c r="AF889" s="192">
        <f>HLOOKUP(MAX(T889:AD889),T889:$AD$1158,COUNT(AD889:$AD$1158),FALSE)</f>
        <v>150000</v>
      </c>
      <c r="AK889">
        <v>886</v>
      </c>
      <c r="AL889" s="198">
        <v>26595637.789474715</v>
      </c>
    </row>
    <row r="890" spans="13:38" x14ac:dyDescent="0.25">
      <c r="M890">
        <v>888</v>
      </c>
      <c r="N890">
        <f t="shared" si="57"/>
        <v>-55</v>
      </c>
      <c r="O890">
        <f t="shared" si="58"/>
        <v>3000</v>
      </c>
      <c r="P890">
        <f t="shared" si="59"/>
        <v>0.45</v>
      </c>
      <c r="S890">
        <v>888</v>
      </c>
      <c r="T890" s="192">
        <v>44672547.017770812</v>
      </c>
      <c r="U890" s="192">
        <v>43973841.219889939</v>
      </c>
      <c r="V890" s="192">
        <v>42532630.16164615</v>
      </c>
      <c r="W890" s="192">
        <v>40562553.77801495</v>
      </c>
      <c r="X890" s="192">
        <v>38405382.1548976</v>
      </c>
      <c r="Y890" s="192">
        <v>36518606.762994155</v>
      </c>
      <c r="Z890" s="192">
        <v>35171674.636124909</v>
      </c>
      <c r="AA890" s="192">
        <v>33597504.605682142</v>
      </c>
      <c r="AB890" s="192">
        <v>32035136.138642713</v>
      </c>
      <c r="AC890" s="192">
        <v>30346002.711283423</v>
      </c>
      <c r="AD890" s="192">
        <v>28487538.48691719</v>
      </c>
      <c r="AE890" s="192">
        <f t="shared" si="60"/>
        <v>44672547.017770812</v>
      </c>
      <c r="AF890" s="192">
        <f>HLOOKUP(MAX(T890:AD890),T890:$AD$1158,COUNT(AD890:$AD$1158),FALSE)</f>
        <v>150000</v>
      </c>
      <c r="AK890">
        <v>887</v>
      </c>
      <c r="AL890" s="198">
        <v>32952161.219973028</v>
      </c>
    </row>
    <row r="891" spans="13:38" x14ac:dyDescent="0.25">
      <c r="M891">
        <v>889</v>
      </c>
      <c r="N891">
        <f t="shared" si="57"/>
        <v>-45</v>
      </c>
      <c r="O891">
        <f t="shared" si="58"/>
        <v>3000</v>
      </c>
      <c r="P891">
        <f t="shared" si="59"/>
        <v>0.45</v>
      </c>
      <c r="S891">
        <v>889</v>
      </c>
      <c r="T891" s="192">
        <v>50574760.060177051</v>
      </c>
      <c r="U891" s="192">
        <v>49723941.31360776</v>
      </c>
      <c r="V891" s="192">
        <v>48499852.196736582</v>
      </c>
      <c r="W891" s="192">
        <v>47206657.959146999</v>
      </c>
      <c r="X891" s="192">
        <v>45469831.959701352</v>
      </c>
      <c r="Y891" s="192">
        <v>43259033.995896436</v>
      </c>
      <c r="Z891" s="192">
        <v>42169836.934964478</v>
      </c>
      <c r="AA891" s="192">
        <v>41504547.143269107</v>
      </c>
      <c r="AB891" s="192">
        <v>39869093.480568089</v>
      </c>
      <c r="AC891" s="192">
        <v>38483460.93678508</v>
      </c>
      <c r="AD891" s="192">
        <v>36516641.049505919</v>
      </c>
      <c r="AE891" s="192">
        <f t="shared" si="60"/>
        <v>50574760.060177051</v>
      </c>
      <c r="AF891" s="192">
        <f>HLOOKUP(MAX(T891:AD891),T891:$AD$1158,COUNT(AD891:$AD$1158),FALSE)</f>
        <v>150000</v>
      </c>
      <c r="AK891">
        <v>888</v>
      </c>
      <c r="AL891" s="198">
        <v>39833904.219634727</v>
      </c>
    </row>
    <row r="892" spans="13:38" x14ac:dyDescent="0.25">
      <c r="M892">
        <v>890</v>
      </c>
      <c r="N892">
        <f t="shared" si="57"/>
        <v>-35</v>
      </c>
      <c r="O892">
        <f t="shared" si="58"/>
        <v>3000</v>
      </c>
      <c r="P892">
        <f t="shared" si="59"/>
        <v>0.45</v>
      </c>
      <c r="S892">
        <v>890</v>
      </c>
      <c r="T892" s="192">
        <v>56026511.963392891</v>
      </c>
      <c r="U892" s="192">
        <v>55905185.261063635</v>
      </c>
      <c r="V892" s="192">
        <v>54960127.049242109</v>
      </c>
      <c r="W892" s="192">
        <v>53724858.055459462</v>
      </c>
      <c r="X892" s="192">
        <v>51952524.126666345</v>
      </c>
      <c r="Y892" s="192">
        <v>50604348.044961266</v>
      </c>
      <c r="Z892" s="192">
        <v>49796015.228290364</v>
      </c>
      <c r="AA892" s="192">
        <v>48760444.508045964</v>
      </c>
      <c r="AB892" s="192">
        <v>47736675.35120488</v>
      </c>
      <c r="AC892" s="192">
        <v>46896952.124638185</v>
      </c>
      <c r="AD892" s="192">
        <v>45209163.142408676</v>
      </c>
      <c r="AE892" s="192">
        <f t="shared" si="60"/>
        <v>56026511.963392891</v>
      </c>
      <c r="AF892" s="192">
        <f>HLOOKUP(MAX(T892:AD892),T892:$AD$1158,COUNT(AD892:$AD$1158),FALSE)</f>
        <v>150000</v>
      </c>
      <c r="AK892">
        <v>889</v>
      </c>
      <c r="AL892" s="198">
        <v>46190427.650133036</v>
      </c>
    </row>
    <row r="893" spans="13:38" x14ac:dyDescent="0.25">
      <c r="M893">
        <v>891</v>
      </c>
      <c r="N893">
        <f t="shared" si="57"/>
        <v>-25</v>
      </c>
      <c r="O893">
        <f t="shared" si="58"/>
        <v>3000</v>
      </c>
      <c r="P893">
        <f t="shared" si="59"/>
        <v>0.45</v>
      </c>
      <c r="S893">
        <v>891</v>
      </c>
      <c r="T893" s="192">
        <v>61845348.467289604</v>
      </c>
      <c r="U893" s="192">
        <v>61614672.230216771</v>
      </c>
      <c r="V893" s="192">
        <v>60927349.084332541</v>
      </c>
      <c r="W893" s="192">
        <v>60170920.817729898</v>
      </c>
      <c r="X893" s="192">
        <v>58871717.533543527</v>
      </c>
      <c r="Y893" s="192">
        <v>57344775.277863555</v>
      </c>
      <c r="Z893" s="192">
        <v>56794177.527129941</v>
      </c>
      <c r="AA893" s="192">
        <v>56504905.592158481</v>
      </c>
      <c r="AB893" s="192">
        <v>55871135.634008341</v>
      </c>
      <c r="AC893" s="192">
        <v>54668319.621289626</v>
      </c>
      <c r="AD893" s="192">
        <v>53238265.704997405</v>
      </c>
      <c r="AE893" s="192">
        <f t="shared" si="60"/>
        <v>61845348.467289604</v>
      </c>
      <c r="AF893" s="192">
        <f>HLOOKUP(MAX(T893:AD893),T893:$AD$1158,COUNT(AD893:$AD$1158),FALSE)</f>
        <v>150000</v>
      </c>
      <c r="AK893">
        <v>890</v>
      </c>
      <c r="AL893" s="198">
        <v>53117386.319657154</v>
      </c>
    </row>
    <row r="894" spans="13:38" x14ac:dyDescent="0.25">
      <c r="M894">
        <v>892</v>
      </c>
      <c r="N894">
        <f t="shared" si="57"/>
        <v>-15</v>
      </c>
      <c r="O894">
        <f t="shared" si="58"/>
        <v>3000</v>
      </c>
      <c r="P894">
        <f t="shared" si="59"/>
        <v>0.45</v>
      </c>
      <c r="S894">
        <v>892</v>
      </c>
      <c r="T894" s="192">
        <v>67297100.370505437</v>
      </c>
      <c r="U894" s="192">
        <v>67708597.959858596</v>
      </c>
      <c r="V894" s="192">
        <v>67430070.400614142</v>
      </c>
      <c r="W894" s="192">
        <v>66689120.914042354</v>
      </c>
      <c r="X894" s="192">
        <v>65659793.984720841</v>
      </c>
      <c r="Y894" s="192">
        <v>64642142.845518053</v>
      </c>
      <c r="Z894" s="192">
        <v>64263549.385497347</v>
      </c>
      <c r="AA894" s="192">
        <v>64102611.107930407</v>
      </c>
      <c r="AB894" s="192">
        <v>63384768.064722486</v>
      </c>
      <c r="AC894" s="192">
        <v>63081810.809142724</v>
      </c>
      <c r="AD894" s="192">
        <v>61987900.975367546</v>
      </c>
      <c r="AE894" s="192">
        <f t="shared" si="60"/>
        <v>67708597.959858596</v>
      </c>
      <c r="AF894" s="192">
        <f>HLOOKUP(MAX(T894:AD894),T894:$AD$1158,COUNT(AD894:$AD$1158),FALSE)</f>
        <v>155000</v>
      </c>
      <c r="AK894">
        <v>891</v>
      </c>
      <c r="AL894" s="198">
        <v>59473909.750155486</v>
      </c>
    </row>
    <row r="895" spans="13:38" x14ac:dyDescent="0.25">
      <c r="M895">
        <v>893</v>
      </c>
      <c r="N895">
        <f t="shared" si="57"/>
        <v>-10</v>
      </c>
      <c r="O895">
        <f t="shared" si="58"/>
        <v>3000</v>
      </c>
      <c r="P895">
        <f t="shared" si="59"/>
        <v>0.45</v>
      </c>
      <c r="S895">
        <v>893</v>
      </c>
      <c r="T895" s="192">
        <v>70534515.623235136</v>
      </c>
      <c r="U895" s="192">
        <v>70627307.115624532</v>
      </c>
      <c r="V895" s="192">
        <v>70346828.237712026</v>
      </c>
      <c r="W895" s="192">
        <v>69776138.577838406</v>
      </c>
      <c r="X895" s="192">
        <v>69204028.478594139</v>
      </c>
      <c r="Y895" s="192">
        <v>67936840.75374791</v>
      </c>
      <c r="Z895" s="192">
        <v>67841033.752396375</v>
      </c>
      <c r="AA895" s="192">
        <v>67649269.063581616</v>
      </c>
      <c r="AB895" s="192">
        <v>67492640.928241402</v>
      </c>
      <c r="AC895" s="192">
        <v>66935708.650471255</v>
      </c>
      <c r="AD895" s="192">
        <v>65912499.002150774</v>
      </c>
      <c r="AE895" s="192">
        <f t="shared" si="60"/>
        <v>70627307.115624532</v>
      </c>
      <c r="AF895" s="192">
        <f>HLOOKUP(MAX(T895:AD895),T895:$AD$1158,COUNT(AD895:$AD$1158),FALSE)</f>
        <v>155000</v>
      </c>
      <c r="AK895">
        <v>892</v>
      </c>
      <c r="AL895" s="198">
        <v>66355652.749817163</v>
      </c>
    </row>
    <row r="896" spans="13:38" x14ac:dyDescent="0.25">
      <c r="M896">
        <v>894</v>
      </c>
      <c r="N896">
        <f t="shared" si="57"/>
        <v>-5</v>
      </c>
      <c r="O896">
        <f t="shared" si="58"/>
        <v>3000</v>
      </c>
      <c r="P896">
        <f t="shared" si="59"/>
        <v>0.45</v>
      </c>
      <c r="S896">
        <v>894</v>
      </c>
      <c r="T896" s="192">
        <v>73238093.198264927</v>
      </c>
      <c r="U896" s="192">
        <v>73418084.929011732</v>
      </c>
      <c r="V896" s="192">
        <v>73397292.435704574</v>
      </c>
      <c r="W896" s="192">
        <v>73179463.479300305</v>
      </c>
      <c r="X896" s="192">
        <v>72372746.363113359</v>
      </c>
      <c r="Y896" s="192">
        <v>71382570.078420341</v>
      </c>
      <c r="Z896" s="192">
        <v>71591378.546404406</v>
      </c>
      <c r="AA896" s="192">
        <v>71616232.33468914</v>
      </c>
      <c r="AB896" s="192">
        <v>71519228.347525939</v>
      </c>
      <c r="AC896" s="192">
        <v>70908458.144050136</v>
      </c>
      <c r="AD896" s="192">
        <v>70017003.537956282</v>
      </c>
      <c r="AE896" s="192">
        <f t="shared" si="60"/>
        <v>73418084.929011732</v>
      </c>
      <c r="AF896" s="192">
        <f>HLOOKUP(MAX(T896:AD896),T896:$AD$1158,COUNT(AD896:$AD$1158),FALSE)</f>
        <v>155000</v>
      </c>
      <c r="AK896">
        <v>893</v>
      </c>
      <c r="AL896" s="198">
        <v>69605129.145099655</v>
      </c>
    </row>
    <row r="897" spans="13:38" x14ac:dyDescent="0.25">
      <c r="M897">
        <v>895</v>
      </c>
      <c r="N897">
        <f t="shared" si="57"/>
        <v>0</v>
      </c>
      <c r="O897">
        <f t="shared" si="58"/>
        <v>3000</v>
      </c>
      <c r="P897">
        <f t="shared" si="59"/>
        <v>0.45</v>
      </c>
      <c r="S897">
        <v>895</v>
      </c>
      <c r="T897" s="192">
        <v>75986267.526450992</v>
      </c>
      <c r="U897" s="192">
        <v>76336794.084777668</v>
      </c>
      <c r="V897" s="192">
        <v>76849549.553993642</v>
      </c>
      <c r="W897" s="192">
        <v>76361682.719519481</v>
      </c>
      <c r="X897" s="192">
        <v>75686720.645559147</v>
      </c>
      <c r="Y897" s="192">
        <v>75282154.80281274</v>
      </c>
      <c r="Z897" s="192">
        <v>75417432.225100502</v>
      </c>
      <c r="AA897" s="192">
        <v>75325471.743814796</v>
      </c>
      <c r="AB897" s="192">
        <v>75245312.825932398</v>
      </c>
      <c r="AC897" s="192">
        <v>74707076.147122696</v>
      </c>
      <c r="AD897" s="192">
        <v>74605021.095053539</v>
      </c>
      <c r="AE897" s="192">
        <f t="shared" si="60"/>
        <v>76849549.553993642</v>
      </c>
      <c r="AF897" s="192">
        <f>HLOOKUP(MAX(T897:AD897),T897:$AD$1158,COUNT(AD897:$AD$1158),FALSE)</f>
        <v>160000</v>
      </c>
      <c r="AK897">
        <v>894</v>
      </c>
      <c r="AL897" s="198">
        <v>72712176.18031548</v>
      </c>
    </row>
    <row r="898" spans="13:38" x14ac:dyDescent="0.25">
      <c r="M898">
        <v>896</v>
      </c>
      <c r="N898">
        <f t="shared" si="57"/>
        <v>10</v>
      </c>
      <c r="O898">
        <f t="shared" si="58"/>
        <v>3000</v>
      </c>
      <c r="P898">
        <f t="shared" si="59"/>
        <v>0.45</v>
      </c>
      <c r="S898">
        <v>896</v>
      </c>
      <c r="T898" s="192">
        <v>81927260.354210496</v>
      </c>
      <c r="U898" s="192">
        <v>82518038.032233536</v>
      </c>
      <c r="V898" s="192">
        <v>82816771.589084074</v>
      </c>
      <c r="W898" s="192">
        <v>82740401.436421305</v>
      </c>
      <c r="X898" s="192">
        <v>82705057.308163986</v>
      </c>
      <c r="Y898" s="192">
        <v>82022582.035715029</v>
      </c>
      <c r="Z898" s="192">
        <v>82415594.523940086</v>
      </c>
      <c r="AA898" s="192">
        <v>82812208.965945438</v>
      </c>
      <c r="AB898" s="192">
        <v>83194180.140803576</v>
      </c>
      <c r="AC898" s="192">
        <v>83120567.334975794</v>
      </c>
      <c r="AD898" s="192">
        <v>82634123.65764226</v>
      </c>
      <c r="AE898" s="192">
        <f t="shared" si="60"/>
        <v>83194180.140803576</v>
      </c>
      <c r="AF898" s="192">
        <f>HLOOKUP(MAX(T898:AD898),T898:$AD$1158,COUNT(AD898:$AD$1158),FALSE)</f>
        <v>190000</v>
      </c>
      <c r="AK898">
        <v>895</v>
      </c>
      <c r="AL898" s="198">
        <v>75961652.575597972</v>
      </c>
    </row>
    <row r="899" spans="13:38" x14ac:dyDescent="0.25">
      <c r="M899">
        <v>897</v>
      </c>
      <c r="N899">
        <f t="shared" si="57"/>
        <v>20</v>
      </c>
      <c r="O899">
        <f t="shared" si="58"/>
        <v>3000</v>
      </c>
      <c r="P899">
        <f t="shared" si="59"/>
        <v>0.45</v>
      </c>
      <c r="S899">
        <v>897</v>
      </c>
      <c r="T899" s="192">
        <v>87379012.257426336</v>
      </c>
      <c r="U899" s="192">
        <v>88227525.001386687</v>
      </c>
      <c r="V899" s="192">
        <v>89277046.441589594</v>
      </c>
      <c r="W899" s="192">
        <v>89479707.193976477</v>
      </c>
      <c r="X899" s="192">
        <v>89187749.475128993</v>
      </c>
      <c r="Y899" s="192">
        <v>89319949.603369519</v>
      </c>
      <c r="Z899" s="192">
        <v>89991992.996644229</v>
      </c>
      <c r="AA899" s="192">
        <v>90488411.646178618</v>
      </c>
      <c r="AB899" s="192">
        <v>90893405.539450005</v>
      </c>
      <c r="AC899" s="192">
        <v>90891934.83162725</v>
      </c>
      <c r="AD899" s="192">
        <v>91383758.928012401</v>
      </c>
      <c r="AE899" s="192">
        <f t="shared" si="60"/>
        <v>91383758.928012401</v>
      </c>
      <c r="AF899" s="192">
        <f>HLOOKUP(MAX(T899:AD899),T899:$AD$1158,COUNT(AD899:$AD$1158),FALSE)</f>
        <v>200000</v>
      </c>
      <c r="AK899">
        <v>896</v>
      </c>
      <c r="AL899" s="198">
        <v>82746181.885055408</v>
      </c>
    </row>
    <row r="900" spans="13:38" x14ac:dyDescent="0.25">
      <c r="M900">
        <v>898</v>
      </c>
      <c r="N900">
        <f t="shared" ref="N900:N963" si="61">VLOOKUP(ROUNDUP(MOD(M900,15),0),$J$2:$K$17,2,FALSE)</f>
        <v>30</v>
      </c>
      <c r="O900">
        <f t="shared" ref="O900:O963" si="62">VLOOKUP(ROUNDUP(MOD(M900/15,11),0),$J$20:$K$31,2,FALSE)</f>
        <v>3000</v>
      </c>
      <c r="P900">
        <f t="shared" ref="P900:P963" si="63">VLOOKUP(ROUNDUP(MOD(M900/165,7),0),$J$34:$K$41,2,FALSE)</f>
        <v>0.45</v>
      </c>
      <c r="S900">
        <v>898</v>
      </c>
      <c r="T900" s="192">
        <v>93281225.299832538</v>
      </c>
      <c r="U900" s="192">
        <v>94449382.073407233</v>
      </c>
      <c r="V900" s="192">
        <v>95244268.476680025</v>
      </c>
      <c r="W900" s="192">
        <v>95704664.295004204</v>
      </c>
      <c r="X900" s="192">
        <v>96252199.279932752</v>
      </c>
      <c r="Y900" s="192">
        <v>96060376.836271808</v>
      </c>
      <c r="Z900" s="192">
        <v>96990155.295483813</v>
      </c>
      <c r="AA900" s="192">
        <v>97923535.708476111</v>
      </c>
      <c r="AB900" s="192">
        <v>99081312.321298003</v>
      </c>
      <c r="AC900" s="192">
        <v>99360705.857736319</v>
      </c>
      <c r="AD900" s="192">
        <v>99412861.490601137</v>
      </c>
      <c r="AE900" s="192">
        <f t="shared" ref="AE900:AE963" si="64">MAX(T900:AD900)</f>
        <v>99412861.490601137</v>
      </c>
      <c r="AF900" s="192">
        <f>HLOOKUP(MAX(T900:AD900),T900:$AD$1158,COUNT(AD900:$AD$1158),FALSE)</f>
        <v>200000</v>
      </c>
      <c r="AK900">
        <v>897</v>
      </c>
      <c r="AL900" s="198">
        <v>89102705.31555374</v>
      </c>
    </row>
    <row r="901" spans="13:38" x14ac:dyDescent="0.25">
      <c r="M901">
        <v>899</v>
      </c>
      <c r="N901">
        <f t="shared" si="61"/>
        <v>40</v>
      </c>
      <c r="O901">
        <f t="shared" si="62"/>
        <v>3000</v>
      </c>
      <c r="P901">
        <f t="shared" si="63"/>
        <v>0.45</v>
      </c>
      <c r="S901">
        <v>899</v>
      </c>
      <c r="T901" s="192">
        <v>98732977.203048408</v>
      </c>
      <c r="U901" s="192">
        <v>100158869.04256037</v>
      </c>
      <c r="V901" s="192">
        <v>101704543.32918556</v>
      </c>
      <c r="W901" s="192">
        <v>102488249.85554688</v>
      </c>
      <c r="X901" s="192">
        <v>102895019.33318348</v>
      </c>
      <c r="Y901" s="192">
        <v>103405690.88533662</v>
      </c>
      <c r="Z901" s="192">
        <v>104616333.5888097</v>
      </c>
      <c r="AA901" s="192">
        <v>105778965.08622989</v>
      </c>
      <c r="AB901" s="192">
        <v>106594944.75201216</v>
      </c>
      <c r="AC901" s="192">
        <v>107132073.35438776</v>
      </c>
      <c r="AD901" s="192">
        <v>108105383.58350389</v>
      </c>
      <c r="AE901" s="192">
        <f t="shared" si="64"/>
        <v>108105383.58350389</v>
      </c>
      <c r="AF901" s="192">
        <f>HLOOKUP(MAX(T901:AD901),T901:$AD$1158,COUNT(AD901:$AD$1158),FALSE)</f>
        <v>200000</v>
      </c>
      <c r="AK901">
        <v>898</v>
      </c>
      <c r="AL901" s="198">
        <v>95984448.315215424</v>
      </c>
    </row>
    <row r="902" spans="13:38" x14ac:dyDescent="0.25">
      <c r="M902">
        <v>900</v>
      </c>
      <c r="N902">
        <f t="shared" si="61"/>
        <v>50</v>
      </c>
      <c r="O902">
        <f t="shared" si="62"/>
        <v>3000</v>
      </c>
      <c r="P902">
        <f t="shared" si="63"/>
        <v>0.45</v>
      </c>
      <c r="S902">
        <v>900</v>
      </c>
      <c r="T902" s="192">
        <v>104673970.03080788</v>
      </c>
      <c r="U902" s="192">
        <v>106340112.99001625</v>
      </c>
      <c r="V902" s="192">
        <v>107671765.36427599</v>
      </c>
      <c r="W902" s="192">
        <v>108713206.95657459</v>
      </c>
      <c r="X902" s="192">
        <v>109753228.1095026</v>
      </c>
      <c r="Y902" s="192">
        <v>110146118.11823891</v>
      </c>
      <c r="Z902" s="192">
        <v>111787356.31475829</v>
      </c>
      <c r="AA902" s="192">
        <v>113034862.45100677</v>
      </c>
      <c r="AB902" s="192">
        <v>114729405.03481562</v>
      </c>
      <c r="AC902" s="192">
        <v>115545564.54224087</v>
      </c>
      <c r="AD902" s="192">
        <v>116134486.14609264</v>
      </c>
      <c r="AE902" s="192">
        <f t="shared" si="64"/>
        <v>116134486.14609264</v>
      </c>
      <c r="AF902" s="192">
        <f>HLOOKUP(MAX(T902:AD902),T902:$AD$1158,COUNT(AD902:$AD$1158),FALSE)</f>
        <v>200000</v>
      </c>
      <c r="AK902">
        <v>899</v>
      </c>
      <c r="AL902" s="198">
        <v>102340971.74571374</v>
      </c>
    </row>
    <row r="903" spans="13:38" x14ac:dyDescent="0.25">
      <c r="M903">
        <v>901</v>
      </c>
      <c r="N903">
        <f t="shared" si="61"/>
        <v>-75</v>
      </c>
      <c r="O903">
        <f t="shared" si="62"/>
        <v>5000</v>
      </c>
      <c r="P903">
        <f t="shared" si="63"/>
        <v>0.45</v>
      </c>
      <c r="S903">
        <v>901</v>
      </c>
      <c r="T903" s="192">
        <v>32670900.013019823</v>
      </c>
      <c r="U903" s="192">
        <v>31518175.657551199</v>
      </c>
      <c r="V903" s="192">
        <v>29313265.707716335</v>
      </c>
      <c r="W903" s="192">
        <v>27093066.697773885</v>
      </c>
      <c r="X903" s="192">
        <v>24493873.570364423</v>
      </c>
      <c r="Y903" s="192">
        <v>22114299.835519962</v>
      </c>
      <c r="Z903" s="192">
        <v>20265265.146683458</v>
      </c>
      <c r="AA903" s="192">
        <v>18188992.554273453</v>
      </c>
      <c r="AB903" s="192">
        <v>16122019.949449562</v>
      </c>
      <c r="AC903" s="192">
        <v>14045080.828701954</v>
      </c>
      <c r="AD903" s="192">
        <v>11506606.960660741</v>
      </c>
      <c r="AE903" s="192">
        <f t="shared" si="64"/>
        <v>32670900.013019823</v>
      </c>
      <c r="AF903" s="192">
        <f>HLOOKUP(MAX(T903:AD903),T903:$AD$1158,COUNT(AD903:$AD$1158),FALSE)</f>
        <v>150000</v>
      </c>
      <c r="AK903">
        <v>900</v>
      </c>
      <c r="AL903" s="198">
        <v>109267930.41523786</v>
      </c>
    </row>
    <row r="904" spans="13:38" x14ac:dyDescent="0.25">
      <c r="M904">
        <v>902</v>
      </c>
      <c r="N904">
        <f t="shared" si="61"/>
        <v>-65</v>
      </c>
      <c r="O904">
        <f t="shared" si="62"/>
        <v>5000</v>
      </c>
      <c r="P904">
        <f t="shared" si="63"/>
        <v>0.45</v>
      </c>
      <c r="S904">
        <v>902</v>
      </c>
      <c r="T904" s="192">
        <v>38526205.444225088</v>
      </c>
      <c r="U904" s="192">
        <v>37149031.589638725</v>
      </c>
      <c r="V904" s="192">
        <v>35479254.290052608</v>
      </c>
      <c r="W904" s="192">
        <v>33790964.861762345</v>
      </c>
      <c r="X904" s="192">
        <v>31427082.160242245</v>
      </c>
      <c r="Y904" s="192">
        <v>28776096.031356636</v>
      </c>
      <c r="Z904" s="192">
        <v>27184796.408457421</v>
      </c>
      <c r="AA904" s="192">
        <v>25959293.859300233</v>
      </c>
      <c r="AB904" s="192">
        <v>23987701.443583731</v>
      </c>
      <c r="AC904" s="192">
        <v>21927834.274641678</v>
      </c>
      <c r="AD904" s="192">
        <v>19457078.486183852</v>
      </c>
      <c r="AE904" s="192">
        <f t="shared" si="64"/>
        <v>38526205.444225088</v>
      </c>
      <c r="AF904" s="192">
        <f>HLOOKUP(MAX(T904:AD904),T904:$AD$1158,COUNT(AD904:$AD$1158),FALSE)</f>
        <v>150000</v>
      </c>
      <c r="AK904">
        <v>901</v>
      </c>
      <c r="AL904" s="198">
        <v>26156089.131448556</v>
      </c>
    </row>
    <row r="905" spans="13:38" x14ac:dyDescent="0.25">
      <c r="M905">
        <v>903</v>
      </c>
      <c r="N905">
        <f t="shared" si="61"/>
        <v>-55</v>
      </c>
      <c r="O905">
        <f t="shared" si="62"/>
        <v>5000</v>
      </c>
      <c r="P905">
        <f t="shared" si="63"/>
        <v>0.45</v>
      </c>
      <c r="S905">
        <v>903</v>
      </c>
      <c r="T905" s="192">
        <v>43899326.310375333</v>
      </c>
      <c r="U905" s="192">
        <v>43245147.464367598</v>
      </c>
      <c r="V905" s="192">
        <v>41854401.069831125</v>
      </c>
      <c r="W905" s="192">
        <v>39937290.925724454</v>
      </c>
      <c r="X905" s="192">
        <v>37831143.290141627</v>
      </c>
      <c r="Y905" s="192">
        <v>35988335.526284114</v>
      </c>
      <c r="Z905" s="192">
        <v>34676066.808434553</v>
      </c>
      <c r="AA905" s="192">
        <v>33136560.187011488</v>
      </c>
      <c r="AB905" s="192">
        <v>31606353.553174533</v>
      </c>
      <c r="AC905" s="192">
        <v>29948531.297392018</v>
      </c>
      <c r="AD905" s="192">
        <v>28121026.35999978</v>
      </c>
      <c r="AE905" s="192">
        <f t="shared" si="64"/>
        <v>43899326.310375333</v>
      </c>
      <c r="AF905" s="192">
        <f>HLOOKUP(MAX(T905:AD905),T905:$AD$1158,COUNT(AD905:$AD$1158),FALSE)</f>
        <v>150000</v>
      </c>
      <c r="AK905">
        <v>902</v>
      </c>
      <c r="AL905" s="198">
        <v>32433981.524881259</v>
      </c>
    </row>
    <row r="906" spans="13:38" x14ac:dyDescent="0.25">
      <c r="M906">
        <v>904</v>
      </c>
      <c r="N906">
        <f t="shared" si="61"/>
        <v>-45</v>
      </c>
      <c r="O906">
        <f t="shared" si="62"/>
        <v>5000</v>
      </c>
      <c r="P906">
        <f t="shared" si="63"/>
        <v>0.45</v>
      </c>
      <c r="S906">
        <v>904</v>
      </c>
      <c r="T906" s="192">
        <v>49716411.280054547</v>
      </c>
      <c r="U906" s="192">
        <v>48916057.197192587</v>
      </c>
      <c r="V906" s="192">
        <v>47742992.067855947</v>
      </c>
      <c r="W906" s="192">
        <v>46497469.580357991</v>
      </c>
      <c r="X906" s="192">
        <v>44809905.698391162</v>
      </c>
      <c r="Y906" s="192">
        <v>42650131.722120792</v>
      </c>
      <c r="Z906" s="192">
        <v>41595598.07020852</v>
      </c>
      <c r="AA906" s="192">
        <v>40957915.328044213</v>
      </c>
      <c r="AB906" s="192">
        <v>39358327.620591395</v>
      </c>
      <c r="AC906" s="192">
        <v>38003654.363782361</v>
      </c>
      <c r="AD906" s="192">
        <v>36071497.885522895</v>
      </c>
      <c r="AE906" s="192">
        <f t="shared" si="64"/>
        <v>49716411.280054547</v>
      </c>
      <c r="AF906" s="192">
        <f>HLOOKUP(MAX(T906:AD906),T906:$AD$1158,COUNT(AD906:$AD$1158),FALSE)</f>
        <v>150000</v>
      </c>
      <c r="AK906">
        <v>903</v>
      </c>
      <c r="AL906" s="198">
        <v>39230596.451815933</v>
      </c>
    </row>
    <row r="907" spans="13:38" x14ac:dyDescent="0.25">
      <c r="M907">
        <v>905</v>
      </c>
      <c r="N907">
        <f t="shared" si="61"/>
        <v>-35</v>
      </c>
      <c r="O907">
        <f t="shared" si="62"/>
        <v>5000</v>
      </c>
      <c r="P907">
        <f t="shared" si="63"/>
        <v>0.45</v>
      </c>
      <c r="S907">
        <v>905</v>
      </c>
      <c r="T907" s="192">
        <v>55089532.146204777</v>
      </c>
      <c r="U907" s="192">
        <v>55012173.071921445</v>
      </c>
      <c r="V907" s="192">
        <v>54118138.847634457</v>
      </c>
      <c r="W907" s="192">
        <v>52933334.517559133</v>
      </c>
      <c r="X907" s="192">
        <v>51213966.828290552</v>
      </c>
      <c r="Y907" s="192">
        <v>49909758.374631383</v>
      </c>
      <c r="Z907" s="192">
        <v>49136088.966980182</v>
      </c>
      <c r="AA907" s="192">
        <v>48135181.65575546</v>
      </c>
      <c r="AB907" s="192">
        <v>47143574.332116872</v>
      </c>
      <c r="AC907" s="192">
        <v>46332017.478908457</v>
      </c>
      <c r="AD907" s="192">
        <v>44678891.905698642</v>
      </c>
      <c r="AE907" s="192">
        <f t="shared" si="64"/>
        <v>55089532.146204777</v>
      </c>
      <c r="AF907" s="192">
        <f>HLOOKUP(MAX(T907:AD907),T907:$AD$1158,COUNT(AD907:$AD$1158),FALSE)</f>
        <v>150000</v>
      </c>
      <c r="AK907">
        <v>904</v>
      </c>
      <c r="AL907" s="198">
        <v>45508488.845248632</v>
      </c>
    </row>
    <row r="908" spans="13:38" x14ac:dyDescent="0.25">
      <c r="M908">
        <v>906</v>
      </c>
      <c r="N908">
        <f t="shared" si="61"/>
        <v>-25</v>
      </c>
      <c r="O908">
        <f t="shared" si="62"/>
        <v>5000</v>
      </c>
      <c r="P908">
        <f t="shared" si="63"/>
        <v>0.45</v>
      </c>
      <c r="S908">
        <v>906</v>
      </c>
      <c r="T908" s="192">
        <v>60824443.123602979</v>
      </c>
      <c r="U908" s="192">
        <v>60643029.004008971</v>
      </c>
      <c r="V908" s="192">
        <v>60006729.845659271</v>
      </c>
      <c r="W908" s="192">
        <v>59297973.329148255</v>
      </c>
      <c r="X908" s="192">
        <v>58049234.708669215</v>
      </c>
      <c r="Y908" s="192">
        <v>56571554.570468061</v>
      </c>
      <c r="Z908" s="192">
        <v>56055620.22875414</v>
      </c>
      <c r="AA908" s="192">
        <v>55795717.213369466</v>
      </c>
      <c r="AB908" s="192">
        <v>55192906.542193308</v>
      </c>
      <c r="AC908" s="192">
        <v>54024753.938494287</v>
      </c>
      <c r="AD908" s="192">
        <v>52629363.431221753</v>
      </c>
      <c r="AE908" s="192">
        <f t="shared" si="64"/>
        <v>60824443.123602979</v>
      </c>
      <c r="AF908" s="192">
        <f>HLOOKUP(MAX(T908:AD908),T908:$AD$1158,COUNT(AD908:$AD$1158),FALSE)</f>
        <v>150000</v>
      </c>
      <c r="AK908">
        <v>905</v>
      </c>
      <c r="AL908" s="198">
        <v>52349760.118218534</v>
      </c>
    </row>
    <row r="909" spans="13:38" x14ac:dyDescent="0.25">
      <c r="M909">
        <v>907</v>
      </c>
      <c r="N909">
        <f t="shared" si="61"/>
        <v>-15</v>
      </c>
      <c r="O909">
        <f t="shared" si="62"/>
        <v>5000</v>
      </c>
      <c r="P909">
        <f t="shared" si="63"/>
        <v>0.45</v>
      </c>
      <c r="S909">
        <v>907</v>
      </c>
      <c r="T909" s="192">
        <v>66197563.989753217</v>
      </c>
      <c r="U909" s="192">
        <v>66653029.207152292</v>
      </c>
      <c r="V909" s="192">
        <v>66423763.765386656</v>
      </c>
      <c r="W909" s="192">
        <v>65733838.266349405</v>
      </c>
      <c r="X909" s="192">
        <v>64754976.000735223</v>
      </c>
      <c r="Y909" s="192">
        <v>63783794.065395549</v>
      </c>
      <c r="Z909" s="192">
        <v>63441066.560623027</v>
      </c>
      <c r="AA909" s="192">
        <v>63311087.570030086</v>
      </c>
      <c r="AB909" s="192">
        <v>62627907.935841843</v>
      </c>
      <c r="AC909" s="192">
        <v>62353117.053620383</v>
      </c>
      <c r="AD909" s="192">
        <v>61293311.305037677</v>
      </c>
      <c r="AE909" s="192">
        <f t="shared" si="64"/>
        <v>66653029.207152292</v>
      </c>
      <c r="AF909" s="192">
        <f>HLOOKUP(MAX(T909:AD909),T909:$AD$1158,COUNT(AD909:$AD$1158),FALSE)</f>
        <v>155000</v>
      </c>
      <c r="AK909">
        <v>906</v>
      </c>
      <c r="AL909" s="198">
        <v>58627652.511651248</v>
      </c>
    </row>
    <row r="910" spans="13:38" x14ac:dyDescent="0.25">
      <c r="M910">
        <v>908</v>
      </c>
      <c r="N910">
        <f t="shared" si="61"/>
        <v>-10</v>
      </c>
      <c r="O910">
        <f t="shared" si="62"/>
        <v>5000</v>
      </c>
      <c r="P910">
        <f t="shared" si="63"/>
        <v>0.45</v>
      </c>
      <c r="S910">
        <v>908</v>
      </c>
      <c r="T910" s="192">
        <v>69388285.753260836</v>
      </c>
      <c r="U910" s="192">
        <v>69531541.909357548</v>
      </c>
      <c r="V910" s="192">
        <v>69302087.018979579</v>
      </c>
      <c r="W910" s="192">
        <v>68781862.02281329</v>
      </c>
      <c r="X910" s="192">
        <v>68256221.127432168</v>
      </c>
      <c r="Y910" s="192">
        <v>67040057.390120476</v>
      </c>
      <c r="Z910" s="192">
        <v>66978354.473961383</v>
      </c>
      <c r="AA910" s="192">
        <v>66819310.942176357</v>
      </c>
      <c r="AB910" s="192">
        <v>66692791.432184428</v>
      </c>
      <c r="AC910" s="192">
        <v>66168020.987616748</v>
      </c>
      <c r="AD910" s="192">
        <v>65179474.748315945</v>
      </c>
      <c r="AE910" s="192">
        <f t="shared" si="64"/>
        <v>69531541.909357548</v>
      </c>
      <c r="AF910" s="192">
        <f>HLOOKUP(MAX(T910:AD910),T910:$AD$1158,COUNT(AD910:$AD$1158),FALSE)</f>
        <v>155000</v>
      </c>
      <c r="AK910">
        <v>907</v>
      </c>
      <c r="AL910" s="198">
        <v>65424267.438585922</v>
      </c>
    </row>
    <row r="911" spans="13:38" x14ac:dyDescent="0.25">
      <c r="M911">
        <v>909</v>
      </c>
      <c r="N911">
        <f t="shared" si="61"/>
        <v>-5</v>
      </c>
      <c r="O911">
        <f t="shared" si="62"/>
        <v>5000</v>
      </c>
      <c r="P911">
        <f t="shared" si="63"/>
        <v>0.45</v>
      </c>
      <c r="S911">
        <v>909</v>
      </c>
      <c r="T911" s="192">
        <v>72052869.420958474</v>
      </c>
      <c r="U911" s="192">
        <v>72283885.139239803</v>
      </c>
      <c r="V911" s="192">
        <v>72312354.763411477</v>
      </c>
      <c r="W911" s="192">
        <v>72142197.557098836</v>
      </c>
      <c r="X911" s="192">
        <v>71386504.428446427</v>
      </c>
      <c r="Y911" s="192">
        <v>70445590.261232212</v>
      </c>
      <c r="Z911" s="192">
        <v>70686560.562418774</v>
      </c>
      <c r="AA911" s="192">
        <v>70743284.846107498</v>
      </c>
      <c r="AB911" s="192">
        <v>70677240.14591828</v>
      </c>
      <c r="AC911" s="192">
        <v>70100574.027634963</v>
      </c>
      <c r="AD911" s="192">
        <v>69243782.830560789</v>
      </c>
      <c r="AE911" s="192">
        <f t="shared" si="64"/>
        <v>72312354.763411477</v>
      </c>
      <c r="AF911" s="192">
        <f>HLOOKUP(MAX(T911:AD911),T911:$AD$1158,COUNT(AD911:$AD$1158),FALSE)</f>
        <v>160000</v>
      </c>
      <c r="AK911">
        <v>908</v>
      </c>
      <c r="AL911" s="198">
        <v>68633547.380307749</v>
      </c>
    </row>
    <row r="912" spans="13:38" x14ac:dyDescent="0.25">
      <c r="M912">
        <v>910</v>
      </c>
      <c r="N912">
        <f t="shared" si="61"/>
        <v>0</v>
      </c>
      <c r="O912">
        <f t="shared" si="62"/>
        <v>5000</v>
      </c>
      <c r="P912">
        <f t="shared" si="63"/>
        <v>0.45</v>
      </c>
      <c r="S912">
        <v>910</v>
      </c>
      <c r="T912" s="192">
        <v>74761406.619411081</v>
      </c>
      <c r="U912" s="192">
        <v>75162397.841445088</v>
      </c>
      <c r="V912" s="192">
        <v>75719120.938706994</v>
      </c>
      <c r="W912" s="192">
        <v>75284220.343757346</v>
      </c>
      <c r="X912" s="192">
        <v>74660282.25733155</v>
      </c>
      <c r="Y912" s="192">
        <v>74299684.04263106</v>
      </c>
      <c r="Z912" s="192">
        <v>74469624.873938531</v>
      </c>
      <c r="AA912" s="192">
        <v>74412327.801672503</v>
      </c>
      <c r="AB912" s="192">
        <v>74364330.716992572</v>
      </c>
      <c r="AC912" s="192">
        <v>73860757.447202578</v>
      </c>
      <c r="AD912" s="192">
        <v>73786868.7684917</v>
      </c>
      <c r="AE912" s="192">
        <f t="shared" si="64"/>
        <v>75719120.938706994</v>
      </c>
      <c r="AF912" s="192">
        <f>HLOOKUP(MAX(T912:AD912),T912:$AD$1158,COUNT(AD912:$AD$1158),FALSE)</f>
        <v>160000</v>
      </c>
      <c r="AK912">
        <v>909</v>
      </c>
      <c r="AL912" s="198">
        <v>71702159.832018614</v>
      </c>
    </row>
    <row r="913" spans="13:38" x14ac:dyDescent="0.25">
      <c r="M913">
        <v>911</v>
      </c>
      <c r="N913">
        <f t="shared" si="61"/>
        <v>10</v>
      </c>
      <c r="O913">
        <f t="shared" si="62"/>
        <v>5000</v>
      </c>
      <c r="P913">
        <f t="shared" si="63"/>
        <v>0.45</v>
      </c>
      <c r="S913">
        <v>911</v>
      </c>
      <c r="T913" s="192">
        <v>80616712.050616339</v>
      </c>
      <c r="U913" s="192">
        <v>81258513.716173947</v>
      </c>
      <c r="V913" s="192">
        <v>81607711.9367318</v>
      </c>
      <c r="W913" s="192">
        <v>81582365.771603569</v>
      </c>
      <c r="X913" s="192">
        <v>81593490.847209394</v>
      </c>
      <c r="Y913" s="192">
        <v>80961480.238467753</v>
      </c>
      <c r="Z913" s="192">
        <v>81389156.135712489</v>
      </c>
      <c r="AA913" s="192">
        <v>81817932.410920337</v>
      </c>
      <c r="AB913" s="192">
        <v>82230012.211126745</v>
      </c>
      <c r="AC913" s="192">
        <v>82189120.562328666</v>
      </c>
      <c r="AD913" s="192">
        <v>81737340.294014812</v>
      </c>
      <c r="AE913" s="192">
        <f t="shared" si="64"/>
        <v>82230012.211126745</v>
      </c>
      <c r="AF913" s="192">
        <f>HLOOKUP(MAX(T913:AD913),T913:$AD$1158,COUNT(AD913:$AD$1158),FALSE)</f>
        <v>190000</v>
      </c>
      <c r="AK913">
        <v>910</v>
      </c>
      <c r="AL913" s="198">
        <v>74911439.773740456</v>
      </c>
    </row>
    <row r="914" spans="13:38" x14ac:dyDescent="0.25">
      <c r="M914">
        <v>912</v>
      </c>
      <c r="N914">
        <f t="shared" si="61"/>
        <v>20</v>
      </c>
      <c r="O914">
        <f t="shared" si="62"/>
        <v>5000</v>
      </c>
      <c r="P914">
        <f t="shared" si="63"/>
        <v>0.45</v>
      </c>
      <c r="S914">
        <v>912</v>
      </c>
      <c r="T914" s="192">
        <v>85989832.916766569</v>
      </c>
      <c r="U914" s="192">
        <v>86889369.648261458</v>
      </c>
      <c r="V914" s="192">
        <v>87982858.716510311</v>
      </c>
      <c r="W914" s="192">
        <v>88236543.456431732</v>
      </c>
      <c r="X914" s="192">
        <v>87997551.977108762</v>
      </c>
      <c r="Y914" s="192">
        <v>88173719.733395219</v>
      </c>
      <c r="Z914" s="192">
        <v>88880426.535689637</v>
      </c>
      <c r="AA914" s="192">
        <v>89410949.270416468</v>
      </c>
      <c r="AB914" s="192">
        <v>89848664.320717543</v>
      </c>
      <c r="AC914" s="192">
        <v>89881857.021914497</v>
      </c>
      <c r="AD914" s="192">
        <v>90401288.167830735</v>
      </c>
      <c r="AE914" s="192">
        <f t="shared" si="64"/>
        <v>90401288.167830735</v>
      </c>
      <c r="AF914" s="192">
        <f>HLOOKUP(MAX(T914:AD914),T914:$AD$1158,COUNT(AD914:$AD$1158),FALSE)</f>
        <v>200000</v>
      </c>
      <c r="AK914">
        <v>911</v>
      </c>
      <c r="AL914" s="198">
        <v>81612043.556699365</v>
      </c>
    </row>
    <row r="915" spans="13:38" x14ac:dyDescent="0.25">
      <c r="M915">
        <v>913</v>
      </c>
      <c r="N915">
        <f t="shared" si="61"/>
        <v>30</v>
      </c>
      <c r="O915">
        <f t="shared" si="62"/>
        <v>5000</v>
      </c>
      <c r="P915">
        <f t="shared" si="63"/>
        <v>0.45</v>
      </c>
      <c r="S915">
        <v>913</v>
      </c>
      <c r="T915" s="192">
        <v>91806917.886445791</v>
      </c>
      <c r="U915" s="192">
        <v>93025539.323727801</v>
      </c>
      <c r="V915" s="192">
        <v>93871449.714535132</v>
      </c>
      <c r="W915" s="192">
        <v>94382869.520393819</v>
      </c>
      <c r="X915" s="192">
        <v>94976314.385358304</v>
      </c>
      <c r="Y915" s="192">
        <v>94835515.929231897</v>
      </c>
      <c r="Z915" s="192">
        <v>95799957.797463596</v>
      </c>
      <c r="AA915" s="192">
        <v>96765500.043658361</v>
      </c>
      <c r="AB915" s="192">
        <v>97950883.706011355</v>
      </c>
      <c r="AC915" s="192">
        <v>98264940.651469335</v>
      </c>
      <c r="AD915" s="192">
        <v>98351759.693353832</v>
      </c>
      <c r="AE915" s="192">
        <f t="shared" si="64"/>
        <v>98351759.693353832</v>
      </c>
      <c r="AF915" s="192">
        <f>HLOOKUP(MAX(T915:AD915),T915:$AD$1158,COUNT(AD915:$AD$1158),FALSE)</f>
        <v>200000</v>
      </c>
      <c r="AK915">
        <v>912</v>
      </c>
      <c r="AL915" s="198">
        <v>87889935.950132102</v>
      </c>
    </row>
    <row r="916" spans="13:38" x14ac:dyDescent="0.25">
      <c r="M916">
        <v>914</v>
      </c>
      <c r="N916">
        <f t="shared" si="61"/>
        <v>40</v>
      </c>
      <c r="O916">
        <f t="shared" si="62"/>
        <v>5000</v>
      </c>
      <c r="P916">
        <f t="shared" si="63"/>
        <v>0.45</v>
      </c>
      <c r="S916">
        <v>914</v>
      </c>
      <c r="T916" s="192">
        <v>97180038.752596021</v>
      </c>
      <c r="U916" s="192">
        <v>98656395.255815327</v>
      </c>
      <c r="V916" s="192">
        <v>100246596.49431366</v>
      </c>
      <c r="W916" s="192">
        <v>101080767.68438229</v>
      </c>
      <c r="X916" s="192">
        <v>101538561.14955343</v>
      </c>
      <c r="Y916" s="192">
        <v>102095142.5817425</v>
      </c>
      <c r="Z916" s="192">
        <v>103340448.69423525</v>
      </c>
      <c r="AA916" s="192">
        <v>104535801.34868515</v>
      </c>
      <c r="AB916" s="192">
        <v>105385885.09965988</v>
      </c>
      <c r="AC916" s="192">
        <v>105957677.11105518</v>
      </c>
      <c r="AD916" s="192">
        <v>106959153.71352959</v>
      </c>
      <c r="AE916" s="192">
        <f t="shared" si="64"/>
        <v>106959153.71352959</v>
      </c>
      <c r="AF916" s="192">
        <f>HLOOKUP(MAX(T916:AD916),T916:$AD$1158,COUNT(AD916:$AD$1158),FALSE)</f>
        <v>200000</v>
      </c>
      <c r="AK916">
        <v>913</v>
      </c>
      <c r="AL916" s="198">
        <v>94686550.877066761</v>
      </c>
    </row>
    <row r="917" spans="13:38" x14ac:dyDescent="0.25">
      <c r="M917">
        <v>915</v>
      </c>
      <c r="N917">
        <f t="shared" si="61"/>
        <v>50</v>
      </c>
      <c r="O917">
        <f t="shared" si="62"/>
        <v>5000</v>
      </c>
      <c r="P917">
        <f t="shared" si="63"/>
        <v>0.45</v>
      </c>
      <c r="S917">
        <v>915</v>
      </c>
      <c r="T917" s="192">
        <v>103035344.18380129</v>
      </c>
      <c r="U917" s="192">
        <v>104752511.1305442</v>
      </c>
      <c r="V917" s="192">
        <v>106135187.49233845</v>
      </c>
      <c r="W917" s="192">
        <v>107227093.74834439</v>
      </c>
      <c r="X917" s="192">
        <v>108313584.10513552</v>
      </c>
      <c r="Y917" s="192">
        <v>108756938.77757916</v>
      </c>
      <c r="Z917" s="192">
        <v>110430898.13112822</v>
      </c>
      <c r="AA917" s="192">
        <v>111713067.6763964</v>
      </c>
      <c r="AB917" s="192">
        <v>113435217.30973633</v>
      </c>
      <c r="AC917" s="192">
        <v>114286040.22618128</v>
      </c>
      <c r="AD917" s="192">
        <v>114909625.2390527</v>
      </c>
      <c r="AE917" s="192">
        <f t="shared" si="64"/>
        <v>114909625.2390527</v>
      </c>
      <c r="AF917" s="192">
        <f>HLOOKUP(MAX(T917:AD917),T917:$AD$1158,COUNT(AD917:$AD$1158),FALSE)</f>
        <v>200000</v>
      </c>
      <c r="AK917">
        <v>914</v>
      </c>
      <c r="AL917" s="198">
        <v>100964443.27049947</v>
      </c>
    </row>
    <row r="918" spans="13:38" x14ac:dyDescent="0.25">
      <c r="M918">
        <v>916</v>
      </c>
      <c r="N918">
        <f t="shared" si="61"/>
        <v>-75</v>
      </c>
      <c r="O918">
        <f t="shared" si="62"/>
        <v>7000</v>
      </c>
      <c r="P918">
        <f t="shared" si="63"/>
        <v>0.45</v>
      </c>
      <c r="S918">
        <v>916</v>
      </c>
      <c r="T918" s="192">
        <v>32061997.73924417</v>
      </c>
      <c r="U918" s="192">
        <v>30953241.011821471</v>
      </c>
      <c r="V918" s="192">
        <v>28802499.847739633</v>
      </c>
      <c r="W918" s="192">
        <v>26632122.27910322</v>
      </c>
      <c r="X918" s="192">
        <v>24083393.815401081</v>
      </c>
      <c r="Y918" s="192">
        <v>21747787.708602551</v>
      </c>
      <c r="Z918" s="192">
        <v>19933416.428785734</v>
      </c>
      <c r="AA918" s="192">
        <v>17891807.245395411</v>
      </c>
      <c r="AB918" s="192">
        <v>15856996.473774012</v>
      </c>
      <c r="AC918" s="192">
        <v>13810165.978374682</v>
      </c>
      <c r="AD918" s="192">
        <v>11304413.267363163</v>
      </c>
      <c r="AE918" s="192">
        <f t="shared" si="64"/>
        <v>32061997.73924417</v>
      </c>
      <c r="AF918" s="192">
        <f>HLOOKUP(MAX(T918:AD918),T918:$AD$1158,COUNT(AD918:$AD$1158),FALSE)</f>
        <v>150000</v>
      </c>
      <c r="AK918">
        <v>915</v>
      </c>
      <c r="AL918" s="198">
        <v>107805714.54346935</v>
      </c>
    </row>
    <row r="919" spans="13:38" x14ac:dyDescent="0.25">
      <c r="M919">
        <v>917</v>
      </c>
      <c r="N919">
        <f t="shared" si="61"/>
        <v>-65</v>
      </c>
      <c r="O919">
        <f t="shared" si="62"/>
        <v>7000</v>
      </c>
      <c r="P919">
        <f t="shared" si="63"/>
        <v>0.45</v>
      </c>
      <c r="S919">
        <v>917</v>
      </c>
      <c r="T919" s="192">
        <v>37831615.773895219</v>
      </c>
      <c r="U919" s="192">
        <v>36505465.906843387</v>
      </c>
      <c r="V919" s="192">
        <v>34886153.270964593</v>
      </c>
      <c r="W919" s="192">
        <v>33244333.046537459</v>
      </c>
      <c r="X919" s="192">
        <v>30931474.332551904</v>
      </c>
      <c r="Y919" s="192">
        <v>28330952.867373608</v>
      </c>
      <c r="Z919" s="192">
        <v>26774316.653494079</v>
      </c>
      <c r="AA919" s="192">
        <v>25576980.477695182</v>
      </c>
      <c r="AB919" s="192">
        <v>23639492.147171155</v>
      </c>
      <c r="AC919" s="192">
        <v>21612346.135258801</v>
      </c>
      <c r="AD919" s="192">
        <v>19176253.755820666</v>
      </c>
      <c r="AE919" s="192">
        <f t="shared" si="64"/>
        <v>37831615.773895219</v>
      </c>
      <c r="AF919" s="192">
        <f>HLOOKUP(MAX(T919:AD919),T919:$AD$1158,COUNT(AD919:$AD$1158),FALSE)</f>
        <v>150000</v>
      </c>
      <c r="AK919">
        <v>916</v>
      </c>
      <c r="AL919" s="198">
        <v>25716540.473422397</v>
      </c>
    </row>
    <row r="920" spans="13:38" x14ac:dyDescent="0.25">
      <c r="M920">
        <v>918</v>
      </c>
      <c r="N920">
        <f t="shared" si="61"/>
        <v>-55</v>
      </c>
      <c r="O920">
        <f t="shared" si="62"/>
        <v>7000</v>
      </c>
      <c r="P920">
        <f t="shared" si="63"/>
        <v>0.45</v>
      </c>
      <c r="S920">
        <v>918</v>
      </c>
      <c r="T920" s="192">
        <v>43126105.602979839</v>
      </c>
      <c r="U920" s="192">
        <v>42516453.708845235</v>
      </c>
      <c r="V920" s="192">
        <v>41176171.978016101</v>
      </c>
      <c r="W920" s="192">
        <v>39312028.073433951</v>
      </c>
      <c r="X920" s="192">
        <v>37256904.425385669</v>
      </c>
      <c r="Y920" s="192">
        <v>35458064.289574072</v>
      </c>
      <c r="Z920" s="192">
        <v>34180458.980744198</v>
      </c>
      <c r="AA920" s="192">
        <v>32675615.768340826</v>
      </c>
      <c r="AB920" s="192">
        <v>31177570.96770636</v>
      </c>
      <c r="AC920" s="192">
        <v>29551059.883500624</v>
      </c>
      <c r="AD920" s="192">
        <v>27754514.233082365</v>
      </c>
      <c r="AE920" s="192">
        <f t="shared" si="64"/>
        <v>43126105.602979839</v>
      </c>
      <c r="AF920" s="192">
        <f>HLOOKUP(MAX(T920:AD920),T920:$AD$1158,COUNT(AD920:$AD$1158),FALSE)</f>
        <v>150000</v>
      </c>
      <c r="AK920">
        <v>917</v>
      </c>
      <c r="AL920" s="198">
        <v>31915801.829789475</v>
      </c>
    </row>
    <row r="921" spans="13:38" x14ac:dyDescent="0.25">
      <c r="M921">
        <v>919</v>
      </c>
      <c r="N921">
        <f t="shared" si="61"/>
        <v>-45</v>
      </c>
      <c r="O921">
        <f t="shared" si="62"/>
        <v>7000</v>
      </c>
      <c r="P921">
        <f t="shared" si="63"/>
        <v>0.45</v>
      </c>
      <c r="S921">
        <v>919</v>
      </c>
      <c r="T921" s="192">
        <v>48858062.499932043</v>
      </c>
      <c r="U921" s="192">
        <v>48108173.080777414</v>
      </c>
      <c r="V921" s="192">
        <v>46986131.938975304</v>
      </c>
      <c r="W921" s="192">
        <v>45788281.201568976</v>
      </c>
      <c r="X921" s="192">
        <v>44149979.437080972</v>
      </c>
      <c r="Y921" s="192">
        <v>42041229.44834514</v>
      </c>
      <c r="Z921" s="192">
        <v>41021359.205452554</v>
      </c>
      <c r="AA921" s="192">
        <v>40411283.512819327</v>
      </c>
      <c r="AB921" s="192">
        <v>38847561.760614701</v>
      </c>
      <c r="AC921" s="192">
        <v>37523847.790779658</v>
      </c>
      <c r="AD921" s="192">
        <v>35626354.721539862</v>
      </c>
      <c r="AE921" s="192">
        <f t="shared" si="64"/>
        <v>48858062.499932043</v>
      </c>
      <c r="AF921" s="192">
        <f>HLOOKUP(MAX(T921:AD921),T921:$AD$1158,COUNT(AD921:$AD$1158),FALSE)</f>
        <v>150000</v>
      </c>
      <c r="AK921">
        <v>918</v>
      </c>
      <c r="AL921" s="198">
        <v>38627288.683997147</v>
      </c>
    </row>
    <row r="922" spans="13:38" x14ac:dyDescent="0.25">
      <c r="M922">
        <v>920</v>
      </c>
      <c r="N922">
        <f t="shared" si="61"/>
        <v>-35</v>
      </c>
      <c r="O922">
        <f t="shared" si="62"/>
        <v>7000</v>
      </c>
      <c r="P922">
        <f t="shared" si="63"/>
        <v>0.45</v>
      </c>
      <c r="S922">
        <v>920</v>
      </c>
      <c r="T922" s="192">
        <v>54152552.329016663</v>
      </c>
      <c r="U922" s="192">
        <v>54119160.882779263</v>
      </c>
      <c r="V922" s="192">
        <v>53276150.646026798</v>
      </c>
      <c r="W922" s="192">
        <v>52141810.979658812</v>
      </c>
      <c r="X922" s="192">
        <v>50475409.529914759</v>
      </c>
      <c r="Y922" s="192">
        <v>49215168.704301514</v>
      </c>
      <c r="Z922" s="192">
        <v>48476162.705669992</v>
      </c>
      <c r="AA922" s="192">
        <v>47509918.803464971</v>
      </c>
      <c r="AB922" s="192">
        <v>46550473.313028857</v>
      </c>
      <c r="AC922" s="192">
        <v>45767082.833178736</v>
      </c>
      <c r="AD922" s="192">
        <v>44148620.668988593</v>
      </c>
      <c r="AE922" s="192">
        <f t="shared" si="64"/>
        <v>54152552.329016663</v>
      </c>
      <c r="AF922" s="192">
        <f>HLOOKUP(MAX(T922:AD922),T922:$AD$1158,COUNT(AD922:$AD$1158),FALSE)</f>
        <v>150000</v>
      </c>
      <c r="AK922">
        <v>919</v>
      </c>
      <c r="AL922" s="198">
        <v>44826550.040364228</v>
      </c>
    </row>
    <row r="923" spans="13:38" x14ac:dyDescent="0.25">
      <c r="M923">
        <v>921</v>
      </c>
      <c r="N923">
        <f t="shared" si="61"/>
        <v>-25</v>
      </c>
      <c r="O923">
        <f t="shared" si="62"/>
        <v>7000</v>
      </c>
      <c r="P923">
        <f t="shared" si="63"/>
        <v>0.45</v>
      </c>
      <c r="S923">
        <v>921</v>
      </c>
      <c r="T923" s="192">
        <v>59803537.779916346</v>
      </c>
      <c r="U923" s="192">
        <v>59671385.777801178</v>
      </c>
      <c r="V923" s="192">
        <v>59086110.606986001</v>
      </c>
      <c r="W923" s="192">
        <v>58425025.840566628</v>
      </c>
      <c r="X923" s="192">
        <v>57226751.883794904</v>
      </c>
      <c r="Y923" s="192">
        <v>55798333.863072567</v>
      </c>
      <c r="Z923" s="192">
        <v>55317062.930378333</v>
      </c>
      <c r="AA923" s="192">
        <v>55086528.834580459</v>
      </c>
      <c r="AB923" s="192">
        <v>54514677.450378284</v>
      </c>
      <c r="AC923" s="192">
        <v>53381188.255698942</v>
      </c>
      <c r="AD923" s="192">
        <v>52020461.157446101</v>
      </c>
      <c r="AE923" s="192">
        <f t="shared" si="64"/>
        <v>59803537.779916346</v>
      </c>
      <c r="AF923" s="192">
        <f>HLOOKUP(MAX(T923:AD923),T923:$AD$1158,COUNT(AD923:$AD$1158),FALSE)</f>
        <v>150000</v>
      </c>
      <c r="AK923">
        <v>920</v>
      </c>
      <c r="AL923" s="198">
        <v>51582133.916779906</v>
      </c>
    </row>
    <row r="924" spans="13:38" x14ac:dyDescent="0.25">
      <c r="M924">
        <v>922</v>
      </c>
      <c r="N924">
        <f t="shared" si="61"/>
        <v>-15</v>
      </c>
      <c r="O924">
        <f t="shared" si="62"/>
        <v>7000</v>
      </c>
      <c r="P924">
        <f t="shared" si="63"/>
        <v>0.45</v>
      </c>
      <c r="S924">
        <v>922</v>
      </c>
      <c r="T924" s="192">
        <v>65098027.609000966</v>
      </c>
      <c r="U924" s="192">
        <v>65597460.454445973</v>
      </c>
      <c r="V924" s="192">
        <v>65417457.130159184</v>
      </c>
      <c r="W924" s="192">
        <v>64778555.618656471</v>
      </c>
      <c r="X924" s="192">
        <v>63850158.016749583</v>
      </c>
      <c r="Y924" s="192">
        <v>62925445.285273045</v>
      </c>
      <c r="Z924" s="192">
        <v>62618583.735748716</v>
      </c>
      <c r="AA924" s="192">
        <v>62519564.032129757</v>
      </c>
      <c r="AB924" s="192">
        <v>61871047.806961201</v>
      </c>
      <c r="AC924" s="192">
        <v>61624423.29809802</v>
      </c>
      <c r="AD924" s="192">
        <v>60598721.634707808</v>
      </c>
      <c r="AE924" s="192">
        <f t="shared" si="64"/>
        <v>65597460.454445973</v>
      </c>
      <c r="AF924" s="192">
        <f>HLOOKUP(MAX(T924:AD924),T924:$AD$1158,COUNT(AD924:$AD$1158),FALSE)</f>
        <v>155000</v>
      </c>
      <c r="AK924">
        <v>921</v>
      </c>
      <c r="AL924" s="198">
        <v>57781395.273147009</v>
      </c>
    </row>
    <row r="925" spans="13:38" x14ac:dyDescent="0.25">
      <c r="M925">
        <v>923</v>
      </c>
      <c r="N925">
        <f t="shared" si="61"/>
        <v>-10</v>
      </c>
      <c r="O925">
        <f t="shared" si="62"/>
        <v>7000</v>
      </c>
      <c r="P925">
        <f t="shared" si="63"/>
        <v>0.45</v>
      </c>
      <c r="S925">
        <v>923</v>
      </c>
      <c r="T925" s="192">
        <v>68242055.883286536</v>
      </c>
      <c r="U925" s="192">
        <v>68435776.703090578</v>
      </c>
      <c r="V925" s="192">
        <v>68257345.800247148</v>
      </c>
      <c r="W925" s="192">
        <v>67787585.467788175</v>
      </c>
      <c r="X925" s="192">
        <v>67308413.776270181</v>
      </c>
      <c r="Y925" s="192">
        <v>66143274.026493013</v>
      </c>
      <c r="Z925" s="192">
        <v>66115675.195526421</v>
      </c>
      <c r="AA925" s="192">
        <v>65989352.820771068</v>
      </c>
      <c r="AB925" s="192">
        <v>65892941.936127424</v>
      </c>
      <c r="AC925" s="192">
        <v>65400333.324762225</v>
      </c>
      <c r="AD925" s="192">
        <v>64446450.494481117</v>
      </c>
      <c r="AE925" s="192">
        <f t="shared" si="64"/>
        <v>68435776.703090578</v>
      </c>
      <c r="AF925" s="192">
        <f>HLOOKUP(MAX(T925:AD925),T925:$AD$1158,COUNT(AD925:$AD$1158),FALSE)</f>
        <v>155000</v>
      </c>
      <c r="AK925">
        <v>922</v>
      </c>
      <c r="AL925" s="198">
        <v>64492882.127354667</v>
      </c>
    </row>
    <row r="926" spans="13:38" x14ac:dyDescent="0.25">
      <c r="M926">
        <v>924</v>
      </c>
      <c r="N926">
        <f t="shared" si="61"/>
        <v>-5</v>
      </c>
      <c r="O926">
        <f t="shared" si="62"/>
        <v>7000</v>
      </c>
      <c r="P926">
        <f t="shared" si="63"/>
        <v>0.45</v>
      </c>
      <c r="S926">
        <v>924</v>
      </c>
      <c r="T926" s="192">
        <v>70867645.643652007</v>
      </c>
      <c r="U926" s="192">
        <v>71149685.349467888</v>
      </c>
      <c r="V926" s="192">
        <v>71227417.09111838</v>
      </c>
      <c r="W926" s="192">
        <v>71104931.634897366</v>
      </c>
      <c r="X926" s="192">
        <v>70400262.49377948</v>
      </c>
      <c r="Y926" s="192">
        <v>69508610.444044098</v>
      </c>
      <c r="Z926" s="192">
        <v>69781742.578433156</v>
      </c>
      <c r="AA926" s="192">
        <v>69870337.35752587</v>
      </c>
      <c r="AB926" s="192">
        <v>69835251.944310635</v>
      </c>
      <c r="AC926" s="192">
        <v>69292689.911219791</v>
      </c>
      <c r="AD926" s="192">
        <v>68470562.123165309</v>
      </c>
      <c r="AE926" s="192">
        <f t="shared" si="64"/>
        <v>71227417.09111838</v>
      </c>
      <c r="AF926" s="192">
        <f>HLOOKUP(MAX(T926:AD926),T926:$AD$1158,COUNT(AD926:$AD$1158),FALSE)</f>
        <v>160000</v>
      </c>
      <c r="AK926">
        <v>923</v>
      </c>
      <c r="AL926" s="198">
        <v>67661965.615515828</v>
      </c>
    </row>
    <row r="927" spans="13:38" x14ac:dyDescent="0.25">
      <c r="M927">
        <v>925</v>
      </c>
      <c r="N927">
        <f t="shared" si="61"/>
        <v>0</v>
      </c>
      <c r="O927">
        <f t="shared" si="62"/>
        <v>7000</v>
      </c>
      <c r="P927">
        <f t="shared" si="63"/>
        <v>0.45</v>
      </c>
      <c r="S927">
        <v>925</v>
      </c>
      <c r="T927" s="192">
        <v>73536545.712371171</v>
      </c>
      <c r="U927" s="192">
        <v>73988001.598112494</v>
      </c>
      <c r="V927" s="192">
        <v>74588692.323420316</v>
      </c>
      <c r="W927" s="192">
        <v>74206757.967995197</v>
      </c>
      <c r="X927" s="192">
        <v>73633843.869103953</v>
      </c>
      <c r="Y927" s="192">
        <v>73317213.28244938</v>
      </c>
      <c r="Z927" s="192">
        <v>73521817.522776544</v>
      </c>
      <c r="AA927" s="192">
        <v>73499183.859530196</v>
      </c>
      <c r="AB927" s="192">
        <v>73483348.60805276</v>
      </c>
      <c r="AC927" s="192">
        <v>73014438.747282445</v>
      </c>
      <c r="AD927" s="192">
        <v>72968716.441929862</v>
      </c>
      <c r="AE927" s="192">
        <f t="shared" si="64"/>
        <v>74588692.323420316</v>
      </c>
      <c r="AF927" s="192">
        <f>HLOOKUP(MAX(T927:AD927),T927:$AD$1158,COUNT(AD927:$AD$1158),FALSE)</f>
        <v>160000</v>
      </c>
      <c r="AK927">
        <v>924</v>
      </c>
      <c r="AL927" s="198">
        <v>70692143.483721763</v>
      </c>
    </row>
    <row r="928" spans="13:38" x14ac:dyDescent="0.25">
      <c r="M928">
        <v>926</v>
      </c>
      <c r="N928">
        <f t="shared" si="61"/>
        <v>10</v>
      </c>
      <c r="O928">
        <f t="shared" si="62"/>
        <v>7000</v>
      </c>
      <c r="P928">
        <f t="shared" si="63"/>
        <v>0.45</v>
      </c>
      <c r="S928">
        <v>926</v>
      </c>
      <c r="T928" s="192">
        <v>79306163.747022197</v>
      </c>
      <c r="U928" s="192">
        <v>79998989.400114343</v>
      </c>
      <c r="V928" s="192">
        <v>80398652.284379512</v>
      </c>
      <c r="W928" s="192">
        <v>80424330.106785819</v>
      </c>
      <c r="X928" s="192">
        <v>80481924.386254758</v>
      </c>
      <c r="Y928" s="192">
        <v>79900378.441220447</v>
      </c>
      <c r="Z928" s="192">
        <v>80362717.747484893</v>
      </c>
      <c r="AA928" s="192">
        <v>80823655.855895206</v>
      </c>
      <c r="AB928" s="192">
        <v>81265844.281449914</v>
      </c>
      <c r="AC928" s="192">
        <v>81257673.789681524</v>
      </c>
      <c r="AD928" s="192">
        <v>80840556.930387363</v>
      </c>
      <c r="AE928" s="192">
        <f t="shared" si="64"/>
        <v>81265844.281449914</v>
      </c>
      <c r="AF928" s="192">
        <f>HLOOKUP(MAX(T928:AD928),T928:$AD$1158,COUNT(AD928:$AD$1158),FALSE)</f>
        <v>190000</v>
      </c>
      <c r="AK928">
        <v>925</v>
      </c>
      <c r="AL928" s="198">
        <v>73861226.971882924</v>
      </c>
    </row>
    <row r="929" spans="13:38" x14ac:dyDescent="0.25">
      <c r="M929">
        <v>927</v>
      </c>
      <c r="N929">
        <f t="shared" si="61"/>
        <v>20</v>
      </c>
      <c r="O929">
        <f t="shared" si="62"/>
        <v>7000</v>
      </c>
      <c r="P929">
        <f t="shared" si="63"/>
        <v>0.45</v>
      </c>
      <c r="S929">
        <v>927</v>
      </c>
      <c r="T929" s="192">
        <v>84600653.576106831</v>
      </c>
      <c r="U929" s="192">
        <v>85551214.295136258</v>
      </c>
      <c r="V929" s="192">
        <v>86688670.991431028</v>
      </c>
      <c r="W929" s="192">
        <v>86993379.718886986</v>
      </c>
      <c r="X929" s="192">
        <v>86807354.479088545</v>
      </c>
      <c r="Y929" s="192">
        <v>87027489.863420919</v>
      </c>
      <c r="Z929" s="192">
        <v>87768860.074735001</v>
      </c>
      <c r="AA929" s="192">
        <v>88333486.894654334</v>
      </c>
      <c r="AB929" s="192">
        <v>88803923.101985112</v>
      </c>
      <c r="AC929" s="192">
        <v>88871779.212201744</v>
      </c>
      <c r="AD929" s="192">
        <v>89418817.40764907</v>
      </c>
      <c r="AE929" s="192">
        <f t="shared" si="64"/>
        <v>89418817.40764907</v>
      </c>
      <c r="AF929" s="192">
        <f>HLOOKUP(MAX(T929:AD929),T929:$AD$1158,COUNT(AD929:$AD$1158),FALSE)</f>
        <v>200000</v>
      </c>
      <c r="AK929">
        <v>926</v>
      </c>
      <c r="AL929" s="198">
        <v>80477905.228343323</v>
      </c>
    </row>
    <row r="930" spans="13:38" x14ac:dyDescent="0.25">
      <c r="M930">
        <v>928</v>
      </c>
      <c r="N930">
        <f t="shared" si="61"/>
        <v>30</v>
      </c>
      <c r="O930">
        <f t="shared" si="62"/>
        <v>7000</v>
      </c>
      <c r="P930">
        <f t="shared" si="63"/>
        <v>0.45</v>
      </c>
      <c r="S930">
        <v>928</v>
      </c>
      <c r="T930" s="192">
        <v>90332610.473059028</v>
      </c>
      <c r="U930" s="192">
        <v>91601696.57404837</v>
      </c>
      <c r="V930" s="192">
        <v>92498630.952390239</v>
      </c>
      <c r="W930" s="192">
        <v>93061074.745783463</v>
      </c>
      <c r="X930" s="192">
        <v>93700429.49078384</v>
      </c>
      <c r="Y930" s="192">
        <v>93610655.022191986</v>
      </c>
      <c r="Z930" s="192">
        <v>94609760.299443349</v>
      </c>
      <c r="AA930" s="192">
        <v>95607464.378840625</v>
      </c>
      <c r="AB930" s="192">
        <v>96820455.090724677</v>
      </c>
      <c r="AC930" s="192">
        <v>97169175.445202366</v>
      </c>
      <c r="AD930" s="192">
        <v>97290657.896106556</v>
      </c>
      <c r="AE930" s="192">
        <f t="shared" si="64"/>
        <v>97290657.896106556</v>
      </c>
      <c r="AF930" s="192">
        <f>HLOOKUP(MAX(T930:AD930),T930:$AD$1158,COUNT(AD930:$AD$1158),FALSE)</f>
        <v>200000</v>
      </c>
      <c r="AK930">
        <v>927</v>
      </c>
      <c r="AL930" s="198">
        <v>86677166.584710449</v>
      </c>
    </row>
    <row r="931" spans="13:38" x14ac:dyDescent="0.25">
      <c r="M931">
        <v>929</v>
      </c>
      <c r="N931">
        <f t="shared" si="61"/>
        <v>40</v>
      </c>
      <c r="O931">
        <f t="shared" si="62"/>
        <v>7000</v>
      </c>
      <c r="P931">
        <f t="shared" si="63"/>
        <v>0.45</v>
      </c>
      <c r="S931">
        <v>929</v>
      </c>
      <c r="T931" s="192">
        <v>95627100.302143648</v>
      </c>
      <c r="U931" s="192">
        <v>97153921.469070271</v>
      </c>
      <c r="V931" s="192">
        <v>98788649.659441724</v>
      </c>
      <c r="W931" s="192">
        <v>99673285.513217703</v>
      </c>
      <c r="X931" s="192">
        <v>100182102.96592338</v>
      </c>
      <c r="Y931" s="192">
        <v>100784594.27814837</v>
      </c>
      <c r="Z931" s="192">
        <v>102064563.7996608</v>
      </c>
      <c r="AA931" s="192">
        <v>103292637.61114039</v>
      </c>
      <c r="AB931" s="192">
        <v>104176825.4473076</v>
      </c>
      <c r="AC931" s="192">
        <v>104783280.86772259</v>
      </c>
      <c r="AD931" s="192">
        <v>105812923.8435553</v>
      </c>
      <c r="AE931" s="192">
        <f t="shared" si="64"/>
        <v>105812923.8435553</v>
      </c>
      <c r="AF931" s="192">
        <f>HLOOKUP(MAX(T931:AD931),T931:$AD$1158,COUNT(AD931:$AD$1158),FALSE)</f>
        <v>200000</v>
      </c>
      <c r="AK931">
        <v>928</v>
      </c>
      <c r="AL931" s="198">
        <v>93388653.438918099</v>
      </c>
    </row>
    <row r="932" spans="13:38" x14ac:dyDescent="0.25">
      <c r="M932">
        <v>930</v>
      </c>
      <c r="N932">
        <f t="shared" si="61"/>
        <v>50</v>
      </c>
      <c r="O932">
        <f t="shared" si="62"/>
        <v>7000</v>
      </c>
      <c r="P932">
        <f t="shared" si="63"/>
        <v>0.45</v>
      </c>
      <c r="S932">
        <v>930</v>
      </c>
      <c r="T932" s="192">
        <v>101396718.33679469</v>
      </c>
      <c r="U932" s="192">
        <v>103164909.27107213</v>
      </c>
      <c r="V932" s="192">
        <v>104598609.62040094</v>
      </c>
      <c r="W932" s="192">
        <v>105740980.54011419</v>
      </c>
      <c r="X932" s="192">
        <v>106873940.10076843</v>
      </c>
      <c r="Y932" s="192">
        <v>107367759.43691941</v>
      </c>
      <c r="Z932" s="192">
        <v>109074439.94749816</v>
      </c>
      <c r="AA932" s="192">
        <v>110391272.90178603</v>
      </c>
      <c r="AB932" s="192">
        <v>112141029.58465703</v>
      </c>
      <c r="AC932" s="192">
        <v>113026515.91012168</v>
      </c>
      <c r="AD932" s="192">
        <v>113684764.33201279</v>
      </c>
      <c r="AE932" s="192">
        <f t="shared" si="64"/>
        <v>113684764.33201279</v>
      </c>
      <c r="AF932" s="192">
        <f>HLOOKUP(MAX(T932:AD932),T932:$AD$1158,COUNT(AD932:$AD$1158),FALSE)</f>
        <v>200000</v>
      </c>
      <c r="AK932">
        <v>929</v>
      </c>
      <c r="AL932" s="198">
        <v>99587914.79528518</v>
      </c>
    </row>
    <row r="933" spans="13:38" x14ac:dyDescent="0.25">
      <c r="M933">
        <v>931</v>
      </c>
      <c r="N933">
        <f t="shared" si="61"/>
        <v>-75</v>
      </c>
      <c r="O933">
        <f t="shared" si="62"/>
        <v>9000</v>
      </c>
      <c r="P933">
        <f t="shared" si="63"/>
        <v>0.45</v>
      </c>
      <c r="S933">
        <v>931</v>
      </c>
      <c r="T933" s="192">
        <v>31453095.465468526</v>
      </c>
      <c r="U933" s="192">
        <v>30388306.366091751</v>
      </c>
      <c r="V933" s="192">
        <v>28291733.987762935</v>
      </c>
      <c r="W933" s="192">
        <v>26171177.860432554</v>
      </c>
      <c r="X933" s="192">
        <v>23672914.060437746</v>
      </c>
      <c r="Y933" s="192">
        <v>21381275.581685137</v>
      </c>
      <c r="Z933" s="192">
        <v>19601567.710888006</v>
      </c>
      <c r="AA933" s="192">
        <v>17594621.936517373</v>
      </c>
      <c r="AB933" s="192">
        <v>15591972.998098459</v>
      </c>
      <c r="AC933" s="192">
        <v>13575251.128047409</v>
      </c>
      <c r="AD933" s="192">
        <v>11102219.574065588</v>
      </c>
      <c r="AE933" s="192">
        <f t="shared" si="64"/>
        <v>31453095.465468526</v>
      </c>
      <c r="AF933" s="192">
        <f>HLOOKUP(MAX(T933:AD933),T933:$AD$1158,COUNT(AD933:$AD$1158),FALSE)</f>
        <v>150000</v>
      </c>
      <c r="AK933">
        <v>930</v>
      </c>
      <c r="AL933" s="198">
        <v>106343498.67170087</v>
      </c>
    </row>
    <row r="934" spans="13:38" x14ac:dyDescent="0.25">
      <c r="M934">
        <v>932</v>
      </c>
      <c r="N934">
        <f t="shared" si="61"/>
        <v>-65</v>
      </c>
      <c r="O934">
        <f t="shared" si="62"/>
        <v>9000</v>
      </c>
      <c r="P934">
        <f t="shared" si="63"/>
        <v>0.45</v>
      </c>
      <c r="S934">
        <v>932</v>
      </c>
      <c r="T934" s="192">
        <v>37137026.103565343</v>
      </c>
      <c r="U934" s="192">
        <v>35861900.224048048</v>
      </c>
      <c r="V934" s="192">
        <v>34293052.251876585</v>
      </c>
      <c r="W934" s="192">
        <v>32697701.231312573</v>
      </c>
      <c r="X934" s="192">
        <v>30435866.504861541</v>
      </c>
      <c r="Y934" s="192">
        <v>27885809.703390587</v>
      </c>
      <c r="Z934" s="192">
        <v>26363836.898530744</v>
      </c>
      <c r="AA934" s="192">
        <v>25194667.096090131</v>
      </c>
      <c r="AB934" s="192">
        <v>23291282.850758586</v>
      </c>
      <c r="AC934" s="192">
        <v>21296857.995875929</v>
      </c>
      <c r="AD934" s="192">
        <v>18895429.025457475</v>
      </c>
      <c r="AE934" s="192">
        <f t="shared" si="64"/>
        <v>37137026.103565343</v>
      </c>
      <c r="AF934" s="192">
        <f>HLOOKUP(MAX(T934:AD934),T934:$AD$1158,COUNT(AD934:$AD$1158),FALSE)</f>
        <v>150000</v>
      </c>
      <c r="AK934">
        <v>931</v>
      </c>
      <c r="AL934" s="198">
        <v>25276991.815396234</v>
      </c>
    </row>
    <row r="935" spans="13:38" x14ac:dyDescent="0.25">
      <c r="M935">
        <v>933</v>
      </c>
      <c r="N935">
        <f t="shared" si="61"/>
        <v>-55</v>
      </c>
      <c r="O935">
        <f t="shared" si="62"/>
        <v>9000</v>
      </c>
      <c r="P935">
        <f t="shared" si="63"/>
        <v>0.45</v>
      </c>
      <c r="S935">
        <v>933</v>
      </c>
      <c r="T935" s="192">
        <v>42352884.895584352</v>
      </c>
      <c r="U935" s="192">
        <v>41787759.953322887</v>
      </c>
      <c r="V935" s="192">
        <v>40497942.886201076</v>
      </c>
      <c r="W935" s="192">
        <v>38686765.221143447</v>
      </c>
      <c r="X935" s="192">
        <v>36682665.560629711</v>
      </c>
      <c r="Y935" s="192">
        <v>34927793.052864037</v>
      </c>
      <c r="Z935" s="192">
        <v>33684851.15305385</v>
      </c>
      <c r="AA935" s="192">
        <v>32214671.349670157</v>
      </c>
      <c r="AB935" s="192">
        <v>30748788.382238187</v>
      </c>
      <c r="AC935" s="192">
        <v>29153588.469609227</v>
      </c>
      <c r="AD935" s="192">
        <v>27388002.106164955</v>
      </c>
      <c r="AE935" s="192">
        <f t="shared" si="64"/>
        <v>42352884.895584352</v>
      </c>
      <c r="AF935" s="192">
        <f>HLOOKUP(MAX(T935:AD935),T935:$AD$1158,COUNT(AD935:$AD$1158),FALSE)</f>
        <v>150000</v>
      </c>
      <c r="AK935">
        <v>932</v>
      </c>
      <c r="AL935" s="198">
        <v>31397622.134697706</v>
      </c>
    </row>
    <row r="936" spans="13:38" x14ac:dyDescent="0.25">
      <c r="M936">
        <v>934</v>
      </c>
      <c r="N936">
        <f t="shared" si="61"/>
        <v>-45</v>
      </c>
      <c r="O936">
        <f t="shared" si="62"/>
        <v>9000</v>
      </c>
      <c r="P936">
        <f t="shared" si="63"/>
        <v>0.45</v>
      </c>
      <c r="S936">
        <v>934</v>
      </c>
      <c r="T936" s="192">
        <v>47999713.71980954</v>
      </c>
      <c r="U936" s="192">
        <v>47300288.964362226</v>
      </c>
      <c r="V936" s="192">
        <v>46229271.810094662</v>
      </c>
      <c r="W936" s="192">
        <v>45079092.822779968</v>
      </c>
      <c r="X936" s="192">
        <v>43490053.175770789</v>
      </c>
      <c r="Y936" s="192">
        <v>41432327.174569488</v>
      </c>
      <c r="Z936" s="192">
        <v>40447120.340696588</v>
      </c>
      <c r="AA936" s="192">
        <v>39864651.697594434</v>
      </c>
      <c r="AB936" s="192">
        <v>38336795.900638007</v>
      </c>
      <c r="AC936" s="192">
        <v>37044041.217776939</v>
      </c>
      <c r="AD936" s="192">
        <v>35181211.557556838</v>
      </c>
      <c r="AE936" s="192">
        <f t="shared" si="64"/>
        <v>47999713.71980954</v>
      </c>
      <c r="AF936" s="192">
        <f>HLOOKUP(MAX(T936:AD936),T936:$AD$1158,COUNT(AD936:$AD$1158),FALSE)</f>
        <v>150000</v>
      </c>
      <c r="AK936">
        <v>933</v>
      </c>
      <c r="AL936" s="198">
        <v>38023980.916178361</v>
      </c>
    </row>
    <row r="937" spans="13:38" x14ac:dyDescent="0.25">
      <c r="M937">
        <v>935</v>
      </c>
      <c r="N937">
        <f t="shared" si="61"/>
        <v>-35</v>
      </c>
      <c r="O937">
        <f t="shared" si="62"/>
        <v>9000</v>
      </c>
      <c r="P937">
        <f t="shared" si="63"/>
        <v>0.45</v>
      </c>
      <c r="S937">
        <v>935</v>
      </c>
      <c r="T937" s="192">
        <v>53215572.511828549</v>
      </c>
      <c r="U937" s="192">
        <v>53226148.693637073</v>
      </c>
      <c r="V937" s="192">
        <v>52434162.444419153</v>
      </c>
      <c r="W937" s="192">
        <v>51350287.441758476</v>
      </c>
      <c r="X937" s="192">
        <v>49736852.231538951</v>
      </c>
      <c r="Y937" s="192">
        <v>48520579.03397163</v>
      </c>
      <c r="Z937" s="192">
        <v>47816236.444359802</v>
      </c>
      <c r="AA937" s="192">
        <v>46884655.95117446</v>
      </c>
      <c r="AB937" s="192">
        <v>45957372.293940842</v>
      </c>
      <c r="AC937" s="192">
        <v>45202148.187449008</v>
      </c>
      <c r="AD937" s="192">
        <v>43618349.432278566</v>
      </c>
      <c r="AE937" s="192">
        <f t="shared" si="64"/>
        <v>53226148.693637073</v>
      </c>
      <c r="AF937" s="192">
        <f>HLOOKUP(MAX(T937:AD937),T937:$AD$1158,COUNT(AD937:$AD$1158),FALSE)</f>
        <v>155000</v>
      </c>
      <c r="AK937">
        <v>934</v>
      </c>
      <c r="AL937" s="198">
        <v>44144611.235479832</v>
      </c>
    </row>
    <row r="938" spans="13:38" x14ac:dyDescent="0.25">
      <c r="M938">
        <v>936</v>
      </c>
      <c r="N938">
        <f t="shared" si="61"/>
        <v>-25</v>
      </c>
      <c r="O938">
        <f t="shared" si="62"/>
        <v>9000</v>
      </c>
      <c r="P938">
        <f t="shared" si="63"/>
        <v>0.45</v>
      </c>
      <c r="S938">
        <v>936</v>
      </c>
      <c r="T938" s="192">
        <v>58782632.436229721</v>
      </c>
      <c r="U938" s="192">
        <v>58699742.551593371</v>
      </c>
      <c r="V938" s="192">
        <v>58165491.368312739</v>
      </c>
      <c r="W938" s="192">
        <v>57552078.351984985</v>
      </c>
      <c r="X938" s="192">
        <v>56404269.058920592</v>
      </c>
      <c r="Y938" s="192">
        <v>55025113.15567708</v>
      </c>
      <c r="Z938" s="192">
        <v>54578505.63200254</v>
      </c>
      <c r="AA938" s="192">
        <v>54377340.455791458</v>
      </c>
      <c r="AB938" s="192">
        <v>53836448.358563252</v>
      </c>
      <c r="AC938" s="192">
        <v>52737622.572903611</v>
      </c>
      <c r="AD938" s="192">
        <v>51411558.883670442</v>
      </c>
      <c r="AE938" s="192">
        <f t="shared" si="64"/>
        <v>58782632.436229721</v>
      </c>
      <c r="AF938" s="192">
        <f>HLOOKUP(MAX(T938:AD938),T938:$AD$1158,COUNT(AD938:$AD$1158),FALSE)</f>
        <v>150000</v>
      </c>
      <c r="AK938">
        <v>935</v>
      </c>
      <c r="AL938" s="198">
        <v>50814507.715341285</v>
      </c>
    </row>
    <row r="939" spans="13:38" x14ac:dyDescent="0.25">
      <c r="M939">
        <v>937</v>
      </c>
      <c r="N939">
        <f t="shared" si="61"/>
        <v>-15</v>
      </c>
      <c r="O939">
        <f t="shared" si="62"/>
        <v>9000</v>
      </c>
      <c r="P939">
        <f t="shared" si="63"/>
        <v>0.45</v>
      </c>
      <c r="S939">
        <v>937</v>
      </c>
      <c r="T939" s="192">
        <v>63998491.22824873</v>
      </c>
      <c r="U939" s="192">
        <v>64541891.701739669</v>
      </c>
      <c r="V939" s="192">
        <v>64411150.494931698</v>
      </c>
      <c r="W939" s="192">
        <v>63823272.9709635</v>
      </c>
      <c r="X939" s="192">
        <v>62945340.032763965</v>
      </c>
      <c r="Y939" s="192">
        <v>62067096.505150542</v>
      </c>
      <c r="Z939" s="192">
        <v>61796100.910874404</v>
      </c>
      <c r="AA939" s="192">
        <v>61728040.494229436</v>
      </c>
      <c r="AB939" s="192">
        <v>61114187.678080566</v>
      </c>
      <c r="AC939" s="192">
        <v>60895729.542575665</v>
      </c>
      <c r="AD939" s="192">
        <v>59904131.964377925</v>
      </c>
      <c r="AE939" s="192">
        <f t="shared" si="64"/>
        <v>64541891.701739669</v>
      </c>
      <c r="AF939" s="192">
        <f>HLOOKUP(MAX(T939:AD939),T939:$AD$1158,COUNT(AD939:$AD$1158),FALSE)</f>
        <v>155000</v>
      </c>
      <c r="AK939">
        <v>936</v>
      </c>
      <c r="AL939" s="198">
        <v>56935138.034642786</v>
      </c>
    </row>
    <row r="940" spans="13:38" x14ac:dyDescent="0.25">
      <c r="M940">
        <v>938</v>
      </c>
      <c r="N940">
        <f t="shared" si="61"/>
        <v>-10</v>
      </c>
      <c r="O940">
        <f t="shared" si="62"/>
        <v>9000</v>
      </c>
      <c r="P940">
        <f t="shared" si="63"/>
        <v>0.45</v>
      </c>
      <c r="S940">
        <v>938</v>
      </c>
      <c r="T940" s="192">
        <v>67095826.013312235</v>
      </c>
      <c r="U940" s="192">
        <v>67340011.496823609</v>
      </c>
      <c r="V940" s="192">
        <v>67212604.581514701</v>
      </c>
      <c r="W940" s="192">
        <v>66793308.912763074</v>
      </c>
      <c r="X940" s="192">
        <v>66360606.425108194</v>
      </c>
      <c r="Y940" s="192">
        <v>65246490.662865564</v>
      </c>
      <c r="Z940" s="192">
        <v>65252995.917091459</v>
      </c>
      <c r="AA940" s="192">
        <v>65159394.69936578</v>
      </c>
      <c r="AB940" s="192">
        <v>65093092.440070406</v>
      </c>
      <c r="AC940" s="192">
        <v>64632645.661907718</v>
      </c>
      <c r="AD940" s="192">
        <v>63713426.240646303</v>
      </c>
      <c r="AE940" s="192">
        <f t="shared" si="64"/>
        <v>67340011.496823609</v>
      </c>
      <c r="AF940" s="192">
        <f>HLOOKUP(MAX(T940:AD940),T940:$AD$1158,COUNT(AD940:$AD$1158),FALSE)</f>
        <v>155000</v>
      </c>
      <c r="AK940">
        <v>937</v>
      </c>
      <c r="AL940" s="198">
        <v>63561496.816123404</v>
      </c>
    </row>
    <row r="941" spans="13:38" x14ac:dyDescent="0.25">
      <c r="M941">
        <v>939</v>
      </c>
      <c r="N941">
        <f t="shared" si="61"/>
        <v>-5</v>
      </c>
      <c r="O941">
        <f t="shared" si="62"/>
        <v>9000</v>
      </c>
      <c r="P941">
        <f t="shared" si="63"/>
        <v>0.45</v>
      </c>
      <c r="S941">
        <v>939</v>
      </c>
      <c r="T941" s="192">
        <v>69682421.866345555</v>
      </c>
      <c r="U941" s="192">
        <v>70015485.559695959</v>
      </c>
      <c r="V941" s="192">
        <v>70142479.418825269</v>
      </c>
      <c r="W941" s="192">
        <v>70067665.712695882</v>
      </c>
      <c r="X941" s="192">
        <v>69414020.559112534</v>
      </c>
      <c r="Y941" s="192">
        <v>68571630.626855984</v>
      </c>
      <c r="Z941" s="192">
        <v>68876924.594447508</v>
      </c>
      <c r="AA941" s="192">
        <v>68997389.868944228</v>
      </c>
      <c r="AB941" s="192">
        <v>68993263.742702991</v>
      </c>
      <c r="AC941" s="192">
        <v>68484805.794804618</v>
      </c>
      <c r="AD941" s="192">
        <v>67697341.41576983</v>
      </c>
      <c r="AE941" s="192">
        <f t="shared" si="64"/>
        <v>70142479.418825269</v>
      </c>
      <c r="AF941" s="192">
        <f>HLOOKUP(MAX(T941:AD941),T941:$AD$1158,COUNT(AD941:$AD$1158),FALSE)</f>
        <v>160000</v>
      </c>
      <c r="AK941">
        <v>938</v>
      </c>
      <c r="AL941" s="198">
        <v>66690383.850723922</v>
      </c>
    </row>
    <row r="942" spans="13:38" x14ac:dyDescent="0.25">
      <c r="M942">
        <v>940</v>
      </c>
      <c r="N942">
        <f t="shared" si="61"/>
        <v>0</v>
      </c>
      <c r="O942">
        <f t="shared" si="62"/>
        <v>9000</v>
      </c>
      <c r="P942">
        <f t="shared" si="63"/>
        <v>0.45</v>
      </c>
      <c r="S942">
        <v>940</v>
      </c>
      <c r="T942" s="192">
        <v>72311684.805331245</v>
      </c>
      <c r="U942" s="192">
        <v>72813605.354779899</v>
      </c>
      <c r="V942" s="192">
        <v>73458263.708133668</v>
      </c>
      <c r="W942" s="192">
        <v>73129295.592233062</v>
      </c>
      <c r="X942" s="192">
        <v>72607405.480876356</v>
      </c>
      <c r="Y942" s="192">
        <v>72334742.522267714</v>
      </c>
      <c r="Z942" s="192">
        <v>72574010.171614558</v>
      </c>
      <c r="AA942" s="192">
        <v>72586039.917387888</v>
      </c>
      <c r="AB942" s="192">
        <v>72602366.499112949</v>
      </c>
      <c r="AC942" s="192">
        <v>72168120.047362328</v>
      </c>
      <c r="AD942" s="192">
        <v>72150564.115368024</v>
      </c>
      <c r="AE942" s="192">
        <f t="shared" si="64"/>
        <v>73458263.708133668</v>
      </c>
      <c r="AF942" s="192">
        <f>HLOOKUP(MAX(T942:AD942),T942:$AD$1158,COUNT(AD942:$AD$1158),FALSE)</f>
        <v>160000</v>
      </c>
      <c r="AK942">
        <v>939</v>
      </c>
      <c r="AL942" s="198">
        <v>69682127.135424882</v>
      </c>
    </row>
    <row r="943" spans="13:38" x14ac:dyDescent="0.25">
      <c r="M943">
        <v>941</v>
      </c>
      <c r="N943">
        <f t="shared" si="61"/>
        <v>10</v>
      </c>
      <c r="O943">
        <f t="shared" si="62"/>
        <v>9000</v>
      </c>
      <c r="P943">
        <f t="shared" si="63"/>
        <v>0.45</v>
      </c>
      <c r="S943">
        <v>941</v>
      </c>
      <c r="T943" s="192">
        <v>77995615.443428069</v>
      </c>
      <c r="U943" s="192">
        <v>78739465.084054738</v>
      </c>
      <c r="V943" s="192">
        <v>79189592.632027254</v>
      </c>
      <c r="W943" s="192">
        <v>79266294.441968083</v>
      </c>
      <c r="X943" s="192">
        <v>79370357.925300151</v>
      </c>
      <c r="Y943" s="192">
        <v>78839276.643973157</v>
      </c>
      <c r="Z943" s="192">
        <v>79336279.359257281</v>
      </c>
      <c r="AA943" s="192">
        <v>79829379.300870106</v>
      </c>
      <c r="AB943" s="192">
        <v>80301676.351773068</v>
      </c>
      <c r="AC943" s="192">
        <v>80326227.017034397</v>
      </c>
      <c r="AD943" s="192">
        <v>79943773.566759914</v>
      </c>
      <c r="AE943" s="192">
        <f t="shared" si="64"/>
        <v>80326227.017034397</v>
      </c>
      <c r="AF943" s="192">
        <f>HLOOKUP(MAX(T943:AD943),T943:$AD$1158,COUNT(AD943:$AD$1158),FALSE)</f>
        <v>195000</v>
      </c>
      <c r="AK943">
        <v>940</v>
      </c>
      <c r="AL943" s="198">
        <v>72811014.170025408</v>
      </c>
    </row>
    <row r="944" spans="13:38" x14ac:dyDescent="0.25">
      <c r="M944">
        <v>942</v>
      </c>
      <c r="N944">
        <f t="shared" si="61"/>
        <v>20</v>
      </c>
      <c r="O944">
        <f t="shared" si="62"/>
        <v>9000</v>
      </c>
      <c r="P944">
        <f t="shared" si="63"/>
        <v>0.45</v>
      </c>
      <c r="S944">
        <v>942</v>
      </c>
      <c r="T944" s="192">
        <v>83211474.235447079</v>
      </c>
      <c r="U944" s="192">
        <v>84213058.942011029</v>
      </c>
      <c r="V944" s="192">
        <v>85394483.26635173</v>
      </c>
      <c r="W944" s="192">
        <v>85750215.981342226</v>
      </c>
      <c r="X944" s="192">
        <v>85617156.981068313</v>
      </c>
      <c r="Y944" s="192">
        <v>85881259.993446603</v>
      </c>
      <c r="Z944" s="192">
        <v>86657293.613780394</v>
      </c>
      <c r="AA944" s="192">
        <v>87256024.518892199</v>
      </c>
      <c r="AB944" s="192">
        <v>87759181.883252665</v>
      </c>
      <c r="AC944" s="192">
        <v>87861701.402488977</v>
      </c>
      <c r="AD944" s="192">
        <v>88436346.64746739</v>
      </c>
      <c r="AE944" s="192">
        <f t="shared" si="64"/>
        <v>88436346.64746739</v>
      </c>
      <c r="AF944" s="192">
        <f>HLOOKUP(MAX(T944:AD944),T944:$AD$1158,COUNT(AD944:$AD$1158),FALSE)</f>
        <v>200000</v>
      </c>
      <c r="AK944">
        <v>941</v>
      </c>
      <c r="AL944" s="198">
        <v>79343766.899987295</v>
      </c>
    </row>
    <row r="945" spans="13:38" x14ac:dyDescent="0.25">
      <c r="M945">
        <v>943</v>
      </c>
      <c r="N945">
        <f t="shared" si="61"/>
        <v>30</v>
      </c>
      <c r="O945">
        <f t="shared" si="62"/>
        <v>9000</v>
      </c>
      <c r="P945">
        <f t="shared" si="63"/>
        <v>0.45</v>
      </c>
      <c r="S945">
        <v>943</v>
      </c>
      <c r="T945" s="192">
        <v>88858303.059672266</v>
      </c>
      <c r="U945" s="192">
        <v>90177853.824368924</v>
      </c>
      <c r="V945" s="192">
        <v>91125812.19024533</v>
      </c>
      <c r="W945" s="192">
        <v>91739279.971173108</v>
      </c>
      <c r="X945" s="192">
        <v>92424544.596209392</v>
      </c>
      <c r="Y945" s="192">
        <v>92385794.115152061</v>
      </c>
      <c r="Z945" s="192">
        <v>93419562.801423132</v>
      </c>
      <c r="AA945" s="192">
        <v>94449428.71402289</v>
      </c>
      <c r="AB945" s="192">
        <v>95690026.475438014</v>
      </c>
      <c r="AC945" s="192">
        <v>96073410.238935411</v>
      </c>
      <c r="AD945" s="192">
        <v>96229556.098859265</v>
      </c>
      <c r="AE945" s="192">
        <f t="shared" si="64"/>
        <v>96229556.098859265</v>
      </c>
      <c r="AF945" s="192">
        <f>HLOOKUP(MAX(T945:AD945),T945:$AD$1158,COUNT(AD945:$AD$1158),FALSE)</f>
        <v>200000</v>
      </c>
      <c r="AK945">
        <v>942</v>
      </c>
      <c r="AL945" s="198">
        <v>85464397.219288796</v>
      </c>
    </row>
    <row r="946" spans="13:38" x14ac:dyDescent="0.25">
      <c r="M946">
        <v>944</v>
      </c>
      <c r="N946">
        <f t="shared" si="61"/>
        <v>40</v>
      </c>
      <c r="O946">
        <f t="shared" si="62"/>
        <v>9000</v>
      </c>
      <c r="P946">
        <f t="shared" si="63"/>
        <v>0.45</v>
      </c>
      <c r="S946">
        <v>944</v>
      </c>
      <c r="T946" s="192">
        <v>94074161.851691276</v>
      </c>
      <c r="U946" s="192">
        <v>95651447.682325229</v>
      </c>
      <c r="V946" s="192">
        <v>97330702.824569821</v>
      </c>
      <c r="W946" s="192">
        <v>98265803.342053115</v>
      </c>
      <c r="X946" s="192">
        <v>98825644.78229335</v>
      </c>
      <c r="Y946" s="192">
        <v>99474045.974554226</v>
      </c>
      <c r="Z946" s="192">
        <v>100788678.90508634</v>
      </c>
      <c r="AA946" s="192">
        <v>102049473.87359564</v>
      </c>
      <c r="AB946" s="192">
        <v>102967765.79495534</v>
      </c>
      <c r="AC946" s="192">
        <v>103608884.62438999</v>
      </c>
      <c r="AD946" s="192">
        <v>104666693.973581</v>
      </c>
      <c r="AE946" s="192">
        <f t="shared" si="64"/>
        <v>104666693.973581</v>
      </c>
      <c r="AF946" s="192">
        <f>HLOOKUP(MAX(T946:AD946),T946:$AD$1158,COUNT(AD946:$AD$1158),FALSE)</f>
        <v>200000</v>
      </c>
      <c r="AK946">
        <v>943</v>
      </c>
      <c r="AL946" s="198">
        <v>92090756.000769436</v>
      </c>
    </row>
    <row r="947" spans="13:38" x14ac:dyDescent="0.25">
      <c r="M947">
        <v>945</v>
      </c>
      <c r="N947">
        <f t="shared" si="61"/>
        <v>50</v>
      </c>
      <c r="O947">
        <f t="shared" si="62"/>
        <v>9000</v>
      </c>
      <c r="P947">
        <f t="shared" si="63"/>
        <v>0.45</v>
      </c>
      <c r="S947">
        <v>945</v>
      </c>
      <c r="T947" s="192">
        <v>99758092.4897881</v>
      </c>
      <c r="U947" s="192">
        <v>101577307.41160005</v>
      </c>
      <c r="V947" s="192">
        <v>103062031.74846342</v>
      </c>
      <c r="W947" s="192">
        <v>104254867.331884</v>
      </c>
      <c r="X947" s="192">
        <v>105434296.09640135</v>
      </c>
      <c r="Y947" s="192">
        <v>105978580.09625965</v>
      </c>
      <c r="Z947" s="192">
        <v>107717981.76386814</v>
      </c>
      <c r="AA947" s="192">
        <v>109069478.12717566</v>
      </c>
      <c r="AB947" s="192">
        <v>110846841.85957775</v>
      </c>
      <c r="AC947" s="192">
        <v>111766991.59406208</v>
      </c>
      <c r="AD947" s="192">
        <v>112459903.42497288</v>
      </c>
      <c r="AE947" s="192">
        <f t="shared" si="64"/>
        <v>112459903.42497288</v>
      </c>
      <c r="AF947" s="192">
        <f>HLOOKUP(MAX(T947:AD947),T947:$AD$1158,COUNT(AD947:$AD$1158),FALSE)</f>
        <v>200000</v>
      </c>
      <c r="AK947">
        <v>944</v>
      </c>
      <c r="AL947" s="198">
        <v>98211386.320070922</v>
      </c>
    </row>
    <row r="948" spans="13:38" x14ac:dyDescent="0.25">
      <c r="M948">
        <v>946</v>
      </c>
      <c r="N948">
        <f t="shared" si="61"/>
        <v>-75</v>
      </c>
      <c r="O948">
        <f t="shared" si="62"/>
        <v>11000</v>
      </c>
      <c r="P948">
        <f t="shared" si="63"/>
        <v>0.45</v>
      </c>
      <c r="S948">
        <v>946</v>
      </c>
      <c r="T948" s="192">
        <v>30844193.191692874</v>
      </c>
      <c r="U948" s="192">
        <v>29823371.720362023</v>
      </c>
      <c r="V948" s="192">
        <v>27780968.127786234</v>
      </c>
      <c r="W948" s="192">
        <v>25710233.441761892</v>
      </c>
      <c r="X948" s="192">
        <v>23262434.305474408</v>
      </c>
      <c r="Y948" s="192">
        <v>21014763.454767719</v>
      </c>
      <c r="Z948" s="192">
        <v>19269718.992990281</v>
      </c>
      <c r="AA948" s="192">
        <v>17297436.627639335</v>
      </c>
      <c r="AB948" s="192">
        <v>15326949.52242291</v>
      </c>
      <c r="AC948" s="192">
        <v>13340336.277720133</v>
      </c>
      <c r="AD948" s="192">
        <v>10900025.880768012</v>
      </c>
      <c r="AE948" s="192">
        <f t="shared" si="64"/>
        <v>30844193.191692874</v>
      </c>
      <c r="AF948" s="192">
        <f>HLOOKUP(MAX(T948:AD948),T948:$AD$1158,COUNT(AD948:$AD$1158),FALSE)</f>
        <v>150000</v>
      </c>
      <c r="AK948">
        <v>945</v>
      </c>
      <c r="AL948" s="198">
        <v>104881282.79993238</v>
      </c>
    </row>
    <row r="949" spans="13:38" x14ac:dyDescent="0.25">
      <c r="M949">
        <v>947</v>
      </c>
      <c r="N949">
        <f t="shared" si="61"/>
        <v>-65</v>
      </c>
      <c r="O949">
        <f t="shared" si="62"/>
        <v>11000</v>
      </c>
      <c r="P949">
        <f t="shared" si="63"/>
        <v>0.45</v>
      </c>
      <c r="S949">
        <v>947</v>
      </c>
      <c r="T949" s="192">
        <v>36442436.433235466</v>
      </c>
      <c r="U949" s="192">
        <v>35218334.54125271</v>
      </c>
      <c r="V949" s="192">
        <v>33699951.232788563</v>
      </c>
      <c r="W949" s="192">
        <v>32151069.416087687</v>
      </c>
      <c r="X949" s="192">
        <v>29940258.677171193</v>
      </c>
      <c r="Y949" s="192">
        <v>27440666.539407555</v>
      </c>
      <c r="Z949" s="192">
        <v>25953357.143567406</v>
      </c>
      <c r="AA949" s="192">
        <v>24812353.714485079</v>
      </c>
      <c r="AB949" s="192">
        <v>22943073.55434601</v>
      </c>
      <c r="AC949" s="192">
        <v>20981369.856493048</v>
      </c>
      <c r="AD949" s="192">
        <v>18614604.295094285</v>
      </c>
      <c r="AE949" s="192">
        <f t="shared" si="64"/>
        <v>36442436.433235466</v>
      </c>
      <c r="AF949" s="192">
        <f>HLOOKUP(MAX(T949:AD949),T949:$AD$1158,COUNT(AD949:$AD$1158),FALSE)</f>
        <v>150000</v>
      </c>
      <c r="AK949">
        <v>946</v>
      </c>
      <c r="AL949" s="198">
        <v>24837443.157370072</v>
      </c>
    </row>
    <row r="950" spans="13:38" x14ac:dyDescent="0.25">
      <c r="M950">
        <v>948</v>
      </c>
      <c r="N950">
        <f t="shared" si="61"/>
        <v>-55</v>
      </c>
      <c r="O950">
        <f t="shared" si="62"/>
        <v>11000</v>
      </c>
      <c r="P950">
        <f t="shared" si="63"/>
        <v>0.45</v>
      </c>
      <c r="S950">
        <v>948</v>
      </c>
      <c r="T950" s="192">
        <v>41579664.188188866</v>
      </c>
      <c r="U950" s="192">
        <v>41059066.197800532</v>
      </c>
      <c r="V950" s="192">
        <v>39819713.794386044</v>
      </c>
      <c r="W950" s="192">
        <v>38061502.368852943</v>
      </c>
      <c r="X950" s="192">
        <v>36108426.695873737</v>
      </c>
      <c r="Y950" s="192">
        <v>34397521.816153996</v>
      </c>
      <c r="Z950" s="192">
        <v>33189243.325363494</v>
      </c>
      <c r="AA950" s="192">
        <v>31753726.930999495</v>
      </c>
      <c r="AB950" s="192">
        <v>30320005.796770003</v>
      </c>
      <c r="AC950" s="192">
        <v>28756117.055717833</v>
      </c>
      <c r="AD950" s="192">
        <v>27021489.979247537</v>
      </c>
      <c r="AE950" s="192">
        <f t="shared" si="64"/>
        <v>41579664.188188866</v>
      </c>
      <c r="AF950" s="192">
        <f>HLOOKUP(MAX(T950:AD950),T950:$AD$1158,COUNT(AD950:$AD$1158),FALSE)</f>
        <v>150000</v>
      </c>
      <c r="AK950">
        <v>947</v>
      </c>
      <c r="AL950" s="198">
        <v>30879442.439605936</v>
      </c>
    </row>
    <row r="951" spans="13:38" x14ac:dyDescent="0.25">
      <c r="M951">
        <v>949</v>
      </c>
      <c r="N951">
        <f t="shared" si="61"/>
        <v>-45</v>
      </c>
      <c r="O951">
        <f t="shared" si="62"/>
        <v>11000</v>
      </c>
      <c r="P951">
        <f t="shared" si="63"/>
        <v>0.45</v>
      </c>
      <c r="S951">
        <v>949</v>
      </c>
      <c r="T951" s="192">
        <v>47141364.939687036</v>
      </c>
      <c r="U951" s="192">
        <v>46492404.847947061</v>
      </c>
      <c r="V951" s="192">
        <v>45472411.68121402</v>
      </c>
      <c r="W951" s="192">
        <v>44369904.443990953</v>
      </c>
      <c r="X951" s="192">
        <v>42830126.914460607</v>
      </c>
      <c r="Y951" s="192">
        <v>40823424.900793828</v>
      </c>
      <c r="Z951" s="192">
        <v>39872881.475940622</v>
      </c>
      <c r="AA951" s="192">
        <v>39318019.882369548</v>
      </c>
      <c r="AB951" s="192">
        <v>37826030.040661298</v>
      </c>
      <c r="AC951" s="192">
        <v>36564234.644774221</v>
      </c>
      <c r="AD951" s="192">
        <v>34736068.393573813</v>
      </c>
      <c r="AE951" s="192">
        <f t="shared" si="64"/>
        <v>47141364.939687036</v>
      </c>
      <c r="AF951" s="192">
        <f>HLOOKUP(MAX(T951:AD951),T951:$AD$1158,COUNT(AD951:$AD$1158),FALSE)</f>
        <v>150000</v>
      </c>
      <c r="AK951">
        <v>948</v>
      </c>
      <c r="AL951" s="198">
        <v>37420673.148359567</v>
      </c>
    </row>
    <row r="952" spans="13:38" x14ac:dyDescent="0.25">
      <c r="M952">
        <v>950</v>
      </c>
      <c r="N952">
        <f t="shared" si="61"/>
        <v>-35</v>
      </c>
      <c r="O952">
        <f t="shared" si="62"/>
        <v>11000</v>
      </c>
      <c r="P952">
        <f t="shared" si="63"/>
        <v>0.45</v>
      </c>
      <c r="S952">
        <v>950</v>
      </c>
      <c r="T952" s="192">
        <v>52278592.694640435</v>
      </c>
      <c r="U952" s="192">
        <v>52333136.504494891</v>
      </c>
      <c r="V952" s="192">
        <v>51592174.242811508</v>
      </c>
      <c r="W952" s="192">
        <v>50558763.903858155</v>
      </c>
      <c r="X952" s="192">
        <v>48998294.933163151</v>
      </c>
      <c r="Y952" s="192">
        <v>47825989.363641754</v>
      </c>
      <c r="Z952" s="192">
        <v>47156310.183049612</v>
      </c>
      <c r="AA952" s="192">
        <v>46259393.098883957</v>
      </c>
      <c r="AB952" s="192">
        <v>45364271.274852835</v>
      </c>
      <c r="AC952" s="192">
        <v>44637213.54171928</v>
      </c>
      <c r="AD952" s="192">
        <v>43088078.195568524</v>
      </c>
      <c r="AE952" s="192">
        <f t="shared" si="64"/>
        <v>52333136.504494891</v>
      </c>
      <c r="AF952" s="192">
        <f>HLOOKUP(MAX(T952:AD952),T952:$AD$1158,COUNT(AD952:$AD$1158),FALSE)</f>
        <v>155000</v>
      </c>
      <c r="AK952">
        <v>949</v>
      </c>
      <c r="AL952" s="198">
        <v>43462672.430595428</v>
      </c>
    </row>
    <row r="953" spans="13:38" x14ac:dyDescent="0.25">
      <c r="M953">
        <v>951</v>
      </c>
      <c r="N953">
        <f t="shared" si="61"/>
        <v>-25</v>
      </c>
      <c r="O953">
        <f t="shared" si="62"/>
        <v>11000</v>
      </c>
      <c r="P953">
        <f t="shared" si="63"/>
        <v>0.45</v>
      </c>
      <c r="S953">
        <v>951</v>
      </c>
      <c r="T953" s="192">
        <v>57761727.092543095</v>
      </c>
      <c r="U953" s="192">
        <v>57728099.325385563</v>
      </c>
      <c r="V953" s="192">
        <v>57244872.129639469</v>
      </c>
      <c r="W953" s="192">
        <v>56679130.863403343</v>
      </c>
      <c r="X953" s="192">
        <v>55581786.23404628</v>
      </c>
      <c r="Y953" s="192">
        <v>54251892.448281594</v>
      </c>
      <c r="Z953" s="192">
        <v>53839948.333626732</v>
      </c>
      <c r="AA953" s="192">
        <v>53668152.077002436</v>
      </c>
      <c r="AB953" s="192">
        <v>53158219.266748235</v>
      </c>
      <c r="AC953" s="192">
        <v>52094056.890108265</v>
      </c>
      <c r="AD953" s="192">
        <v>50802656.60989479</v>
      </c>
      <c r="AE953" s="192">
        <f t="shared" si="64"/>
        <v>57761727.092543095</v>
      </c>
      <c r="AF953" s="192">
        <f>HLOOKUP(MAX(T953:AD953),T953:$AD$1158,COUNT(AD953:$AD$1158),FALSE)</f>
        <v>150000</v>
      </c>
      <c r="AK953">
        <v>950</v>
      </c>
      <c r="AL953" s="198">
        <v>50046881.513902657</v>
      </c>
    </row>
    <row r="954" spans="13:38" x14ac:dyDescent="0.25">
      <c r="M954">
        <v>952</v>
      </c>
      <c r="N954">
        <f t="shared" si="61"/>
        <v>-15</v>
      </c>
      <c r="O954">
        <f t="shared" si="62"/>
        <v>11000</v>
      </c>
      <c r="P954">
        <f t="shared" si="63"/>
        <v>0.45</v>
      </c>
      <c r="S954">
        <v>952</v>
      </c>
      <c r="T954" s="192">
        <v>62898954.847496495</v>
      </c>
      <c r="U954" s="192">
        <v>63486322.949033342</v>
      </c>
      <c r="V954" s="192">
        <v>63404843.859704204</v>
      </c>
      <c r="W954" s="192">
        <v>62867990.323270537</v>
      </c>
      <c r="X954" s="192">
        <v>62040522.048778348</v>
      </c>
      <c r="Y954" s="192">
        <v>61208747.725028038</v>
      </c>
      <c r="Z954" s="192">
        <v>60973618.0860001</v>
      </c>
      <c r="AA954" s="192">
        <v>60936516.956329107</v>
      </c>
      <c r="AB954" s="192">
        <v>60357327.549199931</v>
      </c>
      <c r="AC954" s="192">
        <v>60167035.787053317</v>
      </c>
      <c r="AD954" s="192">
        <v>59209542.294048049</v>
      </c>
      <c r="AE954" s="192">
        <f t="shared" si="64"/>
        <v>63486322.949033342</v>
      </c>
      <c r="AF954" s="192">
        <f>HLOOKUP(MAX(T954:AD954),T954:$AD$1158,COUNT(AD954:$AD$1158),FALSE)</f>
        <v>155000</v>
      </c>
      <c r="AK954">
        <v>951</v>
      </c>
      <c r="AL954" s="198">
        <v>56088880.796138547</v>
      </c>
    </row>
    <row r="955" spans="13:38" x14ac:dyDescent="0.25">
      <c r="M955">
        <v>953</v>
      </c>
      <c r="N955">
        <f t="shared" si="61"/>
        <v>-10</v>
      </c>
      <c r="O955">
        <f t="shared" si="62"/>
        <v>11000</v>
      </c>
      <c r="P955">
        <f t="shared" si="63"/>
        <v>0.45</v>
      </c>
      <c r="S955">
        <v>953</v>
      </c>
      <c r="T955" s="192">
        <v>65949596.143337935</v>
      </c>
      <c r="U955" s="192">
        <v>66244246.290556625</v>
      </c>
      <c r="V955" s="192">
        <v>66167863.36278227</v>
      </c>
      <c r="W955" s="192">
        <v>65799032.357737944</v>
      </c>
      <c r="X955" s="192">
        <v>65412799.073946193</v>
      </c>
      <c r="Y955" s="192">
        <v>64349707.299238116</v>
      </c>
      <c r="Z955" s="192">
        <v>64390316.638656467</v>
      </c>
      <c r="AA955" s="192">
        <v>64329436.577960521</v>
      </c>
      <c r="AB955" s="192">
        <v>64293242.944013417</v>
      </c>
      <c r="AC955" s="192">
        <v>63864957.999053217</v>
      </c>
      <c r="AD955" s="192">
        <v>62980401.986811467</v>
      </c>
      <c r="AE955" s="192">
        <f t="shared" si="64"/>
        <v>66244246.290556625</v>
      </c>
      <c r="AF955" s="192">
        <f>HLOOKUP(MAX(T955:AD955),T955:$AD$1158,COUNT(AD955:$AD$1158),FALSE)</f>
        <v>155000</v>
      </c>
      <c r="AK955">
        <v>952</v>
      </c>
      <c r="AL955" s="198">
        <v>62630111.50489217</v>
      </c>
    </row>
    <row r="956" spans="13:38" x14ac:dyDescent="0.25">
      <c r="M956">
        <v>954</v>
      </c>
      <c r="N956">
        <f t="shared" si="61"/>
        <v>-5</v>
      </c>
      <c r="O956">
        <f t="shared" si="62"/>
        <v>11000</v>
      </c>
      <c r="P956">
        <f t="shared" si="63"/>
        <v>0.45</v>
      </c>
      <c r="S956">
        <v>954</v>
      </c>
      <c r="T956" s="192">
        <v>68497198.089039102</v>
      </c>
      <c r="U956" s="192">
        <v>68881285.76992403</v>
      </c>
      <c r="V956" s="192">
        <v>69057541.746532172</v>
      </c>
      <c r="W956" s="192">
        <v>69030399.790494412</v>
      </c>
      <c r="X956" s="192">
        <v>68427778.624445602</v>
      </c>
      <c r="Y956" s="192">
        <v>67634650.80966787</v>
      </c>
      <c r="Z956" s="192">
        <v>67972106.610461891</v>
      </c>
      <c r="AA956" s="192">
        <v>68124442.3803626</v>
      </c>
      <c r="AB956" s="192">
        <v>68151275.541095331</v>
      </c>
      <c r="AC956" s="192">
        <v>67676921.678389445</v>
      </c>
      <c r="AD956" s="192">
        <v>66924120.708374321</v>
      </c>
      <c r="AE956" s="192">
        <f t="shared" si="64"/>
        <v>69057541.746532172</v>
      </c>
      <c r="AF956" s="192">
        <f>HLOOKUP(MAX(T956:AD956),T956:$AD$1158,COUNT(AD956:$AD$1158),FALSE)</f>
        <v>160000</v>
      </c>
      <c r="AK956">
        <v>953</v>
      </c>
      <c r="AL956" s="198">
        <v>65718802.085932001</v>
      </c>
    </row>
    <row r="957" spans="13:38" x14ac:dyDescent="0.25">
      <c r="M957">
        <v>955</v>
      </c>
      <c r="N957">
        <f t="shared" si="61"/>
        <v>0</v>
      </c>
      <c r="O957">
        <f t="shared" si="62"/>
        <v>11000</v>
      </c>
      <c r="P957">
        <f t="shared" si="63"/>
        <v>0.45</v>
      </c>
      <c r="S957">
        <v>955</v>
      </c>
      <c r="T957" s="192">
        <v>71086823.898291335</v>
      </c>
      <c r="U957" s="192">
        <v>71639209.111447304</v>
      </c>
      <c r="V957" s="192">
        <v>72327835.092847005</v>
      </c>
      <c r="W957" s="192">
        <v>72051833.216470927</v>
      </c>
      <c r="X957" s="192">
        <v>71580967.092648745</v>
      </c>
      <c r="Y957" s="192">
        <v>71352271.762086049</v>
      </c>
      <c r="Z957" s="192">
        <v>71626202.820452556</v>
      </c>
      <c r="AA957" s="192">
        <v>71672895.975245595</v>
      </c>
      <c r="AB957" s="192">
        <v>71721384.390173137</v>
      </c>
      <c r="AC957" s="192">
        <v>71321801.347442195</v>
      </c>
      <c r="AD957" s="192">
        <v>71332411.788806185</v>
      </c>
      <c r="AE957" s="192">
        <f t="shared" si="64"/>
        <v>72327835.092847005</v>
      </c>
      <c r="AF957" s="192">
        <f>HLOOKUP(MAX(T957:AD957),T957:$AD$1158,COUNT(AD957:$AD$1158),FALSE)</f>
        <v>160000</v>
      </c>
      <c r="AK957">
        <v>954</v>
      </c>
      <c r="AL957" s="198">
        <v>68672110.787128031</v>
      </c>
    </row>
    <row r="958" spans="13:38" x14ac:dyDescent="0.25">
      <c r="M958">
        <v>956</v>
      </c>
      <c r="N958">
        <f t="shared" si="61"/>
        <v>10</v>
      </c>
      <c r="O958">
        <f t="shared" si="62"/>
        <v>11000</v>
      </c>
      <c r="P958">
        <f t="shared" si="63"/>
        <v>0.45</v>
      </c>
      <c r="S958">
        <v>956</v>
      </c>
      <c r="T958" s="192">
        <v>76685067.139833942</v>
      </c>
      <c r="U958" s="192">
        <v>77479940.767995134</v>
      </c>
      <c r="V958" s="192">
        <v>77980532.979674965</v>
      </c>
      <c r="W958" s="192">
        <v>78108258.777150333</v>
      </c>
      <c r="X958" s="192">
        <v>78258791.464345545</v>
      </c>
      <c r="Y958" s="192">
        <v>77778174.846725866</v>
      </c>
      <c r="Z958" s="192">
        <v>78309840.971029699</v>
      </c>
      <c r="AA958" s="192">
        <v>78835102.74584499</v>
      </c>
      <c r="AB958" s="192">
        <v>79337508.422096238</v>
      </c>
      <c r="AC958" s="192">
        <v>79394780.244387239</v>
      </c>
      <c r="AD958" s="192">
        <v>79046990.203132451</v>
      </c>
      <c r="AE958" s="192">
        <f t="shared" si="64"/>
        <v>79394780.244387239</v>
      </c>
      <c r="AF958" s="192">
        <f>HLOOKUP(MAX(T958:AD958),T958:$AD$1158,COUNT(AD958:$AD$1158),FALSE)</f>
        <v>195000</v>
      </c>
      <c r="AK958">
        <v>955</v>
      </c>
      <c r="AL958" s="198">
        <v>71760801.368167877</v>
      </c>
    </row>
    <row r="959" spans="13:38" x14ac:dyDescent="0.25">
      <c r="M959">
        <v>957</v>
      </c>
      <c r="N959">
        <f t="shared" si="61"/>
        <v>20</v>
      </c>
      <c r="O959">
        <f t="shared" si="62"/>
        <v>11000</v>
      </c>
      <c r="P959">
        <f t="shared" si="63"/>
        <v>0.45</v>
      </c>
      <c r="S959">
        <v>957</v>
      </c>
      <c r="T959" s="192">
        <v>81822294.894787326</v>
      </c>
      <c r="U959" s="192">
        <v>82874903.588885829</v>
      </c>
      <c r="V959" s="192">
        <v>84100295.541272461</v>
      </c>
      <c r="W959" s="192">
        <v>84507052.243797481</v>
      </c>
      <c r="X959" s="192">
        <v>84426959.483048096</v>
      </c>
      <c r="Y959" s="192">
        <v>84735030.123472318</v>
      </c>
      <c r="Z959" s="192">
        <v>85545727.152825803</v>
      </c>
      <c r="AA959" s="192">
        <v>86178562.143130049</v>
      </c>
      <c r="AB959" s="192">
        <v>86714440.664520249</v>
      </c>
      <c r="AC959" s="192">
        <v>86851623.592776239</v>
      </c>
      <c r="AD959" s="192">
        <v>87453875.887285709</v>
      </c>
      <c r="AE959" s="192">
        <f t="shared" si="64"/>
        <v>87453875.887285709</v>
      </c>
      <c r="AF959" s="192">
        <f>HLOOKUP(MAX(T959:AD959),T959:$AD$1158,COUNT(AD959:$AD$1158),FALSE)</f>
        <v>200000</v>
      </c>
      <c r="AK959">
        <v>956</v>
      </c>
      <c r="AL959" s="198">
        <v>78209628.571631268</v>
      </c>
    </row>
    <row r="960" spans="13:38" x14ac:dyDescent="0.25">
      <c r="M960">
        <v>958</v>
      </c>
      <c r="N960">
        <f t="shared" si="61"/>
        <v>30</v>
      </c>
      <c r="O960">
        <f t="shared" si="62"/>
        <v>11000</v>
      </c>
      <c r="P960">
        <f t="shared" si="63"/>
        <v>0.45</v>
      </c>
      <c r="S960">
        <v>958</v>
      </c>
      <c r="T960" s="192">
        <v>87383995.646285504</v>
      </c>
      <c r="U960" s="192">
        <v>88754011.074689493</v>
      </c>
      <c r="V960" s="192">
        <v>89752993.428100437</v>
      </c>
      <c r="W960" s="192">
        <v>90417485.196562722</v>
      </c>
      <c r="X960" s="192">
        <v>91148659.701634943</v>
      </c>
      <c r="Y960" s="192">
        <v>91160933.20811215</v>
      </c>
      <c r="Z960" s="192">
        <v>92229365.303402916</v>
      </c>
      <c r="AA960" s="192">
        <v>93291393.049205154</v>
      </c>
      <c r="AB960" s="192">
        <v>94559597.86015135</v>
      </c>
      <c r="AC960" s="192">
        <v>94977645.032668427</v>
      </c>
      <c r="AD960" s="192">
        <v>95168454.30161199</v>
      </c>
      <c r="AE960" s="192">
        <f t="shared" si="64"/>
        <v>95168454.30161199</v>
      </c>
      <c r="AF960" s="192">
        <f>HLOOKUP(MAX(T960:AD960),T960:$AD$1158,COUNT(AD960:$AD$1158),FALSE)</f>
        <v>200000</v>
      </c>
      <c r="AK960">
        <v>957</v>
      </c>
      <c r="AL960" s="198">
        <v>84251627.853867143</v>
      </c>
    </row>
    <row r="961" spans="13:38" x14ac:dyDescent="0.25">
      <c r="M961">
        <v>959</v>
      </c>
      <c r="N961">
        <f t="shared" si="61"/>
        <v>40</v>
      </c>
      <c r="O961">
        <f t="shared" si="62"/>
        <v>11000</v>
      </c>
      <c r="P961">
        <f t="shared" si="63"/>
        <v>0.45</v>
      </c>
      <c r="S961">
        <v>959</v>
      </c>
      <c r="T961" s="192">
        <v>92521223.401238903</v>
      </c>
      <c r="U961" s="192">
        <v>94148973.895580187</v>
      </c>
      <c r="V961" s="192">
        <v>95872755.989697888</v>
      </c>
      <c r="W961" s="192">
        <v>96858321.170888528</v>
      </c>
      <c r="X961" s="192">
        <v>97469186.598663285</v>
      </c>
      <c r="Y961" s="192">
        <v>98163497.670960069</v>
      </c>
      <c r="Z961" s="192">
        <v>99512794.010511905</v>
      </c>
      <c r="AA961" s="192">
        <v>100806310.13605089</v>
      </c>
      <c r="AB961" s="192">
        <v>101758706.14260307</v>
      </c>
      <c r="AC961" s="192">
        <v>102434488.38105741</v>
      </c>
      <c r="AD961" s="192">
        <v>103520464.10360669</v>
      </c>
      <c r="AE961" s="192">
        <f t="shared" si="64"/>
        <v>103520464.10360669</v>
      </c>
      <c r="AF961" s="192">
        <f>HLOOKUP(MAX(T961:AD961),T961:$AD$1158,COUNT(AD961:$AD$1158),FALSE)</f>
        <v>200000</v>
      </c>
      <c r="AK961">
        <v>958</v>
      </c>
      <c r="AL961" s="198">
        <v>90792858.562620774</v>
      </c>
    </row>
    <row r="962" spans="13:38" x14ac:dyDescent="0.25">
      <c r="M962">
        <v>960</v>
      </c>
      <c r="N962">
        <f t="shared" si="61"/>
        <v>50</v>
      </c>
      <c r="O962">
        <f t="shared" si="62"/>
        <v>11000</v>
      </c>
      <c r="P962">
        <f t="shared" si="63"/>
        <v>0.45</v>
      </c>
      <c r="S962">
        <v>960</v>
      </c>
      <c r="T962" s="192">
        <v>98119466.642781496</v>
      </c>
      <c r="U962" s="192">
        <v>99989705.552127987</v>
      </c>
      <c r="V962" s="192">
        <v>101525453.87652586</v>
      </c>
      <c r="W962" s="192">
        <v>102768754.1236538</v>
      </c>
      <c r="X962" s="192">
        <v>103994652.09203428</v>
      </c>
      <c r="Y962" s="192">
        <v>104589400.75559992</v>
      </c>
      <c r="Z962" s="192">
        <v>106361523.58023806</v>
      </c>
      <c r="AA962" s="192">
        <v>107747683.3525653</v>
      </c>
      <c r="AB962" s="192">
        <v>109552654.13449846</v>
      </c>
      <c r="AC962" s="192">
        <v>110507467.27800246</v>
      </c>
      <c r="AD962" s="192">
        <v>111235042.51793297</v>
      </c>
      <c r="AE962" s="192">
        <f t="shared" si="64"/>
        <v>111235042.51793297</v>
      </c>
      <c r="AF962" s="192">
        <f>HLOOKUP(MAX(T962:AD962),T962:$AD$1158,COUNT(AD962:$AD$1158),FALSE)</f>
        <v>200000</v>
      </c>
      <c r="AK962">
        <v>959</v>
      </c>
      <c r="AL962" s="198">
        <v>96834857.84485665</v>
      </c>
    </row>
    <row r="963" spans="13:38" x14ac:dyDescent="0.25">
      <c r="M963">
        <v>961</v>
      </c>
      <c r="N963">
        <f t="shared" si="61"/>
        <v>-75</v>
      </c>
      <c r="O963">
        <f t="shared" si="62"/>
        <v>13000</v>
      </c>
      <c r="P963">
        <f t="shared" si="63"/>
        <v>0.45</v>
      </c>
      <c r="S963">
        <v>961</v>
      </c>
      <c r="T963" s="192">
        <v>30235290.917917222</v>
      </c>
      <c r="U963" s="192">
        <v>29258437.074632298</v>
      </c>
      <c r="V963" s="192">
        <v>27270202.26780954</v>
      </c>
      <c r="W963" s="192">
        <v>25249289.023091227</v>
      </c>
      <c r="X963" s="192">
        <v>22851954.550511066</v>
      </c>
      <c r="Y963" s="192">
        <v>20648251.327850312</v>
      </c>
      <c r="Z963" s="192">
        <v>18937870.275092553</v>
      </c>
      <c r="AA963" s="192">
        <v>17000251.3187613</v>
      </c>
      <c r="AB963" s="192">
        <v>15061926.04674736</v>
      </c>
      <c r="AC963" s="192">
        <v>13105421.427392857</v>
      </c>
      <c r="AD963" s="192">
        <v>10697832.187470436</v>
      </c>
      <c r="AE963" s="192">
        <f t="shared" si="64"/>
        <v>30235290.917917222</v>
      </c>
      <c r="AF963" s="192">
        <f>HLOOKUP(MAX(T963:AD963),T963:$AD$1158,COUNT(AD963:$AD$1158),FALSE)</f>
        <v>150000</v>
      </c>
      <c r="AK963">
        <v>960</v>
      </c>
      <c r="AL963" s="198">
        <v>103419066.92816387</v>
      </c>
    </row>
    <row r="964" spans="13:38" x14ac:dyDescent="0.25">
      <c r="M964">
        <v>962</v>
      </c>
      <c r="N964">
        <f t="shared" ref="N964:N1027" si="65">VLOOKUP(ROUNDUP(MOD(M964,15),0),$J$2:$K$17,2,FALSE)</f>
        <v>-65</v>
      </c>
      <c r="O964">
        <f t="shared" ref="O964:O1027" si="66">VLOOKUP(ROUNDUP(MOD(M964/15,11),0),$J$20:$K$31,2,FALSE)</f>
        <v>13000</v>
      </c>
      <c r="P964">
        <f t="shared" ref="P964:P1027" si="67">VLOOKUP(ROUNDUP(MOD(M964/165,7),0),$J$34:$K$41,2,FALSE)</f>
        <v>0.45</v>
      </c>
      <c r="S964">
        <v>962</v>
      </c>
      <c r="T964" s="192">
        <v>35747846.76290559</v>
      </c>
      <c r="U964" s="192">
        <v>34574768.858457364</v>
      </c>
      <c r="V964" s="192">
        <v>33106850.213700555</v>
      </c>
      <c r="W964" s="192">
        <v>31604437.600862801</v>
      </c>
      <c r="X964" s="192">
        <v>29444650.849480838</v>
      </c>
      <c r="Y964" s="192">
        <v>26995523.37542453</v>
      </c>
      <c r="Z964" s="192">
        <v>25542877.388604064</v>
      </c>
      <c r="AA964" s="192">
        <v>24430040.332880028</v>
      </c>
      <c r="AB964" s="192">
        <v>22594864.257933434</v>
      </c>
      <c r="AC964" s="192">
        <v>20665881.717110176</v>
      </c>
      <c r="AD964" s="192">
        <v>18333779.564731095</v>
      </c>
      <c r="AE964" s="192">
        <f t="shared" ref="AE964:AE1027" si="68">MAX(T964:AD964)</f>
        <v>35747846.76290559</v>
      </c>
      <c r="AF964" s="192">
        <f>HLOOKUP(MAX(T964:AD964),T964:$AD$1158,COUNT(AD964:$AD$1158),FALSE)</f>
        <v>150000</v>
      </c>
      <c r="AK964">
        <v>961</v>
      </c>
      <c r="AL964" s="198">
        <v>24397894.499343913</v>
      </c>
    </row>
    <row r="965" spans="13:38" x14ac:dyDescent="0.25">
      <c r="M965">
        <v>963</v>
      </c>
      <c r="N965">
        <f t="shared" si="65"/>
        <v>-55</v>
      </c>
      <c r="O965">
        <f t="shared" si="66"/>
        <v>13000</v>
      </c>
      <c r="P965">
        <f t="shared" si="67"/>
        <v>0.45</v>
      </c>
      <c r="S965">
        <v>963</v>
      </c>
      <c r="T965" s="192">
        <v>40806443.480793379</v>
      </c>
      <c r="U965" s="192">
        <v>40330372.442278184</v>
      </c>
      <c r="V965" s="192">
        <v>39141484.702571027</v>
      </c>
      <c r="W965" s="192">
        <v>37436239.516562447</v>
      </c>
      <c r="X965" s="192">
        <v>35534187.831117772</v>
      </c>
      <c r="Y965" s="192">
        <v>33867250.579443961</v>
      </c>
      <c r="Z965" s="192">
        <v>32693635.497673146</v>
      </c>
      <c r="AA965" s="192">
        <v>31292782.512328826</v>
      </c>
      <c r="AB965" s="192">
        <v>29891223.211301833</v>
      </c>
      <c r="AC965" s="192">
        <v>28358645.641826432</v>
      </c>
      <c r="AD965" s="192">
        <v>26654977.852330133</v>
      </c>
      <c r="AE965" s="192">
        <f t="shared" si="68"/>
        <v>40806443.480793379</v>
      </c>
      <c r="AF965" s="192">
        <f>HLOOKUP(MAX(T965:AD965),T965:$AD$1158,COUNT(AD965:$AD$1158),FALSE)</f>
        <v>150000</v>
      </c>
      <c r="AK965">
        <v>962</v>
      </c>
      <c r="AL965" s="198">
        <v>30361262.74451416</v>
      </c>
    </row>
    <row r="966" spans="13:38" x14ac:dyDescent="0.25">
      <c r="M966">
        <v>964</v>
      </c>
      <c r="N966">
        <f t="shared" si="65"/>
        <v>-45</v>
      </c>
      <c r="O966">
        <f t="shared" si="66"/>
        <v>13000</v>
      </c>
      <c r="P966">
        <f t="shared" si="67"/>
        <v>0.45</v>
      </c>
      <c r="S966">
        <v>964</v>
      </c>
      <c r="T966" s="192">
        <v>46283016.15956454</v>
      </c>
      <c r="U966" s="192">
        <v>45684520.731531881</v>
      </c>
      <c r="V966" s="192">
        <v>44715551.552333385</v>
      </c>
      <c r="W966" s="192">
        <v>43660716.065201946</v>
      </c>
      <c r="X966" s="192">
        <v>42170200.653150417</v>
      </c>
      <c r="Y966" s="192">
        <v>40214522.627018183</v>
      </c>
      <c r="Z966" s="192">
        <v>39298642.611184657</v>
      </c>
      <c r="AA966" s="192">
        <v>38771388.067144662</v>
      </c>
      <c r="AB966" s="192">
        <v>37315264.180684604</v>
      </c>
      <c r="AC966" s="192">
        <v>36084428.07177151</v>
      </c>
      <c r="AD966" s="192">
        <v>34290925.229590788</v>
      </c>
      <c r="AE966" s="192">
        <f t="shared" si="68"/>
        <v>46283016.15956454</v>
      </c>
      <c r="AF966" s="192">
        <f>HLOOKUP(MAX(T966:AD966),T966:$AD$1158,COUNT(AD966:$AD$1158),FALSE)</f>
        <v>150000</v>
      </c>
      <c r="AK966">
        <v>963</v>
      </c>
      <c r="AL966" s="198">
        <v>36817365.380540788</v>
      </c>
    </row>
    <row r="967" spans="13:38" x14ac:dyDescent="0.25">
      <c r="M967">
        <v>965</v>
      </c>
      <c r="N967">
        <f t="shared" si="65"/>
        <v>-35</v>
      </c>
      <c r="O967">
        <f t="shared" si="66"/>
        <v>13000</v>
      </c>
      <c r="P967">
        <f t="shared" si="67"/>
        <v>0.45</v>
      </c>
      <c r="S967">
        <v>965</v>
      </c>
      <c r="T967" s="192">
        <v>51341612.877452329</v>
      </c>
      <c r="U967" s="192">
        <v>51440124.315352693</v>
      </c>
      <c r="V967" s="192">
        <v>50750186.041203842</v>
      </c>
      <c r="W967" s="192">
        <v>49767240.365957826</v>
      </c>
      <c r="X967" s="192">
        <v>48259737.634787343</v>
      </c>
      <c r="Y967" s="192">
        <v>47131399.693311885</v>
      </c>
      <c r="Z967" s="192">
        <v>46496383.921739422</v>
      </c>
      <c r="AA967" s="192">
        <v>45634130.24659346</v>
      </c>
      <c r="AB967" s="192">
        <v>44771170.25576482</v>
      </c>
      <c r="AC967" s="192">
        <v>44072278.89598956</v>
      </c>
      <c r="AD967" s="192">
        <v>42557806.958858475</v>
      </c>
      <c r="AE967" s="192">
        <f t="shared" si="68"/>
        <v>51440124.315352693</v>
      </c>
      <c r="AF967" s="192">
        <f>HLOOKUP(MAX(T967:AD967),T967:$AD$1158,COUNT(AD967:$AD$1158),FALSE)</f>
        <v>155000</v>
      </c>
      <c r="AK967">
        <v>964</v>
      </c>
      <c r="AL967" s="198">
        <v>42780733.625711031</v>
      </c>
    </row>
    <row r="968" spans="13:38" x14ac:dyDescent="0.25">
      <c r="M968">
        <v>966</v>
      </c>
      <c r="N968">
        <f t="shared" si="65"/>
        <v>-25</v>
      </c>
      <c r="O968">
        <f t="shared" si="66"/>
        <v>13000</v>
      </c>
      <c r="P968">
        <f t="shared" si="67"/>
        <v>0.45</v>
      </c>
      <c r="S968">
        <v>966</v>
      </c>
      <c r="T968" s="192">
        <v>56740821.748856463</v>
      </c>
      <c r="U968" s="192">
        <v>56756456.099177755</v>
      </c>
      <c r="V968" s="192">
        <v>56324252.890966199</v>
      </c>
      <c r="W968" s="192">
        <v>55806183.3748217</v>
      </c>
      <c r="X968" s="192">
        <v>54759303.409171961</v>
      </c>
      <c r="Y968" s="192">
        <v>53478671.740886107</v>
      </c>
      <c r="Z968" s="192">
        <v>53101391.035250932</v>
      </c>
      <c r="AA968" s="192">
        <v>52958963.698213428</v>
      </c>
      <c r="AB968" s="192">
        <v>52479990.174933195</v>
      </c>
      <c r="AC968" s="192">
        <v>51450491.207312919</v>
      </c>
      <c r="AD968" s="192">
        <v>50193754.336119145</v>
      </c>
      <c r="AE968" s="192">
        <f t="shared" si="68"/>
        <v>56756456.099177755</v>
      </c>
      <c r="AF968" s="192">
        <f>HLOOKUP(MAX(T968:AD968),T968:$AD$1158,COUNT(AD968:$AD$1158),FALSE)</f>
        <v>155000</v>
      </c>
      <c r="AK968">
        <v>965</v>
      </c>
      <c r="AL968" s="198">
        <v>49279255.312464036</v>
      </c>
    </row>
    <row r="969" spans="13:38" x14ac:dyDescent="0.25">
      <c r="M969">
        <v>967</v>
      </c>
      <c r="N969">
        <f t="shared" si="65"/>
        <v>-15</v>
      </c>
      <c r="O969">
        <f t="shared" si="66"/>
        <v>13000</v>
      </c>
      <c r="P969">
        <f t="shared" si="67"/>
        <v>0.45</v>
      </c>
      <c r="S969">
        <v>967</v>
      </c>
      <c r="T969" s="192">
        <v>61799418.466744259</v>
      </c>
      <c r="U969" s="192">
        <v>62430754.196327023</v>
      </c>
      <c r="V969" s="192">
        <v>62398537.224476717</v>
      </c>
      <c r="W969" s="192">
        <v>61912707.675577588</v>
      </c>
      <c r="X969" s="192">
        <v>61135704.064792708</v>
      </c>
      <c r="Y969" s="192">
        <v>60350398.944905534</v>
      </c>
      <c r="Z969" s="192">
        <v>60151135.261125788</v>
      </c>
      <c r="AA969" s="192">
        <v>60144993.418428771</v>
      </c>
      <c r="AB969" s="192">
        <v>59600467.420319296</v>
      </c>
      <c r="AC969" s="192">
        <v>59438342.031530961</v>
      </c>
      <c r="AD969" s="192">
        <v>58514952.623718165</v>
      </c>
      <c r="AE969" s="192">
        <f t="shared" si="68"/>
        <v>62430754.196327023</v>
      </c>
      <c r="AF969" s="192">
        <f>HLOOKUP(MAX(T969:AD969),T969:$AD$1158,COUNT(AD969:$AD$1158),FALSE)</f>
        <v>155000</v>
      </c>
      <c r="AK969">
        <v>966</v>
      </c>
      <c r="AL969" s="198">
        <v>55242623.557634301</v>
      </c>
    </row>
    <row r="970" spans="13:38" x14ac:dyDescent="0.25">
      <c r="M970">
        <v>968</v>
      </c>
      <c r="N970">
        <f t="shared" si="65"/>
        <v>-10</v>
      </c>
      <c r="O970">
        <f t="shared" si="66"/>
        <v>13000</v>
      </c>
      <c r="P970">
        <f t="shared" si="67"/>
        <v>0.45</v>
      </c>
      <c r="S970">
        <v>968</v>
      </c>
      <c r="T970" s="192">
        <v>64803366.273363635</v>
      </c>
      <c r="U970" s="192">
        <v>65148481.084289655</v>
      </c>
      <c r="V970" s="192">
        <v>65123122.144049838</v>
      </c>
      <c r="W970" s="192">
        <v>64804755.802712828</v>
      </c>
      <c r="X970" s="192">
        <v>64464991.722784221</v>
      </c>
      <c r="Y970" s="192">
        <v>63452923.935610659</v>
      </c>
      <c r="Z970" s="192">
        <v>63527637.360221505</v>
      </c>
      <c r="AA970" s="192">
        <v>63499478.456555232</v>
      </c>
      <c r="AB970" s="192">
        <v>63493393.44795642</v>
      </c>
      <c r="AC970" s="192">
        <v>63097270.33619868</v>
      </c>
      <c r="AD970" s="192">
        <v>62247377.732976653</v>
      </c>
      <c r="AE970" s="192">
        <f t="shared" si="68"/>
        <v>65148481.084289655</v>
      </c>
      <c r="AF970" s="192">
        <f>HLOOKUP(MAX(T970:AD970),T970:$AD$1158,COUNT(AD970:$AD$1158),FALSE)</f>
        <v>155000</v>
      </c>
      <c r="AK970">
        <v>967</v>
      </c>
      <c r="AL970" s="198">
        <v>61698726.193660915</v>
      </c>
    </row>
    <row r="971" spans="13:38" x14ac:dyDescent="0.25">
      <c r="M971">
        <v>969</v>
      </c>
      <c r="N971">
        <f t="shared" si="65"/>
        <v>-5</v>
      </c>
      <c r="O971">
        <f t="shared" si="66"/>
        <v>13000</v>
      </c>
      <c r="P971">
        <f t="shared" si="67"/>
        <v>0.45</v>
      </c>
      <c r="S971">
        <v>969</v>
      </c>
      <c r="T971" s="192">
        <v>67311974.311732635</v>
      </c>
      <c r="U971" s="192">
        <v>67747085.9801521</v>
      </c>
      <c r="V971" s="192">
        <v>67972604.07423906</v>
      </c>
      <c r="W971" s="192">
        <v>67993133.868292943</v>
      </c>
      <c r="X971" s="192">
        <v>67441536.689778671</v>
      </c>
      <c r="Y971" s="192">
        <v>66697670.992479756</v>
      </c>
      <c r="Z971" s="192">
        <v>67067288.626476273</v>
      </c>
      <c r="AA971" s="192">
        <v>67251494.891780958</v>
      </c>
      <c r="AB971" s="192">
        <v>67309287.339487672</v>
      </c>
      <c r="AC971" s="192">
        <v>66869037.561974272</v>
      </c>
      <c r="AD971" s="192">
        <v>66150900.000978827</v>
      </c>
      <c r="AE971" s="192">
        <f t="shared" si="68"/>
        <v>67993133.868292943</v>
      </c>
      <c r="AF971" s="192">
        <f>HLOOKUP(MAX(T971:AD971),T971:$AD$1158,COUNT(AD971:$AD$1158),FALSE)</f>
        <v>165000</v>
      </c>
      <c r="AK971">
        <v>968</v>
      </c>
      <c r="AL971" s="198">
        <v>64747220.321140081</v>
      </c>
    </row>
    <row r="972" spans="13:38" x14ac:dyDescent="0.25">
      <c r="M972">
        <v>970</v>
      </c>
      <c r="N972">
        <f t="shared" si="65"/>
        <v>0</v>
      </c>
      <c r="O972">
        <f t="shared" si="66"/>
        <v>13000</v>
      </c>
      <c r="P972">
        <f t="shared" si="67"/>
        <v>0.45</v>
      </c>
      <c r="S972">
        <v>970</v>
      </c>
      <c r="T972" s="192">
        <v>69861962.991251439</v>
      </c>
      <c r="U972" s="192">
        <v>70464812.868114725</v>
      </c>
      <c r="V972" s="192">
        <v>71197406.477560341</v>
      </c>
      <c r="W972" s="192">
        <v>70974370.840708792</v>
      </c>
      <c r="X972" s="192">
        <v>70554528.704421148</v>
      </c>
      <c r="Y972" s="192">
        <v>70369801.001904368</v>
      </c>
      <c r="Z972" s="192">
        <v>70678395.469290584</v>
      </c>
      <c r="AA972" s="192">
        <v>70759752.033103302</v>
      </c>
      <c r="AB972" s="192">
        <v>70840402.281233326</v>
      </c>
      <c r="AC972" s="192">
        <v>70475482.647522077</v>
      </c>
      <c r="AD972" s="192">
        <v>70514259.462244332</v>
      </c>
      <c r="AE972" s="192">
        <f t="shared" si="68"/>
        <v>71197406.477560341</v>
      </c>
      <c r="AF972" s="192">
        <f>HLOOKUP(MAX(T972:AD972),T972:$AD$1158,COUNT(AD972:$AD$1158),FALSE)</f>
        <v>160000</v>
      </c>
      <c r="AK972">
        <v>969</v>
      </c>
      <c r="AL972" s="198">
        <v>67662094.438831165</v>
      </c>
    </row>
    <row r="973" spans="13:38" x14ac:dyDescent="0.25">
      <c r="M973">
        <v>971</v>
      </c>
      <c r="N973">
        <f t="shared" si="65"/>
        <v>10</v>
      </c>
      <c r="O973">
        <f t="shared" si="66"/>
        <v>13000</v>
      </c>
      <c r="P973">
        <f t="shared" si="67"/>
        <v>0.45</v>
      </c>
      <c r="S973">
        <v>971</v>
      </c>
      <c r="T973" s="192">
        <v>75374518.836239785</v>
      </c>
      <c r="U973" s="192">
        <v>76220416.451935545</v>
      </c>
      <c r="V973" s="192">
        <v>76771473.327322692</v>
      </c>
      <c r="W973" s="192">
        <v>76950223.112332597</v>
      </c>
      <c r="X973" s="192">
        <v>77147225.003390923</v>
      </c>
      <c r="Y973" s="192">
        <v>76717073.049478576</v>
      </c>
      <c r="Z973" s="192">
        <v>77283402.582802087</v>
      </c>
      <c r="AA973" s="192">
        <v>77840826.190819874</v>
      </c>
      <c r="AB973" s="192">
        <v>78373340.492419407</v>
      </c>
      <c r="AC973" s="192">
        <v>78463333.471740112</v>
      </c>
      <c r="AD973" s="192">
        <v>78150206.839505002</v>
      </c>
      <c r="AE973" s="192">
        <f t="shared" si="68"/>
        <v>78463333.471740112</v>
      </c>
      <c r="AF973" s="192">
        <f>HLOOKUP(MAX(T973:AD973),T973:$AD$1158,COUNT(AD973:$AD$1158),FALSE)</f>
        <v>195000</v>
      </c>
      <c r="AK973">
        <v>970</v>
      </c>
      <c r="AL973" s="198">
        <v>70710588.566310361</v>
      </c>
    </row>
    <row r="974" spans="13:38" x14ac:dyDescent="0.25">
      <c r="M974">
        <v>972</v>
      </c>
      <c r="N974">
        <f t="shared" si="65"/>
        <v>20</v>
      </c>
      <c r="O974">
        <f t="shared" si="66"/>
        <v>13000</v>
      </c>
      <c r="P974">
        <f t="shared" si="67"/>
        <v>0.45</v>
      </c>
      <c r="S974">
        <v>972</v>
      </c>
      <c r="T974" s="192">
        <v>80433115.554127574</v>
      </c>
      <c r="U974" s="192">
        <v>81536748.235760614</v>
      </c>
      <c r="V974" s="192">
        <v>82806107.816193163</v>
      </c>
      <c r="W974" s="192">
        <v>83263888.506252721</v>
      </c>
      <c r="X974" s="192">
        <v>83236761.985027865</v>
      </c>
      <c r="Y974" s="192">
        <v>83588800.253498003</v>
      </c>
      <c r="Z974" s="192">
        <v>84434160.691871151</v>
      </c>
      <c r="AA974" s="192">
        <v>85101099.767367929</v>
      </c>
      <c r="AB974" s="192">
        <v>85669699.445787787</v>
      </c>
      <c r="AC974" s="192">
        <v>85841545.783063471</v>
      </c>
      <c r="AD974" s="192">
        <v>86471405.127104029</v>
      </c>
      <c r="AE974" s="192">
        <f t="shared" si="68"/>
        <v>86471405.127104029</v>
      </c>
      <c r="AF974" s="192">
        <f>HLOOKUP(MAX(T974:AD974),T974:$AD$1158,COUNT(AD974:$AD$1158),FALSE)</f>
        <v>200000</v>
      </c>
      <c r="AK974">
        <v>971</v>
      </c>
      <c r="AL974" s="198">
        <v>77075490.243275225</v>
      </c>
    </row>
    <row r="975" spans="13:38" x14ac:dyDescent="0.25">
      <c r="M975">
        <v>973</v>
      </c>
      <c r="N975">
        <f t="shared" si="65"/>
        <v>30</v>
      </c>
      <c r="O975">
        <f t="shared" si="66"/>
        <v>13000</v>
      </c>
      <c r="P975">
        <f t="shared" si="67"/>
        <v>0.45</v>
      </c>
      <c r="S975">
        <v>973</v>
      </c>
      <c r="T975" s="192">
        <v>85909688.232898727</v>
      </c>
      <c r="U975" s="192">
        <v>87330168.325010046</v>
      </c>
      <c r="V975" s="192">
        <v>88380174.665955514</v>
      </c>
      <c r="W975" s="192">
        <v>89095690.421952382</v>
      </c>
      <c r="X975" s="192">
        <v>89872774.807060495</v>
      </c>
      <c r="Y975" s="192">
        <v>89936072.301072255</v>
      </c>
      <c r="Z975" s="192">
        <v>91039167.805382669</v>
      </c>
      <c r="AA975" s="192">
        <v>92133357.384387404</v>
      </c>
      <c r="AB975" s="192">
        <v>93429169.244864687</v>
      </c>
      <c r="AC975" s="192">
        <v>93881879.826401442</v>
      </c>
      <c r="AD975" s="192">
        <v>94107352.504364699</v>
      </c>
      <c r="AE975" s="192">
        <f t="shared" si="68"/>
        <v>94107352.504364699</v>
      </c>
      <c r="AF975" s="192">
        <f>HLOOKUP(MAX(T975:AD975),T975:$AD$1158,COUNT(AD975:$AD$1158),FALSE)</f>
        <v>200000</v>
      </c>
      <c r="AK975">
        <v>972</v>
      </c>
      <c r="AL975" s="198">
        <v>83038858.488445491</v>
      </c>
    </row>
    <row r="976" spans="13:38" x14ac:dyDescent="0.25">
      <c r="M976">
        <v>974</v>
      </c>
      <c r="N976">
        <f t="shared" si="65"/>
        <v>40</v>
      </c>
      <c r="O976">
        <f t="shared" si="66"/>
        <v>13000</v>
      </c>
      <c r="P976">
        <f t="shared" si="67"/>
        <v>0.45</v>
      </c>
      <c r="S976">
        <v>974</v>
      </c>
      <c r="T976" s="192">
        <v>90968284.950786531</v>
      </c>
      <c r="U976" s="192">
        <v>92646500.108835131</v>
      </c>
      <c r="V976" s="192">
        <v>94414809.154826</v>
      </c>
      <c r="W976" s="192">
        <v>95450838.999723926</v>
      </c>
      <c r="X976" s="192">
        <v>96112728.415033236</v>
      </c>
      <c r="Y976" s="192">
        <v>96852949.367365941</v>
      </c>
      <c r="Z976" s="192">
        <v>98236909.115937456</v>
      </c>
      <c r="AA976" s="192">
        <v>99563146.39850612</v>
      </c>
      <c r="AB976" s="192">
        <v>100549646.49025078</v>
      </c>
      <c r="AC976" s="192">
        <v>101260092.13772483</v>
      </c>
      <c r="AD976" s="192">
        <v>102374234.2336324</v>
      </c>
      <c r="AE976" s="192">
        <f t="shared" si="68"/>
        <v>102374234.2336324</v>
      </c>
      <c r="AF976" s="192">
        <f>HLOOKUP(MAX(T976:AD976),T976:$AD$1158,COUNT(AD976:$AD$1158),FALSE)</f>
        <v>200000</v>
      </c>
      <c r="AK976">
        <v>973</v>
      </c>
      <c r="AL976" s="198">
        <v>89494961.124472126</v>
      </c>
    </row>
    <row r="977" spans="13:38" x14ac:dyDescent="0.25">
      <c r="M977">
        <v>975</v>
      </c>
      <c r="N977">
        <f t="shared" si="65"/>
        <v>50</v>
      </c>
      <c r="O977">
        <f t="shared" si="66"/>
        <v>13000</v>
      </c>
      <c r="P977">
        <f t="shared" si="67"/>
        <v>0.45</v>
      </c>
      <c r="S977">
        <v>975</v>
      </c>
      <c r="T977" s="192">
        <v>96480840.795774892</v>
      </c>
      <c r="U977" s="192">
        <v>98402103.692655936</v>
      </c>
      <c r="V977" s="192">
        <v>99988876.004588351</v>
      </c>
      <c r="W977" s="192">
        <v>101282640.91542359</v>
      </c>
      <c r="X977" s="192">
        <v>102555008.08766721</v>
      </c>
      <c r="Y977" s="192">
        <v>103200221.41494016</v>
      </c>
      <c r="Z977" s="192">
        <v>105005065.39660802</v>
      </c>
      <c r="AA977" s="192">
        <v>106425888.57795493</v>
      </c>
      <c r="AB977" s="192">
        <v>108258466.40941916</v>
      </c>
      <c r="AC977" s="192">
        <v>109247942.96194287</v>
      </c>
      <c r="AD977" s="192">
        <v>110010181.61089304</v>
      </c>
      <c r="AE977" s="192">
        <f t="shared" si="68"/>
        <v>110010181.61089304</v>
      </c>
      <c r="AF977" s="192">
        <f>HLOOKUP(MAX(T977:AD977),T977:$AD$1158,COUNT(AD977:$AD$1158),FALSE)</f>
        <v>200000</v>
      </c>
      <c r="AK977">
        <v>974</v>
      </c>
      <c r="AL977" s="198">
        <v>95458329.369642347</v>
      </c>
    </row>
    <row r="978" spans="13:38" x14ac:dyDescent="0.25">
      <c r="M978">
        <v>976</v>
      </c>
      <c r="N978">
        <f t="shared" si="65"/>
        <v>-75</v>
      </c>
      <c r="O978">
        <f t="shared" si="66"/>
        <v>15000</v>
      </c>
      <c r="P978">
        <f t="shared" si="67"/>
        <v>0.45</v>
      </c>
      <c r="S978">
        <v>976</v>
      </c>
      <c r="T978" s="192">
        <v>29626388.64414157</v>
      </c>
      <c r="U978" s="192">
        <v>28693502.42890257</v>
      </c>
      <c r="V978" s="192">
        <v>26759436.407832842</v>
      </c>
      <c r="W978" s="192">
        <v>24788344.604420561</v>
      </c>
      <c r="X978" s="192">
        <v>22441474.795547727</v>
      </c>
      <c r="Y978" s="192">
        <v>20281739.200932898</v>
      </c>
      <c r="Z978" s="192">
        <v>18606021.557194829</v>
      </c>
      <c r="AA978" s="192">
        <v>16703066.009883258</v>
      </c>
      <c r="AB978" s="192">
        <v>14796902.571071807</v>
      </c>
      <c r="AC978" s="192">
        <v>12870506.577065581</v>
      </c>
      <c r="AD978" s="192">
        <v>10495638.494172858</v>
      </c>
      <c r="AE978" s="192">
        <f t="shared" si="68"/>
        <v>29626388.64414157</v>
      </c>
      <c r="AF978" s="192">
        <f>HLOOKUP(MAX(T978:AD978),T978:$AD$1158,COUNT(AD978:$AD$1158),FALSE)</f>
        <v>150000</v>
      </c>
      <c r="AK978">
        <v>975</v>
      </c>
      <c r="AL978" s="198">
        <v>101956851.05639538</v>
      </c>
    </row>
    <row r="979" spans="13:38" x14ac:dyDescent="0.25">
      <c r="M979">
        <v>977</v>
      </c>
      <c r="N979">
        <f t="shared" si="65"/>
        <v>-65</v>
      </c>
      <c r="O979">
        <f t="shared" si="66"/>
        <v>15000</v>
      </c>
      <c r="P979">
        <f t="shared" si="67"/>
        <v>0.45</v>
      </c>
      <c r="S979">
        <v>977</v>
      </c>
      <c r="T979" s="192">
        <v>35053257.092575721</v>
      </c>
      <c r="U979" s="192">
        <v>33931203.175662026</v>
      </c>
      <c r="V979" s="192">
        <v>32513749.194612548</v>
      </c>
      <c r="W979" s="192">
        <v>31057805.785637908</v>
      </c>
      <c r="X979" s="192">
        <v>28949043.02179049</v>
      </c>
      <c r="Y979" s="192">
        <v>26550380.211441506</v>
      </c>
      <c r="Z979" s="192">
        <v>25132397.633640725</v>
      </c>
      <c r="AA979" s="192">
        <v>24047726.951274976</v>
      </c>
      <c r="AB979" s="192">
        <v>22246654.961520858</v>
      </c>
      <c r="AC979" s="192">
        <v>20350393.577727299</v>
      </c>
      <c r="AD979" s="192">
        <v>18052954.834367905</v>
      </c>
      <c r="AE979" s="192">
        <f t="shared" si="68"/>
        <v>35053257.092575721</v>
      </c>
      <c r="AF979" s="192">
        <f>HLOOKUP(MAX(T979:AD979),T979:$AD$1158,COUNT(AD979:$AD$1158),FALSE)</f>
        <v>150000</v>
      </c>
      <c r="AK979">
        <v>976</v>
      </c>
      <c r="AL979" s="198">
        <v>23958345.841317751</v>
      </c>
    </row>
    <row r="980" spans="13:38" x14ac:dyDescent="0.25">
      <c r="M980">
        <v>978</v>
      </c>
      <c r="N980">
        <f t="shared" si="65"/>
        <v>-55</v>
      </c>
      <c r="O980">
        <f t="shared" si="66"/>
        <v>15000</v>
      </c>
      <c r="P980">
        <f t="shared" si="67"/>
        <v>0.45</v>
      </c>
      <c r="S980">
        <v>978</v>
      </c>
      <c r="T980" s="192">
        <v>40033222.773397885</v>
      </c>
      <c r="U980" s="192">
        <v>39601678.686755836</v>
      </c>
      <c r="V980" s="192">
        <v>38463255.610755995</v>
      </c>
      <c r="W980" s="192">
        <v>36810976.664271943</v>
      </c>
      <c r="X980" s="192">
        <v>34959948.966361806</v>
      </c>
      <c r="Y980" s="192">
        <v>33336979.34273392</v>
      </c>
      <c r="Z980" s="192">
        <v>32198027.669982798</v>
      </c>
      <c r="AA980" s="192">
        <v>30831838.093658164</v>
      </c>
      <c r="AB980" s="192">
        <v>29462440.625833657</v>
      </c>
      <c r="AC980" s="192">
        <v>27961174.227935031</v>
      </c>
      <c r="AD980" s="192">
        <v>26288465.725412715</v>
      </c>
      <c r="AE980" s="192">
        <f t="shared" si="68"/>
        <v>40033222.773397885</v>
      </c>
      <c r="AF980" s="192">
        <f>HLOOKUP(MAX(T980:AD980),T980:$AD$1158,COUNT(AD980:$AD$1158),FALSE)</f>
        <v>150000</v>
      </c>
      <c r="AK980">
        <v>977</v>
      </c>
      <c r="AL980" s="198">
        <v>29843083.049422387</v>
      </c>
    </row>
    <row r="981" spans="13:38" x14ac:dyDescent="0.25">
      <c r="M981">
        <v>979</v>
      </c>
      <c r="N981">
        <f t="shared" si="65"/>
        <v>-45</v>
      </c>
      <c r="O981">
        <f t="shared" si="66"/>
        <v>15000</v>
      </c>
      <c r="P981">
        <f t="shared" si="67"/>
        <v>0.45</v>
      </c>
      <c r="S981">
        <v>979</v>
      </c>
      <c r="T981" s="192">
        <v>45424667.379442036</v>
      </c>
      <c r="U981" s="192">
        <v>44876636.615116701</v>
      </c>
      <c r="V981" s="192">
        <v>43958691.42345275</v>
      </c>
      <c r="W981" s="192">
        <v>42951527.686412938</v>
      </c>
      <c r="X981" s="192">
        <v>41510274.391840219</v>
      </c>
      <c r="Y981" s="192">
        <v>39605620.353242531</v>
      </c>
      <c r="Z981" s="192">
        <v>38724403.746428691</v>
      </c>
      <c r="AA981" s="192">
        <v>38224756.251919776</v>
      </c>
      <c r="AB981" s="192">
        <v>36804498.320707902</v>
      </c>
      <c r="AC981" s="192">
        <v>35604621.498768806</v>
      </c>
      <c r="AD981" s="192">
        <v>33845782.065607756</v>
      </c>
      <c r="AE981" s="192">
        <f t="shared" si="68"/>
        <v>45424667.379442036</v>
      </c>
      <c r="AF981" s="192">
        <f>HLOOKUP(MAX(T981:AD981),T981:$AD$1158,COUNT(AD981:$AD$1158),FALSE)</f>
        <v>150000</v>
      </c>
      <c r="AK981">
        <v>978</v>
      </c>
      <c r="AL981" s="198">
        <v>36214057.612721995</v>
      </c>
    </row>
    <row r="982" spans="13:38" x14ac:dyDescent="0.25">
      <c r="M982">
        <v>980</v>
      </c>
      <c r="N982">
        <f t="shared" si="65"/>
        <v>-35</v>
      </c>
      <c r="O982">
        <f t="shared" si="66"/>
        <v>15000</v>
      </c>
      <c r="P982">
        <f t="shared" si="67"/>
        <v>0.45</v>
      </c>
      <c r="S982">
        <v>980</v>
      </c>
      <c r="T982" s="192">
        <v>50404633.0602642</v>
      </c>
      <c r="U982" s="192">
        <v>50547112.126210503</v>
      </c>
      <c r="V982" s="192">
        <v>49908197.839596197</v>
      </c>
      <c r="W982" s="192">
        <v>48975716.828057498</v>
      </c>
      <c r="X982" s="192">
        <v>47521180.336411551</v>
      </c>
      <c r="Y982" s="192">
        <v>46436810.022982009</v>
      </c>
      <c r="Z982" s="192">
        <v>45836457.660429232</v>
      </c>
      <c r="AA982" s="192">
        <v>45008867.394302957</v>
      </c>
      <c r="AB982" s="192">
        <v>44178069.236676797</v>
      </c>
      <c r="AC982" s="192">
        <v>43507344.250259832</v>
      </c>
      <c r="AD982" s="192">
        <v>42027535.722148448</v>
      </c>
      <c r="AE982" s="192">
        <f t="shared" si="68"/>
        <v>50547112.126210503</v>
      </c>
      <c r="AF982" s="192">
        <f>HLOOKUP(MAX(T982:AD982),T982:$AD$1158,COUNT(AD982:$AD$1158),FALSE)</f>
        <v>155000</v>
      </c>
      <c r="AK982">
        <v>979</v>
      </c>
      <c r="AL982" s="198">
        <v>42098794.820826635</v>
      </c>
    </row>
    <row r="983" spans="13:38" x14ac:dyDescent="0.25">
      <c r="M983">
        <v>981</v>
      </c>
      <c r="N983">
        <f t="shared" si="65"/>
        <v>-25</v>
      </c>
      <c r="O983">
        <f t="shared" si="66"/>
        <v>15000</v>
      </c>
      <c r="P983">
        <f t="shared" si="67"/>
        <v>0.45</v>
      </c>
      <c r="S983">
        <v>981</v>
      </c>
      <c r="T983" s="192">
        <v>55719916.405169852</v>
      </c>
      <c r="U983" s="192">
        <v>55784812.872969963</v>
      </c>
      <c r="V983" s="192">
        <v>55403633.652292937</v>
      </c>
      <c r="W983" s="192">
        <v>54933235.886240073</v>
      </c>
      <c r="X983" s="192">
        <v>53936820.58429765</v>
      </c>
      <c r="Y983" s="192">
        <v>52705451.033490613</v>
      </c>
      <c r="Z983" s="192">
        <v>52362833.736875139</v>
      </c>
      <c r="AA983" s="192">
        <v>52249775.319424421</v>
      </c>
      <c r="AB983" s="192">
        <v>51801761.083118178</v>
      </c>
      <c r="AC983" s="192">
        <v>50806925.524517588</v>
      </c>
      <c r="AD983" s="192">
        <v>49584852.062343493</v>
      </c>
      <c r="AE983" s="192">
        <f t="shared" si="68"/>
        <v>55784812.872969963</v>
      </c>
      <c r="AF983" s="192">
        <f>HLOOKUP(MAX(T983:AD983),T983:$AD$1158,COUNT(AD983:$AD$1158),FALSE)</f>
        <v>155000</v>
      </c>
      <c r="AK983">
        <v>980</v>
      </c>
      <c r="AL983" s="198">
        <v>48511629.111025415</v>
      </c>
    </row>
    <row r="984" spans="13:38" x14ac:dyDescent="0.25">
      <c r="M984">
        <v>982</v>
      </c>
      <c r="N984">
        <f t="shared" si="65"/>
        <v>-15</v>
      </c>
      <c r="O984">
        <f t="shared" si="66"/>
        <v>15000</v>
      </c>
      <c r="P984">
        <f t="shared" si="67"/>
        <v>0.45</v>
      </c>
      <c r="S984">
        <v>982</v>
      </c>
      <c r="T984" s="192">
        <v>60699882.085992008</v>
      </c>
      <c r="U984" s="192">
        <v>61375185.443620712</v>
      </c>
      <c r="V984" s="192">
        <v>61392230.589249231</v>
      </c>
      <c r="W984" s="192">
        <v>60957425.02788464</v>
      </c>
      <c r="X984" s="192">
        <v>60230886.08080709</v>
      </c>
      <c r="Y984" s="192">
        <v>59492050.164783031</v>
      </c>
      <c r="Z984" s="192">
        <v>59328652.436251476</v>
      </c>
      <c r="AA984" s="192">
        <v>59353469.880528443</v>
      </c>
      <c r="AB984" s="192">
        <v>58843607.291438647</v>
      </c>
      <c r="AC984" s="192">
        <v>58709648.276008621</v>
      </c>
      <c r="AD984" s="192">
        <v>57820362.953388304</v>
      </c>
      <c r="AE984" s="192">
        <f t="shared" si="68"/>
        <v>61392230.589249231</v>
      </c>
      <c r="AF984" s="192">
        <f>HLOOKUP(MAX(T984:AD984),T984:$AD$1158,COUNT(AD984:$AD$1158),FALSE)</f>
        <v>160000</v>
      </c>
      <c r="AK984">
        <v>981</v>
      </c>
      <c r="AL984" s="198">
        <v>54396366.319130063</v>
      </c>
    </row>
    <row r="985" spans="13:38" x14ac:dyDescent="0.25">
      <c r="M985">
        <v>983</v>
      </c>
      <c r="N985">
        <f t="shared" si="65"/>
        <v>-10</v>
      </c>
      <c r="O985">
        <f t="shared" si="66"/>
        <v>15000</v>
      </c>
      <c r="P985">
        <f t="shared" si="67"/>
        <v>0.45</v>
      </c>
      <c r="S985">
        <v>983</v>
      </c>
      <c r="T985" s="192">
        <v>63657136.403389335</v>
      </c>
      <c r="U985" s="192">
        <v>64052715.878022678</v>
      </c>
      <c r="V985" s="192">
        <v>64078380.925317399</v>
      </c>
      <c r="W985" s="192">
        <v>63810479.24768772</v>
      </c>
      <c r="X985" s="192">
        <v>63517184.371622235</v>
      </c>
      <c r="Y985" s="192">
        <v>62556140.571983218</v>
      </c>
      <c r="Z985" s="192">
        <v>62664958.081786536</v>
      </c>
      <c r="AA985" s="192">
        <v>62669520.335149966</v>
      </c>
      <c r="AB985" s="192">
        <v>62693543.951899417</v>
      </c>
      <c r="AC985" s="192">
        <v>62329582.673344187</v>
      </c>
      <c r="AD985" s="192">
        <v>61514353.479141816</v>
      </c>
      <c r="AE985" s="192">
        <f t="shared" si="68"/>
        <v>64078380.925317399</v>
      </c>
      <c r="AF985" s="192">
        <f>HLOOKUP(MAX(T985:AD985),T985:$AD$1158,COUNT(AD985:$AD$1158),FALSE)</f>
        <v>160000</v>
      </c>
      <c r="AK985">
        <v>982</v>
      </c>
      <c r="AL985" s="198">
        <v>60767340.882429667</v>
      </c>
    </row>
    <row r="986" spans="13:38" x14ac:dyDescent="0.25">
      <c r="M986">
        <v>984</v>
      </c>
      <c r="N986">
        <f t="shared" si="65"/>
        <v>-5</v>
      </c>
      <c r="O986">
        <f t="shared" si="66"/>
        <v>15000</v>
      </c>
      <c r="P986">
        <f t="shared" si="67"/>
        <v>0.45</v>
      </c>
      <c r="S986">
        <v>984</v>
      </c>
      <c r="T986" s="192">
        <v>66126750.534426168</v>
      </c>
      <c r="U986" s="192">
        <v>66612886.190380171</v>
      </c>
      <c r="V986" s="192">
        <v>66887666.401945964</v>
      </c>
      <c r="W986" s="192">
        <v>66955867.946091458</v>
      </c>
      <c r="X986" s="192">
        <v>66455294.755111724</v>
      </c>
      <c r="Y986" s="192">
        <v>65760691.175291628</v>
      </c>
      <c r="Z986" s="192">
        <v>66162470.64249064</v>
      </c>
      <c r="AA986" s="192">
        <v>66378547.403199315</v>
      </c>
      <c r="AB986" s="192">
        <v>66467299.137880027</v>
      </c>
      <c r="AC986" s="192">
        <v>66061153.445559084</v>
      </c>
      <c r="AD986" s="192">
        <v>65377679.293583348</v>
      </c>
      <c r="AE986" s="192">
        <f t="shared" si="68"/>
        <v>66955867.946091458</v>
      </c>
      <c r="AF986" s="192">
        <f>HLOOKUP(MAX(T986:AD986),T986:$AD$1158,COUNT(AD986:$AD$1158),FALSE)</f>
        <v>165000</v>
      </c>
      <c r="AK986">
        <v>983</v>
      </c>
      <c r="AL986" s="198">
        <v>63775638.556348197</v>
      </c>
    </row>
    <row r="987" spans="13:38" x14ac:dyDescent="0.25">
      <c r="M987">
        <v>985</v>
      </c>
      <c r="N987">
        <f t="shared" si="65"/>
        <v>0</v>
      </c>
      <c r="O987">
        <f t="shared" si="66"/>
        <v>15000</v>
      </c>
      <c r="P987">
        <f t="shared" si="67"/>
        <v>0.45</v>
      </c>
      <c r="S987">
        <v>985</v>
      </c>
      <c r="T987" s="192">
        <v>68637102.084211498</v>
      </c>
      <c r="U987" s="192">
        <v>69290416.624782145</v>
      </c>
      <c r="V987" s="192">
        <v>70066977.862273678</v>
      </c>
      <c r="W987" s="192">
        <v>69896908.464946643</v>
      </c>
      <c r="X987" s="192">
        <v>69528090.316193551</v>
      </c>
      <c r="Y987" s="192">
        <v>69387330.241722688</v>
      </c>
      <c r="Z987" s="192">
        <v>69730588.118128583</v>
      </c>
      <c r="AA987" s="192">
        <v>69846608.090960994</v>
      </c>
      <c r="AB987" s="192">
        <v>69959420.172293499</v>
      </c>
      <c r="AC987" s="192">
        <v>69629163.947601944</v>
      </c>
      <c r="AD987" s="192">
        <v>69696107.135682508</v>
      </c>
      <c r="AE987" s="192">
        <f t="shared" si="68"/>
        <v>70066977.862273678</v>
      </c>
      <c r="AF987" s="192">
        <f>HLOOKUP(MAX(T987:AD987),T987:$AD$1158,COUNT(AD987:$AD$1158),FALSE)</f>
        <v>160000</v>
      </c>
      <c r="AK987">
        <v>984</v>
      </c>
      <c r="AL987" s="198">
        <v>66652078.0905343</v>
      </c>
    </row>
    <row r="988" spans="13:38" x14ac:dyDescent="0.25">
      <c r="M988">
        <v>986</v>
      </c>
      <c r="N988">
        <f t="shared" si="65"/>
        <v>10</v>
      </c>
      <c r="O988">
        <f t="shared" si="66"/>
        <v>15000</v>
      </c>
      <c r="P988">
        <f t="shared" si="67"/>
        <v>0.45</v>
      </c>
      <c r="S988">
        <v>986</v>
      </c>
      <c r="T988" s="192">
        <v>74063970.532645658</v>
      </c>
      <c r="U988" s="192">
        <v>74960892.135875925</v>
      </c>
      <c r="V988" s="192">
        <v>75562413.674970433</v>
      </c>
      <c r="W988" s="192">
        <v>75792187.447514862</v>
      </c>
      <c r="X988" s="192">
        <v>76035658.542436302</v>
      </c>
      <c r="Y988" s="192">
        <v>75655971.2522313</v>
      </c>
      <c r="Z988" s="192">
        <v>76256964.19457449</v>
      </c>
      <c r="AA988" s="192">
        <v>76846549.635794759</v>
      </c>
      <c r="AB988" s="192">
        <v>77409172.562742561</v>
      </c>
      <c r="AC988" s="192">
        <v>77531886.699092969</v>
      </c>
      <c r="AD988" s="192">
        <v>77253423.475877538</v>
      </c>
      <c r="AE988" s="192">
        <f t="shared" si="68"/>
        <v>77531886.699092969</v>
      </c>
      <c r="AF988" s="192">
        <f>HLOOKUP(MAX(T988:AD988),T988:$AD$1158,COUNT(AD988:$AD$1158),FALSE)</f>
        <v>195000</v>
      </c>
      <c r="AK988">
        <v>985</v>
      </c>
      <c r="AL988" s="198">
        <v>69660375.764452815</v>
      </c>
    </row>
    <row r="989" spans="13:38" x14ac:dyDescent="0.25">
      <c r="M989">
        <v>987</v>
      </c>
      <c r="N989">
        <f t="shared" si="65"/>
        <v>20</v>
      </c>
      <c r="O989">
        <f t="shared" si="66"/>
        <v>15000</v>
      </c>
      <c r="P989">
        <f t="shared" si="67"/>
        <v>0.45</v>
      </c>
      <c r="S989">
        <v>987</v>
      </c>
      <c r="T989" s="192">
        <v>79043936.213467821</v>
      </c>
      <c r="U989" s="192">
        <v>80198592.8826354</v>
      </c>
      <c r="V989" s="192">
        <v>81511920.091113865</v>
      </c>
      <c r="W989" s="192">
        <v>82020724.768707961</v>
      </c>
      <c r="X989" s="192">
        <v>82046564.487007633</v>
      </c>
      <c r="Y989" s="192">
        <v>82442570.383523703</v>
      </c>
      <c r="Z989" s="192">
        <v>83322594.23091656</v>
      </c>
      <c r="AA989" s="192">
        <v>84023637.39160578</v>
      </c>
      <c r="AB989" s="192">
        <v>84624958.227055356</v>
      </c>
      <c r="AC989" s="192">
        <v>84831467.973350734</v>
      </c>
      <c r="AD989" s="192">
        <v>85488934.366922379</v>
      </c>
      <c r="AE989" s="192">
        <f t="shared" si="68"/>
        <v>85488934.366922379</v>
      </c>
      <c r="AF989" s="192">
        <f>HLOOKUP(MAX(T989:AD989),T989:$AD$1158,COUNT(AD989:$AD$1158),FALSE)</f>
        <v>200000</v>
      </c>
      <c r="AK989">
        <v>986</v>
      </c>
      <c r="AL989" s="198">
        <v>75941351.914919198</v>
      </c>
    </row>
    <row r="990" spans="13:38" x14ac:dyDescent="0.25">
      <c r="M990">
        <v>988</v>
      </c>
      <c r="N990">
        <f t="shared" si="65"/>
        <v>30</v>
      </c>
      <c r="O990">
        <f t="shared" si="66"/>
        <v>15000</v>
      </c>
      <c r="P990">
        <f t="shared" si="67"/>
        <v>0.45</v>
      </c>
      <c r="S990">
        <v>988</v>
      </c>
      <c r="T990" s="192">
        <v>84435380.81951198</v>
      </c>
      <c r="U990" s="192">
        <v>85906325.575330615</v>
      </c>
      <c r="V990" s="192">
        <v>87007355.903810635</v>
      </c>
      <c r="W990" s="192">
        <v>87773895.647342011</v>
      </c>
      <c r="X990" s="192">
        <v>88596889.912486061</v>
      </c>
      <c r="Y990" s="192">
        <v>88711211.394032329</v>
      </c>
      <c r="Z990" s="192">
        <v>89848970.307362452</v>
      </c>
      <c r="AA990" s="192">
        <v>90975321.719569668</v>
      </c>
      <c r="AB990" s="192">
        <v>92298740.629578039</v>
      </c>
      <c r="AC990" s="192">
        <v>92786114.620134473</v>
      </c>
      <c r="AD990" s="192">
        <v>93046250.707117423</v>
      </c>
      <c r="AE990" s="192">
        <f t="shared" si="68"/>
        <v>93046250.707117423</v>
      </c>
      <c r="AF990" s="192">
        <f>HLOOKUP(MAX(T990:AD990),T990:$AD$1158,COUNT(AD990:$AD$1158),FALSE)</f>
        <v>200000</v>
      </c>
      <c r="AK990">
        <v>987</v>
      </c>
      <c r="AL990" s="198">
        <v>81826089.123023853</v>
      </c>
    </row>
    <row r="991" spans="13:38" x14ac:dyDescent="0.25">
      <c r="M991">
        <v>989</v>
      </c>
      <c r="N991">
        <f t="shared" si="65"/>
        <v>40</v>
      </c>
      <c r="O991">
        <f t="shared" si="66"/>
        <v>15000</v>
      </c>
      <c r="P991">
        <f t="shared" si="67"/>
        <v>0.45</v>
      </c>
      <c r="S991">
        <v>989</v>
      </c>
      <c r="T991" s="192">
        <v>89415346.500334144</v>
      </c>
      <c r="U991" s="192">
        <v>91144026.32209006</v>
      </c>
      <c r="V991" s="192">
        <v>92956862.319954067</v>
      </c>
      <c r="W991" s="192">
        <v>94043356.828559354</v>
      </c>
      <c r="X991" s="192">
        <v>94756270.231403187</v>
      </c>
      <c r="Y991" s="192">
        <v>95542401.063771799</v>
      </c>
      <c r="Z991" s="192">
        <v>96961024.221362993</v>
      </c>
      <c r="AA991" s="192">
        <v>98319982.66096139</v>
      </c>
      <c r="AB991" s="192">
        <v>99340586.837898508</v>
      </c>
      <c r="AC991" s="192">
        <v>100085695.89439224</v>
      </c>
      <c r="AD991" s="192">
        <v>101228004.36365807</v>
      </c>
      <c r="AE991" s="192">
        <f t="shared" si="68"/>
        <v>101228004.36365807</v>
      </c>
      <c r="AF991" s="192">
        <f>HLOOKUP(MAX(T991:AD991),T991:$AD$1158,COUNT(AD991:$AD$1158),FALSE)</f>
        <v>200000</v>
      </c>
      <c r="AK991">
        <v>988</v>
      </c>
      <c r="AL991" s="198">
        <v>88197063.686323434</v>
      </c>
    </row>
    <row r="992" spans="13:38" x14ac:dyDescent="0.25">
      <c r="M992">
        <v>990</v>
      </c>
      <c r="N992">
        <f t="shared" si="65"/>
        <v>50</v>
      </c>
      <c r="O992">
        <f t="shared" si="66"/>
        <v>15000</v>
      </c>
      <c r="P992">
        <f t="shared" si="67"/>
        <v>0.45</v>
      </c>
      <c r="S992">
        <v>990</v>
      </c>
      <c r="T992" s="192">
        <v>94842214.948768303</v>
      </c>
      <c r="U992" s="192">
        <v>96814501.83318387</v>
      </c>
      <c r="V992" s="192">
        <v>98452298.132650822</v>
      </c>
      <c r="W992" s="192">
        <v>99796527.707193375</v>
      </c>
      <c r="X992" s="192">
        <v>101115364.08330013</v>
      </c>
      <c r="Y992" s="192">
        <v>101811042.07428041</v>
      </c>
      <c r="Z992" s="192">
        <v>103648607.21297796</v>
      </c>
      <c r="AA992" s="192">
        <v>105104093.80334458</v>
      </c>
      <c r="AB992" s="192">
        <v>106964278.6843399</v>
      </c>
      <c r="AC992" s="192">
        <v>107988418.64588326</v>
      </c>
      <c r="AD992" s="192">
        <v>108785320.70385313</v>
      </c>
      <c r="AE992" s="192">
        <f t="shared" si="68"/>
        <v>108785320.70385313</v>
      </c>
      <c r="AF992" s="192">
        <f>HLOOKUP(MAX(T992:AD992),T992:$AD$1158,COUNT(AD992:$AD$1158),FALSE)</f>
        <v>200000</v>
      </c>
      <c r="AK992">
        <v>989</v>
      </c>
      <c r="AL992" s="198">
        <v>94081800.894428089</v>
      </c>
    </row>
    <row r="993" spans="13:38" x14ac:dyDescent="0.25">
      <c r="M993">
        <v>991</v>
      </c>
      <c r="N993">
        <f t="shared" si="65"/>
        <v>-75</v>
      </c>
      <c r="O993">
        <f t="shared" si="66"/>
        <v>-5000</v>
      </c>
      <c r="P993">
        <f t="shared" si="67"/>
        <v>0.5</v>
      </c>
      <c r="S993">
        <v>991</v>
      </c>
      <c r="T993" s="192">
        <v>39705153.926694095</v>
      </c>
      <c r="U993" s="192">
        <v>37653933.919269077</v>
      </c>
      <c r="V993" s="192">
        <v>35440122.18312481</v>
      </c>
      <c r="W993" s="192">
        <v>32718739.201165952</v>
      </c>
      <c r="X993" s="192">
        <v>29910433.391290687</v>
      </c>
      <c r="Y993" s="192">
        <v>26481812.033440426</v>
      </c>
      <c r="Z993" s="192">
        <v>24396580.749736309</v>
      </c>
      <c r="AA993" s="192">
        <v>22188340.003982082</v>
      </c>
      <c r="AB993" s="192">
        <v>19629474.518371698</v>
      </c>
      <c r="AC993" s="192">
        <v>17013000.062885094</v>
      </c>
      <c r="AD993" s="192">
        <v>13982333.71457985</v>
      </c>
      <c r="AE993" s="192">
        <f t="shared" si="68"/>
        <v>39705153.926694095</v>
      </c>
      <c r="AF993" s="192">
        <f>HLOOKUP(MAX(T993:AD993),T993:$AD$1158,COUNT(AD993:$AD$1158),FALSE)</f>
        <v>150000</v>
      </c>
      <c r="AK993">
        <v>990</v>
      </c>
      <c r="AL993" s="198">
        <v>100494635.18462688</v>
      </c>
    </row>
    <row r="994" spans="13:38" x14ac:dyDescent="0.25">
      <c r="M994">
        <v>992</v>
      </c>
      <c r="N994">
        <f t="shared" si="65"/>
        <v>-65</v>
      </c>
      <c r="O994">
        <f t="shared" si="66"/>
        <v>-5000</v>
      </c>
      <c r="P994">
        <f t="shared" si="67"/>
        <v>0.5</v>
      </c>
      <c r="S994">
        <v>992</v>
      </c>
      <c r="T994" s="192">
        <v>46118100.144756131</v>
      </c>
      <c r="U994" s="192">
        <v>44545167.902992435</v>
      </c>
      <c r="V994" s="192">
        <v>42471030.685825795</v>
      </c>
      <c r="W994" s="192">
        <v>40299662.691026576</v>
      </c>
      <c r="X994" s="192">
        <v>37518287.097968526</v>
      </c>
      <c r="Y994" s="192">
        <v>34552401.506764024</v>
      </c>
      <c r="Z994" s="192">
        <v>32873845.89471072</v>
      </c>
      <c r="AA994" s="192">
        <v>30848607.222105794</v>
      </c>
      <c r="AB994" s="192">
        <v>28759984.561108705</v>
      </c>
      <c r="AC994" s="192">
        <v>26262945.025808915</v>
      </c>
      <c r="AD994" s="192">
        <v>23654721.066372637</v>
      </c>
      <c r="AE994" s="192">
        <f t="shared" si="68"/>
        <v>46118100.144756131</v>
      </c>
      <c r="AF994" s="192">
        <f>HLOOKUP(MAX(T994:AD994),T994:$AD$1158,COUNT(AD994:$AD$1158),FALSE)</f>
        <v>150000</v>
      </c>
      <c r="AK994">
        <v>991</v>
      </c>
      <c r="AL994" s="198">
        <v>31249566.827300183</v>
      </c>
    </row>
    <row r="995" spans="13:38" x14ac:dyDescent="0.25">
      <c r="M995">
        <v>993</v>
      </c>
      <c r="N995">
        <f t="shared" si="65"/>
        <v>-55</v>
      </c>
      <c r="O995">
        <f t="shared" si="66"/>
        <v>-5000</v>
      </c>
      <c r="P995">
        <f t="shared" si="67"/>
        <v>0.5</v>
      </c>
      <c r="S995">
        <v>993</v>
      </c>
      <c r="T995" s="192">
        <v>52714495.256079443</v>
      </c>
      <c r="U995" s="192">
        <v>51287603.803705007</v>
      </c>
      <c r="V995" s="192">
        <v>49753173.623981833</v>
      </c>
      <c r="W995" s="192">
        <v>47619043.795716003</v>
      </c>
      <c r="X995" s="192">
        <v>45294037.698892072</v>
      </c>
      <c r="Y995" s="192">
        <v>42398544.038711123</v>
      </c>
      <c r="Z995" s="192">
        <v>41058644.805365421</v>
      </c>
      <c r="AA995" s="192">
        <v>39321878.734748915</v>
      </c>
      <c r="AB995" s="192">
        <v>37466044.881386854</v>
      </c>
      <c r="AC995" s="192">
        <v>35255644.608864084</v>
      </c>
      <c r="AD995" s="192">
        <v>32993410.384981044</v>
      </c>
      <c r="AE995" s="192">
        <f t="shared" si="68"/>
        <v>52714495.256079443</v>
      </c>
      <c r="AF995" s="192">
        <f>HLOOKUP(MAX(T995:AD995),T995:$AD$1158,COUNT(AD995:$AD$1158),FALSE)</f>
        <v>150000</v>
      </c>
      <c r="AK995">
        <v>992</v>
      </c>
      <c r="AL995" s="198">
        <v>38668751.923330747</v>
      </c>
    </row>
    <row r="996" spans="13:38" x14ac:dyDescent="0.25">
      <c r="M996">
        <v>994</v>
      </c>
      <c r="N996">
        <f t="shared" si="65"/>
        <v>-45</v>
      </c>
      <c r="O996">
        <f t="shared" si="66"/>
        <v>-5000</v>
      </c>
      <c r="P996">
        <f t="shared" si="67"/>
        <v>0.5</v>
      </c>
      <c r="S996">
        <v>994</v>
      </c>
      <c r="T996" s="192">
        <v>59168458.55480358</v>
      </c>
      <c r="U996" s="192">
        <v>58270966.190156452</v>
      </c>
      <c r="V996" s="192">
        <v>56784082.126682818</v>
      </c>
      <c r="W996" s="192">
        <v>55099955.52423948</v>
      </c>
      <c r="X996" s="192">
        <v>52853540.968062155</v>
      </c>
      <c r="Y996" s="192">
        <v>50627212.408700109</v>
      </c>
      <c r="Z996" s="192">
        <v>49424073.151089072</v>
      </c>
      <c r="AA996" s="192">
        <v>48097924.431427926</v>
      </c>
      <c r="AB996" s="192">
        <v>46421150.971910618</v>
      </c>
      <c r="AC996" s="192">
        <v>44686768.542517088</v>
      </c>
      <c r="AD996" s="192">
        <v>42538194.220304936</v>
      </c>
      <c r="AE996" s="192">
        <f t="shared" si="68"/>
        <v>59168458.55480358</v>
      </c>
      <c r="AF996" s="192">
        <f>HLOOKUP(MAX(T996:AD996),T996:$AD$1158,COUNT(AD996:$AD$1158),FALSE)</f>
        <v>150000</v>
      </c>
      <c r="AK996">
        <v>993</v>
      </c>
      <c r="AL996" s="198">
        <v>46300170.406089865</v>
      </c>
    </row>
    <row r="997" spans="13:38" x14ac:dyDescent="0.25">
      <c r="M997">
        <v>995</v>
      </c>
      <c r="N997">
        <f t="shared" si="65"/>
        <v>-35</v>
      </c>
      <c r="O997">
        <f t="shared" si="66"/>
        <v>-5000</v>
      </c>
      <c r="P997">
        <f t="shared" si="67"/>
        <v>0.5</v>
      </c>
      <c r="S997">
        <v>995</v>
      </c>
      <c r="T997" s="192">
        <v>65853040.389550418</v>
      </c>
      <c r="U997" s="192">
        <v>65013402.090869024</v>
      </c>
      <c r="V997" s="192">
        <v>63970154.982806243</v>
      </c>
      <c r="W997" s="192">
        <v>62372819.530632555</v>
      </c>
      <c r="X997" s="192">
        <v>60781595.447135136</v>
      </c>
      <c r="Y997" s="192">
        <v>58473354.94064723</v>
      </c>
      <c r="Z997" s="192">
        <v>57556854.945813186</v>
      </c>
      <c r="AA997" s="192">
        <v>56571195.944071054</v>
      </c>
      <c r="AB997" s="192">
        <v>55182895.086542182</v>
      </c>
      <c r="AC997" s="192">
        <v>53679468.125572257</v>
      </c>
      <c r="AD997" s="192">
        <v>51817533.066137105</v>
      </c>
      <c r="AE997" s="192">
        <f t="shared" si="68"/>
        <v>65853040.389550418</v>
      </c>
      <c r="AF997" s="192">
        <f>HLOOKUP(MAX(T997:AD997),T997:$AD$1158,COUNT(AD997:$AD$1158),FALSE)</f>
        <v>150000</v>
      </c>
      <c r="AK997">
        <v>994</v>
      </c>
      <c r="AL997" s="198">
        <v>53766808.46729169</v>
      </c>
    </row>
    <row r="998" spans="13:38" x14ac:dyDescent="0.25">
      <c r="M998">
        <v>996</v>
      </c>
      <c r="N998">
        <f t="shared" si="65"/>
        <v>-25</v>
      </c>
      <c r="O998">
        <f t="shared" si="66"/>
        <v>-5000</v>
      </c>
      <c r="P998">
        <f t="shared" si="67"/>
        <v>0.5</v>
      </c>
      <c r="S998">
        <v>996</v>
      </c>
      <c r="T998" s="192">
        <v>72307003.688274547</v>
      </c>
      <c r="U998" s="192">
        <v>71904636.074592367</v>
      </c>
      <c r="V998" s="192">
        <v>70956379.72642231</v>
      </c>
      <c r="W998" s="192">
        <v>70000260.118789524</v>
      </c>
      <c r="X998" s="192">
        <v>68341098.716305226</v>
      </c>
      <c r="Y998" s="192">
        <v>66543944.413970813</v>
      </c>
      <c r="Z998" s="192">
        <v>66086137.206718177</v>
      </c>
      <c r="AA998" s="192">
        <v>65231463.162194759</v>
      </c>
      <c r="AB998" s="192">
        <v>64257721.334925771</v>
      </c>
      <c r="AC998" s="192">
        <v>62929413.088496074</v>
      </c>
      <c r="AD998" s="192">
        <v>61549270.890706137</v>
      </c>
      <c r="AE998" s="192">
        <f t="shared" si="68"/>
        <v>72307003.688274547</v>
      </c>
      <c r="AF998" s="192">
        <f>HLOOKUP(MAX(T998:AD998),T998:$AD$1158,COUNT(AD998:$AD$1158),FALSE)</f>
        <v>150000</v>
      </c>
      <c r="AK998">
        <v>995</v>
      </c>
      <c r="AL998" s="198">
        <v>61500250.825169064</v>
      </c>
    </row>
    <row r="999" spans="13:38" x14ac:dyDescent="0.25">
      <c r="M999">
        <v>997</v>
      </c>
      <c r="N999">
        <f t="shared" si="65"/>
        <v>-15</v>
      </c>
      <c r="O999">
        <f t="shared" si="66"/>
        <v>-5000</v>
      </c>
      <c r="P999">
        <f t="shared" si="67"/>
        <v>0.5</v>
      </c>
      <c r="S999">
        <v>997</v>
      </c>
      <c r="T999" s="192">
        <v>78903398.799597874</v>
      </c>
      <c r="U999" s="192">
        <v>78604221.555431411</v>
      </c>
      <c r="V999" s="192">
        <v>78283206.423663273</v>
      </c>
      <c r="W999" s="192">
        <v>77273124.125182614</v>
      </c>
      <c r="X999" s="192">
        <v>76116849.317228764</v>
      </c>
      <c r="Y999" s="192">
        <v>74440270.722637072</v>
      </c>
      <c r="Z999" s="192">
        <v>74218919.001442298</v>
      </c>
      <c r="AA999" s="192">
        <v>73650884.219695896</v>
      </c>
      <c r="AB999" s="192">
        <v>73019465.449557319</v>
      </c>
      <c r="AC999" s="192">
        <v>71979629.805116057</v>
      </c>
      <c r="AD999" s="192">
        <v>70828609.736538306</v>
      </c>
      <c r="AE999" s="192">
        <f t="shared" si="68"/>
        <v>78903398.799597874</v>
      </c>
      <c r="AF999" s="192">
        <f>HLOOKUP(MAX(T999:AD999),T999:$AD$1158,COUNT(AD999:$AD$1158),FALSE)</f>
        <v>150000</v>
      </c>
      <c r="AK999">
        <v>996</v>
      </c>
      <c r="AL999" s="198">
        <v>68966888.886370912</v>
      </c>
    </row>
    <row r="1000" spans="13:38" x14ac:dyDescent="0.25">
      <c r="M1000">
        <v>998</v>
      </c>
      <c r="N1000">
        <f t="shared" si="65"/>
        <v>-10</v>
      </c>
      <c r="O1000">
        <f t="shared" si="66"/>
        <v>-5000</v>
      </c>
      <c r="P1000">
        <f t="shared" si="67"/>
        <v>0.5</v>
      </c>
      <c r="S1000">
        <v>998</v>
      </c>
      <c r="T1000" s="192">
        <v>82368605.089877933</v>
      </c>
      <c r="U1000" s="192">
        <v>82224312.066261873</v>
      </c>
      <c r="V1000" s="192">
        <v>82058181.155044124</v>
      </c>
      <c r="W1000" s="192">
        <v>81202983.077113837</v>
      </c>
      <c r="X1000" s="192">
        <v>80201592.489710405</v>
      </c>
      <c r="Y1000" s="192">
        <v>78679898.115669116</v>
      </c>
      <c r="Z1000" s="192">
        <v>78613430.615024745</v>
      </c>
      <c r="AA1000" s="192">
        <v>78200280.053828731</v>
      </c>
      <c r="AB1000" s="192">
        <v>77723745.504240558</v>
      </c>
      <c r="AC1000" s="192">
        <v>76838794.080349699</v>
      </c>
      <c r="AD1000" s="192">
        <v>75842658.232322335</v>
      </c>
      <c r="AE1000" s="192">
        <f t="shared" si="68"/>
        <v>82368605.089877933</v>
      </c>
      <c r="AF1000" s="192">
        <f>HLOOKUP(MAX(T1000:AD1000),T1000:$AD$1158,COUNT(AD1000:$AD$1158),FALSE)</f>
        <v>150000</v>
      </c>
      <c r="AK1000">
        <v>997</v>
      </c>
      <c r="AL1000" s="198">
        <v>76598307.369130015</v>
      </c>
    </row>
    <row r="1001" spans="13:38" x14ac:dyDescent="0.25">
      <c r="M1001">
        <v>999</v>
      </c>
      <c r="N1001">
        <f t="shared" si="65"/>
        <v>-5</v>
      </c>
      <c r="O1001">
        <f t="shared" si="66"/>
        <v>-5000</v>
      </c>
      <c r="P1001">
        <f t="shared" si="67"/>
        <v>0.5</v>
      </c>
      <c r="S1001">
        <v>999</v>
      </c>
      <c r="T1001" s="192">
        <v>85316345.017659888</v>
      </c>
      <c r="U1001" s="192">
        <v>85630434.361756369</v>
      </c>
      <c r="V1001" s="192">
        <v>85269431.167279333</v>
      </c>
      <c r="W1001" s="192">
        <v>84754035.853706077</v>
      </c>
      <c r="X1001" s="192">
        <v>83724703.023906618</v>
      </c>
      <c r="Y1001" s="192">
        <v>82618755.315906897</v>
      </c>
      <c r="Z1001" s="192">
        <v>82584347.347165942</v>
      </c>
      <c r="AA1001" s="192">
        <v>82480780.371516898</v>
      </c>
      <c r="AB1001" s="192">
        <v>81974571.540081099</v>
      </c>
      <c r="AC1001" s="192">
        <v>81353236.605204239</v>
      </c>
      <c r="AD1001" s="192">
        <v>80373393.571862176</v>
      </c>
      <c r="AE1001" s="192">
        <f t="shared" si="68"/>
        <v>85630434.361756369</v>
      </c>
      <c r="AF1001" s="192">
        <f>HLOOKUP(MAX(T1001:AD1001),T1001:$AD$1158,COUNT(AD1001:$AD$1158),FALSE)</f>
        <v>155000</v>
      </c>
      <c r="AK1001">
        <v>998</v>
      </c>
      <c r="AL1001" s="198">
        <v>80607230.255635425</v>
      </c>
    </row>
    <row r="1002" spans="13:38" x14ac:dyDescent="0.25">
      <c r="M1002">
        <v>1000</v>
      </c>
      <c r="N1002">
        <f t="shared" si="65"/>
        <v>0</v>
      </c>
      <c r="O1002">
        <f t="shared" si="66"/>
        <v>-5000</v>
      </c>
      <c r="P1002">
        <f t="shared" si="67"/>
        <v>0.5</v>
      </c>
      <c r="S1002">
        <v>1000</v>
      </c>
      <c r="T1002" s="192">
        <v>88781551.307939962</v>
      </c>
      <c r="U1002" s="192">
        <v>89250524.872586831</v>
      </c>
      <c r="V1002" s="192">
        <v>89044405.898660183</v>
      </c>
      <c r="W1002" s="192">
        <v>88683894.805637315</v>
      </c>
      <c r="X1002" s="192">
        <v>87809446.19638826</v>
      </c>
      <c r="Y1002" s="192">
        <v>86858382.708938926</v>
      </c>
      <c r="Z1002" s="192">
        <v>86978858.960748389</v>
      </c>
      <c r="AA1002" s="192">
        <v>87030176.205649719</v>
      </c>
      <c r="AB1002" s="192">
        <v>86678851.594764322</v>
      </c>
      <c r="AC1002" s="192">
        <v>86212400.880437881</v>
      </c>
      <c r="AD1002" s="192">
        <v>85387442.067646191</v>
      </c>
      <c r="AE1002" s="192">
        <f t="shared" si="68"/>
        <v>89250524.872586831</v>
      </c>
      <c r="AF1002" s="192">
        <f>HLOOKUP(MAX(T1002:AD1002),T1002:$AD$1158,COUNT(AD1002:$AD$1158),FALSE)</f>
        <v>155000</v>
      </c>
      <c r="AK1002">
        <v>999</v>
      </c>
      <c r="AL1002" s="198">
        <v>84017492.465160578</v>
      </c>
    </row>
    <row r="1003" spans="13:38" x14ac:dyDescent="0.25">
      <c r="M1003">
        <v>1001</v>
      </c>
      <c r="N1003">
        <f t="shared" si="65"/>
        <v>10</v>
      </c>
      <c r="O1003">
        <f t="shared" si="66"/>
        <v>-5000</v>
      </c>
      <c r="P1003">
        <f t="shared" si="67"/>
        <v>0.5</v>
      </c>
      <c r="S1003">
        <v>1001</v>
      </c>
      <c r="T1003" s="192">
        <v>95507150.223348916</v>
      </c>
      <c r="U1003" s="192">
        <v>95950110.353425875</v>
      </c>
      <c r="V1003" s="192">
        <v>96230478.754783586</v>
      </c>
      <c r="W1003" s="192">
        <v>96003275.910326749</v>
      </c>
      <c r="X1003" s="192">
        <v>95689150.237953469</v>
      </c>
      <c r="Y1003" s="192">
        <v>94754709.017605215</v>
      </c>
      <c r="Z1003" s="192">
        <v>95163657.871403083</v>
      </c>
      <c r="AA1003" s="192">
        <v>95449597.263150871</v>
      </c>
      <c r="AB1003" s="192">
        <v>95384911.91504246</v>
      </c>
      <c r="AC1003" s="192">
        <v>95262617.597057849</v>
      </c>
      <c r="AD1003" s="192">
        <v>94726131.386254624</v>
      </c>
      <c r="AE1003" s="192">
        <f t="shared" si="68"/>
        <v>96230478.754783586</v>
      </c>
      <c r="AF1003" s="192">
        <f>HLOOKUP(MAX(T1003:AD1003),T1003:$AD$1158,COUNT(AD1003:$AD$1158),FALSE)</f>
        <v>160000</v>
      </c>
      <c r="AK1003">
        <v>1000</v>
      </c>
      <c r="AL1003" s="198">
        <v>88026415.351665974</v>
      </c>
    </row>
    <row r="1004" spans="13:38" x14ac:dyDescent="0.25">
      <c r="M1004">
        <v>1002</v>
      </c>
      <c r="N1004">
        <f t="shared" si="65"/>
        <v>20</v>
      </c>
      <c r="O1004">
        <f t="shared" si="66"/>
        <v>-5000</v>
      </c>
      <c r="P1004">
        <f t="shared" si="67"/>
        <v>0.5</v>
      </c>
      <c r="S1004">
        <v>1002</v>
      </c>
      <c r="T1004" s="192">
        <v>101920096.44141094</v>
      </c>
      <c r="U1004" s="192">
        <v>102841344.33714925</v>
      </c>
      <c r="V1004" s="192">
        <v>103261387.25748461</v>
      </c>
      <c r="W1004" s="192">
        <v>103584199.40018737</v>
      </c>
      <c r="X1004" s="192">
        <v>103297003.94463132</v>
      </c>
      <c r="Y1004" s="192">
        <v>102825298.49092881</v>
      </c>
      <c r="Z1004" s="192">
        <v>103640923.01637751</v>
      </c>
      <c r="AA1004" s="192">
        <v>104109864.48127457</v>
      </c>
      <c r="AB1004" s="192">
        <v>104515421.95777948</v>
      </c>
      <c r="AC1004" s="192">
        <v>104512562.55998169</v>
      </c>
      <c r="AD1004" s="192">
        <v>104398518.73804741</v>
      </c>
      <c r="AE1004" s="192">
        <f t="shared" si="68"/>
        <v>104515421.95777948</v>
      </c>
      <c r="AF1004" s="192">
        <f>HLOOKUP(MAX(T1004:AD1004),T1004:$AD$1158,COUNT(AD1004:$AD$1158),FALSE)</f>
        <v>190000</v>
      </c>
      <c r="AK1004">
        <v>1001</v>
      </c>
      <c r="AL1004" s="198">
        <v>95807310.67471464</v>
      </c>
    </row>
    <row r="1005" spans="13:38" x14ac:dyDescent="0.25">
      <c r="M1005">
        <v>1003</v>
      </c>
      <c r="N1005">
        <f t="shared" si="65"/>
        <v>30</v>
      </c>
      <c r="O1005">
        <f t="shared" si="66"/>
        <v>-5000</v>
      </c>
      <c r="P1005">
        <f t="shared" si="67"/>
        <v>0.5</v>
      </c>
      <c r="S1005">
        <v>1003</v>
      </c>
      <c r="T1005" s="192">
        <v>108516491.55273424</v>
      </c>
      <c r="U1005" s="192">
        <v>109583780.23786181</v>
      </c>
      <c r="V1005" s="192">
        <v>110543530.19564064</v>
      </c>
      <c r="W1005" s="192">
        <v>110903580.50487679</v>
      </c>
      <c r="X1005" s="192">
        <v>111072754.54555486</v>
      </c>
      <c r="Y1005" s="192">
        <v>110671441.02287592</v>
      </c>
      <c r="Z1005" s="192">
        <v>111825721.92703219</v>
      </c>
      <c r="AA1005" s="192">
        <v>112583135.9939177</v>
      </c>
      <c r="AB1005" s="192">
        <v>113221482.27805762</v>
      </c>
      <c r="AC1005" s="192">
        <v>113505262.14303686</v>
      </c>
      <c r="AD1005" s="192">
        <v>113737208.05665582</v>
      </c>
      <c r="AE1005" s="192">
        <f t="shared" si="68"/>
        <v>113737208.05665582</v>
      </c>
      <c r="AF1005" s="192">
        <f>HLOOKUP(MAX(T1005:AD1005),T1005:$AD$1158,COUNT(AD1005:$AD$1158),FALSE)</f>
        <v>200000</v>
      </c>
      <c r="AK1005">
        <v>1002</v>
      </c>
      <c r="AL1005" s="198">
        <v>103226495.77074519</v>
      </c>
    </row>
    <row r="1006" spans="13:38" x14ac:dyDescent="0.25">
      <c r="M1006">
        <v>1004</v>
      </c>
      <c r="N1006">
        <f t="shared" si="65"/>
        <v>40</v>
      </c>
      <c r="O1006">
        <f t="shared" si="66"/>
        <v>-5000</v>
      </c>
      <c r="P1006">
        <f t="shared" si="67"/>
        <v>0.5</v>
      </c>
      <c r="S1006">
        <v>1004</v>
      </c>
      <c r="T1006" s="192">
        <v>114970454.85145839</v>
      </c>
      <c r="U1006" s="192">
        <v>116567142.62431325</v>
      </c>
      <c r="V1006" s="192">
        <v>117574438.69834162</v>
      </c>
      <c r="W1006" s="192">
        <v>118384492.23340027</v>
      </c>
      <c r="X1006" s="192">
        <v>118632257.81472495</v>
      </c>
      <c r="Y1006" s="192">
        <v>118900109.3928649</v>
      </c>
      <c r="Z1006" s="192">
        <v>120191150.27275585</v>
      </c>
      <c r="AA1006" s="192">
        <v>121359181.69059671</v>
      </c>
      <c r="AB1006" s="192">
        <v>122176588.36858138</v>
      </c>
      <c r="AC1006" s="192">
        <v>122936386.07668987</v>
      </c>
      <c r="AD1006" s="192">
        <v>123281991.89197969</v>
      </c>
      <c r="AE1006" s="192">
        <f t="shared" si="68"/>
        <v>123281991.89197969</v>
      </c>
      <c r="AF1006" s="192">
        <f>HLOOKUP(MAX(T1006:AD1006),T1006:$AD$1158,COUNT(AD1006:$AD$1158),FALSE)</f>
        <v>200000</v>
      </c>
      <c r="AK1006">
        <v>1003</v>
      </c>
      <c r="AL1006" s="198">
        <v>110857914.25350429</v>
      </c>
    </row>
    <row r="1007" spans="13:38" x14ac:dyDescent="0.25">
      <c r="M1007">
        <v>1005</v>
      </c>
      <c r="N1007">
        <f t="shared" si="65"/>
        <v>50</v>
      </c>
      <c r="O1007">
        <f t="shared" si="66"/>
        <v>-5000</v>
      </c>
      <c r="P1007">
        <f t="shared" si="67"/>
        <v>0.5</v>
      </c>
      <c r="S1007">
        <v>1005</v>
      </c>
      <c r="T1007" s="192">
        <v>121655036.68620522</v>
      </c>
      <c r="U1007" s="192">
        <v>123309578.5250258</v>
      </c>
      <c r="V1007" s="192">
        <v>124760511.55446504</v>
      </c>
      <c r="W1007" s="192">
        <v>125657356.23979336</v>
      </c>
      <c r="X1007" s="192">
        <v>126560312.29379793</v>
      </c>
      <c r="Y1007" s="192">
        <v>126746251.924812</v>
      </c>
      <c r="Z1007" s="192">
        <v>128323932.06748</v>
      </c>
      <c r="AA1007" s="192">
        <v>129832453.20323981</v>
      </c>
      <c r="AB1007" s="192">
        <v>130938332.48321296</v>
      </c>
      <c r="AC1007" s="192">
        <v>131929085.65974501</v>
      </c>
      <c r="AD1007" s="192">
        <v>132561330.73781189</v>
      </c>
      <c r="AE1007" s="192">
        <f t="shared" si="68"/>
        <v>132561330.73781189</v>
      </c>
      <c r="AF1007" s="192">
        <f>HLOOKUP(MAX(T1007:AD1007),T1007:$AD$1158,COUNT(AD1007:$AD$1158),FALSE)</f>
        <v>200000</v>
      </c>
      <c r="AK1007">
        <v>1004</v>
      </c>
      <c r="AL1007" s="198">
        <v>118324552.31470612</v>
      </c>
    </row>
    <row r="1008" spans="13:38" x14ac:dyDescent="0.25">
      <c r="M1008">
        <v>1006</v>
      </c>
      <c r="N1008">
        <f t="shared" si="65"/>
        <v>-75</v>
      </c>
      <c r="O1008">
        <f t="shared" si="66"/>
        <v>-3000</v>
      </c>
      <c r="P1008">
        <f t="shared" si="67"/>
        <v>0.5</v>
      </c>
      <c r="S1008">
        <v>1006</v>
      </c>
      <c r="T1008" s="192">
        <v>39038723.239656441</v>
      </c>
      <c r="U1008" s="192">
        <v>37042790.665638864</v>
      </c>
      <c r="V1008" s="192">
        <v>34881764.787084855</v>
      </c>
      <c r="W1008" s="192">
        <v>32215109.914706238</v>
      </c>
      <c r="X1008" s="192">
        <v>29458387.41619271</v>
      </c>
      <c r="Y1008" s="192">
        <v>26084494.167922694</v>
      </c>
      <c r="Z1008" s="192">
        <v>24035688.163293976</v>
      </c>
      <c r="AA1008" s="192">
        <v>21862670.150386646</v>
      </c>
      <c r="AB1008" s="192">
        <v>19340229.943851661</v>
      </c>
      <c r="AC1008" s="192">
        <v>16758418.897384748</v>
      </c>
      <c r="AD1008" s="192">
        <v>13764177.828154908</v>
      </c>
      <c r="AE1008" s="192">
        <f t="shared" si="68"/>
        <v>39038723.239656441</v>
      </c>
      <c r="AF1008" s="192">
        <f>HLOOKUP(MAX(T1008:AD1008),T1008:$AD$1158,COUNT(AD1008:$AD$1158),FALSE)</f>
        <v>150000</v>
      </c>
      <c r="AK1008">
        <v>1005</v>
      </c>
      <c r="AL1008" s="198">
        <v>126057994.67258351</v>
      </c>
    </row>
    <row r="1009" spans="13:38" x14ac:dyDescent="0.25">
      <c r="M1009">
        <v>1007</v>
      </c>
      <c r="N1009">
        <f t="shared" si="65"/>
        <v>-65</v>
      </c>
      <c r="O1009">
        <f t="shared" si="66"/>
        <v>-3000</v>
      </c>
      <c r="P1009">
        <f t="shared" si="67"/>
        <v>0.5</v>
      </c>
      <c r="S1009">
        <v>1007</v>
      </c>
      <c r="T1009" s="192">
        <v>45364220.19110854</v>
      </c>
      <c r="U1009" s="192">
        <v>43844073.806935102</v>
      </c>
      <c r="V1009" s="192">
        <v>41824664.699348696</v>
      </c>
      <c r="W1009" s="192">
        <v>39704880.015911222</v>
      </c>
      <c r="X1009" s="192">
        <v>36978232.532433413</v>
      </c>
      <c r="Y1009" s="192">
        <v>34065132.798819155</v>
      </c>
      <c r="Z1009" s="192">
        <v>32421799.91961275</v>
      </c>
      <c r="AA1009" s="192">
        <v>30432986.526083224</v>
      </c>
      <c r="AB1009" s="192">
        <v>28379027.274105817</v>
      </c>
      <c r="AC1009" s="192">
        <v>25918413.017881434</v>
      </c>
      <c r="AD1009" s="192">
        <v>23345411.791292049</v>
      </c>
      <c r="AE1009" s="192">
        <f t="shared" si="68"/>
        <v>45364220.19110854</v>
      </c>
      <c r="AF1009" s="192">
        <f>HLOOKUP(MAX(T1009:AD1009),T1009:$AD$1158,COUNT(AD1009:$AD$1158),FALSE)</f>
        <v>150000</v>
      </c>
      <c r="AK1009">
        <v>1006</v>
      </c>
      <c r="AL1009" s="198">
        <v>30773187.11474508</v>
      </c>
    </row>
    <row r="1010" spans="13:38" x14ac:dyDescent="0.25">
      <c r="M1010">
        <v>1008</v>
      </c>
      <c r="N1010">
        <f t="shared" si="65"/>
        <v>-55</v>
      </c>
      <c r="O1010">
        <f t="shared" si="66"/>
        <v>-3000</v>
      </c>
      <c r="P1010">
        <f t="shared" si="67"/>
        <v>0.5</v>
      </c>
      <c r="S1010">
        <v>1008</v>
      </c>
      <c r="T1010" s="192">
        <v>51870664.46000471</v>
      </c>
      <c r="U1010" s="192">
        <v>50498501.117210507</v>
      </c>
      <c r="V1010" s="192">
        <v>49015654.248849086</v>
      </c>
      <c r="W1010" s="192">
        <v>46936252.530163489</v>
      </c>
      <c r="X1010" s="192">
        <v>44664032.290929817</v>
      </c>
      <c r="Y1010" s="192">
        <v>41823826.064156324</v>
      </c>
      <c r="Z1010" s="192">
        <v>40518590.239830308</v>
      </c>
      <c r="AA1010" s="192">
        <v>38818249.448289208</v>
      </c>
      <c r="AB1010" s="192">
        <v>36997638.327774025</v>
      </c>
      <c r="AC1010" s="192">
        <v>34823663.334326662</v>
      </c>
      <c r="AD1010" s="192">
        <v>32596092.519463316</v>
      </c>
      <c r="AE1010" s="192">
        <f t="shared" si="68"/>
        <v>51870664.46000471</v>
      </c>
      <c r="AF1010" s="192">
        <f>HLOOKUP(MAX(T1010:AD1010),T1010:$AD$1158,COUNT(AD1010:$AD$1158),FALSE)</f>
        <v>150000</v>
      </c>
      <c r="AK1010">
        <v>1007</v>
      </c>
      <c r="AL1010" s="198">
        <v>38104922.944165699</v>
      </c>
    </row>
    <row r="1011" spans="13:38" x14ac:dyDescent="0.25">
      <c r="M1011">
        <v>1009</v>
      </c>
      <c r="N1011">
        <f t="shared" si="65"/>
        <v>-45</v>
      </c>
      <c r="O1011">
        <f t="shared" si="66"/>
        <v>-3000</v>
      </c>
      <c r="P1011">
        <f t="shared" si="67"/>
        <v>0.5</v>
      </c>
      <c r="S1011">
        <v>1009</v>
      </c>
      <c r="T1011" s="192">
        <v>58236619.168291703</v>
      </c>
      <c r="U1011" s="192">
        <v>57390710.115006313</v>
      </c>
      <c r="V1011" s="192">
        <v>55958554.161112934</v>
      </c>
      <c r="W1011" s="192">
        <v>54327213.416259848</v>
      </c>
      <c r="X1011" s="192">
        <v>52136086.29348997</v>
      </c>
      <c r="Y1011" s="192">
        <v>49960781.721662454</v>
      </c>
      <c r="Z1011" s="192">
        <v>48794067.743126824</v>
      </c>
      <c r="AA1011" s="192">
        <v>47503141.756312564</v>
      </c>
      <c r="AB1011" s="192">
        <v>45862793.575870655</v>
      </c>
      <c r="AC1011" s="192">
        <v>44163074.555496827</v>
      </c>
      <c r="AD1011" s="192">
        <v>42050925.512360066</v>
      </c>
      <c r="AE1011" s="192">
        <f t="shared" si="68"/>
        <v>58236619.168291703</v>
      </c>
      <c r="AF1011" s="192">
        <f>HLOOKUP(MAX(T1011:AD1011),T1011:$AD$1158,COUNT(AD1011:$AD$1158),FALSE)</f>
        <v>150000</v>
      </c>
      <c r="AK1011">
        <v>1008</v>
      </c>
      <c r="AL1011" s="198">
        <v>45646390.584497683</v>
      </c>
    </row>
    <row r="1012" spans="13:38" x14ac:dyDescent="0.25">
      <c r="M1012">
        <v>1010</v>
      </c>
      <c r="N1012">
        <f t="shared" si="65"/>
        <v>-35</v>
      </c>
      <c r="O1012">
        <f t="shared" si="66"/>
        <v>-3000</v>
      </c>
      <c r="P1012">
        <f t="shared" si="67"/>
        <v>0.5</v>
      </c>
      <c r="S1012">
        <v>1010</v>
      </c>
      <c r="T1012" s="192">
        <v>64830047.614382908</v>
      </c>
      <c r="U1012" s="192">
        <v>64045137.425281733</v>
      </c>
      <c r="V1012" s="192">
        <v>63054676.17480921</v>
      </c>
      <c r="W1012" s="192">
        <v>61512628.156042971</v>
      </c>
      <c r="X1012" s="192">
        <v>59972428.060080089</v>
      </c>
      <c r="Y1012" s="192">
        <v>57719474.986999623</v>
      </c>
      <c r="Z1012" s="192">
        <v>56839400.271240994</v>
      </c>
      <c r="AA1012" s="192">
        <v>55888404.678518541</v>
      </c>
      <c r="AB1012" s="192">
        <v>54536529.100065067</v>
      </c>
      <c r="AC1012" s="192">
        <v>53068324.871942058</v>
      </c>
      <c r="AD1012" s="192">
        <v>51242815.091582298</v>
      </c>
      <c r="AE1012" s="192">
        <f t="shared" si="68"/>
        <v>64830047.614382908</v>
      </c>
      <c r="AF1012" s="192">
        <f>HLOOKUP(MAX(T1012:AD1012),T1012:$AD$1158,COUNT(AD1012:$AD$1158),FALSE)</f>
        <v>150000</v>
      </c>
      <c r="AK1012">
        <v>1009</v>
      </c>
      <c r="AL1012" s="198">
        <v>53025020.055262357</v>
      </c>
    </row>
    <row r="1013" spans="13:38" x14ac:dyDescent="0.25">
      <c r="M1013">
        <v>1011</v>
      </c>
      <c r="N1013">
        <f t="shared" si="65"/>
        <v>-25</v>
      </c>
      <c r="O1013">
        <f t="shared" si="66"/>
        <v>-3000</v>
      </c>
      <c r="P1013">
        <f t="shared" si="67"/>
        <v>0.5</v>
      </c>
      <c r="S1013">
        <v>1011</v>
      </c>
      <c r="T1013" s="192">
        <v>71196002.322669894</v>
      </c>
      <c r="U1013" s="192">
        <v>70846420.566577971</v>
      </c>
      <c r="V1013" s="192">
        <v>69953451.651815355</v>
      </c>
      <c r="W1013" s="192">
        <v>69048356.031717092</v>
      </c>
      <c r="X1013" s="192">
        <v>67444482.06264025</v>
      </c>
      <c r="Y1013" s="192">
        <v>65700113.61789608</v>
      </c>
      <c r="Z1013" s="192">
        <v>65276969.819663152</v>
      </c>
      <c r="AA1013" s="192">
        <v>64458721.054215118</v>
      </c>
      <c r="AB1013" s="192">
        <v>63520201.959793031</v>
      </c>
      <c r="AC1013" s="192">
        <v>62228318.992438734</v>
      </c>
      <c r="AD1013" s="192">
        <v>60882840.203668468</v>
      </c>
      <c r="AE1013" s="192">
        <f t="shared" si="68"/>
        <v>71196002.322669894</v>
      </c>
      <c r="AF1013" s="192">
        <f>HLOOKUP(MAX(T1013:AD1013),T1013:$AD$1158,COUNT(AD1013:$AD$1158),FALSE)</f>
        <v>150000</v>
      </c>
      <c r="AK1013">
        <v>1010</v>
      </c>
      <c r="AL1013" s="198">
        <v>60667309.024484098</v>
      </c>
    </row>
    <row r="1014" spans="13:38" x14ac:dyDescent="0.25">
      <c r="M1014">
        <v>1012</v>
      </c>
      <c r="N1014">
        <f t="shared" si="65"/>
        <v>-15</v>
      </c>
      <c r="O1014">
        <f t="shared" si="66"/>
        <v>-3000</v>
      </c>
      <c r="P1014">
        <f t="shared" si="67"/>
        <v>0.5</v>
      </c>
      <c r="S1014">
        <v>1012</v>
      </c>
      <c r="T1014" s="192">
        <v>77702446.591566071</v>
      </c>
      <c r="U1014" s="192">
        <v>77458556.780807078</v>
      </c>
      <c r="V1014" s="192">
        <v>77188565.636573464</v>
      </c>
      <c r="W1014" s="192">
        <v>76233770.771500245</v>
      </c>
      <c r="X1014" s="192">
        <v>75130281.821136653</v>
      </c>
      <c r="Y1014" s="192">
        <v>73508431.33612521</v>
      </c>
      <c r="Z1014" s="192">
        <v>73322302.347777322</v>
      </c>
      <c r="AA1014" s="192">
        <v>72790692.845106319</v>
      </c>
      <c r="AB1014" s="192">
        <v>72193937.483987436</v>
      </c>
      <c r="AC1014" s="192">
        <v>71190527.118621573</v>
      </c>
      <c r="AD1014" s="192">
        <v>70074729.782890707</v>
      </c>
      <c r="AE1014" s="192">
        <f t="shared" si="68"/>
        <v>77702446.591566071</v>
      </c>
      <c r="AF1014" s="192">
        <f>HLOOKUP(MAX(T1014:AD1014),T1014:$AD$1158,COUNT(AD1014:$AD$1158),FALSE)</f>
        <v>150000</v>
      </c>
      <c r="AK1014">
        <v>1011</v>
      </c>
      <c r="AL1014" s="198">
        <v>68045938.495248795</v>
      </c>
    </row>
    <row r="1015" spans="13:38" x14ac:dyDescent="0.25">
      <c r="M1015">
        <v>1013</v>
      </c>
      <c r="N1015">
        <f t="shared" si="65"/>
        <v>-10</v>
      </c>
      <c r="O1015">
        <f t="shared" si="66"/>
        <v>-3000</v>
      </c>
      <c r="P1015">
        <f t="shared" si="67"/>
        <v>0.5</v>
      </c>
      <c r="S1015">
        <v>1013</v>
      </c>
      <c r="T1015" s="192">
        <v>81120400.068796858</v>
      </c>
      <c r="U1015" s="192">
        <v>81031394.478588253</v>
      </c>
      <c r="V1015" s="192">
        <v>80916287.554905027</v>
      </c>
      <c r="W1015" s="192">
        <v>80116376.910382211</v>
      </c>
      <c r="X1015" s="192">
        <v>79167772.180569023</v>
      </c>
      <c r="Y1015" s="192">
        <v>77700805.916107982</v>
      </c>
      <c r="Z1015" s="192">
        <v>77669561.148310497</v>
      </c>
      <c r="AA1015" s="192">
        <v>77292835.866189882</v>
      </c>
      <c r="AB1015" s="192">
        <v>76850964.725621387</v>
      </c>
      <c r="AC1015" s="192">
        <v>76002438.580805928</v>
      </c>
      <c r="AD1015" s="192">
        <v>75041525.46562545</v>
      </c>
      <c r="AE1015" s="192">
        <f t="shared" si="68"/>
        <v>81120400.068796858</v>
      </c>
      <c r="AF1015" s="192">
        <f>HLOOKUP(MAX(T1015:AD1015),T1015:$AD$1158,COUNT(AD1015:$AD$1158),FALSE)</f>
        <v>150000</v>
      </c>
      <c r="AK1015">
        <v>1012</v>
      </c>
      <c r="AL1015" s="198">
        <v>75587406.135580763</v>
      </c>
    </row>
    <row r="1016" spans="13:38" x14ac:dyDescent="0.25">
      <c r="M1016">
        <v>1014</v>
      </c>
      <c r="N1016">
        <f t="shared" si="65"/>
        <v>-5</v>
      </c>
      <c r="O1016">
        <f t="shared" si="66"/>
        <v>-3000</v>
      </c>
      <c r="P1016">
        <f t="shared" si="67"/>
        <v>0.5</v>
      </c>
      <c r="S1016">
        <v>1014</v>
      </c>
      <c r="T1016" s="192">
        <v>84027943.543018162</v>
      </c>
      <c r="U1016" s="192">
        <v>84393056.874649182</v>
      </c>
      <c r="V1016" s="192">
        <v>84087341.113579586</v>
      </c>
      <c r="W1016" s="192">
        <v>83624731.657596588</v>
      </c>
      <c r="X1016" s="192">
        <v>82650126.937377349</v>
      </c>
      <c r="Y1016" s="192">
        <v>81595762.540739387</v>
      </c>
      <c r="Z1016" s="192">
        <v>81597779.851073846</v>
      </c>
      <c r="AA1016" s="192">
        <v>81528876.284444466</v>
      </c>
      <c r="AB1016" s="192">
        <v>81059092.732084066</v>
      </c>
      <c r="AC1016" s="192">
        <v>80472980.530054137</v>
      </c>
      <c r="AD1016" s="192">
        <v>79529562.775787458</v>
      </c>
      <c r="AE1016" s="192">
        <f t="shared" si="68"/>
        <v>84393056.874649182</v>
      </c>
      <c r="AF1016" s="192">
        <f>HLOOKUP(MAX(T1016:AD1016),T1016:$AD$1158,COUNT(AD1016:$AD$1158),FALSE)</f>
        <v>155000</v>
      </c>
      <c r="AK1016">
        <v>1013</v>
      </c>
      <c r="AL1016" s="198">
        <v>79549076.209036902</v>
      </c>
    </row>
    <row r="1017" spans="13:38" x14ac:dyDescent="0.25">
      <c r="M1017">
        <v>1015</v>
      </c>
      <c r="N1017">
        <f t="shared" si="65"/>
        <v>0</v>
      </c>
      <c r="O1017">
        <f t="shared" si="66"/>
        <v>-3000</v>
      </c>
      <c r="P1017">
        <f t="shared" si="67"/>
        <v>0.5</v>
      </c>
      <c r="S1017">
        <v>1015</v>
      </c>
      <c r="T1017" s="192">
        <v>87445897.02024895</v>
      </c>
      <c r="U1017" s="192">
        <v>87965894.572430357</v>
      </c>
      <c r="V1017" s="192">
        <v>87815063.031911165</v>
      </c>
      <c r="W1017" s="192">
        <v>87507337.796478555</v>
      </c>
      <c r="X1017" s="192">
        <v>86687617.296809718</v>
      </c>
      <c r="Y1017" s="192">
        <v>85788137.120722145</v>
      </c>
      <c r="Z1017" s="192">
        <v>85945038.651607022</v>
      </c>
      <c r="AA1017" s="192">
        <v>86031019.30552803</v>
      </c>
      <c r="AB1017" s="192">
        <v>85716119.973718017</v>
      </c>
      <c r="AC1017" s="192">
        <v>85284891.992238477</v>
      </c>
      <c r="AD1017" s="192">
        <v>84496358.458522201</v>
      </c>
      <c r="AE1017" s="192">
        <f t="shared" si="68"/>
        <v>87965894.572430357</v>
      </c>
      <c r="AF1017" s="192">
        <f>HLOOKUP(MAX(T1017:AD1017),T1017:$AD$1158,COUNT(AD1017:$AD$1158),FALSE)</f>
        <v>155000</v>
      </c>
      <c r="AK1017">
        <v>1014</v>
      </c>
      <c r="AL1017" s="198">
        <v>82919141.965001389</v>
      </c>
    </row>
    <row r="1018" spans="13:38" x14ac:dyDescent="0.25">
      <c r="M1018">
        <v>1016</v>
      </c>
      <c r="N1018">
        <f t="shared" si="65"/>
        <v>10</v>
      </c>
      <c r="O1018">
        <f t="shared" si="66"/>
        <v>-3000</v>
      </c>
      <c r="P1018">
        <f t="shared" si="67"/>
        <v>0.5</v>
      </c>
      <c r="S1018">
        <v>1016</v>
      </c>
      <c r="T1018" s="192">
        <v>94079783.223175049</v>
      </c>
      <c r="U1018" s="192">
        <v>94578030.786659464</v>
      </c>
      <c r="V1018" s="192">
        <v>94911185.045607448</v>
      </c>
      <c r="W1018" s="192">
        <v>94738710.310730845</v>
      </c>
      <c r="X1018" s="192">
        <v>94476167.94971931</v>
      </c>
      <c r="Y1018" s="192">
        <v>93596454.83895129</v>
      </c>
      <c r="Z1018" s="192">
        <v>94041828.971824557</v>
      </c>
      <c r="AA1018" s="192">
        <v>94362991.096419215</v>
      </c>
      <c r="AB1018" s="192">
        <v>94334731.027386218</v>
      </c>
      <c r="AC1018" s="192">
        <v>94247100.118421331</v>
      </c>
      <c r="AD1018" s="192">
        <v>93747039.18669346</v>
      </c>
      <c r="AE1018" s="192">
        <f t="shared" si="68"/>
        <v>94911185.045607448</v>
      </c>
      <c r="AF1018" s="192">
        <f>HLOOKUP(MAX(T1018:AD1018),T1018:$AD$1158,COUNT(AD1018:$AD$1158),FALSE)</f>
        <v>160000</v>
      </c>
      <c r="AK1018">
        <v>1015</v>
      </c>
      <c r="AL1018" s="198">
        <v>86880812.038457513</v>
      </c>
    </row>
    <row r="1019" spans="13:38" x14ac:dyDescent="0.25">
      <c r="M1019">
        <v>1017</v>
      </c>
      <c r="N1019">
        <f t="shared" si="65"/>
        <v>20</v>
      </c>
      <c r="O1019">
        <f t="shared" si="66"/>
        <v>-3000</v>
      </c>
      <c r="P1019">
        <f t="shared" si="67"/>
        <v>0.5</v>
      </c>
      <c r="S1019">
        <v>1017</v>
      </c>
      <c r="T1019" s="192">
        <v>100405280.17462714</v>
      </c>
      <c r="U1019" s="192">
        <v>101379313.9279557</v>
      </c>
      <c r="V1019" s="192">
        <v>101854084.9578713</v>
      </c>
      <c r="W1019" s="192">
        <v>102228480.41193581</v>
      </c>
      <c r="X1019" s="192">
        <v>101996013.06596</v>
      </c>
      <c r="Y1019" s="192">
        <v>101577093.46984774</v>
      </c>
      <c r="Z1019" s="192">
        <v>102427940.72814333</v>
      </c>
      <c r="AA1019" s="192">
        <v>102933307.47211578</v>
      </c>
      <c r="AB1019" s="192">
        <v>103373528.35764039</v>
      </c>
      <c r="AC1019" s="192">
        <v>103407094.23891799</v>
      </c>
      <c r="AD1019" s="192">
        <v>103328273.14983061</v>
      </c>
      <c r="AE1019" s="192">
        <f t="shared" si="68"/>
        <v>103407094.23891799</v>
      </c>
      <c r="AF1019" s="192">
        <f>HLOOKUP(MAX(T1019:AD1019),T1019:$AD$1158,COUNT(AD1019:$AD$1158),FALSE)</f>
        <v>195000</v>
      </c>
      <c r="AK1019">
        <v>1016</v>
      </c>
      <c r="AL1019" s="198">
        <v>94569994.649023324</v>
      </c>
    </row>
    <row r="1020" spans="13:38" x14ac:dyDescent="0.25">
      <c r="M1020">
        <v>1018</v>
      </c>
      <c r="N1020">
        <f t="shared" si="65"/>
        <v>30</v>
      </c>
      <c r="O1020">
        <f t="shared" si="66"/>
        <v>-3000</v>
      </c>
      <c r="P1020">
        <f t="shared" si="67"/>
        <v>0.5</v>
      </c>
      <c r="S1020">
        <v>1018</v>
      </c>
      <c r="T1020" s="192">
        <v>106911724.4435233</v>
      </c>
      <c r="U1020" s="192">
        <v>108033741.23823112</v>
      </c>
      <c r="V1020" s="192">
        <v>109045074.50737169</v>
      </c>
      <c r="W1020" s="192">
        <v>109459852.92618808</v>
      </c>
      <c r="X1020" s="192">
        <v>109681812.82445641</v>
      </c>
      <c r="Y1020" s="192">
        <v>109335786.73518491</v>
      </c>
      <c r="Z1020" s="192">
        <v>110524731.04836088</v>
      </c>
      <c r="AA1020" s="192">
        <v>111318570.3943218</v>
      </c>
      <c r="AB1020" s="192">
        <v>111992139.41130859</v>
      </c>
      <c r="AC1020" s="192">
        <v>112312344.55536324</v>
      </c>
      <c r="AD1020" s="192">
        <v>112578953.87800188</v>
      </c>
      <c r="AE1020" s="192">
        <f t="shared" si="68"/>
        <v>112578953.87800188</v>
      </c>
      <c r="AF1020" s="192">
        <f>HLOOKUP(MAX(T1020:AD1020),T1020:$AD$1158,COUNT(AD1020:$AD$1158),FALSE)</f>
        <v>200000</v>
      </c>
      <c r="AK1020">
        <v>1017</v>
      </c>
      <c r="AL1020" s="198">
        <v>101901730.47844395</v>
      </c>
    </row>
    <row r="1021" spans="13:38" x14ac:dyDescent="0.25">
      <c r="M1021">
        <v>1019</v>
      </c>
      <c r="N1021">
        <f t="shared" si="65"/>
        <v>40</v>
      </c>
      <c r="O1021">
        <f t="shared" si="66"/>
        <v>-3000</v>
      </c>
      <c r="P1021">
        <f t="shared" si="67"/>
        <v>0.5</v>
      </c>
      <c r="S1021">
        <v>1019</v>
      </c>
      <c r="T1021" s="192">
        <v>113277679.15181032</v>
      </c>
      <c r="U1021" s="192">
        <v>114925950.23602694</v>
      </c>
      <c r="V1021" s="192">
        <v>115987974.41963555</v>
      </c>
      <c r="W1021" s="192">
        <v>116850813.81228442</v>
      </c>
      <c r="X1021" s="192">
        <v>117153866.82701656</v>
      </c>
      <c r="Y1021" s="192">
        <v>117472742.39269102</v>
      </c>
      <c r="Z1021" s="192">
        <v>118800208.55165739</v>
      </c>
      <c r="AA1021" s="192">
        <v>120003462.70234513</v>
      </c>
      <c r="AB1021" s="192">
        <v>120857294.65940523</v>
      </c>
      <c r="AC1021" s="192">
        <v>121651755.7765334</v>
      </c>
      <c r="AD1021" s="192">
        <v>122033786.87089862</v>
      </c>
      <c r="AE1021" s="192">
        <f t="shared" si="68"/>
        <v>122033786.87089862</v>
      </c>
      <c r="AF1021" s="192">
        <f>HLOOKUP(MAX(T1021:AD1021),T1021:$AD$1158,COUNT(AD1021:$AD$1158),FALSE)</f>
        <v>200000</v>
      </c>
      <c r="AK1021">
        <v>1018</v>
      </c>
      <c r="AL1021" s="198">
        <v>109443198.1187759</v>
      </c>
    </row>
    <row r="1022" spans="13:38" x14ac:dyDescent="0.25">
      <c r="M1022">
        <v>1020</v>
      </c>
      <c r="N1022">
        <f t="shared" si="65"/>
        <v>50</v>
      </c>
      <c r="O1022">
        <f t="shared" si="66"/>
        <v>-3000</v>
      </c>
      <c r="P1022">
        <f t="shared" si="67"/>
        <v>0.5</v>
      </c>
      <c r="S1022">
        <v>1020</v>
      </c>
      <c r="T1022" s="192">
        <v>119871107.59790149</v>
      </c>
      <c r="U1022" s="192">
        <v>121580377.54630235</v>
      </c>
      <c r="V1022" s="192">
        <v>123084096.43333182</v>
      </c>
      <c r="W1022" s="192">
        <v>124036228.55206758</v>
      </c>
      <c r="X1022" s="192">
        <v>124990208.5936067</v>
      </c>
      <c r="Y1022" s="192">
        <v>125231435.65802822</v>
      </c>
      <c r="Z1022" s="192">
        <v>126845541.07977158</v>
      </c>
      <c r="AA1022" s="192">
        <v>128388725.62455113</v>
      </c>
      <c r="AB1022" s="192">
        <v>129531030.18359962</v>
      </c>
      <c r="AC1022" s="192">
        <v>130557006.09297863</v>
      </c>
      <c r="AD1022" s="192">
        <v>131225676.45012084</v>
      </c>
      <c r="AE1022" s="192">
        <f t="shared" si="68"/>
        <v>131225676.45012084</v>
      </c>
      <c r="AF1022" s="192">
        <f>HLOOKUP(MAX(T1022:AD1022),T1022:$AD$1158,COUNT(AD1022:$AD$1158),FALSE)</f>
        <v>200000</v>
      </c>
      <c r="AK1022">
        <v>1019</v>
      </c>
      <c r="AL1022" s="198">
        <v>116821827.5895406</v>
      </c>
    </row>
    <row r="1023" spans="13:38" x14ac:dyDescent="0.25">
      <c r="M1023">
        <v>1021</v>
      </c>
      <c r="N1023">
        <f t="shared" si="65"/>
        <v>-75</v>
      </c>
      <c r="O1023">
        <f t="shared" si="66"/>
        <v>-1000</v>
      </c>
      <c r="P1023">
        <f t="shared" si="67"/>
        <v>0.5</v>
      </c>
      <c r="S1023">
        <v>1021</v>
      </c>
      <c r="T1023" s="192">
        <v>38372292.552618787</v>
      </c>
      <c r="U1023" s="192">
        <v>36431647.412008658</v>
      </c>
      <c r="V1023" s="192">
        <v>34323407.391044892</v>
      </c>
      <c r="W1023" s="192">
        <v>31711480.628246509</v>
      </c>
      <c r="X1023" s="192">
        <v>29006341.441094741</v>
      </c>
      <c r="Y1023" s="192">
        <v>25687176.302404962</v>
      </c>
      <c r="Z1023" s="192">
        <v>23674795.576851644</v>
      </c>
      <c r="AA1023" s="192">
        <v>21537000.296791211</v>
      </c>
      <c r="AB1023" s="192">
        <v>19050985.369331632</v>
      </c>
      <c r="AC1023" s="192">
        <v>16503837.731884401</v>
      </c>
      <c r="AD1023" s="192">
        <v>13546021.941729961</v>
      </c>
      <c r="AE1023" s="192">
        <f t="shared" si="68"/>
        <v>38372292.552618787</v>
      </c>
      <c r="AF1023" s="192">
        <f>HLOOKUP(MAX(T1023:AD1023),T1023:$AD$1158,COUNT(AD1023:$AD$1158),FALSE)</f>
        <v>150000</v>
      </c>
      <c r="AK1023">
        <v>1020</v>
      </c>
      <c r="AL1023" s="198">
        <v>124464116.55876233</v>
      </c>
    </row>
    <row r="1024" spans="13:38" x14ac:dyDescent="0.25">
      <c r="M1024">
        <v>1022</v>
      </c>
      <c r="N1024">
        <f t="shared" si="65"/>
        <v>-65</v>
      </c>
      <c r="O1024">
        <f t="shared" si="66"/>
        <v>-1000</v>
      </c>
      <c r="P1024">
        <f t="shared" si="67"/>
        <v>0.5</v>
      </c>
      <c r="S1024">
        <v>1022</v>
      </c>
      <c r="T1024" s="192">
        <v>44610340.237460941</v>
      </c>
      <c r="U1024" s="192">
        <v>43142979.710877761</v>
      </c>
      <c r="V1024" s="192">
        <v>41178298.712871589</v>
      </c>
      <c r="W1024" s="192">
        <v>39110097.340795867</v>
      </c>
      <c r="X1024" s="192">
        <v>36438177.966898292</v>
      </c>
      <c r="Y1024" s="192">
        <v>33577864.090874292</v>
      </c>
      <c r="Z1024" s="192">
        <v>31969753.944514781</v>
      </c>
      <c r="AA1024" s="192">
        <v>30017365.83006065</v>
      </c>
      <c r="AB1024" s="192">
        <v>27998069.98710293</v>
      </c>
      <c r="AC1024" s="192">
        <v>25573881.009953953</v>
      </c>
      <c r="AD1024" s="192">
        <v>23036102.516211469</v>
      </c>
      <c r="AE1024" s="192">
        <f t="shared" si="68"/>
        <v>44610340.237460941</v>
      </c>
      <c r="AF1024" s="192">
        <f>HLOOKUP(MAX(T1024:AD1024),T1024:$AD$1158,COUNT(AD1024:$AD$1158),FALSE)</f>
        <v>150000</v>
      </c>
      <c r="AK1024">
        <v>1021</v>
      </c>
      <c r="AL1024" s="198">
        <v>30296807.402189974</v>
      </c>
    </row>
    <row r="1025" spans="13:38" x14ac:dyDescent="0.25">
      <c r="M1025">
        <v>1023</v>
      </c>
      <c r="N1025">
        <f t="shared" si="65"/>
        <v>-55</v>
      </c>
      <c r="O1025">
        <f t="shared" si="66"/>
        <v>-1000</v>
      </c>
      <c r="P1025">
        <f t="shared" si="67"/>
        <v>0.5</v>
      </c>
      <c r="S1025">
        <v>1023</v>
      </c>
      <c r="T1025" s="192">
        <v>51026833.663929984</v>
      </c>
      <c r="U1025" s="192">
        <v>49709398.43071603</v>
      </c>
      <c r="V1025" s="192">
        <v>48278134.873716339</v>
      </c>
      <c r="W1025" s="192">
        <v>46253461.264610983</v>
      </c>
      <c r="X1025" s="192">
        <v>44034026.882967561</v>
      </c>
      <c r="Y1025" s="192">
        <v>41249108.089601509</v>
      </c>
      <c r="Z1025" s="192">
        <v>39978535.67429518</v>
      </c>
      <c r="AA1025" s="192">
        <v>38314620.161829486</v>
      </c>
      <c r="AB1025" s="192">
        <v>36529231.774161205</v>
      </c>
      <c r="AC1025" s="192">
        <v>34391682.059789248</v>
      </c>
      <c r="AD1025" s="192">
        <v>32198774.65394558</v>
      </c>
      <c r="AE1025" s="192">
        <f t="shared" si="68"/>
        <v>51026833.663929984</v>
      </c>
      <c r="AF1025" s="192">
        <f>HLOOKUP(MAX(T1025:AD1025),T1025:$AD$1158,COUNT(AD1025:$AD$1158),FALSE)</f>
        <v>150000</v>
      </c>
      <c r="AK1025">
        <v>1022</v>
      </c>
      <c r="AL1025" s="198">
        <v>37541093.965000659</v>
      </c>
    </row>
    <row r="1026" spans="13:38" x14ac:dyDescent="0.25">
      <c r="M1026">
        <v>1024</v>
      </c>
      <c r="N1026">
        <f t="shared" si="65"/>
        <v>-45</v>
      </c>
      <c r="O1026">
        <f t="shared" si="66"/>
        <v>-1000</v>
      </c>
      <c r="P1026">
        <f t="shared" si="67"/>
        <v>0.5</v>
      </c>
      <c r="S1026">
        <v>1024</v>
      </c>
      <c r="T1026" s="192">
        <v>57304779.781779833</v>
      </c>
      <c r="U1026" s="192">
        <v>56510454.039856188</v>
      </c>
      <c r="V1026" s="192">
        <v>55133026.195543051</v>
      </c>
      <c r="W1026" s="192">
        <v>53554471.3082802</v>
      </c>
      <c r="X1026" s="192">
        <v>51418631.618917778</v>
      </c>
      <c r="Y1026" s="192">
        <v>49294351.0346248</v>
      </c>
      <c r="Z1026" s="192">
        <v>48164062.335164562</v>
      </c>
      <c r="AA1026" s="192">
        <v>46908359.081197217</v>
      </c>
      <c r="AB1026" s="192">
        <v>45304436.179830708</v>
      </c>
      <c r="AC1026" s="192">
        <v>43639380.568476558</v>
      </c>
      <c r="AD1026" s="192">
        <v>41563656.804415196</v>
      </c>
      <c r="AE1026" s="192">
        <f t="shared" si="68"/>
        <v>57304779.781779833</v>
      </c>
      <c r="AF1026" s="192">
        <f>HLOOKUP(MAX(T1026:AD1026),T1026:$AD$1158,COUNT(AD1026:$AD$1158),FALSE)</f>
        <v>150000</v>
      </c>
      <c r="AK1026">
        <v>1023</v>
      </c>
      <c r="AL1026" s="198">
        <v>44992610.762905493</v>
      </c>
    </row>
    <row r="1027" spans="13:38" x14ac:dyDescent="0.25">
      <c r="M1027">
        <v>1025</v>
      </c>
      <c r="N1027">
        <f t="shared" si="65"/>
        <v>-35</v>
      </c>
      <c r="O1027">
        <f t="shared" si="66"/>
        <v>-1000</v>
      </c>
      <c r="P1027">
        <f t="shared" si="67"/>
        <v>0.5</v>
      </c>
      <c r="S1027">
        <v>1025</v>
      </c>
      <c r="T1027" s="192">
        <v>63807054.83921539</v>
      </c>
      <c r="U1027" s="192">
        <v>63076872.759694465</v>
      </c>
      <c r="V1027" s="192">
        <v>62139197.366812207</v>
      </c>
      <c r="W1027" s="192">
        <v>60652436.781453401</v>
      </c>
      <c r="X1027" s="192">
        <v>59163260.673025049</v>
      </c>
      <c r="Y1027" s="192">
        <v>56965595.033352032</v>
      </c>
      <c r="Z1027" s="192">
        <v>56121945.596668802</v>
      </c>
      <c r="AA1027" s="192">
        <v>55205613.412966043</v>
      </c>
      <c r="AB1027" s="192">
        <v>53890163.113587968</v>
      </c>
      <c r="AC1027" s="192">
        <v>52457181.618311852</v>
      </c>
      <c r="AD1027" s="192">
        <v>50668097.117027499</v>
      </c>
      <c r="AE1027" s="192">
        <f t="shared" si="68"/>
        <v>63807054.83921539</v>
      </c>
      <c r="AF1027" s="192">
        <f>HLOOKUP(MAX(T1027:AD1027),T1027:$AD$1158,COUNT(AD1027:$AD$1158),FALSE)</f>
        <v>150000</v>
      </c>
      <c r="AK1027">
        <v>1024</v>
      </c>
      <c r="AL1027" s="198">
        <v>52283231.643233031</v>
      </c>
    </row>
    <row r="1028" spans="13:38" x14ac:dyDescent="0.25">
      <c r="M1028">
        <v>1026</v>
      </c>
      <c r="N1028">
        <f t="shared" ref="N1028:N1091" si="69">VLOOKUP(ROUNDUP(MOD(M1028,15),0),$J$2:$K$17,2,FALSE)</f>
        <v>-25</v>
      </c>
      <c r="O1028">
        <f t="shared" ref="O1028:O1091" si="70">VLOOKUP(ROUNDUP(MOD(M1028/15,11),0),$J$20:$K$31,2,FALSE)</f>
        <v>-1000</v>
      </c>
      <c r="P1028">
        <f t="shared" ref="P1028:P1091" si="71">VLOOKUP(ROUNDUP(MOD(M1028/165,7),0),$J$34:$K$41,2,FALSE)</f>
        <v>0.5</v>
      </c>
      <c r="S1028">
        <v>1026</v>
      </c>
      <c r="T1028" s="192">
        <v>70085000.957065225</v>
      </c>
      <c r="U1028" s="192">
        <v>69788205.058563545</v>
      </c>
      <c r="V1028" s="192">
        <v>68950523.577208385</v>
      </c>
      <c r="W1028" s="192">
        <v>68096451.944644675</v>
      </c>
      <c r="X1028" s="192">
        <v>66547865.408975273</v>
      </c>
      <c r="Y1028" s="192">
        <v>64856282.821821362</v>
      </c>
      <c r="Z1028" s="192">
        <v>64467802.432608098</v>
      </c>
      <c r="AA1028" s="192">
        <v>63685978.946235485</v>
      </c>
      <c r="AB1028" s="192">
        <v>62782682.584660277</v>
      </c>
      <c r="AC1028" s="192">
        <v>61527224.896381401</v>
      </c>
      <c r="AD1028" s="192">
        <v>60216409.516630813</v>
      </c>
      <c r="AE1028" s="192">
        <f t="shared" ref="AE1028:AE1091" si="72">MAX(T1028:AD1028)</f>
        <v>70085000.957065225</v>
      </c>
      <c r="AF1028" s="192">
        <f>HLOOKUP(MAX(T1028:AD1028),T1028:$AD$1158,COUNT(AD1028:$AD$1158),FALSE)</f>
        <v>150000</v>
      </c>
      <c r="AK1028">
        <v>1025</v>
      </c>
      <c r="AL1028" s="198">
        <v>59834367.223799132</v>
      </c>
    </row>
    <row r="1029" spans="13:38" x14ac:dyDescent="0.25">
      <c r="M1029">
        <v>1027</v>
      </c>
      <c r="N1029">
        <f t="shared" si="69"/>
        <v>-15</v>
      </c>
      <c r="O1029">
        <f t="shared" si="70"/>
        <v>-1000</v>
      </c>
      <c r="P1029">
        <f t="shared" si="71"/>
        <v>0.5</v>
      </c>
      <c r="S1029">
        <v>1027</v>
      </c>
      <c r="T1029" s="192">
        <v>76501494.383534282</v>
      </c>
      <c r="U1029" s="192">
        <v>76312892.00618273</v>
      </c>
      <c r="V1029" s="192">
        <v>76093924.849483654</v>
      </c>
      <c r="W1029" s="192">
        <v>75194417.417817876</v>
      </c>
      <c r="X1029" s="192">
        <v>74143714.325044543</v>
      </c>
      <c r="Y1029" s="192">
        <v>72576591.949613333</v>
      </c>
      <c r="Z1029" s="192">
        <v>72425685.694112346</v>
      </c>
      <c r="AA1029" s="192">
        <v>71930501.470516741</v>
      </c>
      <c r="AB1029" s="192">
        <v>71368409.518417537</v>
      </c>
      <c r="AC1029" s="192">
        <v>70401424.432127073</v>
      </c>
      <c r="AD1029" s="192">
        <v>69320849.829243124</v>
      </c>
      <c r="AE1029" s="192">
        <f t="shared" si="72"/>
        <v>76501494.383534282</v>
      </c>
      <c r="AF1029" s="192">
        <f>HLOOKUP(MAX(T1029:AD1029),T1029:$AD$1158,COUNT(AD1029:$AD$1158),FALSE)</f>
        <v>150000</v>
      </c>
      <c r="AK1029">
        <v>1026</v>
      </c>
      <c r="AL1029" s="198">
        <v>67124988.104126677</v>
      </c>
    </row>
    <row r="1030" spans="13:38" x14ac:dyDescent="0.25">
      <c r="M1030">
        <v>1028</v>
      </c>
      <c r="N1030">
        <f t="shared" si="69"/>
        <v>-10</v>
      </c>
      <c r="O1030">
        <f t="shared" si="70"/>
        <v>-1000</v>
      </c>
      <c r="P1030">
        <f t="shared" si="71"/>
        <v>0.5</v>
      </c>
      <c r="S1030">
        <v>1028</v>
      </c>
      <c r="T1030" s="192">
        <v>79872195.047715783</v>
      </c>
      <c r="U1030" s="192">
        <v>79838476.890914634</v>
      </c>
      <c r="V1030" s="192">
        <v>79774393.954765961</v>
      </c>
      <c r="W1030" s="192">
        <v>79029770.743650571</v>
      </c>
      <c r="X1030" s="192">
        <v>78133951.871427625</v>
      </c>
      <c r="Y1030" s="192">
        <v>76721713.716546834</v>
      </c>
      <c r="Z1030" s="192">
        <v>76725691.681596234</v>
      </c>
      <c r="AA1030" s="192">
        <v>76385391.678551033</v>
      </c>
      <c r="AB1030" s="192">
        <v>75978183.947002232</v>
      </c>
      <c r="AC1030" s="192">
        <v>75166083.081262171</v>
      </c>
      <c r="AD1030" s="192">
        <v>74240392.698928595</v>
      </c>
      <c r="AE1030" s="192">
        <f t="shared" si="72"/>
        <v>79872195.047715783</v>
      </c>
      <c r="AF1030" s="192">
        <f>HLOOKUP(MAX(T1030:AD1030),T1030:$AD$1158,COUNT(AD1030:$AD$1158),FALSE)</f>
        <v>150000</v>
      </c>
      <c r="AK1030">
        <v>1027</v>
      </c>
      <c r="AL1030" s="198">
        <v>74576504.902031511</v>
      </c>
    </row>
    <row r="1031" spans="13:38" x14ac:dyDescent="0.25">
      <c r="M1031">
        <v>1029</v>
      </c>
      <c r="N1031">
        <f t="shared" si="69"/>
        <v>-5</v>
      </c>
      <c r="O1031">
        <f t="shared" si="70"/>
        <v>-1000</v>
      </c>
      <c r="P1031">
        <f t="shared" si="71"/>
        <v>0.5</v>
      </c>
      <c r="S1031">
        <v>1029</v>
      </c>
      <c r="T1031" s="192">
        <v>82739542.068376437</v>
      </c>
      <c r="U1031" s="192">
        <v>83155679.387541994</v>
      </c>
      <c r="V1031" s="192">
        <v>82905251.059879839</v>
      </c>
      <c r="W1031" s="192">
        <v>82495427.461487085</v>
      </c>
      <c r="X1031" s="192">
        <v>81575550.850848094</v>
      </c>
      <c r="Y1031" s="192">
        <v>80572769.765571862</v>
      </c>
      <c r="Z1031" s="192">
        <v>80611212.35498172</v>
      </c>
      <c r="AA1031" s="192">
        <v>80576972.197372034</v>
      </c>
      <c r="AB1031" s="192">
        <v>80143613.924087033</v>
      </c>
      <c r="AC1031" s="192">
        <v>79592724.454904005</v>
      </c>
      <c r="AD1031" s="192">
        <v>78685731.97971274</v>
      </c>
      <c r="AE1031" s="192">
        <f t="shared" si="72"/>
        <v>83155679.387541994</v>
      </c>
      <c r="AF1031" s="192">
        <f>HLOOKUP(MAX(T1031:AD1031),T1031:$AD$1158,COUNT(AD1031:$AD$1158),FALSE)</f>
        <v>155000</v>
      </c>
      <c r="AK1031">
        <v>1028</v>
      </c>
      <c r="AL1031" s="198">
        <v>78490922.162438378</v>
      </c>
    </row>
    <row r="1032" spans="13:38" x14ac:dyDescent="0.25">
      <c r="M1032">
        <v>1030</v>
      </c>
      <c r="N1032">
        <f t="shared" si="69"/>
        <v>0</v>
      </c>
      <c r="O1032">
        <f t="shared" si="70"/>
        <v>-1000</v>
      </c>
      <c r="P1032">
        <f t="shared" si="71"/>
        <v>0.5</v>
      </c>
      <c r="S1032">
        <v>1030</v>
      </c>
      <c r="T1032" s="192">
        <v>86110242.732557952</v>
      </c>
      <c r="U1032" s="192">
        <v>86681264.272273883</v>
      </c>
      <c r="V1032" s="192">
        <v>86585720.165162146</v>
      </c>
      <c r="W1032" s="192">
        <v>86330780.787319779</v>
      </c>
      <c r="X1032" s="192">
        <v>85565788.397231191</v>
      </c>
      <c r="Y1032" s="192">
        <v>84717891.532505363</v>
      </c>
      <c r="Z1032" s="192">
        <v>84911218.342465609</v>
      </c>
      <c r="AA1032" s="192">
        <v>85031862.405406326</v>
      </c>
      <c r="AB1032" s="192">
        <v>84753388.352671728</v>
      </c>
      <c r="AC1032" s="192">
        <v>84357383.104039073</v>
      </c>
      <c r="AD1032" s="192">
        <v>83605274.849398211</v>
      </c>
      <c r="AE1032" s="192">
        <f t="shared" si="72"/>
        <v>86681264.272273883</v>
      </c>
      <c r="AF1032" s="192">
        <f>HLOOKUP(MAX(T1032:AD1032),T1032:$AD$1158,COUNT(AD1032:$AD$1158),FALSE)</f>
        <v>155000</v>
      </c>
      <c r="AK1032">
        <v>1029</v>
      </c>
      <c r="AL1032" s="198">
        <v>81820791.464842215</v>
      </c>
    </row>
    <row r="1033" spans="13:38" x14ac:dyDescent="0.25">
      <c r="M1033">
        <v>1031</v>
      </c>
      <c r="N1033">
        <f t="shared" si="69"/>
        <v>10</v>
      </c>
      <c r="O1033">
        <f t="shared" si="70"/>
        <v>-1000</v>
      </c>
      <c r="P1033">
        <f t="shared" si="71"/>
        <v>0.5</v>
      </c>
      <c r="S1033">
        <v>1031</v>
      </c>
      <c r="T1033" s="192">
        <v>92652416.223001182</v>
      </c>
      <c r="U1033" s="192">
        <v>93205951.219893053</v>
      </c>
      <c r="V1033" s="192">
        <v>93591891.336431295</v>
      </c>
      <c r="W1033" s="192">
        <v>93474144.711134911</v>
      </c>
      <c r="X1033" s="192">
        <v>93263185.661485121</v>
      </c>
      <c r="Y1033" s="192">
        <v>92438200.660297349</v>
      </c>
      <c r="Z1033" s="192">
        <v>92920000.072246015</v>
      </c>
      <c r="AA1033" s="192">
        <v>93276384.929687589</v>
      </c>
      <c r="AB1033" s="192">
        <v>93284550.139729977</v>
      </c>
      <c r="AC1033" s="192">
        <v>93231582.639784768</v>
      </c>
      <c r="AD1033" s="192">
        <v>92767946.987132311</v>
      </c>
      <c r="AE1033" s="192">
        <f t="shared" si="72"/>
        <v>93591891.336431295</v>
      </c>
      <c r="AF1033" s="192">
        <f>HLOOKUP(MAX(T1033:AD1033),T1033:$AD$1158,COUNT(AD1033:$AD$1158),FALSE)</f>
        <v>160000</v>
      </c>
      <c r="AK1033">
        <v>1030</v>
      </c>
      <c r="AL1033" s="198">
        <v>85735208.725249067</v>
      </c>
    </row>
    <row r="1034" spans="13:38" x14ac:dyDescent="0.25">
      <c r="M1034">
        <v>1032</v>
      </c>
      <c r="N1034">
        <f t="shared" si="69"/>
        <v>20</v>
      </c>
      <c r="O1034">
        <f t="shared" si="70"/>
        <v>-1000</v>
      </c>
      <c r="P1034">
        <f t="shared" si="71"/>
        <v>0.5</v>
      </c>
      <c r="S1034">
        <v>1032</v>
      </c>
      <c r="T1034" s="192">
        <v>98890463.907843336</v>
      </c>
      <c r="U1034" s="192">
        <v>99917283.518762156</v>
      </c>
      <c r="V1034" s="192">
        <v>100446782.65825799</v>
      </c>
      <c r="W1034" s="192">
        <v>100872761.42368427</v>
      </c>
      <c r="X1034" s="192">
        <v>100695022.18728869</v>
      </c>
      <c r="Y1034" s="192">
        <v>100328888.44876666</v>
      </c>
      <c r="Z1034" s="192">
        <v>101214958.43990915</v>
      </c>
      <c r="AA1034" s="192">
        <v>101756750.46295702</v>
      </c>
      <c r="AB1034" s="192">
        <v>102231634.7575013</v>
      </c>
      <c r="AC1034" s="192">
        <v>102301625.91785432</v>
      </c>
      <c r="AD1034" s="192">
        <v>102258027.56161383</v>
      </c>
      <c r="AE1034" s="192">
        <f t="shared" si="72"/>
        <v>102301625.91785432</v>
      </c>
      <c r="AF1034" s="192">
        <f>HLOOKUP(MAX(T1034:AD1034),T1034:$AD$1158,COUNT(AD1034:$AD$1158),FALSE)</f>
        <v>195000</v>
      </c>
      <c r="AK1034">
        <v>1031</v>
      </c>
      <c r="AL1034" s="198">
        <v>93332678.623332009</v>
      </c>
    </row>
    <row r="1035" spans="13:38" x14ac:dyDescent="0.25">
      <c r="M1035">
        <v>1033</v>
      </c>
      <c r="N1035">
        <f t="shared" si="69"/>
        <v>30</v>
      </c>
      <c r="O1035">
        <f t="shared" si="70"/>
        <v>-1000</v>
      </c>
      <c r="P1035">
        <f t="shared" si="71"/>
        <v>0.5</v>
      </c>
      <c r="S1035">
        <v>1033</v>
      </c>
      <c r="T1035" s="192">
        <v>105306957.33431239</v>
      </c>
      <c r="U1035" s="192">
        <v>106483702.23860042</v>
      </c>
      <c r="V1035" s="192">
        <v>107546618.81910273</v>
      </c>
      <c r="W1035" s="192">
        <v>108016125.34749939</v>
      </c>
      <c r="X1035" s="192">
        <v>108290871.10335796</v>
      </c>
      <c r="Y1035" s="192">
        <v>108000132.44749388</v>
      </c>
      <c r="Z1035" s="192">
        <v>109223740.16968957</v>
      </c>
      <c r="AA1035" s="192">
        <v>110054004.79472587</v>
      </c>
      <c r="AB1035" s="192">
        <v>110762796.54455958</v>
      </c>
      <c r="AC1035" s="192">
        <v>111119426.9676896</v>
      </c>
      <c r="AD1035" s="192">
        <v>111420699.69934793</v>
      </c>
      <c r="AE1035" s="192">
        <f t="shared" si="72"/>
        <v>111420699.69934793</v>
      </c>
      <c r="AF1035" s="192">
        <f>HLOOKUP(MAX(T1035:AD1035),T1035:$AD$1158,COUNT(AD1035:$AD$1158),FALSE)</f>
        <v>200000</v>
      </c>
      <c r="AK1035">
        <v>1032</v>
      </c>
      <c r="AL1035" s="198">
        <v>100576965.1861427</v>
      </c>
    </row>
    <row r="1036" spans="13:38" x14ac:dyDescent="0.25">
      <c r="M1036">
        <v>1034</v>
      </c>
      <c r="N1036">
        <f t="shared" si="69"/>
        <v>40</v>
      </c>
      <c r="O1036">
        <f t="shared" si="70"/>
        <v>-1000</v>
      </c>
      <c r="P1036">
        <f t="shared" si="71"/>
        <v>0.5</v>
      </c>
      <c r="S1036">
        <v>1034</v>
      </c>
      <c r="T1036" s="192">
        <v>111584903.45216224</v>
      </c>
      <c r="U1036" s="192">
        <v>113284757.84774059</v>
      </c>
      <c r="V1036" s="192">
        <v>114401510.14092945</v>
      </c>
      <c r="W1036" s="192">
        <v>115317135.39116858</v>
      </c>
      <c r="X1036" s="192">
        <v>115675475.83930817</v>
      </c>
      <c r="Y1036" s="192">
        <v>116045375.39251716</v>
      </c>
      <c r="Z1036" s="192">
        <v>117409266.83055894</v>
      </c>
      <c r="AA1036" s="192">
        <v>118647743.7140936</v>
      </c>
      <c r="AB1036" s="192">
        <v>119538000.95022908</v>
      </c>
      <c r="AC1036" s="192">
        <v>120367125.47637692</v>
      </c>
      <c r="AD1036" s="192">
        <v>120785581.84981754</v>
      </c>
      <c r="AE1036" s="192">
        <f t="shared" si="72"/>
        <v>120785581.84981754</v>
      </c>
      <c r="AF1036" s="192">
        <f>HLOOKUP(MAX(T1036:AD1036),T1036:$AD$1158,COUNT(AD1036:$AD$1158),FALSE)</f>
        <v>200000</v>
      </c>
      <c r="AK1036">
        <v>1033</v>
      </c>
      <c r="AL1036" s="198">
        <v>108028481.98404753</v>
      </c>
    </row>
    <row r="1037" spans="13:38" x14ac:dyDescent="0.25">
      <c r="M1037">
        <v>1035</v>
      </c>
      <c r="N1037">
        <f t="shared" si="69"/>
        <v>50</v>
      </c>
      <c r="O1037">
        <f t="shared" si="70"/>
        <v>-1000</v>
      </c>
      <c r="P1037">
        <f t="shared" si="71"/>
        <v>0.5</v>
      </c>
      <c r="S1037">
        <v>1035</v>
      </c>
      <c r="T1037" s="192">
        <v>118087178.50959779</v>
      </c>
      <c r="U1037" s="192">
        <v>119851176.56757884</v>
      </c>
      <c r="V1037" s="192">
        <v>121407681.31219859</v>
      </c>
      <c r="W1037" s="192">
        <v>122415100.86434178</v>
      </c>
      <c r="X1037" s="192">
        <v>123420104.89341545</v>
      </c>
      <c r="Y1037" s="192">
        <v>123716619.3912444</v>
      </c>
      <c r="Z1037" s="192">
        <v>125367150.09206319</v>
      </c>
      <c r="AA1037" s="192">
        <v>126944998.04586241</v>
      </c>
      <c r="AB1037" s="192">
        <v>128123727.88398632</v>
      </c>
      <c r="AC1037" s="192">
        <v>129184926.52621222</v>
      </c>
      <c r="AD1037" s="192">
        <v>129890022.16242985</v>
      </c>
      <c r="AE1037" s="192">
        <f t="shared" si="72"/>
        <v>129890022.16242985</v>
      </c>
      <c r="AF1037" s="192">
        <f>HLOOKUP(MAX(T1037:AD1037),T1037:$AD$1158,COUNT(AD1037:$AD$1158),FALSE)</f>
        <v>200000</v>
      </c>
      <c r="AK1037">
        <v>1034</v>
      </c>
      <c r="AL1037" s="198">
        <v>115319102.86437507</v>
      </c>
    </row>
    <row r="1038" spans="13:38" x14ac:dyDescent="0.25">
      <c r="M1038">
        <v>1036</v>
      </c>
      <c r="N1038">
        <f t="shared" si="69"/>
        <v>-75</v>
      </c>
      <c r="O1038">
        <f t="shared" si="70"/>
        <v>1000</v>
      </c>
      <c r="P1038">
        <f t="shared" si="71"/>
        <v>0.5</v>
      </c>
      <c r="S1038">
        <v>1036</v>
      </c>
      <c r="T1038" s="192">
        <v>37705861.865581132</v>
      </c>
      <c r="U1038" s="192">
        <v>35820504.15837846</v>
      </c>
      <c r="V1038" s="192">
        <v>33765049.995004937</v>
      </c>
      <c r="W1038" s="192">
        <v>31207851.341786794</v>
      </c>
      <c r="X1038" s="192">
        <v>28554295.465996772</v>
      </c>
      <c r="Y1038" s="192">
        <v>25289858.436887227</v>
      </c>
      <c r="Z1038" s="192">
        <v>23313902.990409315</v>
      </c>
      <c r="AA1038" s="192">
        <v>21211330.443195779</v>
      </c>
      <c r="AB1038" s="192">
        <v>18761740.794811595</v>
      </c>
      <c r="AC1038" s="192">
        <v>16249256.566384055</v>
      </c>
      <c r="AD1038" s="192">
        <v>13327866.055305012</v>
      </c>
      <c r="AE1038" s="192">
        <f t="shared" si="72"/>
        <v>37705861.865581132</v>
      </c>
      <c r="AF1038" s="192">
        <f>HLOOKUP(MAX(T1038:AD1038),T1038:$AD$1158,COUNT(AD1038:$AD$1158),FALSE)</f>
        <v>150000</v>
      </c>
      <c r="AK1038">
        <v>1035</v>
      </c>
      <c r="AL1038" s="198">
        <v>122870238.44494116</v>
      </c>
    </row>
    <row r="1039" spans="13:38" x14ac:dyDescent="0.25">
      <c r="M1039">
        <v>1037</v>
      </c>
      <c r="N1039">
        <f t="shared" si="69"/>
        <v>-65</v>
      </c>
      <c r="O1039">
        <f t="shared" si="70"/>
        <v>1000</v>
      </c>
      <c r="P1039">
        <f t="shared" si="71"/>
        <v>0.5</v>
      </c>
      <c r="S1039">
        <v>1037</v>
      </c>
      <c r="T1039" s="192">
        <v>43856460.283813357</v>
      </c>
      <c r="U1039" s="192">
        <v>42441885.614820421</v>
      </c>
      <c r="V1039" s="192">
        <v>40531932.726394482</v>
      </c>
      <c r="W1039" s="192">
        <v>38515314.665680513</v>
      </c>
      <c r="X1039" s="192">
        <v>35898123.401363179</v>
      </c>
      <c r="Y1039" s="192">
        <v>33090595.382929422</v>
      </c>
      <c r="Z1039" s="192">
        <v>31517707.969416805</v>
      </c>
      <c r="AA1039" s="192">
        <v>29601745.13403808</v>
      </c>
      <c r="AB1039" s="192">
        <v>27617112.700100049</v>
      </c>
      <c r="AC1039" s="192">
        <v>25229349.002026472</v>
      </c>
      <c r="AD1039" s="192">
        <v>22726793.241130881</v>
      </c>
      <c r="AE1039" s="192">
        <f t="shared" si="72"/>
        <v>43856460.283813357</v>
      </c>
      <c r="AF1039" s="192">
        <f>HLOOKUP(MAX(T1039:AD1039),T1039:$AD$1158,COUNT(AD1039:$AD$1158),FALSE)</f>
        <v>150000</v>
      </c>
      <c r="AK1039">
        <v>1036</v>
      </c>
      <c r="AL1039" s="198">
        <v>29820427.689634867</v>
      </c>
    </row>
    <row r="1040" spans="13:38" x14ac:dyDescent="0.25">
      <c r="M1040">
        <v>1038</v>
      </c>
      <c r="N1040">
        <f t="shared" si="69"/>
        <v>-55</v>
      </c>
      <c r="O1040">
        <f t="shared" si="70"/>
        <v>1000</v>
      </c>
      <c r="P1040">
        <f t="shared" si="71"/>
        <v>0.5</v>
      </c>
      <c r="S1040">
        <v>1038</v>
      </c>
      <c r="T1040" s="192">
        <v>50183002.867855251</v>
      </c>
      <c r="U1040" s="192">
        <v>48920295.744221538</v>
      </c>
      <c r="V1040" s="192">
        <v>47540615.498583607</v>
      </c>
      <c r="W1040" s="192">
        <v>45570669.999058492</v>
      </c>
      <c r="X1040" s="192">
        <v>43404021.475005306</v>
      </c>
      <c r="Y1040" s="192">
        <v>40674390.11504671</v>
      </c>
      <c r="Z1040" s="192">
        <v>39438481.108760066</v>
      </c>
      <c r="AA1040" s="192">
        <v>37810990.875369765</v>
      </c>
      <c r="AB1040" s="192">
        <v>36060825.220548391</v>
      </c>
      <c r="AC1040" s="192">
        <v>33959700.785251826</v>
      </c>
      <c r="AD1040" s="192">
        <v>31801456.788427852</v>
      </c>
      <c r="AE1040" s="192">
        <f t="shared" si="72"/>
        <v>50183002.867855251</v>
      </c>
      <c r="AF1040" s="192">
        <f>HLOOKUP(MAX(T1040:AD1040),T1040:$AD$1158,COUNT(AD1040:$AD$1158),FALSE)</f>
        <v>150000</v>
      </c>
      <c r="AK1040">
        <v>1037</v>
      </c>
      <c r="AL1040" s="198">
        <v>36977264.985835604</v>
      </c>
    </row>
    <row r="1041" spans="13:38" x14ac:dyDescent="0.25">
      <c r="M1041">
        <v>1039</v>
      </c>
      <c r="N1041">
        <f t="shared" si="69"/>
        <v>-45</v>
      </c>
      <c r="O1041">
        <f t="shared" si="70"/>
        <v>1000</v>
      </c>
      <c r="P1041">
        <f t="shared" si="71"/>
        <v>0.5</v>
      </c>
      <c r="S1041">
        <v>1039</v>
      </c>
      <c r="T1041" s="192">
        <v>56372940.395267949</v>
      </c>
      <c r="U1041" s="192">
        <v>55630197.964706063</v>
      </c>
      <c r="V1041" s="192">
        <v>54307498.22997316</v>
      </c>
      <c r="W1041" s="192">
        <v>52781729.200300552</v>
      </c>
      <c r="X1041" s="192">
        <v>50701176.944345593</v>
      </c>
      <c r="Y1041" s="192">
        <v>48627920.347587146</v>
      </c>
      <c r="Z1041" s="192">
        <v>47534056.927202307</v>
      </c>
      <c r="AA1041" s="192">
        <v>46313576.406081855</v>
      </c>
      <c r="AB1041" s="192">
        <v>44746078.783790745</v>
      </c>
      <c r="AC1041" s="192">
        <v>43115686.581456289</v>
      </c>
      <c r="AD1041" s="192">
        <v>41076388.096470319</v>
      </c>
      <c r="AE1041" s="192">
        <f t="shared" si="72"/>
        <v>56372940.395267949</v>
      </c>
      <c r="AF1041" s="192">
        <f>HLOOKUP(MAX(T1041:AD1041),T1041:$AD$1158,COUNT(AD1041:$AD$1158),FALSE)</f>
        <v>150000</v>
      </c>
      <c r="AK1041">
        <v>1038</v>
      </c>
      <c r="AL1041" s="198">
        <v>44338830.941313311</v>
      </c>
    </row>
    <row r="1042" spans="13:38" x14ac:dyDescent="0.25">
      <c r="M1042">
        <v>1040</v>
      </c>
      <c r="N1042">
        <f t="shared" si="69"/>
        <v>-35</v>
      </c>
      <c r="O1042">
        <f t="shared" si="70"/>
        <v>1000</v>
      </c>
      <c r="P1042">
        <f t="shared" si="71"/>
        <v>0.5</v>
      </c>
      <c r="S1042">
        <v>1040</v>
      </c>
      <c r="T1042" s="192">
        <v>62784062.064047873</v>
      </c>
      <c r="U1042" s="192">
        <v>62108608.094107188</v>
      </c>
      <c r="V1042" s="192">
        <v>61223718.558815166</v>
      </c>
      <c r="W1042" s="192">
        <v>59792245.406863824</v>
      </c>
      <c r="X1042" s="192">
        <v>58354093.285970017</v>
      </c>
      <c r="Y1042" s="192">
        <v>56211715.079704434</v>
      </c>
      <c r="Z1042" s="192">
        <v>55404490.92209661</v>
      </c>
      <c r="AA1042" s="192">
        <v>54522822.147413544</v>
      </c>
      <c r="AB1042" s="192">
        <v>53243797.127110861</v>
      </c>
      <c r="AC1042" s="192">
        <v>51846038.364681631</v>
      </c>
      <c r="AD1042" s="192">
        <v>50093379.142472692</v>
      </c>
      <c r="AE1042" s="192">
        <f t="shared" si="72"/>
        <v>62784062.064047873</v>
      </c>
      <c r="AF1042" s="192">
        <f>HLOOKUP(MAX(T1042:AD1042),T1042:$AD$1158,COUNT(AD1042:$AD$1158),FALSE)</f>
        <v>150000</v>
      </c>
      <c r="AK1042">
        <v>1039</v>
      </c>
      <c r="AL1042" s="198">
        <v>51541443.231203713</v>
      </c>
    </row>
    <row r="1043" spans="13:38" x14ac:dyDescent="0.25">
      <c r="M1043">
        <v>1041</v>
      </c>
      <c r="N1043">
        <f t="shared" si="69"/>
        <v>-25</v>
      </c>
      <c r="O1043">
        <f t="shared" si="70"/>
        <v>1000</v>
      </c>
      <c r="P1043">
        <f t="shared" si="71"/>
        <v>0.5</v>
      </c>
      <c r="S1043">
        <v>1041</v>
      </c>
      <c r="T1043" s="192">
        <v>68973999.591460571</v>
      </c>
      <c r="U1043" s="192">
        <v>68729989.55054915</v>
      </c>
      <c r="V1043" s="192">
        <v>67947595.50260143</v>
      </c>
      <c r="W1043" s="192">
        <v>67144547.857572243</v>
      </c>
      <c r="X1043" s="192">
        <v>65651248.755310282</v>
      </c>
      <c r="Y1043" s="192">
        <v>64012452.025746629</v>
      </c>
      <c r="Z1043" s="192">
        <v>63658635.045553066</v>
      </c>
      <c r="AA1043" s="192">
        <v>62913236.838255838</v>
      </c>
      <c r="AB1043" s="192">
        <v>62045163.209527545</v>
      </c>
      <c r="AC1043" s="192">
        <v>60826130.80032406</v>
      </c>
      <c r="AD1043" s="192">
        <v>59549978.829593159</v>
      </c>
      <c r="AE1043" s="192">
        <f t="shared" si="72"/>
        <v>68973999.591460571</v>
      </c>
      <c r="AF1043" s="192">
        <f>HLOOKUP(MAX(T1043:AD1043),T1043:$AD$1158,COUNT(AD1043:$AD$1158),FALSE)</f>
        <v>150000</v>
      </c>
      <c r="AK1043">
        <v>1040</v>
      </c>
      <c r="AL1043" s="198">
        <v>59001425.423114173</v>
      </c>
    </row>
    <row r="1044" spans="13:38" x14ac:dyDescent="0.25">
      <c r="M1044">
        <v>1042</v>
      </c>
      <c r="N1044">
        <f t="shared" si="69"/>
        <v>-15</v>
      </c>
      <c r="O1044">
        <f t="shared" si="70"/>
        <v>1000</v>
      </c>
      <c r="P1044">
        <f t="shared" si="71"/>
        <v>0.5</v>
      </c>
      <c r="S1044">
        <v>1042</v>
      </c>
      <c r="T1044" s="192">
        <v>75300542.175502479</v>
      </c>
      <c r="U1044" s="192">
        <v>75167227.231558383</v>
      </c>
      <c r="V1044" s="192">
        <v>74999284.062393844</v>
      </c>
      <c r="W1044" s="192">
        <v>74155064.064135507</v>
      </c>
      <c r="X1044" s="192">
        <v>73157146.828952432</v>
      </c>
      <c r="Y1044" s="192">
        <v>71644752.563101456</v>
      </c>
      <c r="Z1044" s="192">
        <v>71529069.040447369</v>
      </c>
      <c r="AA1044" s="192">
        <v>71070310.095927164</v>
      </c>
      <c r="AB1044" s="192">
        <v>70542881.552847654</v>
      </c>
      <c r="AC1044" s="192">
        <v>69612321.745632589</v>
      </c>
      <c r="AD1044" s="192">
        <v>68566969.875595525</v>
      </c>
      <c r="AE1044" s="192">
        <f t="shared" si="72"/>
        <v>75300542.175502479</v>
      </c>
      <c r="AF1044" s="192">
        <f>HLOOKUP(MAX(T1044:AD1044),T1044:$AD$1158,COUNT(AD1044:$AD$1158),FALSE)</f>
        <v>150000</v>
      </c>
      <c r="AK1044">
        <v>1041</v>
      </c>
      <c r="AL1044" s="198">
        <v>66204037.713004559</v>
      </c>
    </row>
    <row r="1045" spans="13:38" x14ac:dyDescent="0.25">
      <c r="M1045">
        <v>1043</v>
      </c>
      <c r="N1045">
        <f t="shared" si="69"/>
        <v>-10</v>
      </c>
      <c r="O1045">
        <f t="shared" si="70"/>
        <v>1000</v>
      </c>
      <c r="P1045">
        <f t="shared" si="71"/>
        <v>0.5</v>
      </c>
      <c r="S1045">
        <v>1043</v>
      </c>
      <c r="T1045" s="192">
        <v>78623990.026634723</v>
      </c>
      <c r="U1045" s="192">
        <v>78645559.303241014</v>
      </c>
      <c r="V1045" s="192">
        <v>78632500.354626879</v>
      </c>
      <c r="W1045" s="192">
        <v>77943164.57691893</v>
      </c>
      <c r="X1045" s="192">
        <v>77100131.562286258</v>
      </c>
      <c r="Y1045" s="192">
        <v>75742621.51698567</v>
      </c>
      <c r="Z1045" s="192">
        <v>75781822.214881971</v>
      </c>
      <c r="AA1045" s="192">
        <v>75477947.490912169</v>
      </c>
      <c r="AB1045" s="192">
        <v>75105403.168383062</v>
      </c>
      <c r="AC1045" s="192">
        <v>74329727.581718385</v>
      </c>
      <c r="AD1045" s="192">
        <v>73439259.932231724</v>
      </c>
      <c r="AE1045" s="192">
        <f t="shared" si="72"/>
        <v>78645559.303241014</v>
      </c>
      <c r="AF1045" s="192">
        <f>HLOOKUP(MAX(T1045:AD1045),T1045:$AD$1158,COUNT(AD1045:$AD$1158),FALSE)</f>
        <v>155000</v>
      </c>
      <c r="AK1045">
        <v>1042</v>
      </c>
      <c r="AL1045" s="198">
        <v>73565603.668482274</v>
      </c>
    </row>
    <row r="1046" spans="13:38" x14ac:dyDescent="0.25">
      <c r="M1046">
        <v>1044</v>
      </c>
      <c r="N1046">
        <f t="shared" si="69"/>
        <v>-5</v>
      </c>
      <c r="O1046">
        <f t="shared" si="70"/>
        <v>1000</v>
      </c>
      <c r="P1046">
        <f t="shared" si="71"/>
        <v>0.5</v>
      </c>
      <c r="S1046">
        <v>1044</v>
      </c>
      <c r="T1046" s="192">
        <v>81451140.593734697</v>
      </c>
      <c r="U1046" s="192">
        <v>81918301.900434792</v>
      </c>
      <c r="V1046" s="192">
        <v>81723161.006180093</v>
      </c>
      <c r="W1046" s="192">
        <v>81366123.265377581</v>
      </c>
      <c r="X1046" s="192">
        <v>80500974.764318839</v>
      </c>
      <c r="Y1046" s="192">
        <v>79549776.990404338</v>
      </c>
      <c r="Z1046" s="192">
        <v>79624644.85888961</v>
      </c>
      <c r="AA1046" s="192">
        <v>79625068.110299602</v>
      </c>
      <c r="AB1046" s="192">
        <v>79228135.116090015</v>
      </c>
      <c r="AC1046" s="192">
        <v>78712468.379753873</v>
      </c>
      <c r="AD1046" s="192">
        <v>77841901.183638006</v>
      </c>
      <c r="AE1046" s="192">
        <f t="shared" si="72"/>
        <v>81918301.900434792</v>
      </c>
      <c r="AF1046" s="192">
        <f>HLOOKUP(MAX(T1046:AD1046),T1046:$AD$1158,COUNT(AD1046:$AD$1158),FALSE)</f>
        <v>155000</v>
      </c>
      <c r="AK1046">
        <v>1043</v>
      </c>
      <c r="AL1046" s="198">
        <v>77432768.115839854</v>
      </c>
    </row>
    <row r="1047" spans="13:38" x14ac:dyDescent="0.25">
      <c r="M1047">
        <v>1045</v>
      </c>
      <c r="N1047">
        <f t="shared" si="69"/>
        <v>0</v>
      </c>
      <c r="O1047">
        <f t="shared" si="70"/>
        <v>1000</v>
      </c>
      <c r="P1047">
        <f t="shared" si="71"/>
        <v>0.5</v>
      </c>
      <c r="S1047">
        <v>1045</v>
      </c>
      <c r="T1047" s="192">
        <v>84774588.44486694</v>
      </c>
      <c r="U1047" s="192">
        <v>85396633.972117409</v>
      </c>
      <c r="V1047" s="192">
        <v>85356377.298413113</v>
      </c>
      <c r="W1047" s="192">
        <v>85154223.778161019</v>
      </c>
      <c r="X1047" s="192">
        <v>84443959.49765265</v>
      </c>
      <c r="Y1047" s="192">
        <v>83647645.944288582</v>
      </c>
      <c r="Z1047" s="192">
        <v>83877398.033324227</v>
      </c>
      <c r="AA1047" s="192">
        <v>84032705.505284637</v>
      </c>
      <c r="AB1047" s="192">
        <v>83790656.731625423</v>
      </c>
      <c r="AC1047" s="192">
        <v>83429874.215839684</v>
      </c>
      <c r="AD1047" s="192">
        <v>82714191.240274206</v>
      </c>
      <c r="AE1047" s="192">
        <f t="shared" si="72"/>
        <v>85396633.972117409</v>
      </c>
      <c r="AF1047" s="192">
        <f>HLOOKUP(MAX(T1047:AD1047),T1047:$AD$1158,COUNT(AD1047:$AD$1158),FALSE)</f>
        <v>155000</v>
      </c>
      <c r="AK1047">
        <v>1044</v>
      </c>
      <c r="AL1047" s="198">
        <v>80722440.964683011</v>
      </c>
    </row>
    <row r="1048" spans="13:38" x14ac:dyDescent="0.25">
      <c r="M1048">
        <v>1046</v>
      </c>
      <c r="N1048">
        <f t="shared" si="69"/>
        <v>10</v>
      </c>
      <c r="O1048">
        <f t="shared" si="70"/>
        <v>1000</v>
      </c>
      <c r="P1048">
        <f t="shared" si="71"/>
        <v>0.5</v>
      </c>
      <c r="S1048">
        <v>1046</v>
      </c>
      <c r="T1048" s="192">
        <v>91225049.222827345</v>
      </c>
      <c r="U1048" s="192">
        <v>91833871.653126642</v>
      </c>
      <c r="V1048" s="192">
        <v>92272597.627255127</v>
      </c>
      <c r="W1048" s="192">
        <v>92209579.111538976</v>
      </c>
      <c r="X1048" s="192">
        <v>92050203.373250946</v>
      </c>
      <c r="Y1048" s="192">
        <v>91279946.481643409</v>
      </c>
      <c r="Z1048" s="192">
        <v>91798171.172667488</v>
      </c>
      <c r="AA1048" s="192">
        <v>92189778.762955964</v>
      </c>
      <c r="AB1048" s="192">
        <v>92234369.252073765</v>
      </c>
      <c r="AC1048" s="192">
        <v>92216065.16114822</v>
      </c>
      <c r="AD1048" s="192">
        <v>91788854.787571177</v>
      </c>
      <c r="AE1048" s="192">
        <f t="shared" si="72"/>
        <v>92272597.627255127</v>
      </c>
      <c r="AF1048" s="192">
        <f>HLOOKUP(MAX(T1048:AD1048),T1048:$AD$1158,COUNT(AD1048:$AD$1158),FALSE)</f>
        <v>160000</v>
      </c>
      <c r="AK1048">
        <v>1045</v>
      </c>
      <c r="AL1048" s="198">
        <v>84589605.412040606</v>
      </c>
    </row>
    <row r="1049" spans="13:38" x14ac:dyDescent="0.25">
      <c r="M1049">
        <v>1047</v>
      </c>
      <c r="N1049">
        <f t="shared" si="69"/>
        <v>20</v>
      </c>
      <c r="O1049">
        <f t="shared" si="70"/>
        <v>1000</v>
      </c>
      <c r="P1049">
        <f t="shared" si="71"/>
        <v>0.5</v>
      </c>
      <c r="S1049">
        <v>1047</v>
      </c>
      <c r="T1049" s="192">
        <v>97375647.641059563</v>
      </c>
      <c r="U1049" s="192">
        <v>98455253.109568626</v>
      </c>
      <c r="V1049" s="192">
        <v>99039480.358644679</v>
      </c>
      <c r="W1049" s="192">
        <v>99517042.435432702</v>
      </c>
      <c r="X1049" s="192">
        <v>99394031.308617368</v>
      </c>
      <c r="Y1049" s="192">
        <v>99080683.427685603</v>
      </c>
      <c r="Z1049" s="192">
        <v>100001976.151675</v>
      </c>
      <c r="AA1049" s="192">
        <v>100580193.45379825</v>
      </c>
      <c r="AB1049" s="192">
        <v>101089741.15736221</v>
      </c>
      <c r="AC1049" s="192">
        <v>101196157.59679063</v>
      </c>
      <c r="AD1049" s="192">
        <v>101187781.97339705</v>
      </c>
      <c r="AE1049" s="192">
        <f t="shared" si="72"/>
        <v>101196157.59679063</v>
      </c>
      <c r="AF1049" s="192">
        <f>HLOOKUP(MAX(T1049:AD1049),T1049:$AD$1158,COUNT(AD1049:$AD$1158),FALSE)</f>
        <v>195000</v>
      </c>
      <c r="AK1049">
        <v>1046</v>
      </c>
      <c r="AL1049" s="198">
        <v>92095362.597640708</v>
      </c>
    </row>
    <row r="1050" spans="13:38" x14ac:dyDescent="0.25">
      <c r="M1050">
        <v>1048</v>
      </c>
      <c r="N1050">
        <f t="shared" si="69"/>
        <v>30</v>
      </c>
      <c r="O1050">
        <f t="shared" si="70"/>
        <v>1000</v>
      </c>
      <c r="P1050">
        <f t="shared" si="71"/>
        <v>0.5</v>
      </c>
      <c r="S1050">
        <v>1048</v>
      </c>
      <c r="T1050" s="192">
        <v>103702190.22510146</v>
      </c>
      <c r="U1050" s="192">
        <v>104933663.23896974</v>
      </c>
      <c r="V1050" s="192">
        <v>106048163.1308338</v>
      </c>
      <c r="W1050" s="192">
        <v>106572397.76881069</v>
      </c>
      <c r="X1050" s="192">
        <v>106899929.38225947</v>
      </c>
      <c r="Y1050" s="192">
        <v>106664478.15980288</v>
      </c>
      <c r="Z1050" s="192">
        <v>107922749.29101826</v>
      </c>
      <c r="AA1050" s="192">
        <v>108789439.19512993</v>
      </c>
      <c r="AB1050" s="192">
        <v>109533453.67781056</v>
      </c>
      <c r="AC1050" s="192">
        <v>109926509.380016</v>
      </c>
      <c r="AD1050" s="192">
        <v>110262445.520694</v>
      </c>
      <c r="AE1050" s="192">
        <f t="shared" si="72"/>
        <v>110262445.520694</v>
      </c>
      <c r="AF1050" s="192">
        <f>HLOOKUP(MAX(T1050:AD1050),T1050:$AD$1158,COUNT(AD1050:$AD$1158),FALSE)</f>
        <v>200000</v>
      </c>
      <c r="AK1050">
        <v>1047</v>
      </c>
      <c r="AL1050" s="198">
        <v>99252199.893841445</v>
      </c>
    </row>
    <row r="1051" spans="13:38" x14ac:dyDescent="0.25">
      <c r="M1051">
        <v>1049</v>
      </c>
      <c r="N1051">
        <f t="shared" si="69"/>
        <v>40</v>
      </c>
      <c r="O1051">
        <f t="shared" si="70"/>
        <v>1000</v>
      </c>
      <c r="P1051">
        <f t="shared" si="71"/>
        <v>0.5</v>
      </c>
      <c r="S1051">
        <v>1049</v>
      </c>
      <c r="T1051" s="192">
        <v>109892127.75251415</v>
      </c>
      <c r="U1051" s="192">
        <v>111643565.45945425</v>
      </c>
      <c r="V1051" s="192">
        <v>112815045.86222336</v>
      </c>
      <c r="W1051" s="192">
        <v>113783456.97005275</v>
      </c>
      <c r="X1051" s="192">
        <v>114197084.85159978</v>
      </c>
      <c r="Y1051" s="192">
        <v>114618008.39234333</v>
      </c>
      <c r="Z1051" s="192">
        <v>116018325.10946047</v>
      </c>
      <c r="AA1051" s="192">
        <v>117292024.72584201</v>
      </c>
      <c r="AB1051" s="192">
        <v>118218707.24105291</v>
      </c>
      <c r="AC1051" s="192">
        <v>119082495.17622045</v>
      </c>
      <c r="AD1051" s="192">
        <v>119537376.82873648</v>
      </c>
      <c r="AE1051" s="192">
        <f t="shared" si="72"/>
        <v>119537376.82873648</v>
      </c>
      <c r="AF1051" s="192">
        <f>HLOOKUP(MAX(T1051:AD1051),T1051:$AD$1158,COUNT(AD1051:$AD$1158),FALSE)</f>
        <v>200000</v>
      </c>
      <c r="AK1051">
        <v>1048</v>
      </c>
      <c r="AL1051" s="198">
        <v>106613765.84931915</v>
      </c>
    </row>
    <row r="1052" spans="13:38" x14ac:dyDescent="0.25">
      <c r="M1052">
        <v>1050</v>
      </c>
      <c r="N1052">
        <f t="shared" si="69"/>
        <v>50</v>
      </c>
      <c r="O1052">
        <f t="shared" si="70"/>
        <v>1000</v>
      </c>
      <c r="P1052">
        <f t="shared" si="71"/>
        <v>0.5</v>
      </c>
      <c r="S1052">
        <v>1050</v>
      </c>
      <c r="T1052" s="192">
        <v>116303249.42129408</v>
      </c>
      <c r="U1052" s="192">
        <v>118121975.58885539</v>
      </c>
      <c r="V1052" s="192">
        <v>119731266.19106537</v>
      </c>
      <c r="W1052" s="192">
        <v>120793973.17661603</v>
      </c>
      <c r="X1052" s="192">
        <v>121850001.19322421</v>
      </c>
      <c r="Y1052" s="192">
        <v>122201803.12446061</v>
      </c>
      <c r="Z1052" s="192">
        <v>123888759.1043548</v>
      </c>
      <c r="AA1052" s="192">
        <v>125501270.46717373</v>
      </c>
      <c r="AB1052" s="192">
        <v>126716425.58437301</v>
      </c>
      <c r="AC1052" s="192">
        <v>127812846.9594458</v>
      </c>
      <c r="AD1052" s="192">
        <v>128554367.87473884</v>
      </c>
      <c r="AE1052" s="192">
        <f t="shared" si="72"/>
        <v>128554367.87473884</v>
      </c>
      <c r="AF1052" s="192">
        <f>HLOOKUP(MAX(T1052:AD1052),T1052:$AD$1158,COUNT(AD1052:$AD$1158),FALSE)</f>
        <v>200000</v>
      </c>
      <c r="AK1052">
        <v>1049</v>
      </c>
      <c r="AL1052" s="198">
        <v>113816378.13920952</v>
      </c>
    </row>
    <row r="1053" spans="13:38" x14ac:dyDescent="0.25">
      <c r="M1053">
        <v>1051</v>
      </c>
      <c r="N1053">
        <f t="shared" si="69"/>
        <v>-75</v>
      </c>
      <c r="O1053">
        <f t="shared" si="70"/>
        <v>3000</v>
      </c>
      <c r="P1053">
        <f t="shared" si="71"/>
        <v>0.5</v>
      </c>
      <c r="S1053">
        <v>1051</v>
      </c>
      <c r="T1053" s="192">
        <v>37039431.178543478</v>
      </c>
      <c r="U1053" s="192">
        <v>35209360.904748246</v>
      </c>
      <c r="V1053" s="192">
        <v>33206692.598964982</v>
      </c>
      <c r="W1053" s="192">
        <v>30704222.05532708</v>
      </c>
      <c r="X1053" s="192">
        <v>28102249.490898799</v>
      </c>
      <c r="Y1053" s="192">
        <v>24892540.571369495</v>
      </c>
      <c r="Z1053" s="192">
        <v>22953010.403966982</v>
      </c>
      <c r="AA1053" s="192">
        <v>20885660.589600343</v>
      </c>
      <c r="AB1053" s="192">
        <v>18472496.220291559</v>
      </c>
      <c r="AC1053" s="192">
        <v>15994675.400883704</v>
      </c>
      <c r="AD1053" s="192">
        <v>13109710.168880066</v>
      </c>
      <c r="AE1053" s="192">
        <f t="shared" si="72"/>
        <v>37039431.178543478</v>
      </c>
      <c r="AF1053" s="192">
        <f>HLOOKUP(MAX(T1053:AD1053),T1053:$AD$1158,COUNT(AD1053:$AD$1158),FALSE)</f>
        <v>150000</v>
      </c>
      <c r="AK1053">
        <v>1050</v>
      </c>
      <c r="AL1053" s="198">
        <v>121276360.33111998</v>
      </c>
    </row>
    <row r="1054" spans="13:38" x14ac:dyDescent="0.25">
      <c r="M1054">
        <v>1052</v>
      </c>
      <c r="N1054">
        <f t="shared" si="69"/>
        <v>-65</v>
      </c>
      <c r="O1054">
        <f t="shared" si="70"/>
        <v>3000</v>
      </c>
      <c r="P1054">
        <f t="shared" si="71"/>
        <v>0.5</v>
      </c>
      <c r="S1054">
        <v>1052</v>
      </c>
      <c r="T1054" s="192">
        <v>43102580.330165766</v>
      </c>
      <c r="U1054" s="192">
        <v>41740791.518763073</v>
      </c>
      <c r="V1054" s="192">
        <v>39885566.73991739</v>
      </c>
      <c r="W1054" s="192">
        <v>37920531.990565151</v>
      </c>
      <c r="X1054" s="192">
        <v>35358068.835828051</v>
      </c>
      <c r="Y1054" s="192">
        <v>32603326.674984545</v>
      </c>
      <c r="Z1054" s="192">
        <v>31065661.994318828</v>
      </c>
      <c r="AA1054" s="192">
        <v>29186124.438015509</v>
      </c>
      <c r="AB1054" s="192">
        <v>27236155.413097173</v>
      </c>
      <c r="AC1054" s="192">
        <v>24884816.994098987</v>
      </c>
      <c r="AD1054" s="192">
        <v>22417483.966050297</v>
      </c>
      <c r="AE1054" s="192">
        <f t="shared" si="72"/>
        <v>43102580.330165766</v>
      </c>
      <c r="AF1054" s="192">
        <f>HLOOKUP(MAX(T1054:AD1054),T1054:$AD$1158,COUNT(AD1054:$AD$1158),FALSE)</f>
        <v>150000</v>
      </c>
      <c r="AK1054">
        <v>1051</v>
      </c>
      <c r="AL1054" s="198">
        <v>29344047.977079764</v>
      </c>
    </row>
    <row r="1055" spans="13:38" x14ac:dyDescent="0.25">
      <c r="M1055">
        <v>1053</v>
      </c>
      <c r="N1055">
        <f t="shared" si="69"/>
        <v>-55</v>
      </c>
      <c r="O1055">
        <f t="shared" si="70"/>
        <v>3000</v>
      </c>
      <c r="P1055">
        <f t="shared" si="71"/>
        <v>0.5</v>
      </c>
      <c r="S1055">
        <v>1053</v>
      </c>
      <c r="T1055" s="192">
        <v>49339172.071780525</v>
      </c>
      <c r="U1055" s="192">
        <v>48131193.057727046</v>
      </c>
      <c r="V1055" s="192">
        <v>46803096.123450868</v>
      </c>
      <c r="W1055" s="192">
        <v>44887878.733505987</v>
      </c>
      <c r="X1055" s="192">
        <v>42774016.067043051</v>
      </c>
      <c r="Y1055" s="192">
        <v>40099672.140491903</v>
      </c>
      <c r="Z1055" s="192">
        <v>38898426.543224946</v>
      </c>
      <c r="AA1055" s="192">
        <v>37307361.588910043</v>
      </c>
      <c r="AB1055" s="192">
        <v>35592418.666935563</v>
      </c>
      <c r="AC1055" s="192">
        <v>33527719.510714404</v>
      </c>
      <c r="AD1055" s="192">
        <v>31404138.922910117</v>
      </c>
      <c r="AE1055" s="192">
        <f t="shared" si="72"/>
        <v>49339172.071780525</v>
      </c>
      <c r="AF1055" s="192">
        <f>HLOOKUP(MAX(T1055:AD1055),T1055:$AD$1158,COUNT(AD1055:$AD$1158),FALSE)</f>
        <v>150000</v>
      </c>
      <c r="AK1055">
        <v>1052</v>
      </c>
      <c r="AL1055" s="198">
        <v>36413436.006670564</v>
      </c>
    </row>
    <row r="1056" spans="13:38" x14ac:dyDescent="0.25">
      <c r="M1056">
        <v>1054</v>
      </c>
      <c r="N1056">
        <f t="shared" si="69"/>
        <v>-45</v>
      </c>
      <c r="O1056">
        <f t="shared" si="70"/>
        <v>3000</v>
      </c>
      <c r="P1056">
        <f t="shared" si="71"/>
        <v>0.5</v>
      </c>
      <c r="S1056">
        <v>1054</v>
      </c>
      <c r="T1056" s="192">
        <v>55441101.008756071</v>
      </c>
      <c r="U1056" s="192">
        <v>54749941.889555939</v>
      </c>
      <c r="V1056" s="192">
        <v>53481970.264403269</v>
      </c>
      <c r="W1056" s="192">
        <v>52008987.092320926</v>
      </c>
      <c r="X1056" s="192">
        <v>49983722.269773394</v>
      </c>
      <c r="Y1056" s="192">
        <v>47961489.660549499</v>
      </c>
      <c r="Z1056" s="192">
        <v>46904051.519240052</v>
      </c>
      <c r="AA1056" s="192">
        <v>45718793.730966501</v>
      </c>
      <c r="AB1056" s="192">
        <v>44187721.387750797</v>
      </c>
      <c r="AC1056" s="192">
        <v>42591992.594436012</v>
      </c>
      <c r="AD1056" s="192">
        <v>40589119.388525449</v>
      </c>
      <c r="AE1056" s="192">
        <f t="shared" si="72"/>
        <v>55441101.008756071</v>
      </c>
      <c r="AF1056" s="192">
        <f>HLOOKUP(MAX(T1056:AD1056),T1056:$AD$1158,COUNT(AD1056:$AD$1158),FALSE)</f>
        <v>150000</v>
      </c>
      <c r="AK1056">
        <v>1053</v>
      </c>
      <c r="AL1056" s="198">
        <v>43685051.119721144</v>
      </c>
    </row>
    <row r="1057" spans="13:38" x14ac:dyDescent="0.25">
      <c r="M1057">
        <v>1055</v>
      </c>
      <c r="N1057">
        <f t="shared" si="69"/>
        <v>-35</v>
      </c>
      <c r="O1057">
        <f t="shared" si="70"/>
        <v>3000</v>
      </c>
      <c r="P1057">
        <f t="shared" si="71"/>
        <v>0.5</v>
      </c>
      <c r="S1057">
        <v>1055</v>
      </c>
      <c r="T1057" s="192">
        <v>61761069.288880363</v>
      </c>
      <c r="U1057" s="192">
        <v>61140343.42851992</v>
      </c>
      <c r="V1057" s="192">
        <v>60308239.750818148</v>
      </c>
      <c r="W1057" s="192">
        <v>58932054.032274246</v>
      </c>
      <c r="X1057" s="192">
        <v>57544925.898914978</v>
      </c>
      <c r="Y1057" s="192">
        <v>55457835.126056857</v>
      </c>
      <c r="Z1057" s="192">
        <v>54687036.247524433</v>
      </c>
      <c r="AA1057" s="192">
        <v>53840030.881861039</v>
      </c>
      <c r="AB1057" s="192">
        <v>52597431.140633762</v>
      </c>
      <c r="AC1057" s="192">
        <v>51234895.111051433</v>
      </c>
      <c r="AD1057" s="192">
        <v>49518661.167917885</v>
      </c>
      <c r="AE1057" s="192">
        <f t="shared" si="72"/>
        <v>61761069.288880363</v>
      </c>
      <c r="AF1057" s="192">
        <f>HLOOKUP(MAX(T1057:AD1057),T1057:$AD$1158,COUNT(AD1057:$AD$1158),FALSE)</f>
        <v>150000</v>
      </c>
      <c r="AK1057">
        <v>1054</v>
      </c>
      <c r="AL1057" s="198">
        <v>50799654.819174379</v>
      </c>
    </row>
    <row r="1058" spans="13:38" x14ac:dyDescent="0.25">
      <c r="M1058">
        <v>1056</v>
      </c>
      <c r="N1058">
        <f t="shared" si="69"/>
        <v>-25</v>
      </c>
      <c r="O1058">
        <f t="shared" si="70"/>
        <v>3000</v>
      </c>
      <c r="P1058">
        <f t="shared" si="71"/>
        <v>0.5</v>
      </c>
      <c r="S1058">
        <v>1056</v>
      </c>
      <c r="T1058" s="192">
        <v>67862998.225855917</v>
      </c>
      <c r="U1058" s="192">
        <v>67671774.042534724</v>
      </c>
      <c r="V1058" s="192">
        <v>66944667.42799446</v>
      </c>
      <c r="W1058" s="192">
        <v>66192643.770499825</v>
      </c>
      <c r="X1058" s="192">
        <v>64754632.101645321</v>
      </c>
      <c r="Y1058" s="192">
        <v>63168621.229671903</v>
      </c>
      <c r="Z1058" s="192">
        <v>62849467.658498019</v>
      </c>
      <c r="AA1058" s="192">
        <v>62140494.730276197</v>
      </c>
      <c r="AB1058" s="192">
        <v>61307643.83439479</v>
      </c>
      <c r="AC1058" s="192">
        <v>60125036.704266712</v>
      </c>
      <c r="AD1058" s="192">
        <v>58883548.142555505</v>
      </c>
      <c r="AE1058" s="192">
        <f t="shared" si="72"/>
        <v>67862998.225855917</v>
      </c>
      <c r="AF1058" s="192">
        <f>HLOOKUP(MAX(T1058:AD1058),T1058:$AD$1158,COUNT(AD1058:$AD$1158),FALSE)</f>
        <v>150000</v>
      </c>
      <c r="AK1058">
        <v>1055</v>
      </c>
      <c r="AL1058" s="198">
        <v>58168483.622429192</v>
      </c>
    </row>
    <row r="1059" spans="13:38" x14ac:dyDescent="0.25">
      <c r="M1059">
        <v>1057</v>
      </c>
      <c r="N1059">
        <f t="shared" si="69"/>
        <v>-15</v>
      </c>
      <c r="O1059">
        <f t="shared" si="70"/>
        <v>3000</v>
      </c>
      <c r="P1059">
        <f t="shared" si="71"/>
        <v>0.5</v>
      </c>
      <c r="S1059">
        <v>1057</v>
      </c>
      <c r="T1059" s="192">
        <v>74099589.967470676</v>
      </c>
      <c r="U1059" s="192">
        <v>74021562.456934035</v>
      </c>
      <c r="V1059" s="192">
        <v>73904643.275304034</v>
      </c>
      <c r="W1059" s="192">
        <v>73115710.710453153</v>
      </c>
      <c r="X1059" s="192">
        <v>72170579.332860306</v>
      </c>
      <c r="Y1059" s="192">
        <v>70712913.176589593</v>
      </c>
      <c r="Z1059" s="192">
        <v>70632452.386782393</v>
      </c>
      <c r="AA1059" s="192">
        <v>70210118.721337602</v>
      </c>
      <c r="AB1059" s="192">
        <v>69717353.58727777</v>
      </c>
      <c r="AC1059" s="192">
        <v>68823219.059138104</v>
      </c>
      <c r="AD1059" s="192">
        <v>67813089.921947926</v>
      </c>
      <c r="AE1059" s="192">
        <f t="shared" si="72"/>
        <v>74099589.967470676</v>
      </c>
      <c r="AF1059" s="192">
        <f>HLOOKUP(MAX(T1059:AD1059),T1059:$AD$1158,COUNT(AD1059:$AD$1158),FALSE)</f>
        <v>150000</v>
      </c>
      <c r="AK1059">
        <v>1056</v>
      </c>
      <c r="AL1059" s="198">
        <v>65283087.321882457</v>
      </c>
    </row>
    <row r="1060" spans="13:38" x14ac:dyDescent="0.25">
      <c r="M1060">
        <v>1058</v>
      </c>
      <c r="N1060">
        <f t="shared" si="69"/>
        <v>-10</v>
      </c>
      <c r="O1060">
        <f t="shared" si="70"/>
        <v>3000</v>
      </c>
      <c r="P1060">
        <f t="shared" si="71"/>
        <v>0.5</v>
      </c>
      <c r="S1060">
        <v>1058</v>
      </c>
      <c r="T1060" s="192">
        <v>77375785.005553648</v>
      </c>
      <c r="U1060" s="192">
        <v>77452641.71556738</v>
      </c>
      <c r="V1060" s="192">
        <v>77490606.754487783</v>
      </c>
      <c r="W1060" s="192">
        <v>76856558.410187289</v>
      </c>
      <c r="X1060" s="192">
        <v>76066311.25314486</v>
      </c>
      <c r="Y1060" s="192">
        <v>74763529.317424521</v>
      </c>
      <c r="Z1060" s="192">
        <v>74837952.748167723</v>
      </c>
      <c r="AA1060" s="192">
        <v>74570503.30327332</v>
      </c>
      <c r="AB1060" s="192">
        <v>74232622.389763892</v>
      </c>
      <c r="AC1060" s="192">
        <v>73493372.082174644</v>
      </c>
      <c r="AD1060" s="192">
        <v>72638127.165534869</v>
      </c>
      <c r="AE1060" s="192">
        <f t="shared" si="72"/>
        <v>77490606.754487783</v>
      </c>
      <c r="AF1060" s="192">
        <f>HLOOKUP(MAX(T1060:AD1060),T1060:$AD$1158,COUNT(AD1060:$AD$1158),FALSE)</f>
        <v>160000</v>
      </c>
      <c r="AK1060">
        <v>1057</v>
      </c>
      <c r="AL1060" s="198">
        <v>72554702.434933007</v>
      </c>
    </row>
    <row r="1061" spans="13:38" x14ac:dyDescent="0.25">
      <c r="M1061">
        <v>1059</v>
      </c>
      <c r="N1061">
        <f t="shared" si="69"/>
        <v>-5</v>
      </c>
      <c r="O1061">
        <f t="shared" si="70"/>
        <v>3000</v>
      </c>
      <c r="P1061">
        <f t="shared" si="71"/>
        <v>0.5</v>
      </c>
      <c r="S1061">
        <v>1059</v>
      </c>
      <c r="T1061" s="192">
        <v>80162739.119092956</v>
      </c>
      <c r="U1061" s="192">
        <v>80680924.41332759</v>
      </c>
      <c r="V1061" s="192">
        <v>80541070.952480331</v>
      </c>
      <c r="W1061" s="192">
        <v>80236819.069268093</v>
      </c>
      <c r="X1061" s="192">
        <v>79426398.677789569</v>
      </c>
      <c r="Y1061" s="192">
        <v>78526784.215236858</v>
      </c>
      <c r="Z1061" s="192">
        <v>78638077.362797499</v>
      </c>
      <c r="AA1061" s="192">
        <v>78673164.0232272</v>
      </c>
      <c r="AB1061" s="192">
        <v>78312656.308092982</v>
      </c>
      <c r="AC1061" s="192">
        <v>77832212.304603741</v>
      </c>
      <c r="AD1061" s="192">
        <v>76998070.387563273</v>
      </c>
      <c r="AE1061" s="192">
        <f t="shared" si="72"/>
        <v>80680924.41332759</v>
      </c>
      <c r="AF1061" s="192">
        <f>HLOOKUP(MAX(T1061:AD1061),T1061:$AD$1158,COUNT(AD1061:$AD$1158),FALSE)</f>
        <v>155000</v>
      </c>
      <c r="AK1061">
        <v>1058</v>
      </c>
      <c r="AL1061" s="198">
        <v>76374614.069241345</v>
      </c>
    </row>
    <row r="1062" spans="13:38" x14ac:dyDescent="0.25">
      <c r="M1062">
        <v>1060</v>
      </c>
      <c r="N1062">
        <f t="shared" si="69"/>
        <v>0</v>
      </c>
      <c r="O1062">
        <f t="shared" si="70"/>
        <v>3000</v>
      </c>
      <c r="P1062">
        <f t="shared" si="71"/>
        <v>0.5</v>
      </c>
      <c r="S1062">
        <v>1060</v>
      </c>
      <c r="T1062" s="192">
        <v>83438934.157175913</v>
      </c>
      <c r="U1062" s="192">
        <v>84112003.67196095</v>
      </c>
      <c r="V1062" s="192">
        <v>84127034.431664094</v>
      </c>
      <c r="W1062" s="192">
        <v>83977666.769002244</v>
      </c>
      <c r="X1062" s="192">
        <v>83322130.598074108</v>
      </c>
      <c r="Y1062" s="192">
        <v>82577400.356071785</v>
      </c>
      <c r="Z1062" s="192">
        <v>82843577.724182844</v>
      </c>
      <c r="AA1062" s="192">
        <v>83033548.605162919</v>
      </c>
      <c r="AB1062" s="192">
        <v>82827925.110579118</v>
      </c>
      <c r="AC1062" s="192">
        <v>82502365.32764028</v>
      </c>
      <c r="AD1062" s="192">
        <v>81823107.631150186</v>
      </c>
      <c r="AE1062" s="192">
        <f t="shared" si="72"/>
        <v>84127034.431664094</v>
      </c>
      <c r="AF1062" s="192">
        <f>HLOOKUP(MAX(T1062:AD1062),T1062:$AD$1158,COUNT(AD1062:$AD$1158),FALSE)</f>
        <v>160000</v>
      </c>
      <c r="AK1062">
        <v>1059</v>
      </c>
      <c r="AL1062" s="198">
        <v>79624090.464523837</v>
      </c>
    </row>
    <row r="1063" spans="13:38" x14ac:dyDescent="0.25">
      <c r="M1063">
        <v>1061</v>
      </c>
      <c r="N1063">
        <f t="shared" si="69"/>
        <v>10</v>
      </c>
      <c r="O1063">
        <f t="shared" si="70"/>
        <v>3000</v>
      </c>
      <c r="P1063">
        <f t="shared" si="71"/>
        <v>0.5</v>
      </c>
      <c r="S1063">
        <v>1061</v>
      </c>
      <c r="T1063" s="192">
        <v>89797682.222653478</v>
      </c>
      <c r="U1063" s="192">
        <v>90461792.086360261</v>
      </c>
      <c r="V1063" s="192">
        <v>90953303.918078974</v>
      </c>
      <c r="W1063" s="192">
        <v>90945013.511943072</v>
      </c>
      <c r="X1063" s="192">
        <v>90837221.085016787</v>
      </c>
      <c r="Y1063" s="192">
        <v>90121692.302989468</v>
      </c>
      <c r="Z1063" s="192">
        <v>90676342.273088962</v>
      </c>
      <c r="AA1063" s="192">
        <v>91103172.596224308</v>
      </c>
      <c r="AB1063" s="192">
        <v>91184188.364417523</v>
      </c>
      <c r="AC1063" s="192">
        <v>91200547.682511657</v>
      </c>
      <c r="AD1063" s="192">
        <v>90809762.588010028</v>
      </c>
      <c r="AE1063" s="192">
        <f t="shared" si="72"/>
        <v>91200547.682511657</v>
      </c>
      <c r="AF1063" s="192">
        <f>HLOOKUP(MAX(T1063:AD1063),T1063:$AD$1158,COUNT(AD1063:$AD$1158),FALSE)</f>
        <v>195000</v>
      </c>
      <c r="AK1063">
        <v>1060</v>
      </c>
      <c r="AL1063" s="198">
        <v>83444002.09883213</v>
      </c>
    </row>
    <row r="1064" spans="13:38" x14ac:dyDescent="0.25">
      <c r="M1064">
        <v>1062</v>
      </c>
      <c r="N1064">
        <f t="shared" si="69"/>
        <v>20</v>
      </c>
      <c r="O1064">
        <f t="shared" si="70"/>
        <v>3000</v>
      </c>
      <c r="P1064">
        <f t="shared" si="71"/>
        <v>0.5</v>
      </c>
      <c r="S1064">
        <v>1062</v>
      </c>
      <c r="T1064" s="192">
        <v>95860831.374275759</v>
      </c>
      <c r="U1064" s="192">
        <v>96993222.700375065</v>
      </c>
      <c r="V1064" s="192">
        <v>97632178.059031382</v>
      </c>
      <c r="W1064" s="192">
        <v>98161323.44718115</v>
      </c>
      <c r="X1064" s="192">
        <v>98093040.42994605</v>
      </c>
      <c r="Y1064" s="192">
        <v>97832478.406604543</v>
      </c>
      <c r="Z1064" s="192">
        <v>98788993.863440812</v>
      </c>
      <c r="AA1064" s="192">
        <v>99403636.444639489</v>
      </c>
      <c r="AB1064" s="192">
        <v>99947847.557223141</v>
      </c>
      <c r="AC1064" s="192">
        <v>100090689.27572694</v>
      </c>
      <c r="AD1064" s="192">
        <v>100117536.38518026</v>
      </c>
      <c r="AE1064" s="192">
        <f t="shared" si="72"/>
        <v>100117536.38518026</v>
      </c>
      <c r="AF1064" s="192">
        <f>HLOOKUP(MAX(T1064:AD1064),T1064:$AD$1158,COUNT(AD1064:$AD$1158),FALSE)</f>
        <v>200000</v>
      </c>
      <c r="AK1064">
        <v>1061</v>
      </c>
      <c r="AL1064" s="198">
        <v>90858046.571949393</v>
      </c>
    </row>
    <row r="1065" spans="13:38" x14ac:dyDescent="0.25">
      <c r="M1065">
        <v>1063</v>
      </c>
      <c r="N1065">
        <f t="shared" si="69"/>
        <v>30</v>
      </c>
      <c r="O1065">
        <f t="shared" si="70"/>
        <v>3000</v>
      </c>
      <c r="P1065">
        <f t="shared" si="71"/>
        <v>0.5</v>
      </c>
      <c r="S1065">
        <v>1063</v>
      </c>
      <c r="T1065" s="192">
        <v>102097423.11589053</v>
      </c>
      <c r="U1065" s="192">
        <v>103383624.23933905</v>
      </c>
      <c r="V1065" s="192">
        <v>104549707.44256486</v>
      </c>
      <c r="W1065" s="192">
        <v>105128670.19012196</v>
      </c>
      <c r="X1065" s="192">
        <v>105508987.66116104</v>
      </c>
      <c r="Y1065" s="192">
        <v>105328823.87211189</v>
      </c>
      <c r="Z1065" s="192">
        <v>106621758.41234693</v>
      </c>
      <c r="AA1065" s="192">
        <v>107524873.595534</v>
      </c>
      <c r="AB1065" s="192">
        <v>108304110.81106153</v>
      </c>
      <c r="AC1065" s="192">
        <v>108733591.79234236</v>
      </c>
      <c r="AD1065" s="192">
        <v>109104191.34204008</v>
      </c>
      <c r="AE1065" s="192">
        <f t="shared" si="72"/>
        <v>109104191.34204008</v>
      </c>
      <c r="AF1065" s="192">
        <f>HLOOKUP(MAX(T1065:AD1065),T1065:$AD$1158,COUNT(AD1065:$AD$1158),FALSE)</f>
        <v>200000</v>
      </c>
      <c r="AK1065">
        <v>1062</v>
      </c>
      <c r="AL1065" s="198">
        <v>97927434.601540208</v>
      </c>
    </row>
    <row r="1066" spans="13:38" x14ac:dyDescent="0.25">
      <c r="M1066">
        <v>1064</v>
      </c>
      <c r="N1066">
        <f t="shared" si="69"/>
        <v>40</v>
      </c>
      <c r="O1066">
        <f t="shared" si="70"/>
        <v>3000</v>
      </c>
      <c r="P1066">
        <f t="shared" si="71"/>
        <v>0.5</v>
      </c>
      <c r="S1066">
        <v>1064</v>
      </c>
      <c r="T1066" s="192">
        <v>108199352.05286607</v>
      </c>
      <c r="U1066" s="192">
        <v>110002373.07116793</v>
      </c>
      <c r="V1066" s="192">
        <v>111228581.58351725</v>
      </c>
      <c r="W1066" s="192">
        <v>112249778.5489369</v>
      </c>
      <c r="X1066" s="192">
        <v>112718693.86389138</v>
      </c>
      <c r="Y1066" s="192">
        <v>113190641.39216946</v>
      </c>
      <c r="Z1066" s="192">
        <v>114627383.38836202</v>
      </c>
      <c r="AA1066" s="192">
        <v>115936305.73759046</v>
      </c>
      <c r="AB1066" s="192">
        <v>116899413.53187676</v>
      </c>
      <c r="AC1066" s="192">
        <v>117797864.87606397</v>
      </c>
      <c r="AD1066" s="192">
        <v>118289171.80765541</v>
      </c>
      <c r="AE1066" s="192">
        <f t="shared" si="72"/>
        <v>118289171.80765541</v>
      </c>
      <c r="AF1066" s="192">
        <f>HLOOKUP(MAX(T1066:AD1066),T1066:$AD$1158,COUNT(AD1066:$AD$1158),FALSE)</f>
        <v>200000</v>
      </c>
      <c r="AK1066">
        <v>1063</v>
      </c>
      <c r="AL1066" s="198">
        <v>105199049.71459076</v>
      </c>
    </row>
    <row r="1067" spans="13:38" x14ac:dyDescent="0.25">
      <c r="M1067">
        <v>1065</v>
      </c>
      <c r="N1067">
        <f t="shared" si="69"/>
        <v>50</v>
      </c>
      <c r="O1067">
        <f t="shared" si="70"/>
        <v>3000</v>
      </c>
      <c r="P1067">
        <f t="shared" si="71"/>
        <v>0.5</v>
      </c>
      <c r="S1067">
        <v>1065</v>
      </c>
      <c r="T1067" s="192">
        <v>114519320.33299038</v>
      </c>
      <c r="U1067" s="192">
        <v>116392774.6101319</v>
      </c>
      <c r="V1067" s="192">
        <v>118054851.06993215</v>
      </c>
      <c r="W1067" s="192">
        <v>119172845.48889023</v>
      </c>
      <c r="X1067" s="192">
        <v>120279897.49303295</v>
      </c>
      <c r="Y1067" s="192">
        <v>120686986.85767683</v>
      </c>
      <c r="Z1067" s="192">
        <v>122410368.11664639</v>
      </c>
      <c r="AA1067" s="192">
        <v>124057542.888485</v>
      </c>
      <c r="AB1067" s="192">
        <v>125309123.28475975</v>
      </c>
      <c r="AC1067" s="192">
        <v>126440767.39267938</v>
      </c>
      <c r="AD1067" s="192">
        <v>127218713.58704783</v>
      </c>
      <c r="AE1067" s="192">
        <f t="shared" si="72"/>
        <v>127218713.58704783</v>
      </c>
      <c r="AF1067" s="192">
        <f>HLOOKUP(MAX(T1067:AD1067),T1067:$AD$1158,COUNT(AD1067:$AD$1158),FALSE)</f>
        <v>200000</v>
      </c>
      <c r="AK1067">
        <v>1064</v>
      </c>
      <c r="AL1067" s="198">
        <v>112313653.41404401</v>
      </c>
    </row>
    <row r="1068" spans="13:38" x14ac:dyDescent="0.25">
      <c r="M1068">
        <v>1066</v>
      </c>
      <c r="N1068">
        <f t="shared" si="69"/>
        <v>-75</v>
      </c>
      <c r="O1068">
        <f t="shared" si="70"/>
        <v>5000</v>
      </c>
      <c r="P1068">
        <f t="shared" si="71"/>
        <v>0.5</v>
      </c>
      <c r="S1068">
        <v>1066</v>
      </c>
      <c r="T1068" s="192">
        <v>36373000.491505824</v>
      </c>
      <c r="U1068" s="192">
        <v>34598217.65111804</v>
      </c>
      <c r="V1068" s="192">
        <v>32648335.202925026</v>
      </c>
      <c r="W1068" s="192">
        <v>30200592.768867362</v>
      </c>
      <c r="X1068" s="192">
        <v>27650203.51580083</v>
      </c>
      <c r="Y1068" s="192">
        <v>24495222.705851763</v>
      </c>
      <c r="Z1068" s="192">
        <v>22592117.817524649</v>
      </c>
      <c r="AA1068" s="192">
        <v>20559990.736004908</v>
      </c>
      <c r="AB1068" s="192">
        <v>18183251.645771526</v>
      </c>
      <c r="AC1068" s="192">
        <v>15740094.235383362</v>
      </c>
      <c r="AD1068" s="192">
        <v>12891554.282455122</v>
      </c>
      <c r="AE1068" s="192">
        <f t="shared" si="72"/>
        <v>36373000.491505824</v>
      </c>
      <c r="AF1068" s="192">
        <f>HLOOKUP(MAX(T1068:AD1068),T1068:$AD$1158,COUNT(AD1068:$AD$1158),FALSE)</f>
        <v>150000</v>
      </c>
      <c r="AK1068">
        <v>1065</v>
      </c>
      <c r="AL1068" s="198">
        <v>119682482.21729884</v>
      </c>
    </row>
    <row r="1069" spans="13:38" x14ac:dyDescent="0.25">
      <c r="M1069">
        <v>1067</v>
      </c>
      <c r="N1069">
        <f t="shared" si="69"/>
        <v>-65</v>
      </c>
      <c r="O1069">
        <f t="shared" si="70"/>
        <v>5000</v>
      </c>
      <c r="P1069">
        <f t="shared" si="71"/>
        <v>0.5</v>
      </c>
      <c r="S1069">
        <v>1067</v>
      </c>
      <c r="T1069" s="192">
        <v>42348700.376518168</v>
      </c>
      <c r="U1069" s="192">
        <v>41039697.422705732</v>
      </c>
      <c r="V1069" s="192">
        <v>39239200.753440276</v>
      </c>
      <c r="W1069" s="192">
        <v>37325749.315449797</v>
      </c>
      <c r="X1069" s="192">
        <v>34818014.270292938</v>
      </c>
      <c r="Y1069" s="192">
        <v>32116057.967039682</v>
      </c>
      <c r="Z1069" s="192">
        <v>30613616.019220859</v>
      </c>
      <c r="AA1069" s="192">
        <v>28770503.741992943</v>
      </c>
      <c r="AB1069" s="192">
        <v>26855198.126094285</v>
      </c>
      <c r="AC1069" s="192">
        <v>24540284.986171503</v>
      </c>
      <c r="AD1069" s="192">
        <v>22108174.690969706</v>
      </c>
      <c r="AE1069" s="192">
        <f t="shared" si="72"/>
        <v>42348700.376518168</v>
      </c>
      <c r="AF1069" s="192">
        <f>HLOOKUP(MAX(T1069:AD1069),T1069:$AD$1158,COUNT(AD1069:$AD$1158),FALSE)</f>
        <v>150000</v>
      </c>
      <c r="AK1069">
        <v>1066</v>
      </c>
      <c r="AL1069" s="198">
        <v>28867668.264524654</v>
      </c>
    </row>
    <row r="1070" spans="13:38" x14ac:dyDescent="0.25">
      <c r="M1070">
        <v>1068</v>
      </c>
      <c r="N1070">
        <f t="shared" si="69"/>
        <v>-55</v>
      </c>
      <c r="O1070">
        <f t="shared" si="70"/>
        <v>5000</v>
      </c>
      <c r="P1070">
        <f t="shared" si="71"/>
        <v>0.5</v>
      </c>
      <c r="S1070">
        <v>1068</v>
      </c>
      <c r="T1070" s="192">
        <v>48495341.275705799</v>
      </c>
      <c r="U1070" s="192">
        <v>47342090.371232569</v>
      </c>
      <c r="V1070" s="192">
        <v>46065576.748318121</v>
      </c>
      <c r="W1070" s="192">
        <v>44205087.467953473</v>
      </c>
      <c r="X1070" s="192">
        <v>42144010.659080796</v>
      </c>
      <c r="Y1070" s="192">
        <v>39524954.165937096</v>
      </c>
      <c r="Z1070" s="192">
        <v>38358371.977689825</v>
      </c>
      <c r="AA1070" s="192">
        <v>36803732.302450337</v>
      </c>
      <c r="AB1070" s="192">
        <v>35124012.11332275</v>
      </c>
      <c r="AC1070" s="192">
        <v>33095738.236176983</v>
      </c>
      <c r="AD1070" s="192">
        <v>31006821.057392389</v>
      </c>
      <c r="AE1070" s="192">
        <f t="shared" si="72"/>
        <v>48495341.275705799</v>
      </c>
      <c r="AF1070" s="192">
        <f>HLOOKUP(MAX(T1070:AD1070),T1070:$AD$1158,COUNT(AD1070:$AD$1158),FALSE)</f>
        <v>150000</v>
      </c>
      <c r="AK1070">
        <v>1067</v>
      </c>
      <c r="AL1070" s="198">
        <v>35849607.027505524</v>
      </c>
    </row>
    <row r="1071" spans="13:38" x14ac:dyDescent="0.25">
      <c r="M1071">
        <v>1069</v>
      </c>
      <c r="N1071">
        <f t="shared" si="69"/>
        <v>-45</v>
      </c>
      <c r="O1071">
        <f t="shared" si="70"/>
        <v>5000</v>
      </c>
      <c r="P1071">
        <f t="shared" si="71"/>
        <v>0.5</v>
      </c>
      <c r="S1071">
        <v>1069</v>
      </c>
      <c r="T1071" s="192">
        <v>54509261.622244202</v>
      </c>
      <c r="U1071" s="192">
        <v>53869685.814405799</v>
      </c>
      <c r="V1071" s="192">
        <v>52656442.29883337</v>
      </c>
      <c r="W1071" s="192">
        <v>51236244.984341279</v>
      </c>
      <c r="X1071" s="192">
        <v>49266267.595201202</v>
      </c>
      <c r="Y1071" s="192">
        <v>47295058.973511837</v>
      </c>
      <c r="Z1071" s="192">
        <v>46274046.111277796</v>
      </c>
      <c r="AA1071" s="192">
        <v>45124011.055851139</v>
      </c>
      <c r="AB1071" s="192">
        <v>43629363.991710834</v>
      </c>
      <c r="AC1071" s="192">
        <v>42068298.607415751</v>
      </c>
      <c r="AD1071" s="192">
        <v>40101850.680580586</v>
      </c>
      <c r="AE1071" s="192">
        <f t="shared" si="72"/>
        <v>54509261.622244202</v>
      </c>
      <c r="AF1071" s="192">
        <f>HLOOKUP(MAX(T1071:AD1071),T1071:$AD$1158,COUNT(AD1071:$AD$1158),FALSE)</f>
        <v>150000</v>
      </c>
      <c r="AK1071">
        <v>1068</v>
      </c>
      <c r="AL1071" s="198">
        <v>43031271.298128963</v>
      </c>
    </row>
    <row r="1072" spans="13:38" x14ac:dyDescent="0.25">
      <c r="M1072">
        <v>1070</v>
      </c>
      <c r="N1072">
        <f t="shared" si="69"/>
        <v>-35</v>
      </c>
      <c r="O1072">
        <f t="shared" si="70"/>
        <v>5000</v>
      </c>
      <c r="P1072">
        <f t="shared" si="71"/>
        <v>0.5</v>
      </c>
      <c r="S1072">
        <v>1070</v>
      </c>
      <c r="T1072" s="192">
        <v>60738076.513712853</v>
      </c>
      <c r="U1072" s="192">
        <v>60172078.762932628</v>
      </c>
      <c r="V1072" s="192">
        <v>59392760.942821115</v>
      </c>
      <c r="W1072" s="192">
        <v>58071862.657684661</v>
      </c>
      <c r="X1072" s="192">
        <v>56735758.511859931</v>
      </c>
      <c r="Y1072" s="192">
        <v>54703955.172409251</v>
      </c>
      <c r="Z1072" s="192">
        <v>53969581.572952233</v>
      </c>
      <c r="AA1072" s="192">
        <v>53157239.616308533</v>
      </c>
      <c r="AB1072" s="192">
        <v>51951065.154156648</v>
      </c>
      <c r="AC1072" s="192">
        <v>50623751.857421227</v>
      </c>
      <c r="AD1072" s="192">
        <v>48943943.193363078</v>
      </c>
      <c r="AE1072" s="192">
        <f t="shared" si="72"/>
        <v>60738076.513712853</v>
      </c>
      <c r="AF1072" s="192">
        <f>HLOOKUP(MAX(T1072:AD1072),T1072:$AD$1158,COUNT(AD1072:$AD$1158),FALSE)</f>
        <v>150000</v>
      </c>
      <c r="AK1072">
        <v>1069</v>
      </c>
      <c r="AL1072" s="198">
        <v>50057866.407145061</v>
      </c>
    </row>
    <row r="1073" spans="13:38" x14ac:dyDescent="0.25">
      <c r="M1073">
        <v>1071</v>
      </c>
      <c r="N1073">
        <f t="shared" si="69"/>
        <v>-25</v>
      </c>
      <c r="O1073">
        <f t="shared" si="70"/>
        <v>5000</v>
      </c>
      <c r="P1073">
        <f t="shared" si="71"/>
        <v>0.5</v>
      </c>
      <c r="S1073">
        <v>1071</v>
      </c>
      <c r="T1073" s="192">
        <v>66751996.860251248</v>
      </c>
      <c r="U1073" s="192">
        <v>66613558.534520328</v>
      </c>
      <c r="V1073" s="192">
        <v>65941739.353387505</v>
      </c>
      <c r="W1073" s="192">
        <v>65240739.683427393</v>
      </c>
      <c r="X1073" s="192">
        <v>63858015.447980337</v>
      </c>
      <c r="Y1073" s="192">
        <v>62324790.433597185</v>
      </c>
      <c r="Z1073" s="192">
        <v>62040300.27144298</v>
      </c>
      <c r="AA1073" s="192">
        <v>61367752.622296557</v>
      </c>
      <c r="AB1073" s="192">
        <v>60570124.459262058</v>
      </c>
      <c r="AC1073" s="192">
        <v>59423942.608209372</v>
      </c>
      <c r="AD1073" s="192">
        <v>58217117.455517851</v>
      </c>
      <c r="AE1073" s="192">
        <f t="shared" si="72"/>
        <v>66751996.860251248</v>
      </c>
      <c r="AF1073" s="192">
        <f>HLOOKUP(MAX(T1073:AD1073),T1073:$AD$1158,COUNT(AD1073:$AD$1158),FALSE)</f>
        <v>150000</v>
      </c>
      <c r="AK1073">
        <v>1070</v>
      </c>
      <c r="AL1073" s="198">
        <v>57335541.821744241</v>
      </c>
    </row>
    <row r="1074" spans="13:38" x14ac:dyDescent="0.25">
      <c r="M1074">
        <v>1072</v>
      </c>
      <c r="N1074">
        <f t="shared" si="69"/>
        <v>-15</v>
      </c>
      <c r="O1074">
        <f t="shared" si="70"/>
        <v>5000</v>
      </c>
      <c r="P1074">
        <f t="shared" si="71"/>
        <v>0.5</v>
      </c>
      <c r="S1074">
        <v>1072</v>
      </c>
      <c r="T1074" s="192">
        <v>72898637.759438887</v>
      </c>
      <c r="U1074" s="192">
        <v>72875897.682309687</v>
      </c>
      <c r="V1074" s="192">
        <v>72810002.48821421</v>
      </c>
      <c r="W1074" s="192">
        <v>72076357.356770784</v>
      </c>
      <c r="X1074" s="192">
        <v>71184011.83676818</v>
      </c>
      <c r="Y1074" s="192">
        <v>69781073.790077701</v>
      </c>
      <c r="Z1074" s="192">
        <v>69735835.733117417</v>
      </c>
      <c r="AA1074" s="192">
        <v>69349927.346748009</v>
      </c>
      <c r="AB1074" s="192">
        <v>68891825.621707872</v>
      </c>
      <c r="AC1074" s="192">
        <v>68034116.372643605</v>
      </c>
      <c r="AD1074" s="192">
        <v>67059209.968300357</v>
      </c>
      <c r="AE1074" s="192">
        <f t="shared" si="72"/>
        <v>72898637.759438887</v>
      </c>
      <c r="AF1074" s="192">
        <f>HLOOKUP(MAX(T1074:AD1074),T1074:$AD$1158,COUNT(AD1074:$AD$1158),FALSE)</f>
        <v>150000</v>
      </c>
      <c r="AK1074">
        <v>1071</v>
      </c>
      <c r="AL1074" s="198">
        <v>64362136.930760339</v>
      </c>
    </row>
    <row r="1075" spans="13:38" x14ac:dyDescent="0.25">
      <c r="M1075">
        <v>1073</v>
      </c>
      <c r="N1075">
        <f t="shared" si="69"/>
        <v>-10</v>
      </c>
      <c r="O1075">
        <f t="shared" si="70"/>
        <v>5000</v>
      </c>
      <c r="P1075">
        <f t="shared" si="71"/>
        <v>0.5</v>
      </c>
      <c r="S1075">
        <v>1073</v>
      </c>
      <c r="T1075" s="192">
        <v>76127579.984472573</v>
      </c>
      <c r="U1075" s="192">
        <v>76259724.127893761</v>
      </c>
      <c r="V1075" s="192">
        <v>76348713.154348701</v>
      </c>
      <c r="W1075" s="192">
        <v>75769952.243455648</v>
      </c>
      <c r="X1075" s="192">
        <v>75032490.944003478</v>
      </c>
      <c r="Y1075" s="192">
        <v>73784437.117863387</v>
      </c>
      <c r="Z1075" s="192">
        <v>73894083.281453475</v>
      </c>
      <c r="AA1075" s="192">
        <v>73663059.115634471</v>
      </c>
      <c r="AB1075" s="192">
        <v>73359841.611144736</v>
      </c>
      <c r="AC1075" s="192">
        <v>72657016.582630873</v>
      </c>
      <c r="AD1075" s="192">
        <v>71836994.398837999</v>
      </c>
      <c r="AE1075" s="192">
        <f t="shared" si="72"/>
        <v>76348713.154348701</v>
      </c>
      <c r="AF1075" s="192">
        <f>HLOOKUP(MAX(T1075:AD1075),T1075:$AD$1158,COUNT(AD1075:$AD$1158),FALSE)</f>
        <v>160000</v>
      </c>
      <c r="AK1075">
        <v>1072</v>
      </c>
      <c r="AL1075" s="198">
        <v>71543801.20138377</v>
      </c>
    </row>
    <row r="1076" spans="13:38" x14ac:dyDescent="0.25">
      <c r="M1076">
        <v>1074</v>
      </c>
      <c r="N1076">
        <f t="shared" si="69"/>
        <v>-5</v>
      </c>
      <c r="O1076">
        <f t="shared" si="70"/>
        <v>5000</v>
      </c>
      <c r="P1076">
        <f t="shared" si="71"/>
        <v>0.5</v>
      </c>
      <c r="S1076">
        <v>1074</v>
      </c>
      <c r="T1076" s="192">
        <v>78874337.644451231</v>
      </c>
      <c r="U1076" s="192">
        <v>79443546.926220402</v>
      </c>
      <c r="V1076" s="192">
        <v>79358980.898780584</v>
      </c>
      <c r="W1076" s="192">
        <v>79107514.873158589</v>
      </c>
      <c r="X1076" s="192">
        <v>78351822.591260314</v>
      </c>
      <c r="Y1076" s="192">
        <v>77503791.440069333</v>
      </c>
      <c r="Z1076" s="192">
        <v>77651509.866705388</v>
      </c>
      <c r="AA1076" s="192">
        <v>77721259.936154768</v>
      </c>
      <c r="AB1076" s="192">
        <v>77397177.500095963</v>
      </c>
      <c r="AC1076" s="192">
        <v>76951956.229453608</v>
      </c>
      <c r="AD1076" s="192">
        <v>76154239.59148854</v>
      </c>
      <c r="AE1076" s="192">
        <f t="shared" si="72"/>
        <v>79443546.926220402</v>
      </c>
      <c r="AF1076" s="192">
        <f>HLOOKUP(MAX(T1076:AD1076),T1076:$AD$1158,COUNT(AD1076:$AD$1158),FALSE)</f>
        <v>155000</v>
      </c>
      <c r="AK1076">
        <v>1073</v>
      </c>
      <c r="AL1076" s="198">
        <v>75316460.022642806</v>
      </c>
    </row>
    <row r="1077" spans="13:38" x14ac:dyDescent="0.25">
      <c r="M1077">
        <v>1075</v>
      </c>
      <c r="N1077">
        <f t="shared" si="69"/>
        <v>0</v>
      </c>
      <c r="O1077">
        <f t="shared" si="70"/>
        <v>5000</v>
      </c>
      <c r="P1077">
        <f t="shared" si="71"/>
        <v>0.5</v>
      </c>
      <c r="S1077">
        <v>1075</v>
      </c>
      <c r="T1077" s="192">
        <v>82103279.869484931</v>
      </c>
      <c r="U1077" s="192">
        <v>82827373.371804476</v>
      </c>
      <c r="V1077" s="192">
        <v>82897691.564915076</v>
      </c>
      <c r="W1077" s="192">
        <v>82801109.759843454</v>
      </c>
      <c r="X1077" s="192">
        <v>82200301.698495582</v>
      </c>
      <c r="Y1077" s="192">
        <v>81507154.767855003</v>
      </c>
      <c r="Z1077" s="192">
        <v>81809757.415041447</v>
      </c>
      <c r="AA1077" s="192">
        <v>82034391.70504123</v>
      </c>
      <c r="AB1077" s="192">
        <v>81865193.489532813</v>
      </c>
      <c r="AC1077" s="192">
        <v>81574856.439440861</v>
      </c>
      <c r="AD1077" s="192">
        <v>80932024.022026196</v>
      </c>
      <c r="AE1077" s="192">
        <f t="shared" si="72"/>
        <v>82897691.564915076</v>
      </c>
      <c r="AF1077" s="192">
        <f>HLOOKUP(MAX(T1077:AD1077),T1077:$AD$1158,COUNT(AD1077:$AD$1158),FALSE)</f>
        <v>160000</v>
      </c>
      <c r="AK1077">
        <v>1074</v>
      </c>
      <c r="AL1077" s="198">
        <v>78525739.964364648</v>
      </c>
    </row>
    <row r="1078" spans="13:38" x14ac:dyDescent="0.25">
      <c r="M1078">
        <v>1076</v>
      </c>
      <c r="N1078">
        <f t="shared" si="69"/>
        <v>10</v>
      </c>
      <c r="O1078">
        <f t="shared" si="70"/>
        <v>5000</v>
      </c>
      <c r="P1078">
        <f t="shared" si="71"/>
        <v>0.5</v>
      </c>
      <c r="S1078">
        <v>1076</v>
      </c>
      <c r="T1078" s="192">
        <v>88370315.222479627</v>
      </c>
      <c r="U1078" s="192">
        <v>89089712.519593835</v>
      </c>
      <c r="V1078" s="192">
        <v>89634010.208902821</v>
      </c>
      <c r="W1078" s="192">
        <v>89680447.912347153</v>
      </c>
      <c r="X1078" s="192">
        <v>89624238.796782613</v>
      </c>
      <c r="Y1078" s="192">
        <v>88963438.124335542</v>
      </c>
      <c r="Z1078" s="192">
        <v>89554513.373510405</v>
      </c>
      <c r="AA1078" s="192">
        <v>90016566.429492682</v>
      </c>
      <c r="AB1078" s="192">
        <v>90134007.476761296</v>
      </c>
      <c r="AC1078" s="192">
        <v>90185030.20387511</v>
      </c>
      <c r="AD1078" s="192">
        <v>89830670.388448864</v>
      </c>
      <c r="AE1078" s="192">
        <f t="shared" si="72"/>
        <v>90185030.20387511</v>
      </c>
      <c r="AF1078" s="192">
        <f>HLOOKUP(MAX(T1078:AD1078),T1078:$AD$1158,COUNT(AD1078:$AD$1158),FALSE)</f>
        <v>195000</v>
      </c>
      <c r="AK1078">
        <v>1075</v>
      </c>
      <c r="AL1078" s="198">
        <v>82298398.785623685</v>
      </c>
    </row>
    <row r="1079" spans="13:38" x14ac:dyDescent="0.25">
      <c r="M1079">
        <v>1077</v>
      </c>
      <c r="N1079">
        <f t="shared" si="69"/>
        <v>20</v>
      </c>
      <c r="O1079">
        <f t="shared" si="70"/>
        <v>5000</v>
      </c>
      <c r="P1079">
        <f t="shared" si="71"/>
        <v>0.5</v>
      </c>
      <c r="S1079">
        <v>1077</v>
      </c>
      <c r="T1079" s="192">
        <v>94346015.107491955</v>
      </c>
      <c r="U1079" s="192">
        <v>95531192.291181535</v>
      </c>
      <c r="V1079" s="192">
        <v>96224875.759418085</v>
      </c>
      <c r="W1079" s="192">
        <v>96805604.458929583</v>
      </c>
      <c r="X1079" s="192">
        <v>96792049.551274717</v>
      </c>
      <c r="Y1079" s="192">
        <v>96584273.385523468</v>
      </c>
      <c r="Z1079" s="192">
        <v>97576011.575206622</v>
      </c>
      <c r="AA1079" s="192">
        <v>98227079.435480714</v>
      </c>
      <c r="AB1079" s="192">
        <v>98805953.95708406</v>
      </c>
      <c r="AC1079" s="192">
        <v>98985220.954663262</v>
      </c>
      <c r="AD1079" s="192">
        <v>99047290.796963453</v>
      </c>
      <c r="AE1079" s="192">
        <f t="shared" si="72"/>
        <v>99047290.796963453</v>
      </c>
      <c r="AF1079" s="192">
        <f>HLOOKUP(MAX(T1079:AD1079),T1079:$AD$1158,COUNT(AD1079:$AD$1158),FALSE)</f>
        <v>200000</v>
      </c>
      <c r="AK1079">
        <v>1076</v>
      </c>
      <c r="AL1079" s="198">
        <v>89620730.546258077</v>
      </c>
    </row>
    <row r="1080" spans="13:38" x14ac:dyDescent="0.25">
      <c r="M1080">
        <v>1078</v>
      </c>
      <c r="N1080">
        <f t="shared" si="69"/>
        <v>30</v>
      </c>
      <c r="O1080">
        <f t="shared" si="70"/>
        <v>5000</v>
      </c>
      <c r="P1080">
        <f t="shared" si="71"/>
        <v>0.5</v>
      </c>
      <c r="S1080">
        <v>1078</v>
      </c>
      <c r="T1080" s="192">
        <v>100492656.00667959</v>
      </c>
      <c r="U1080" s="192">
        <v>101833585.23970835</v>
      </c>
      <c r="V1080" s="192">
        <v>103051251.75429592</v>
      </c>
      <c r="W1080" s="192">
        <v>103684942.61143328</v>
      </c>
      <c r="X1080" s="192">
        <v>104118045.94006258</v>
      </c>
      <c r="Y1080" s="192">
        <v>103993169.58442087</v>
      </c>
      <c r="Z1080" s="192">
        <v>105320767.5336756</v>
      </c>
      <c r="AA1080" s="192">
        <v>106260307.99593809</v>
      </c>
      <c r="AB1080" s="192">
        <v>107074767.94431251</v>
      </c>
      <c r="AC1080" s="192">
        <v>107540674.20466873</v>
      </c>
      <c r="AD1080" s="192">
        <v>107945937.16338614</v>
      </c>
      <c r="AE1080" s="192">
        <f t="shared" si="72"/>
        <v>107945937.16338614</v>
      </c>
      <c r="AF1080" s="192">
        <f>HLOOKUP(MAX(T1080:AD1080),T1080:$AD$1158,COUNT(AD1080:$AD$1158),FALSE)</f>
        <v>200000</v>
      </c>
      <c r="AK1080">
        <v>1077</v>
      </c>
      <c r="AL1080" s="198">
        <v>96602669.309238955</v>
      </c>
    </row>
    <row r="1081" spans="13:38" x14ac:dyDescent="0.25">
      <c r="M1081">
        <v>1079</v>
      </c>
      <c r="N1081">
        <f t="shared" si="69"/>
        <v>40</v>
      </c>
      <c r="O1081">
        <f t="shared" si="70"/>
        <v>5000</v>
      </c>
      <c r="P1081">
        <f t="shared" si="71"/>
        <v>0.5</v>
      </c>
      <c r="S1081">
        <v>1079</v>
      </c>
      <c r="T1081" s="192">
        <v>106506576.353218</v>
      </c>
      <c r="U1081" s="192">
        <v>108361180.68288161</v>
      </c>
      <c r="V1081" s="192">
        <v>109642117.30481118</v>
      </c>
      <c r="W1081" s="192">
        <v>110716100.12782107</v>
      </c>
      <c r="X1081" s="192">
        <v>111240302.87618299</v>
      </c>
      <c r="Y1081" s="192">
        <v>111763274.39199562</v>
      </c>
      <c r="Z1081" s="192">
        <v>113236441.66726357</v>
      </c>
      <c r="AA1081" s="192">
        <v>114580586.74933891</v>
      </c>
      <c r="AB1081" s="192">
        <v>115580119.8227006</v>
      </c>
      <c r="AC1081" s="192">
        <v>116513234.5759075</v>
      </c>
      <c r="AD1081" s="192">
        <v>117040966.78657435</v>
      </c>
      <c r="AE1081" s="192">
        <f t="shared" si="72"/>
        <v>117040966.78657435</v>
      </c>
      <c r="AF1081" s="192">
        <f>HLOOKUP(MAX(T1081:AD1081),T1081:$AD$1158,COUNT(AD1081:$AD$1158),FALSE)</f>
        <v>200000</v>
      </c>
      <c r="AK1081">
        <v>1078</v>
      </c>
      <c r="AL1081" s="198">
        <v>103784333.57986237</v>
      </c>
    </row>
    <row r="1082" spans="13:38" x14ac:dyDescent="0.25">
      <c r="M1082">
        <v>1080</v>
      </c>
      <c r="N1082">
        <f t="shared" si="69"/>
        <v>50</v>
      </c>
      <c r="O1082">
        <f t="shared" si="70"/>
        <v>5000</v>
      </c>
      <c r="P1082">
        <f t="shared" si="71"/>
        <v>0.5</v>
      </c>
      <c r="S1082">
        <v>1080</v>
      </c>
      <c r="T1082" s="192">
        <v>112735391.24468665</v>
      </c>
      <c r="U1082" s="192">
        <v>114663573.63140844</v>
      </c>
      <c r="V1082" s="192">
        <v>116378435.94879892</v>
      </c>
      <c r="W1082" s="192">
        <v>117551717.80116445</v>
      </c>
      <c r="X1082" s="192">
        <v>118709793.7928417</v>
      </c>
      <c r="Y1082" s="192">
        <v>119172170.59089305</v>
      </c>
      <c r="Z1082" s="192">
        <v>120931977.128938</v>
      </c>
      <c r="AA1082" s="192">
        <v>122613815.30979629</v>
      </c>
      <c r="AB1082" s="192">
        <v>123901820.9851464</v>
      </c>
      <c r="AC1082" s="192">
        <v>125068687.825913</v>
      </c>
      <c r="AD1082" s="192">
        <v>125883059.29935685</v>
      </c>
      <c r="AE1082" s="192">
        <f t="shared" si="72"/>
        <v>125883059.29935685</v>
      </c>
      <c r="AF1082" s="192">
        <f>HLOOKUP(MAX(T1082:AD1082),T1082:$AD$1158,COUNT(AD1082:$AD$1158),FALSE)</f>
        <v>200000</v>
      </c>
      <c r="AK1082">
        <v>1079</v>
      </c>
      <c r="AL1082" s="198">
        <v>110810928.68887848</v>
      </c>
    </row>
    <row r="1083" spans="13:38" x14ac:dyDescent="0.25">
      <c r="M1083">
        <v>1081</v>
      </c>
      <c r="N1083">
        <f t="shared" si="69"/>
        <v>-75</v>
      </c>
      <c r="O1083">
        <f t="shared" si="70"/>
        <v>7000</v>
      </c>
      <c r="P1083">
        <f t="shared" si="71"/>
        <v>0.5</v>
      </c>
      <c r="S1083">
        <v>1081</v>
      </c>
      <c r="T1083" s="192">
        <v>35706569.80446817</v>
      </c>
      <c r="U1083" s="192">
        <v>33987074.397487834</v>
      </c>
      <c r="V1083" s="192">
        <v>32089977.806885071</v>
      </c>
      <c r="W1083" s="192">
        <v>29696963.482407644</v>
      </c>
      <c r="X1083" s="192">
        <v>27198157.540702861</v>
      </c>
      <c r="Y1083" s="192">
        <v>24097904.840334028</v>
      </c>
      <c r="Z1083" s="192">
        <v>22231225.231082316</v>
      </c>
      <c r="AA1083" s="192">
        <v>20234320.882409472</v>
      </c>
      <c r="AB1083" s="192">
        <v>17894007.071251493</v>
      </c>
      <c r="AC1083" s="192">
        <v>15485513.069883011</v>
      </c>
      <c r="AD1083" s="192">
        <v>12673398.396030173</v>
      </c>
      <c r="AE1083" s="192">
        <f t="shared" si="72"/>
        <v>35706569.80446817</v>
      </c>
      <c r="AF1083" s="192">
        <f>HLOOKUP(MAX(T1083:AD1083),T1083:$AD$1158,COUNT(AD1083:$AD$1158),FALSE)</f>
        <v>150000</v>
      </c>
      <c r="AK1083">
        <v>1080</v>
      </c>
      <c r="AL1083" s="198">
        <v>118088604.10347766</v>
      </c>
    </row>
    <row r="1084" spans="13:38" x14ac:dyDescent="0.25">
      <c r="M1084">
        <v>1082</v>
      </c>
      <c r="N1084">
        <f t="shared" si="69"/>
        <v>-65</v>
      </c>
      <c r="O1084">
        <f t="shared" si="70"/>
        <v>7000</v>
      </c>
      <c r="P1084">
        <f t="shared" si="71"/>
        <v>0.5</v>
      </c>
      <c r="S1084">
        <v>1082</v>
      </c>
      <c r="T1084" s="192">
        <v>41594820.422870569</v>
      </c>
      <c r="U1084" s="192">
        <v>40338603.326648392</v>
      </c>
      <c r="V1084" s="192">
        <v>38592834.766963176</v>
      </c>
      <c r="W1084" s="192">
        <v>36730966.640334435</v>
      </c>
      <c r="X1084" s="192">
        <v>34277959.704757825</v>
      </c>
      <c r="Y1084" s="192">
        <v>31628789.259094812</v>
      </c>
      <c r="Z1084" s="192">
        <v>30161570.044122893</v>
      </c>
      <c r="AA1084" s="192">
        <v>28354883.045970365</v>
      </c>
      <c r="AB1084" s="192">
        <v>26474240.839091398</v>
      </c>
      <c r="AC1084" s="192">
        <v>24195752.978244022</v>
      </c>
      <c r="AD1084" s="192">
        <v>21798865.415889125</v>
      </c>
      <c r="AE1084" s="192">
        <f t="shared" si="72"/>
        <v>41594820.422870569</v>
      </c>
      <c r="AF1084" s="192">
        <f>HLOOKUP(MAX(T1084:AD1084),T1084:$AD$1158,COUNT(AD1084:$AD$1158),FALSE)</f>
        <v>150000</v>
      </c>
      <c r="AK1084">
        <v>1081</v>
      </c>
      <c r="AL1084" s="198">
        <v>28391288.551969551</v>
      </c>
    </row>
    <row r="1085" spans="13:38" x14ac:dyDescent="0.25">
      <c r="M1085">
        <v>1083</v>
      </c>
      <c r="N1085">
        <f t="shared" si="69"/>
        <v>-55</v>
      </c>
      <c r="O1085">
        <f t="shared" si="70"/>
        <v>7000</v>
      </c>
      <c r="P1085">
        <f t="shared" si="71"/>
        <v>0.5</v>
      </c>
      <c r="S1085">
        <v>1083</v>
      </c>
      <c r="T1085" s="192">
        <v>47651510.479631066</v>
      </c>
      <c r="U1085" s="192">
        <v>46552987.68473807</v>
      </c>
      <c r="V1085" s="192">
        <v>45328057.373185381</v>
      </c>
      <c r="W1085" s="192">
        <v>43522296.202400975</v>
      </c>
      <c r="X1085" s="192">
        <v>41514005.251118541</v>
      </c>
      <c r="Y1085" s="192">
        <v>38950236.191382296</v>
      </c>
      <c r="Z1085" s="192">
        <v>37818317.412154704</v>
      </c>
      <c r="AA1085" s="192">
        <v>36300103.015990607</v>
      </c>
      <c r="AB1085" s="192">
        <v>34655605.559709929</v>
      </c>
      <c r="AC1085" s="192">
        <v>32663756.961639568</v>
      </c>
      <c r="AD1085" s="192">
        <v>30609503.191874653</v>
      </c>
      <c r="AE1085" s="192">
        <f t="shared" si="72"/>
        <v>47651510.479631066</v>
      </c>
      <c r="AF1085" s="192">
        <f>HLOOKUP(MAX(T1085:AD1085),T1085:$AD$1158,COUNT(AD1085:$AD$1158),FALSE)</f>
        <v>150000</v>
      </c>
      <c r="AK1085">
        <v>1082</v>
      </c>
      <c r="AL1085" s="198">
        <v>35285778.048340477</v>
      </c>
    </row>
    <row r="1086" spans="13:38" x14ac:dyDescent="0.25">
      <c r="M1086">
        <v>1084</v>
      </c>
      <c r="N1086">
        <f t="shared" si="69"/>
        <v>-45</v>
      </c>
      <c r="O1086">
        <f t="shared" si="70"/>
        <v>7000</v>
      </c>
      <c r="P1086">
        <f t="shared" si="71"/>
        <v>0.5</v>
      </c>
      <c r="S1086">
        <v>1084</v>
      </c>
      <c r="T1086" s="192">
        <v>53577422.235732332</v>
      </c>
      <c r="U1086" s="192">
        <v>52989429.739255674</v>
      </c>
      <c r="V1086" s="192">
        <v>51830914.333263494</v>
      </c>
      <c r="W1086" s="192">
        <v>50463502.876361646</v>
      </c>
      <c r="X1086" s="192">
        <v>48548812.92062901</v>
      </c>
      <c r="Y1086" s="192">
        <v>46628628.286474176</v>
      </c>
      <c r="Z1086" s="192">
        <v>45644040.703315541</v>
      </c>
      <c r="AA1086" s="192">
        <v>44529228.380735785</v>
      </c>
      <c r="AB1086" s="192">
        <v>43071006.595670879</v>
      </c>
      <c r="AC1086" s="192">
        <v>41544604.620395482</v>
      </c>
      <c r="AD1086" s="192">
        <v>39614581.972635716</v>
      </c>
      <c r="AE1086" s="192">
        <f t="shared" si="72"/>
        <v>53577422.235732332</v>
      </c>
      <c r="AF1086" s="192">
        <f>HLOOKUP(MAX(T1086:AD1086),T1086:$AD$1158,COUNT(AD1086:$AD$1158),FALSE)</f>
        <v>150000</v>
      </c>
      <c r="AK1086">
        <v>1083</v>
      </c>
      <c r="AL1086" s="198">
        <v>42377491.476536788</v>
      </c>
    </row>
    <row r="1087" spans="13:38" x14ac:dyDescent="0.25">
      <c r="M1087">
        <v>1085</v>
      </c>
      <c r="N1087">
        <f t="shared" si="69"/>
        <v>-35</v>
      </c>
      <c r="O1087">
        <f t="shared" si="70"/>
        <v>7000</v>
      </c>
      <c r="P1087">
        <f t="shared" si="71"/>
        <v>0.5</v>
      </c>
      <c r="S1087">
        <v>1085</v>
      </c>
      <c r="T1087" s="192">
        <v>59715083.738545343</v>
      </c>
      <c r="U1087" s="192">
        <v>59203814.09734536</v>
      </c>
      <c r="V1087" s="192">
        <v>58477282.13482409</v>
      </c>
      <c r="W1087" s="192">
        <v>57211671.283095092</v>
      </c>
      <c r="X1087" s="192">
        <v>55926591.124804892</v>
      </c>
      <c r="Y1087" s="192">
        <v>53950075.21876166</v>
      </c>
      <c r="Z1087" s="192">
        <v>53252126.898380041</v>
      </c>
      <c r="AA1087" s="192">
        <v>52474448.350756027</v>
      </c>
      <c r="AB1087" s="192">
        <v>51304699.167679556</v>
      </c>
      <c r="AC1087" s="192">
        <v>50012608.603791013</v>
      </c>
      <c r="AD1087" s="192">
        <v>48369225.218808271</v>
      </c>
      <c r="AE1087" s="192">
        <f t="shared" si="72"/>
        <v>59715083.738545343</v>
      </c>
      <c r="AF1087" s="192">
        <f>HLOOKUP(MAX(T1087:AD1087),T1087:$AD$1158,COUNT(AD1087:$AD$1158),FALSE)</f>
        <v>150000</v>
      </c>
      <c r="AK1087">
        <v>1084</v>
      </c>
      <c r="AL1087" s="198">
        <v>49316077.995115727</v>
      </c>
    </row>
    <row r="1088" spans="13:38" x14ac:dyDescent="0.25">
      <c r="M1088">
        <v>1086</v>
      </c>
      <c r="N1088">
        <f t="shared" si="69"/>
        <v>-25</v>
      </c>
      <c r="O1088">
        <f t="shared" si="70"/>
        <v>7000</v>
      </c>
      <c r="P1088">
        <f t="shared" si="71"/>
        <v>0.5</v>
      </c>
      <c r="S1088">
        <v>1086</v>
      </c>
      <c r="T1088" s="192">
        <v>65640995.494646594</v>
      </c>
      <c r="U1088" s="192">
        <v>65555343.026505902</v>
      </c>
      <c r="V1088" s="192">
        <v>64938811.278780535</v>
      </c>
      <c r="W1088" s="192">
        <v>64288835.596354976</v>
      </c>
      <c r="X1088" s="192">
        <v>62961398.79431536</v>
      </c>
      <c r="Y1088" s="192">
        <v>61480959.637522444</v>
      </c>
      <c r="Z1088" s="192">
        <v>61231132.884387933</v>
      </c>
      <c r="AA1088" s="192">
        <v>60595010.514316924</v>
      </c>
      <c r="AB1088" s="192">
        <v>59832605.084129319</v>
      </c>
      <c r="AC1088" s="192">
        <v>58722848.512152024</v>
      </c>
      <c r="AD1088" s="192">
        <v>57550686.768480197</v>
      </c>
      <c r="AE1088" s="192">
        <f t="shared" si="72"/>
        <v>65640995.494646594</v>
      </c>
      <c r="AF1088" s="192">
        <f>HLOOKUP(MAX(T1088:AD1088),T1088:$AD$1158,COUNT(AD1088:$AD$1158),FALSE)</f>
        <v>150000</v>
      </c>
      <c r="AK1088">
        <v>1085</v>
      </c>
      <c r="AL1088" s="198">
        <v>56502600.021059275</v>
      </c>
    </row>
    <row r="1089" spans="13:38" x14ac:dyDescent="0.25">
      <c r="M1089">
        <v>1087</v>
      </c>
      <c r="N1089">
        <f t="shared" si="69"/>
        <v>-15</v>
      </c>
      <c r="O1089">
        <f t="shared" si="70"/>
        <v>7000</v>
      </c>
      <c r="P1089">
        <f t="shared" si="71"/>
        <v>0.5</v>
      </c>
      <c r="S1089">
        <v>1087</v>
      </c>
      <c r="T1089" s="192">
        <v>71697685.551407084</v>
      </c>
      <c r="U1089" s="192">
        <v>71730232.907685339</v>
      </c>
      <c r="V1089" s="192">
        <v>71715361.7011244</v>
      </c>
      <c r="W1089" s="192">
        <v>71037004.003088415</v>
      </c>
      <c r="X1089" s="192">
        <v>70197444.340676084</v>
      </c>
      <c r="Y1089" s="192">
        <v>68849234.403565824</v>
      </c>
      <c r="Z1089" s="192">
        <v>68839219.07945244</v>
      </c>
      <c r="AA1089" s="192">
        <v>68489735.972158432</v>
      </c>
      <c r="AB1089" s="192">
        <v>68066297.656137988</v>
      </c>
      <c r="AC1089" s="192">
        <v>67245013.68614912</v>
      </c>
      <c r="AD1089" s="192">
        <v>66305330.014652744</v>
      </c>
      <c r="AE1089" s="192">
        <f t="shared" si="72"/>
        <v>71730232.907685339</v>
      </c>
      <c r="AF1089" s="192">
        <f>HLOOKUP(MAX(T1089:AD1089),T1089:$AD$1158,COUNT(AD1089:$AD$1158),FALSE)</f>
        <v>155000</v>
      </c>
      <c r="AK1089">
        <v>1086</v>
      </c>
      <c r="AL1089" s="198">
        <v>63441186.539638229</v>
      </c>
    </row>
    <row r="1090" spans="13:38" x14ac:dyDescent="0.25">
      <c r="M1090">
        <v>1088</v>
      </c>
      <c r="N1090">
        <f t="shared" si="69"/>
        <v>-10</v>
      </c>
      <c r="O1090">
        <f t="shared" si="70"/>
        <v>7000</v>
      </c>
      <c r="P1090">
        <f t="shared" si="71"/>
        <v>0.5</v>
      </c>
      <c r="S1090">
        <v>1088</v>
      </c>
      <c r="T1090" s="192">
        <v>74879374.963391513</v>
      </c>
      <c r="U1090" s="192">
        <v>75066806.540220141</v>
      </c>
      <c r="V1090" s="192">
        <v>75206819.554209605</v>
      </c>
      <c r="W1090" s="192">
        <v>74683346.076724023</v>
      </c>
      <c r="X1090" s="192">
        <v>73998670.63486208</v>
      </c>
      <c r="Y1090" s="192">
        <v>72805344.918302223</v>
      </c>
      <c r="Z1090" s="192">
        <v>72950213.814739227</v>
      </c>
      <c r="AA1090" s="192">
        <v>72755614.927995622</v>
      </c>
      <c r="AB1090" s="192">
        <v>72487060.832525581</v>
      </c>
      <c r="AC1090" s="192">
        <v>71820661.083087116</v>
      </c>
      <c r="AD1090" s="192">
        <v>71035861.632141128</v>
      </c>
      <c r="AE1090" s="192">
        <f t="shared" si="72"/>
        <v>75206819.554209605</v>
      </c>
      <c r="AF1090" s="192">
        <f>HLOOKUP(MAX(T1090:AD1090),T1090:$AD$1158,COUNT(AD1090:$AD$1158),FALSE)</f>
        <v>160000</v>
      </c>
      <c r="AK1090">
        <v>1087</v>
      </c>
      <c r="AL1090" s="198">
        <v>70532899.967834517</v>
      </c>
    </row>
    <row r="1091" spans="13:38" x14ac:dyDescent="0.25">
      <c r="M1091">
        <v>1089</v>
      </c>
      <c r="N1091">
        <f t="shared" si="69"/>
        <v>-5</v>
      </c>
      <c r="O1091">
        <f t="shared" si="70"/>
        <v>7000</v>
      </c>
      <c r="P1091">
        <f t="shared" si="71"/>
        <v>0.5</v>
      </c>
      <c r="S1091">
        <v>1089</v>
      </c>
      <c r="T1091" s="192">
        <v>77585936.169809505</v>
      </c>
      <c r="U1091" s="192">
        <v>78206169.4391132</v>
      </c>
      <c r="V1091" s="192">
        <v>78176890.845080838</v>
      </c>
      <c r="W1091" s="192">
        <v>77978210.677049085</v>
      </c>
      <c r="X1091" s="192">
        <v>77277246.504731044</v>
      </c>
      <c r="Y1091" s="192">
        <v>76480798.664901823</v>
      </c>
      <c r="Z1091" s="192">
        <v>76664942.370613262</v>
      </c>
      <c r="AA1091" s="192">
        <v>76769355.849082336</v>
      </c>
      <c r="AB1091" s="192">
        <v>76481698.692098945</v>
      </c>
      <c r="AC1091" s="192">
        <v>76071700.154303491</v>
      </c>
      <c r="AD1091" s="192">
        <v>75310408.795413822</v>
      </c>
      <c r="AE1091" s="192">
        <f t="shared" si="72"/>
        <v>78206169.4391132</v>
      </c>
      <c r="AF1091" s="192">
        <f>HLOOKUP(MAX(T1091:AD1091),T1091:$AD$1158,COUNT(AD1091:$AD$1158),FALSE)</f>
        <v>155000</v>
      </c>
      <c r="AK1091">
        <v>1088</v>
      </c>
      <c r="AL1091" s="198">
        <v>74258305.976044282</v>
      </c>
    </row>
    <row r="1092" spans="13:38" x14ac:dyDescent="0.25">
      <c r="M1092">
        <v>1090</v>
      </c>
      <c r="N1092">
        <f t="shared" ref="N1092:N1155" si="73">VLOOKUP(ROUNDUP(MOD(M1092,15),0),$J$2:$K$17,2,FALSE)</f>
        <v>0</v>
      </c>
      <c r="O1092">
        <f t="shared" ref="O1092:O1155" si="74">VLOOKUP(ROUNDUP(MOD(M1092/15,11),0),$J$20:$K$31,2,FALSE)</f>
        <v>7000</v>
      </c>
      <c r="P1092">
        <f t="shared" ref="P1092:P1155" si="75">VLOOKUP(ROUNDUP(MOD(M1092/165,7),0),$J$34:$K$41,2,FALSE)</f>
        <v>0.5</v>
      </c>
      <c r="S1092">
        <v>1090</v>
      </c>
      <c r="T1092" s="192">
        <v>80767625.581793904</v>
      </c>
      <c r="U1092" s="192">
        <v>81542743.071648017</v>
      </c>
      <c r="V1092" s="192">
        <v>81668348.698166057</v>
      </c>
      <c r="W1092" s="192">
        <v>81624552.750684693</v>
      </c>
      <c r="X1092" s="192">
        <v>81078472.798917055</v>
      </c>
      <c r="Y1092" s="192">
        <v>80436909.179638222</v>
      </c>
      <c r="Z1092" s="192">
        <v>80775937.105900064</v>
      </c>
      <c r="AA1092" s="192">
        <v>81035234.804919526</v>
      </c>
      <c r="AB1092" s="192">
        <v>80902461.868486524</v>
      </c>
      <c r="AC1092" s="192">
        <v>80647347.551241472</v>
      </c>
      <c r="AD1092" s="192">
        <v>80040940.412902191</v>
      </c>
      <c r="AE1092" s="192">
        <f t="shared" ref="AE1092:AE1155" si="76">MAX(T1092:AD1092)</f>
        <v>81668348.698166057</v>
      </c>
      <c r="AF1092" s="192">
        <f>HLOOKUP(MAX(T1092:AD1092),T1092:$AD$1158,COUNT(AD1092:$AD$1158),FALSE)</f>
        <v>160000</v>
      </c>
      <c r="AK1092">
        <v>1089</v>
      </c>
      <c r="AL1092" s="198">
        <v>77427389.464205474</v>
      </c>
    </row>
    <row r="1093" spans="13:38" x14ac:dyDescent="0.25">
      <c r="M1093">
        <v>1091</v>
      </c>
      <c r="N1093">
        <f t="shared" si="73"/>
        <v>10</v>
      </c>
      <c r="O1093">
        <f t="shared" si="74"/>
        <v>7000</v>
      </c>
      <c r="P1093">
        <f t="shared" si="75"/>
        <v>0.5</v>
      </c>
      <c r="S1093">
        <v>1091</v>
      </c>
      <c r="T1093" s="192">
        <v>86942948.222305775</v>
      </c>
      <c r="U1093" s="192">
        <v>87717632.952827424</v>
      </c>
      <c r="V1093" s="192">
        <v>88314716.499726653</v>
      </c>
      <c r="W1093" s="192">
        <v>88415882.312751234</v>
      </c>
      <c r="X1093" s="192">
        <v>88411256.508548453</v>
      </c>
      <c r="Y1093" s="192">
        <v>87805183.945681602</v>
      </c>
      <c r="Z1093" s="192">
        <v>88432684.473931879</v>
      </c>
      <c r="AA1093" s="192">
        <v>88929960.262761042</v>
      </c>
      <c r="AB1093" s="192">
        <v>89083826.589105055</v>
      </c>
      <c r="AC1093" s="192">
        <v>89169512.725238577</v>
      </c>
      <c r="AD1093" s="192">
        <v>88851578.188887715</v>
      </c>
      <c r="AE1093" s="192">
        <f t="shared" si="76"/>
        <v>89169512.725238577</v>
      </c>
      <c r="AF1093" s="192">
        <f>HLOOKUP(MAX(T1093:AD1093),T1093:$AD$1158,COUNT(AD1093:$AD$1158),FALSE)</f>
        <v>195000</v>
      </c>
      <c r="AK1093">
        <v>1090</v>
      </c>
      <c r="AL1093" s="198">
        <v>81152795.472415224</v>
      </c>
    </row>
    <row r="1094" spans="13:38" x14ac:dyDescent="0.25">
      <c r="M1094">
        <v>1092</v>
      </c>
      <c r="N1094">
        <f t="shared" si="73"/>
        <v>20</v>
      </c>
      <c r="O1094">
        <f t="shared" si="74"/>
        <v>7000</v>
      </c>
      <c r="P1094">
        <f t="shared" si="75"/>
        <v>0.5</v>
      </c>
      <c r="S1094">
        <v>1092</v>
      </c>
      <c r="T1094" s="192">
        <v>92831198.840708166</v>
      </c>
      <c r="U1094" s="192">
        <v>94069161.881987974</v>
      </c>
      <c r="V1094" s="192">
        <v>94817573.459804758</v>
      </c>
      <c r="W1094" s="192">
        <v>95449885.470678017</v>
      </c>
      <c r="X1094" s="192">
        <v>95491058.672603399</v>
      </c>
      <c r="Y1094" s="192">
        <v>95336068.364442393</v>
      </c>
      <c r="Z1094" s="192">
        <v>96363029.286972448</v>
      </c>
      <c r="AA1094" s="192">
        <v>97050522.426321924</v>
      </c>
      <c r="AB1094" s="192">
        <v>97664060.356944963</v>
      </c>
      <c r="AC1094" s="192">
        <v>97879752.633599564</v>
      </c>
      <c r="AD1094" s="192">
        <v>97977045.208746672</v>
      </c>
      <c r="AE1094" s="192">
        <f t="shared" si="76"/>
        <v>97977045.208746672</v>
      </c>
      <c r="AF1094" s="192">
        <f>HLOOKUP(MAX(T1094:AD1094),T1094:$AD$1158,COUNT(AD1094:$AD$1158),FALSE)</f>
        <v>200000</v>
      </c>
      <c r="AK1094">
        <v>1091</v>
      </c>
      <c r="AL1094" s="198">
        <v>88383414.520566776</v>
      </c>
    </row>
    <row r="1095" spans="13:38" x14ac:dyDescent="0.25">
      <c r="M1095">
        <v>1093</v>
      </c>
      <c r="N1095">
        <f t="shared" si="73"/>
        <v>30</v>
      </c>
      <c r="O1095">
        <f t="shared" si="74"/>
        <v>7000</v>
      </c>
      <c r="P1095">
        <f t="shared" si="75"/>
        <v>0.5</v>
      </c>
      <c r="S1095">
        <v>1093</v>
      </c>
      <c r="T1095" s="192">
        <v>98887888.897468656</v>
      </c>
      <c r="U1095" s="192">
        <v>100283546.24007767</v>
      </c>
      <c r="V1095" s="192">
        <v>101552796.06602696</v>
      </c>
      <c r="W1095" s="192">
        <v>102241215.03274456</v>
      </c>
      <c r="X1095" s="192">
        <v>102727104.21896411</v>
      </c>
      <c r="Y1095" s="192">
        <v>102657515.29672986</v>
      </c>
      <c r="Z1095" s="192">
        <v>104019776.65500426</v>
      </c>
      <c r="AA1095" s="192">
        <v>104995742.39634217</v>
      </c>
      <c r="AB1095" s="192">
        <v>105845425.07756348</v>
      </c>
      <c r="AC1095" s="192">
        <v>106347756.61699513</v>
      </c>
      <c r="AD1095" s="192">
        <v>106787682.98473221</v>
      </c>
      <c r="AE1095" s="192">
        <f t="shared" si="76"/>
        <v>106787682.98473221</v>
      </c>
      <c r="AF1095" s="192">
        <f>HLOOKUP(MAX(T1095:AD1095),T1095:$AD$1158,COUNT(AD1095:$AD$1158),FALSE)</f>
        <v>200000</v>
      </c>
      <c r="AK1095">
        <v>1092</v>
      </c>
      <c r="AL1095" s="198">
        <v>95277904.016937718</v>
      </c>
    </row>
    <row r="1096" spans="13:38" x14ac:dyDescent="0.25">
      <c r="M1096">
        <v>1094</v>
      </c>
      <c r="N1096">
        <f t="shared" si="73"/>
        <v>40</v>
      </c>
      <c r="O1096">
        <f t="shared" si="74"/>
        <v>7000</v>
      </c>
      <c r="P1096">
        <f t="shared" si="75"/>
        <v>0.5</v>
      </c>
      <c r="S1096">
        <v>1094</v>
      </c>
      <c r="T1096" s="192">
        <v>104813800.65356991</v>
      </c>
      <c r="U1096" s="192">
        <v>106719988.29459529</v>
      </c>
      <c r="V1096" s="192">
        <v>108055653.02610508</v>
      </c>
      <c r="W1096" s="192">
        <v>109182421.70670521</v>
      </c>
      <c r="X1096" s="192">
        <v>109761911.88847458</v>
      </c>
      <c r="Y1096" s="192">
        <v>110335907.39182176</v>
      </c>
      <c r="Z1096" s="192">
        <v>111845499.94616511</v>
      </c>
      <c r="AA1096" s="192">
        <v>113224867.76108734</v>
      </c>
      <c r="AB1096" s="192">
        <v>114260826.11352445</v>
      </c>
      <c r="AC1096" s="192">
        <v>115228604.27575102</v>
      </c>
      <c r="AD1096" s="192">
        <v>115792761.76549327</v>
      </c>
      <c r="AE1096" s="192">
        <f t="shared" si="76"/>
        <v>115792761.76549327</v>
      </c>
      <c r="AF1096" s="192">
        <f>HLOOKUP(MAX(T1096:AD1096),T1096:$AD$1158,COUNT(AD1096:$AD$1158),FALSE)</f>
        <v>200000</v>
      </c>
      <c r="AK1096">
        <v>1093</v>
      </c>
      <c r="AL1096" s="198">
        <v>102369617.445134</v>
      </c>
    </row>
    <row r="1097" spans="13:38" x14ac:dyDescent="0.25">
      <c r="M1097">
        <v>1095</v>
      </c>
      <c r="N1097">
        <f t="shared" si="73"/>
        <v>50</v>
      </c>
      <c r="O1097">
        <f t="shared" si="74"/>
        <v>7000</v>
      </c>
      <c r="P1097">
        <f t="shared" si="75"/>
        <v>0.5</v>
      </c>
      <c r="S1097">
        <v>1095</v>
      </c>
      <c r="T1097" s="192">
        <v>110951462.15638293</v>
      </c>
      <c r="U1097" s="192">
        <v>112934372.65268496</v>
      </c>
      <c r="V1097" s="192">
        <v>114702020.82766567</v>
      </c>
      <c r="W1097" s="192">
        <v>115930590.11343868</v>
      </c>
      <c r="X1097" s="192">
        <v>117139690.09265046</v>
      </c>
      <c r="Y1097" s="192">
        <v>117657354.32410923</v>
      </c>
      <c r="Z1097" s="192">
        <v>119453586.14122961</v>
      </c>
      <c r="AA1097" s="192">
        <v>121170087.73110759</v>
      </c>
      <c r="AB1097" s="192">
        <v>122494518.68553311</v>
      </c>
      <c r="AC1097" s="192">
        <v>123696608.25914659</v>
      </c>
      <c r="AD1097" s="192">
        <v>124547405.01166584</v>
      </c>
      <c r="AE1097" s="192">
        <f t="shared" si="76"/>
        <v>124547405.01166584</v>
      </c>
      <c r="AF1097" s="192">
        <f>HLOOKUP(MAX(T1097:AD1097),T1097:$AD$1158,COUNT(AD1097:$AD$1158),FALSE)</f>
        <v>200000</v>
      </c>
      <c r="AK1097">
        <v>1094</v>
      </c>
      <c r="AL1097" s="198">
        <v>109308203.96371296</v>
      </c>
    </row>
    <row r="1098" spans="13:38" x14ac:dyDescent="0.25">
      <c r="M1098">
        <v>1096</v>
      </c>
      <c r="N1098">
        <f t="shared" si="73"/>
        <v>-75</v>
      </c>
      <c r="O1098">
        <f t="shared" si="74"/>
        <v>9000</v>
      </c>
      <c r="P1098">
        <f t="shared" si="75"/>
        <v>0.5</v>
      </c>
      <c r="S1098">
        <v>1096</v>
      </c>
      <c r="T1098" s="192">
        <v>35040139.117430516</v>
      </c>
      <c r="U1098" s="192">
        <v>33375931.143857636</v>
      </c>
      <c r="V1098" s="192">
        <v>31531620.410845116</v>
      </c>
      <c r="W1098" s="192">
        <v>29193334.195947926</v>
      </c>
      <c r="X1098" s="192">
        <v>26746111.565604884</v>
      </c>
      <c r="Y1098" s="192">
        <v>23700586.9748163</v>
      </c>
      <c r="Z1098" s="192">
        <v>21870332.644639987</v>
      </c>
      <c r="AA1098" s="192">
        <v>19908651.02881404</v>
      </c>
      <c r="AB1098" s="192">
        <v>17604762.496731456</v>
      </c>
      <c r="AC1098" s="192">
        <v>15230931.904382665</v>
      </c>
      <c r="AD1098" s="192">
        <v>12455242.509605225</v>
      </c>
      <c r="AE1098" s="192">
        <f t="shared" si="76"/>
        <v>35040139.117430516</v>
      </c>
      <c r="AF1098" s="192">
        <f>HLOOKUP(MAX(T1098:AD1098),T1098:$AD$1158,COUNT(AD1098:$AD$1158),FALSE)</f>
        <v>150000</v>
      </c>
      <c r="AK1098">
        <v>1095</v>
      </c>
      <c r="AL1098" s="198">
        <v>116494725.98965651</v>
      </c>
    </row>
    <row r="1099" spans="13:38" x14ac:dyDescent="0.25">
      <c r="M1099">
        <v>1097</v>
      </c>
      <c r="N1099">
        <f t="shared" si="73"/>
        <v>-65</v>
      </c>
      <c r="O1099">
        <f t="shared" si="74"/>
        <v>9000</v>
      </c>
      <c r="P1099">
        <f t="shared" si="75"/>
        <v>0.5</v>
      </c>
      <c r="S1099">
        <v>1097</v>
      </c>
      <c r="T1099" s="192">
        <v>40840940.469222993</v>
      </c>
      <c r="U1099" s="192">
        <v>39637509.230591044</v>
      </c>
      <c r="V1099" s="192">
        <v>37946468.780486077</v>
      </c>
      <c r="W1099" s="192">
        <v>36136183.96521908</v>
      </c>
      <c r="X1099" s="192">
        <v>33737905.139222704</v>
      </c>
      <c r="Y1099" s="192">
        <v>31141520.551149942</v>
      </c>
      <c r="Z1099" s="192">
        <v>29709524.069024924</v>
      </c>
      <c r="AA1099" s="192">
        <v>27939262.349947795</v>
      </c>
      <c r="AB1099" s="192">
        <v>26093283.552088518</v>
      </c>
      <c r="AC1099" s="192">
        <v>23851220.970316533</v>
      </c>
      <c r="AD1099" s="192">
        <v>21489556.140808538</v>
      </c>
      <c r="AE1099" s="192">
        <f t="shared" si="76"/>
        <v>40840940.469222993</v>
      </c>
      <c r="AF1099" s="192">
        <f>HLOOKUP(MAX(T1099:AD1099),T1099:$AD$1158,COUNT(AD1099:$AD$1158),FALSE)</f>
        <v>150000</v>
      </c>
      <c r="AK1099">
        <v>1096</v>
      </c>
      <c r="AL1099" s="198">
        <v>27914908.83941444</v>
      </c>
    </row>
    <row r="1100" spans="13:38" x14ac:dyDescent="0.25">
      <c r="M1100">
        <v>1098</v>
      </c>
      <c r="N1100">
        <f t="shared" si="73"/>
        <v>-55</v>
      </c>
      <c r="O1100">
        <f t="shared" si="74"/>
        <v>9000</v>
      </c>
      <c r="P1100">
        <f t="shared" si="75"/>
        <v>0.5</v>
      </c>
      <c r="S1100">
        <v>1098</v>
      </c>
      <c r="T1100" s="192">
        <v>46807679.683556356</v>
      </c>
      <c r="U1100" s="192">
        <v>45763884.998243585</v>
      </c>
      <c r="V1100" s="192">
        <v>44590537.998052634</v>
      </c>
      <c r="W1100" s="192">
        <v>42839504.936848469</v>
      </c>
      <c r="X1100" s="192">
        <v>40883999.843156286</v>
      </c>
      <c r="Y1100" s="192">
        <v>38375518.216827489</v>
      </c>
      <c r="Z1100" s="192">
        <v>37278262.846619591</v>
      </c>
      <c r="AA1100" s="192">
        <v>35796473.729530893</v>
      </c>
      <c r="AB1100" s="192">
        <v>34187199.006097108</v>
      </c>
      <c r="AC1100" s="192">
        <v>32231775.687102139</v>
      </c>
      <c r="AD1100" s="192">
        <v>30212185.326356918</v>
      </c>
      <c r="AE1100" s="192">
        <f t="shared" si="76"/>
        <v>46807679.683556356</v>
      </c>
      <c r="AF1100" s="192">
        <f>HLOOKUP(MAX(T1100:AD1100),T1100:$AD$1158,COUNT(AD1100:$AD$1158),FALSE)</f>
        <v>150000</v>
      </c>
      <c r="AK1100">
        <v>1097</v>
      </c>
      <c r="AL1100" s="198">
        <v>34721949.069175437</v>
      </c>
    </row>
    <row r="1101" spans="13:38" x14ac:dyDescent="0.25">
      <c r="M1101">
        <v>1099</v>
      </c>
      <c r="N1101">
        <f t="shared" si="73"/>
        <v>-45</v>
      </c>
      <c r="O1101">
        <f t="shared" si="74"/>
        <v>9000</v>
      </c>
      <c r="P1101">
        <f t="shared" si="75"/>
        <v>0.5</v>
      </c>
      <c r="S1101">
        <v>1099</v>
      </c>
      <c r="T1101" s="192">
        <v>52645582.84922044</v>
      </c>
      <c r="U1101" s="192">
        <v>52109173.664105549</v>
      </c>
      <c r="V1101" s="192">
        <v>51005386.367693596</v>
      </c>
      <c r="W1101" s="192">
        <v>49690760.768381998</v>
      </c>
      <c r="X1101" s="192">
        <v>47831358.246056825</v>
      </c>
      <c r="Y1101" s="192">
        <v>45962197.599436529</v>
      </c>
      <c r="Z1101" s="192">
        <v>45014035.295353286</v>
      </c>
      <c r="AA1101" s="192">
        <v>43934445.70562043</v>
      </c>
      <c r="AB1101" s="192">
        <v>42512649.199630916</v>
      </c>
      <c r="AC1101" s="192">
        <v>41020910.633375205</v>
      </c>
      <c r="AD1101" s="192">
        <v>39127313.264690846</v>
      </c>
      <c r="AE1101" s="192">
        <f t="shared" si="76"/>
        <v>52645582.84922044</v>
      </c>
      <c r="AF1101" s="192">
        <f>HLOOKUP(MAX(T1101:AD1101),T1101:$AD$1158,COUNT(AD1101:$AD$1158),FALSE)</f>
        <v>150000</v>
      </c>
      <c r="AK1101">
        <v>1098</v>
      </c>
      <c r="AL1101" s="198">
        <v>41723711.654944606</v>
      </c>
    </row>
    <row r="1102" spans="13:38" x14ac:dyDescent="0.25">
      <c r="M1102">
        <v>1100</v>
      </c>
      <c r="N1102">
        <f t="shared" si="73"/>
        <v>-35</v>
      </c>
      <c r="O1102">
        <f t="shared" si="74"/>
        <v>9000</v>
      </c>
      <c r="P1102">
        <f t="shared" si="75"/>
        <v>0.5</v>
      </c>
      <c r="S1102">
        <v>1100</v>
      </c>
      <c r="T1102" s="192">
        <v>58692090.963377826</v>
      </c>
      <c r="U1102" s="192">
        <v>58235549.431758091</v>
      </c>
      <c r="V1102" s="192">
        <v>57561803.326827072</v>
      </c>
      <c r="W1102" s="192">
        <v>56351479.908505514</v>
      </c>
      <c r="X1102" s="192">
        <v>55117423.737749852</v>
      </c>
      <c r="Y1102" s="192">
        <v>53196195.265114076</v>
      </c>
      <c r="Z1102" s="192">
        <v>52534672.223807849</v>
      </c>
      <c r="AA1102" s="192">
        <v>51791657.085203528</v>
      </c>
      <c r="AB1102" s="192">
        <v>50658333.181202456</v>
      </c>
      <c r="AC1102" s="192">
        <v>49401465.350160807</v>
      </c>
      <c r="AD1102" s="192">
        <v>47794507.244253464</v>
      </c>
      <c r="AE1102" s="192">
        <f t="shared" si="76"/>
        <v>58692090.963377826</v>
      </c>
      <c r="AF1102" s="192">
        <f>HLOOKUP(MAX(T1102:AD1102),T1102:$AD$1158,COUNT(AD1102:$AD$1158),FALSE)</f>
        <v>150000</v>
      </c>
      <c r="AK1102">
        <v>1099</v>
      </c>
      <c r="AL1102" s="198">
        <v>48574289.583086401</v>
      </c>
    </row>
    <row r="1103" spans="13:38" x14ac:dyDescent="0.25">
      <c r="M1103">
        <v>1101</v>
      </c>
      <c r="N1103">
        <f t="shared" si="73"/>
        <v>-25</v>
      </c>
      <c r="O1103">
        <f t="shared" si="74"/>
        <v>9000</v>
      </c>
      <c r="P1103">
        <f t="shared" si="75"/>
        <v>0.5</v>
      </c>
      <c r="S1103">
        <v>1101</v>
      </c>
      <c r="T1103" s="192">
        <v>64529994.129041925</v>
      </c>
      <c r="U1103" s="192">
        <v>64497127.518491492</v>
      </c>
      <c r="V1103" s="192">
        <v>63935883.204173565</v>
      </c>
      <c r="W1103" s="192">
        <v>63336931.509282544</v>
      </c>
      <c r="X1103" s="192">
        <v>62064782.140650392</v>
      </c>
      <c r="Y1103" s="192">
        <v>60637128.841447718</v>
      </c>
      <c r="Z1103" s="192">
        <v>60421965.497332893</v>
      </c>
      <c r="AA1103" s="192">
        <v>59822268.406337284</v>
      </c>
      <c r="AB1103" s="192">
        <v>59095085.708996564</v>
      </c>
      <c r="AC1103" s="192">
        <v>58021754.416094683</v>
      </c>
      <c r="AD1103" s="192">
        <v>56884256.081442542</v>
      </c>
      <c r="AE1103" s="192">
        <f t="shared" si="76"/>
        <v>64529994.129041925</v>
      </c>
      <c r="AF1103" s="192">
        <f>HLOOKUP(MAX(T1103:AD1103),T1103:$AD$1158,COUNT(AD1103:$AD$1158),FALSE)</f>
        <v>150000</v>
      </c>
      <c r="AK1103">
        <v>1100</v>
      </c>
      <c r="AL1103" s="198">
        <v>55669658.220374301</v>
      </c>
    </row>
    <row r="1104" spans="13:38" x14ac:dyDescent="0.25">
      <c r="M1104">
        <v>1102</v>
      </c>
      <c r="N1104">
        <f t="shared" si="73"/>
        <v>-15</v>
      </c>
      <c r="O1104">
        <f t="shared" si="74"/>
        <v>9000</v>
      </c>
      <c r="P1104">
        <f t="shared" si="75"/>
        <v>0.5</v>
      </c>
      <c r="S1104">
        <v>1102</v>
      </c>
      <c r="T1104" s="192">
        <v>70496733.343375295</v>
      </c>
      <c r="U1104" s="192">
        <v>70584568.133060977</v>
      </c>
      <c r="V1104" s="192">
        <v>70620720.91403459</v>
      </c>
      <c r="W1104" s="192">
        <v>69997650.649406061</v>
      </c>
      <c r="X1104" s="192">
        <v>69210876.844583973</v>
      </c>
      <c r="Y1104" s="192">
        <v>67917395.017053962</v>
      </c>
      <c r="Z1104" s="192">
        <v>67942602.425787464</v>
      </c>
      <c r="AA1104" s="192">
        <v>67629544.59756887</v>
      </c>
      <c r="AB1104" s="192">
        <v>67240769.690568089</v>
      </c>
      <c r="AC1104" s="192">
        <v>66455910.999654636</v>
      </c>
      <c r="AD1104" s="192">
        <v>65551450.06100516</v>
      </c>
      <c r="AE1104" s="192">
        <f t="shared" si="76"/>
        <v>70620720.91403459</v>
      </c>
      <c r="AF1104" s="192">
        <f>HLOOKUP(MAX(T1104:AD1104),T1104:$AD$1158,COUNT(AD1104:$AD$1158),FALSE)</f>
        <v>160000</v>
      </c>
      <c r="AK1104">
        <v>1101</v>
      </c>
      <c r="AL1104" s="198">
        <v>62520236.148516111</v>
      </c>
    </row>
    <row r="1105" spans="13:38" x14ac:dyDescent="0.25">
      <c r="M1105">
        <v>1103</v>
      </c>
      <c r="N1105">
        <f t="shared" si="73"/>
        <v>-10</v>
      </c>
      <c r="O1105">
        <f t="shared" si="74"/>
        <v>9000</v>
      </c>
      <c r="P1105">
        <f t="shared" si="75"/>
        <v>0.5</v>
      </c>
      <c r="S1105">
        <v>1103</v>
      </c>
      <c r="T1105" s="192">
        <v>73631169.942310438</v>
      </c>
      <c r="U1105" s="192">
        <v>73873888.952546507</v>
      </c>
      <c r="V1105" s="192">
        <v>74064925.954070523</v>
      </c>
      <c r="W1105" s="192">
        <v>73596739.909992397</v>
      </c>
      <c r="X1105" s="192">
        <v>72964850.325720698</v>
      </c>
      <c r="Y1105" s="192">
        <v>71826252.718741089</v>
      </c>
      <c r="Z1105" s="192">
        <v>72006344.348024979</v>
      </c>
      <c r="AA1105" s="192">
        <v>71848170.740356773</v>
      </c>
      <c r="AB1105" s="192">
        <v>71614280.053906426</v>
      </c>
      <c r="AC1105" s="192">
        <v>70984305.583543345</v>
      </c>
      <c r="AD1105" s="192">
        <v>70234728.865444258</v>
      </c>
      <c r="AE1105" s="192">
        <f t="shared" si="76"/>
        <v>74064925.954070523</v>
      </c>
      <c r="AF1105" s="192">
        <f>HLOOKUP(MAX(T1105:AD1105),T1105:$AD$1158,COUNT(AD1105:$AD$1158),FALSE)</f>
        <v>160000</v>
      </c>
      <c r="AK1105">
        <v>1102</v>
      </c>
      <c r="AL1105" s="198">
        <v>69521998.734285265</v>
      </c>
    </row>
    <row r="1106" spans="13:38" x14ac:dyDescent="0.25">
      <c r="M1106">
        <v>1104</v>
      </c>
      <c r="N1106">
        <f t="shared" si="73"/>
        <v>-5</v>
      </c>
      <c r="O1106">
        <f t="shared" si="74"/>
        <v>9000</v>
      </c>
      <c r="P1106">
        <f t="shared" si="75"/>
        <v>0.5</v>
      </c>
      <c r="S1106">
        <v>1104</v>
      </c>
      <c r="T1106" s="192">
        <v>76297534.69516775</v>
      </c>
      <c r="U1106" s="192">
        <v>76968791.952005997</v>
      </c>
      <c r="V1106" s="192">
        <v>76994800.791381091</v>
      </c>
      <c r="W1106" s="192">
        <v>76848906.480939582</v>
      </c>
      <c r="X1106" s="192">
        <v>76202670.418201774</v>
      </c>
      <c r="Y1106" s="192">
        <v>75457805.889734298</v>
      </c>
      <c r="Z1106" s="192">
        <v>75678374.874521166</v>
      </c>
      <c r="AA1106" s="192">
        <v>75817451.762009904</v>
      </c>
      <c r="AB1106" s="192">
        <v>75566219.884101912</v>
      </c>
      <c r="AC1106" s="192">
        <v>75191444.079153359</v>
      </c>
      <c r="AD1106" s="192">
        <v>74466577.999339089</v>
      </c>
      <c r="AE1106" s="192">
        <f t="shared" si="76"/>
        <v>76994800.791381091</v>
      </c>
      <c r="AF1106" s="192">
        <f>HLOOKUP(MAX(T1106:AD1106),T1106:$AD$1158,COUNT(AD1106:$AD$1158),FALSE)</f>
        <v>160000</v>
      </c>
      <c r="AK1106">
        <v>1103</v>
      </c>
      <c r="AL1106" s="198">
        <v>73200151.929445758</v>
      </c>
    </row>
    <row r="1107" spans="13:38" x14ac:dyDescent="0.25">
      <c r="M1107">
        <v>1105</v>
      </c>
      <c r="N1107">
        <f t="shared" si="73"/>
        <v>0</v>
      </c>
      <c r="O1107">
        <f t="shared" si="74"/>
        <v>9000</v>
      </c>
      <c r="P1107">
        <f t="shared" si="75"/>
        <v>0.5</v>
      </c>
      <c r="S1107">
        <v>1105</v>
      </c>
      <c r="T1107" s="192">
        <v>79431971.294102892</v>
      </c>
      <c r="U1107" s="192">
        <v>80258112.771491542</v>
      </c>
      <c r="V1107" s="192">
        <v>80439005.831417039</v>
      </c>
      <c r="W1107" s="192">
        <v>80447995.741525918</v>
      </c>
      <c r="X1107" s="192">
        <v>79956643.899338514</v>
      </c>
      <c r="Y1107" s="192">
        <v>79366663.59142144</v>
      </c>
      <c r="Z1107" s="192">
        <v>79742116.796758667</v>
      </c>
      <c r="AA1107" s="192">
        <v>80036077.904797822</v>
      </c>
      <c r="AB1107" s="192">
        <v>79939730.247440234</v>
      </c>
      <c r="AC1107" s="192">
        <v>79719838.663042068</v>
      </c>
      <c r="AD1107" s="192">
        <v>79149856.803778186</v>
      </c>
      <c r="AE1107" s="192">
        <f t="shared" si="76"/>
        <v>80447995.741525918</v>
      </c>
      <c r="AF1107" s="192">
        <f>HLOOKUP(MAX(T1107:AD1107),T1107:$AD$1158,COUNT(AD1107:$AD$1158),FALSE)</f>
        <v>165000</v>
      </c>
      <c r="AK1107">
        <v>1104</v>
      </c>
      <c r="AL1107" s="198">
        <v>76329038.96404627</v>
      </c>
    </row>
    <row r="1108" spans="13:38" x14ac:dyDescent="0.25">
      <c r="M1108">
        <v>1106</v>
      </c>
      <c r="N1108">
        <f t="shared" si="73"/>
        <v>10</v>
      </c>
      <c r="O1108">
        <f t="shared" si="74"/>
        <v>9000</v>
      </c>
      <c r="P1108">
        <f t="shared" si="75"/>
        <v>0.5</v>
      </c>
      <c r="S1108">
        <v>1106</v>
      </c>
      <c r="T1108" s="192">
        <v>85515581.222131923</v>
      </c>
      <c r="U1108" s="192">
        <v>86345553.386061013</v>
      </c>
      <c r="V1108" s="192">
        <v>86995422.7905505</v>
      </c>
      <c r="W1108" s="192">
        <v>87151316.713155314</v>
      </c>
      <c r="X1108" s="192">
        <v>87198274.220314264</v>
      </c>
      <c r="Y1108" s="192">
        <v>86646929.767027676</v>
      </c>
      <c r="Z1108" s="192">
        <v>87310855.574353337</v>
      </c>
      <c r="AA1108" s="192">
        <v>87843354.096029401</v>
      </c>
      <c r="AB1108" s="192">
        <v>88033645.701448828</v>
      </c>
      <c r="AC1108" s="192">
        <v>88153995.246602014</v>
      </c>
      <c r="AD1108" s="192">
        <v>87872485.989326566</v>
      </c>
      <c r="AE1108" s="192">
        <f t="shared" si="76"/>
        <v>88153995.246602014</v>
      </c>
      <c r="AF1108" s="192">
        <f>HLOOKUP(MAX(T1108:AD1108),T1108:$AD$1158,COUNT(AD1108:$AD$1158),FALSE)</f>
        <v>195000</v>
      </c>
      <c r="AK1108">
        <v>1105</v>
      </c>
      <c r="AL1108" s="198">
        <v>80007192.159206763</v>
      </c>
    </row>
    <row r="1109" spans="13:38" x14ac:dyDescent="0.25">
      <c r="M1109">
        <v>1107</v>
      </c>
      <c r="N1109">
        <f t="shared" si="73"/>
        <v>20</v>
      </c>
      <c r="O1109">
        <f t="shared" si="74"/>
        <v>9000</v>
      </c>
      <c r="P1109">
        <f t="shared" si="75"/>
        <v>0.5</v>
      </c>
      <c r="S1109">
        <v>1107</v>
      </c>
      <c r="T1109" s="192">
        <v>91316382.573924378</v>
      </c>
      <c r="U1109" s="192">
        <v>92607131.472794443</v>
      </c>
      <c r="V1109" s="192">
        <v>93410271.160191461</v>
      </c>
      <c r="W1109" s="192">
        <v>94094166.48242645</v>
      </c>
      <c r="X1109" s="192">
        <v>94190067.793932065</v>
      </c>
      <c r="Y1109" s="192">
        <v>94087863.343361318</v>
      </c>
      <c r="Z1109" s="192">
        <v>95150046.998738289</v>
      </c>
      <c r="AA1109" s="192">
        <v>95873965.417163178</v>
      </c>
      <c r="AB1109" s="192">
        <v>96522166.756805882</v>
      </c>
      <c r="AC1109" s="192">
        <v>96774284.312535897</v>
      </c>
      <c r="AD1109" s="192">
        <v>96906799.62052989</v>
      </c>
      <c r="AE1109" s="192">
        <f t="shared" si="76"/>
        <v>96906799.62052989</v>
      </c>
      <c r="AF1109" s="192">
        <f>HLOOKUP(MAX(T1109:AD1109),T1109:$AD$1158,COUNT(AD1109:$AD$1158),FALSE)</f>
        <v>200000</v>
      </c>
      <c r="AK1109">
        <v>1106</v>
      </c>
      <c r="AL1109" s="198">
        <v>87146098.494875461</v>
      </c>
    </row>
    <row r="1110" spans="13:38" x14ac:dyDescent="0.25">
      <c r="M1110">
        <v>1108</v>
      </c>
      <c r="N1110">
        <f t="shared" si="73"/>
        <v>30</v>
      </c>
      <c r="O1110">
        <f t="shared" si="74"/>
        <v>9000</v>
      </c>
      <c r="P1110">
        <f t="shared" si="75"/>
        <v>0.5</v>
      </c>
      <c r="S1110">
        <v>1108</v>
      </c>
      <c r="T1110" s="192">
        <v>97283121.788257733</v>
      </c>
      <c r="U1110" s="192">
        <v>98733507.24044697</v>
      </c>
      <c r="V1110" s="192">
        <v>100054340.37775803</v>
      </c>
      <c r="W1110" s="192">
        <v>100797487.45405586</v>
      </c>
      <c r="X1110" s="192">
        <v>101336162.49786566</v>
      </c>
      <c r="Y1110" s="192">
        <v>101321861.00903885</v>
      </c>
      <c r="Z1110" s="192">
        <v>102718785.77633296</v>
      </c>
      <c r="AA1110" s="192">
        <v>103731176.79674627</v>
      </c>
      <c r="AB1110" s="192">
        <v>104616082.21081448</v>
      </c>
      <c r="AC1110" s="192">
        <v>105154839.02932149</v>
      </c>
      <c r="AD1110" s="192">
        <v>105629428.80607826</v>
      </c>
      <c r="AE1110" s="192">
        <f t="shared" si="76"/>
        <v>105629428.80607826</v>
      </c>
      <c r="AF1110" s="192">
        <f>HLOOKUP(MAX(T1110:AD1110),T1110:$AD$1158,COUNT(AD1110:$AD$1158),FALSE)</f>
        <v>200000</v>
      </c>
      <c r="AK1110">
        <v>1107</v>
      </c>
      <c r="AL1110" s="198">
        <v>93953138.724636465</v>
      </c>
    </row>
    <row r="1111" spans="13:38" x14ac:dyDescent="0.25">
      <c r="M1111">
        <v>1109</v>
      </c>
      <c r="N1111">
        <f t="shared" si="73"/>
        <v>40</v>
      </c>
      <c r="O1111">
        <f t="shared" si="74"/>
        <v>9000</v>
      </c>
      <c r="P1111">
        <f t="shared" si="75"/>
        <v>0.5</v>
      </c>
      <c r="S1111">
        <v>1109</v>
      </c>
      <c r="T1111" s="192">
        <v>103121024.95392185</v>
      </c>
      <c r="U1111" s="192">
        <v>105078795.90630893</v>
      </c>
      <c r="V1111" s="192">
        <v>106469188.74739897</v>
      </c>
      <c r="W1111" s="192">
        <v>107648743.28558938</v>
      </c>
      <c r="X1111" s="192">
        <v>108283520.90076619</v>
      </c>
      <c r="Y1111" s="192">
        <v>108908540.39164791</v>
      </c>
      <c r="Z1111" s="192">
        <v>110454558.22506665</v>
      </c>
      <c r="AA1111" s="192">
        <v>111869148.77283578</v>
      </c>
      <c r="AB1111" s="192">
        <v>112941532.40434828</v>
      </c>
      <c r="AC1111" s="192">
        <v>113943973.97559455</v>
      </c>
      <c r="AD1111" s="192">
        <v>114544556.7444122</v>
      </c>
      <c r="AE1111" s="192">
        <f t="shared" si="76"/>
        <v>114544556.7444122</v>
      </c>
      <c r="AF1111" s="192">
        <f>HLOOKUP(MAX(T1111:AD1111),T1111:$AD$1158,COUNT(AD1111:$AD$1158),FALSE)</f>
        <v>200000</v>
      </c>
      <c r="AK1111">
        <v>1108</v>
      </c>
      <c r="AL1111" s="198">
        <v>100954901.31040561</v>
      </c>
    </row>
    <row r="1112" spans="13:38" x14ac:dyDescent="0.25">
      <c r="M1112">
        <v>1110</v>
      </c>
      <c r="N1112">
        <f t="shared" si="73"/>
        <v>50</v>
      </c>
      <c r="O1112">
        <f t="shared" si="74"/>
        <v>9000</v>
      </c>
      <c r="P1112">
        <f t="shared" si="75"/>
        <v>0.5</v>
      </c>
      <c r="S1112">
        <v>1110</v>
      </c>
      <c r="T1112" s="192">
        <v>109167533.0680792</v>
      </c>
      <c r="U1112" s="192">
        <v>111205171.67396148</v>
      </c>
      <c r="V1112" s="192">
        <v>113025605.70653245</v>
      </c>
      <c r="W1112" s="192">
        <v>114309462.4257129</v>
      </c>
      <c r="X1112" s="192">
        <v>115569586.39245923</v>
      </c>
      <c r="Y1112" s="192">
        <v>116142538.05732544</v>
      </c>
      <c r="Z1112" s="192">
        <v>117975195.15352121</v>
      </c>
      <c r="AA1112" s="192">
        <v>119726360.15241888</v>
      </c>
      <c r="AB1112" s="192">
        <v>121087216.38591979</v>
      </c>
      <c r="AC1112" s="192">
        <v>122324528.69238017</v>
      </c>
      <c r="AD1112" s="192">
        <v>123211750.72397482</v>
      </c>
      <c r="AE1112" s="192">
        <f t="shared" si="76"/>
        <v>123211750.72397482</v>
      </c>
      <c r="AF1112" s="192">
        <f>HLOOKUP(MAX(T1112:AD1112),T1112:$AD$1158,COUNT(AD1112:$AD$1158),FALSE)</f>
        <v>200000</v>
      </c>
      <c r="AK1112">
        <v>1109</v>
      </c>
      <c r="AL1112" s="198">
        <v>107805479.23854741</v>
      </c>
    </row>
    <row r="1113" spans="13:38" x14ac:dyDescent="0.25">
      <c r="M1113">
        <v>1111</v>
      </c>
      <c r="N1113">
        <f t="shared" si="73"/>
        <v>-75</v>
      </c>
      <c r="O1113">
        <f t="shared" si="74"/>
        <v>11000</v>
      </c>
      <c r="P1113">
        <f t="shared" si="75"/>
        <v>0.5</v>
      </c>
      <c r="S1113">
        <v>1111</v>
      </c>
      <c r="T1113" s="192">
        <v>34373708.430392861</v>
      </c>
      <c r="U1113" s="192">
        <v>32764787.89022743</v>
      </c>
      <c r="V1113" s="192">
        <v>30973263.01480516</v>
      </c>
      <c r="W1113" s="192">
        <v>28689704.909488212</v>
      </c>
      <c r="X1113" s="192">
        <v>26294065.590506919</v>
      </c>
      <c r="Y1113" s="192">
        <v>23303269.109298564</v>
      </c>
      <c r="Z1113" s="192">
        <v>21509440.058197655</v>
      </c>
      <c r="AA1113" s="192">
        <v>19582981.175218605</v>
      </c>
      <c r="AB1113" s="192">
        <v>17315517.922211424</v>
      </c>
      <c r="AC1113" s="192">
        <v>14976350.738882318</v>
      </c>
      <c r="AD1113" s="192">
        <v>12237086.62318028</v>
      </c>
      <c r="AE1113" s="192">
        <f t="shared" si="76"/>
        <v>34373708.430392861</v>
      </c>
      <c r="AF1113" s="192">
        <f>HLOOKUP(MAX(T1113:AD1113),T1113:$AD$1158,COUNT(AD1113:$AD$1158),FALSE)</f>
        <v>150000</v>
      </c>
      <c r="AK1113">
        <v>1110</v>
      </c>
      <c r="AL1113" s="198">
        <v>114900847.87583533</v>
      </c>
    </row>
    <row r="1114" spans="13:38" x14ac:dyDescent="0.25">
      <c r="M1114">
        <v>1112</v>
      </c>
      <c r="N1114">
        <f t="shared" si="73"/>
        <v>-65</v>
      </c>
      <c r="O1114">
        <f t="shared" si="74"/>
        <v>11000</v>
      </c>
      <c r="P1114">
        <f t="shared" si="75"/>
        <v>0.5</v>
      </c>
      <c r="S1114">
        <v>1112</v>
      </c>
      <c r="T1114" s="192">
        <v>40087060.515575401</v>
      </c>
      <c r="U1114" s="192">
        <v>38936415.134533711</v>
      </c>
      <c r="V1114" s="192">
        <v>37300102.79400897</v>
      </c>
      <c r="W1114" s="192">
        <v>35541401.290103719</v>
      </c>
      <c r="X1114" s="192">
        <v>33197850.573687583</v>
      </c>
      <c r="Y1114" s="192">
        <v>30654251.843205072</v>
      </c>
      <c r="Z1114" s="192">
        <v>29257478.093926948</v>
      </c>
      <c r="AA1114" s="192">
        <v>27523641.653925229</v>
      </c>
      <c r="AB1114" s="192">
        <v>25712326.265085634</v>
      </c>
      <c r="AC1114" s="192">
        <v>23506688.962389059</v>
      </c>
      <c r="AD1114" s="192">
        <v>21180246.865727954</v>
      </c>
      <c r="AE1114" s="192">
        <f t="shared" si="76"/>
        <v>40087060.515575401</v>
      </c>
      <c r="AF1114" s="192">
        <f>HLOOKUP(MAX(T1114:AD1114),T1114:$AD$1158,COUNT(AD1114:$AD$1158),FALSE)</f>
        <v>150000</v>
      </c>
      <c r="AK1114">
        <v>1111</v>
      </c>
      <c r="AL1114" s="198">
        <v>27438529.126859337</v>
      </c>
    </row>
    <row r="1115" spans="13:38" x14ac:dyDescent="0.25">
      <c r="M1115">
        <v>1113</v>
      </c>
      <c r="N1115">
        <f t="shared" si="73"/>
        <v>-55</v>
      </c>
      <c r="O1115">
        <f t="shared" si="74"/>
        <v>11000</v>
      </c>
      <c r="P1115">
        <f t="shared" si="75"/>
        <v>0.5</v>
      </c>
      <c r="S1115">
        <v>1113</v>
      </c>
      <c r="T1115" s="192">
        <v>45963848.887481615</v>
      </c>
      <c r="U1115" s="192">
        <v>44974782.311749093</v>
      </c>
      <c r="V1115" s="192">
        <v>43853018.622919895</v>
      </c>
      <c r="W1115" s="192">
        <v>42156713.671295971</v>
      </c>
      <c r="X1115" s="192">
        <v>40253994.435194038</v>
      </c>
      <c r="Y1115" s="192">
        <v>37800800.242272682</v>
      </c>
      <c r="Z1115" s="192">
        <v>36738208.28108447</v>
      </c>
      <c r="AA1115" s="192">
        <v>35292844.443071179</v>
      </c>
      <c r="AB1115" s="192">
        <v>33718792.452484287</v>
      </c>
      <c r="AC1115" s="192">
        <v>31799794.412564732</v>
      </c>
      <c r="AD1115" s="192">
        <v>29814867.460839186</v>
      </c>
      <c r="AE1115" s="192">
        <f t="shared" si="76"/>
        <v>45963848.887481615</v>
      </c>
      <c r="AF1115" s="192">
        <f>HLOOKUP(MAX(T1115:AD1115),T1115:$AD$1158,COUNT(AD1115:$AD$1158),FALSE)</f>
        <v>150000</v>
      </c>
      <c r="AK1115">
        <v>1112</v>
      </c>
      <c r="AL1115" s="198">
        <v>34158120.090010397</v>
      </c>
    </row>
    <row r="1116" spans="13:38" x14ac:dyDescent="0.25">
      <c r="M1116">
        <v>1114</v>
      </c>
      <c r="N1116">
        <f t="shared" si="73"/>
        <v>-45</v>
      </c>
      <c r="O1116">
        <f t="shared" si="74"/>
        <v>11000</v>
      </c>
      <c r="P1116">
        <f t="shared" si="75"/>
        <v>0.5</v>
      </c>
      <c r="S1116">
        <v>1114</v>
      </c>
      <c r="T1116" s="192">
        <v>51713743.462708585</v>
      </c>
      <c r="U1116" s="192">
        <v>51228917.588955425</v>
      </c>
      <c r="V1116" s="192">
        <v>50179858.402123705</v>
      </c>
      <c r="W1116" s="192">
        <v>48918018.66040235</v>
      </c>
      <c r="X1116" s="192">
        <v>47113903.571484633</v>
      </c>
      <c r="Y1116" s="192">
        <v>45295766.912398875</v>
      </c>
      <c r="Z1116" s="192">
        <v>44384029.887391038</v>
      </c>
      <c r="AA1116" s="192">
        <v>43339663.030505069</v>
      </c>
      <c r="AB1116" s="192">
        <v>41954291.803590953</v>
      </c>
      <c r="AC1116" s="192">
        <v>40497216.646354944</v>
      </c>
      <c r="AD1116" s="192">
        <v>38640044.556745976</v>
      </c>
      <c r="AE1116" s="192">
        <f t="shared" si="76"/>
        <v>51713743.462708585</v>
      </c>
      <c r="AF1116" s="192">
        <f>HLOOKUP(MAX(T1116:AD1116),T1116:$AD$1158,COUNT(AD1116:$AD$1158),FALSE)</f>
        <v>150000</v>
      </c>
      <c r="AK1116">
        <v>1113</v>
      </c>
      <c r="AL1116" s="198">
        <v>41069931.833352424</v>
      </c>
    </row>
    <row r="1117" spans="13:38" x14ac:dyDescent="0.25">
      <c r="M1117">
        <v>1115</v>
      </c>
      <c r="N1117">
        <f t="shared" si="73"/>
        <v>-35</v>
      </c>
      <c r="O1117">
        <f t="shared" si="74"/>
        <v>11000</v>
      </c>
      <c r="P1117">
        <f t="shared" si="75"/>
        <v>0.5</v>
      </c>
      <c r="S1117">
        <v>1115</v>
      </c>
      <c r="T1117" s="192">
        <v>57669098.188210316</v>
      </c>
      <c r="U1117" s="192">
        <v>57267284.7661708</v>
      </c>
      <c r="V1117" s="192">
        <v>56646324.518830039</v>
      </c>
      <c r="W1117" s="192">
        <v>55491288.533915937</v>
      </c>
      <c r="X1117" s="192">
        <v>54308256.350694813</v>
      </c>
      <c r="Y1117" s="192">
        <v>52442315.311466485</v>
      </c>
      <c r="Z1117" s="192">
        <v>51817217.549235664</v>
      </c>
      <c r="AA1117" s="192">
        <v>51108865.819651023</v>
      </c>
      <c r="AB1117" s="192">
        <v>50011967.194725342</v>
      </c>
      <c r="AC1117" s="192">
        <v>48790322.096530601</v>
      </c>
      <c r="AD1117" s="192">
        <v>47219789.269698665</v>
      </c>
      <c r="AE1117" s="192">
        <f t="shared" si="76"/>
        <v>57669098.188210316</v>
      </c>
      <c r="AF1117" s="192">
        <f>HLOOKUP(MAX(T1117:AD1117),T1117:$AD$1158,COUNT(AD1117:$AD$1158),FALSE)</f>
        <v>150000</v>
      </c>
      <c r="AK1117">
        <v>1114</v>
      </c>
      <c r="AL1117" s="198">
        <v>47832501.171057075</v>
      </c>
    </row>
    <row r="1118" spans="13:38" x14ac:dyDescent="0.25">
      <c r="M1118">
        <v>1116</v>
      </c>
      <c r="N1118">
        <f t="shared" si="73"/>
        <v>-25</v>
      </c>
      <c r="O1118">
        <f t="shared" si="74"/>
        <v>11000</v>
      </c>
      <c r="P1118">
        <f t="shared" si="75"/>
        <v>0.5</v>
      </c>
      <c r="S1118">
        <v>1116</v>
      </c>
      <c r="T1118" s="192">
        <v>63418992.763437271</v>
      </c>
      <c r="U1118" s="192">
        <v>63438912.010477088</v>
      </c>
      <c r="V1118" s="192">
        <v>62932955.12956661</v>
      </c>
      <c r="W1118" s="192">
        <v>62385027.422210112</v>
      </c>
      <c r="X1118" s="192">
        <v>61168165.486985408</v>
      </c>
      <c r="Y1118" s="192">
        <v>59793298.045372993</v>
      </c>
      <c r="Z1118" s="192">
        <v>59612798.110277861</v>
      </c>
      <c r="AA1118" s="192">
        <v>59049526.298357643</v>
      </c>
      <c r="AB1118" s="192">
        <v>58357566.333863832</v>
      </c>
      <c r="AC1118" s="192">
        <v>57320660.32003735</v>
      </c>
      <c r="AD1118" s="192">
        <v>56217825.394404888</v>
      </c>
      <c r="AE1118" s="192">
        <f t="shared" si="76"/>
        <v>63438912.010477088</v>
      </c>
      <c r="AF1118" s="192">
        <f>HLOOKUP(MAX(T1118:AD1118),T1118:$AD$1158,COUNT(AD1118:$AD$1158),FALSE)</f>
        <v>155000</v>
      </c>
      <c r="AK1118">
        <v>1115</v>
      </c>
      <c r="AL1118" s="198">
        <v>54836716.419689335</v>
      </c>
    </row>
    <row r="1119" spans="13:38" x14ac:dyDescent="0.25">
      <c r="M1119">
        <v>1117</v>
      </c>
      <c r="N1119">
        <f t="shared" si="73"/>
        <v>-15</v>
      </c>
      <c r="O1119">
        <f t="shared" si="74"/>
        <v>11000</v>
      </c>
      <c r="P1119">
        <f t="shared" si="75"/>
        <v>0.5</v>
      </c>
      <c r="S1119">
        <v>1117</v>
      </c>
      <c r="T1119" s="192">
        <v>69295781.135343507</v>
      </c>
      <c r="U1119" s="192">
        <v>69438903.358436644</v>
      </c>
      <c r="V1119" s="192">
        <v>69526080.12694478</v>
      </c>
      <c r="W1119" s="192">
        <v>68958297.295723692</v>
      </c>
      <c r="X1119" s="192">
        <v>68224309.348491848</v>
      </c>
      <c r="Y1119" s="192">
        <v>66985555.63054207</v>
      </c>
      <c r="Z1119" s="192">
        <v>67045985.772122487</v>
      </c>
      <c r="AA1119" s="192">
        <v>66769353.222979277</v>
      </c>
      <c r="AB1119" s="192">
        <v>66415241.724998206</v>
      </c>
      <c r="AC1119" s="192">
        <v>65666808.313160151</v>
      </c>
      <c r="AD1119" s="192">
        <v>64797570.107357576</v>
      </c>
      <c r="AE1119" s="192">
        <f t="shared" si="76"/>
        <v>69526080.12694478</v>
      </c>
      <c r="AF1119" s="192">
        <f>HLOOKUP(MAX(T1119:AD1119),T1119:$AD$1158,COUNT(AD1119:$AD$1158),FALSE)</f>
        <v>160000</v>
      </c>
      <c r="AK1119">
        <v>1116</v>
      </c>
      <c r="AL1119" s="198">
        <v>61599285.757394001</v>
      </c>
    </row>
    <row r="1120" spans="13:38" x14ac:dyDescent="0.25">
      <c r="M1120">
        <v>1118</v>
      </c>
      <c r="N1120">
        <f t="shared" si="73"/>
        <v>-10</v>
      </c>
      <c r="O1120">
        <f t="shared" si="74"/>
        <v>11000</v>
      </c>
      <c r="P1120">
        <f t="shared" si="75"/>
        <v>0.5</v>
      </c>
      <c r="S1120">
        <v>1118</v>
      </c>
      <c r="T1120" s="192">
        <v>72382964.921229362</v>
      </c>
      <c r="U1120" s="192">
        <v>72680971.364872903</v>
      </c>
      <c r="V1120" s="192">
        <v>72923032.353931457</v>
      </c>
      <c r="W1120" s="192">
        <v>72510133.743260756</v>
      </c>
      <c r="X1120" s="192">
        <v>71931030.016579315</v>
      </c>
      <c r="Y1120" s="192">
        <v>70847160.519179925</v>
      </c>
      <c r="Z1120" s="192">
        <v>71062474.881310731</v>
      </c>
      <c r="AA1120" s="192">
        <v>70940726.552717924</v>
      </c>
      <c r="AB1120" s="192">
        <v>70741499.275287241</v>
      </c>
      <c r="AC1120" s="192">
        <v>70147950.083999589</v>
      </c>
      <c r="AD1120" s="192">
        <v>69433596.098747402</v>
      </c>
      <c r="AE1120" s="192">
        <f t="shared" si="76"/>
        <v>72923032.353931457</v>
      </c>
      <c r="AF1120" s="192">
        <f>HLOOKUP(MAX(T1120:AD1120),T1120:$AD$1158,COUNT(AD1120:$AD$1158),FALSE)</f>
        <v>160000</v>
      </c>
      <c r="AK1120">
        <v>1117</v>
      </c>
      <c r="AL1120" s="198">
        <v>68511097.500736013</v>
      </c>
    </row>
    <row r="1121" spans="13:38" x14ac:dyDescent="0.25">
      <c r="M1121">
        <v>1119</v>
      </c>
      <c r="N1121">
        <f t="shared" si="73"/>
        <v>-5</v>
      </c>
      <c r="O1121">
        <f t="shared" si="74"/>
        <v>11000</v>
      </c>
      <c r="P1121">
        <f t="shared" si="75"/>
        <v>0.5</v>
      </c>
      <c r="S1121">
        <v>1119</v>
      </c>
      <c r="T1121" s="192">
        <v>75009133.220526025</v>
      </c>
      <c r="U1121" s="192">
        <v>75731414.464898795</v>
      </c>
      <c r="V1121" s="192">
        <v>75812710.737681344</v>
      </c>
      <c r="W1121" s="192">
        <v>75719602.284830093</v>
      </c>
      <c r="X1121" s="192">
        <v>75128094.331672534</v>
      </c>
      <c r="Y1121" s="192">
        <v>74434813.114566788</v>
      </c>
      <c r="Z1121" s="192">
        <v>74691807.378429055</v>
      </c>
      <c r="AA1121" s="192">
        <v>74865547.674937487</v>
      </c>
      <c r="AB1121" s="192">
        <v>74650741.076104879</v>
      </c>
      <c r="AC1121" s="192">
        <v>74311188.004003227</v>
      </c>
      <c r="AD1121" s="192">
        <v>73622747.203264356</v>
      </c>
      <c r="AE1121" s="192">
        <f t="shared" si="76"/>
        <v>75812710.737681344</v>
      </c>
      <c r="AF1121" s="192">
        <f>HLOOKUP(MAX(T1121:AD1121),T1121:$AD$1158,COUNT(AD1121:$AD$1158),FALSE)</f>
        <v>160000</v>
      </c>
      <c r="AK1121">
        <v>1118</v>
      </c>
      <c r="AL1121" s="198">
        <v>72141997.882847235</v>
      </c>
    </row>
    <row r="1122" spans="13:38" x14ac:dyDescent="0.25">
      <c r="M1122">
        <v>1120</v>
      </c>
      <c r="N1122">
        <f t="shared" si="73"/>
        <v>0</v>
      </c>
      <c r="O1122">
        <f t="shared" si="74"/>
        <v>11000</v>
      </c>
      <c r="P1122">
        <f t="shared" si="75"/>
        <v>0.5</v>
      </c>
      <c r="S1122">
        <v>1120</v>
      </c>
      <c r="T1122" s="192">
        <v>78096317.006411895</v>
      </c>
      <c r="U1122" s="192">
        <v>78973482.471335053</v>
      </c>
      <c r="V1122" s="192">
        <v>79209662.964668006</v>
      </c>
      <c r="W1122" s="192">
        <v>79271438.732367143</v>
      </c>
      <c r="X1122" s="192">
        <v>78834814.999759987</v>
      </c>
      <c r="Y1122" s="192">
        <v>78296418.003204629</v>
      </c>
      <c r="Z1122" s="192">
        <v>78708296.487617299</v>
      </c>
      <c r="AA1122" s="192">
        <v>79036921.004676118</v>
      </c>
      <c r="AB1122" s="192">
        <v>78976998.626393929</v>
      </c>
      <c r="AC1122" s="192">
        <v>78792329.774842665</v>
      </c>
      <c r="AD1122" s="192">
        <v>78258773.194654197</v>
      </c>
      <c r="AE1122" s="192">
        <f t="shared" si="76"/>
        <v>79271438.732367143</v>
      </c>
      <c r="AF1122" s="192">
        <f>HLOOKUP(MAX(T1122:AD1122),T1122:$AD$1158,COUNT(AD1122:$AD$1158),FALSE)</f>
        <v>165000</v>
      </c>
      <c r="AK1122">
        <v>1119</v>
      </c>
      <c r="AL1122" s="198">
        <v>75230688.463887095</v>
      </c>
    </row>
    <row r="1123" spans="13:38" x14ac:dyDescent="0.25">
      <c r="M1123">
        <v>1121</v>
      </c>
      <c r="N1123">
        <f t="shared" si="73"/>
        <v>10</v>
      </c>
      <c r="O1123">
        <f t="shared" si="74"/>
        <v>11000</v>
      </c>
      <c r="P1123">
        <f t="shared" si="75"/>
        <v>0.5</v>
      </c>
      <c r="S1123">
        <v>1121</v>
      </c>
      <c r="T1123" s="192">
        <v>84088214.221958056</v>
      </c>
      <c r="U1123" s="192">
        <v>84973473.819294631</v>
      </c>
      <c r="V1123" s="192">
        <v>85676129.081374332</v>
      </c>
      <c r="W1123" s="192">
        <v>85886751.113559395</v>
      </c>
      <c r="X1123" s="192">
        <v>85985291.93208009</v>
      </c>
      <c r="Y1123" s="192">
        <v>85488675.588373736</v>
      </c>
      <c r="Z1123" s="192">
        <v>86189026.674774826</v>
      </c>
      <c r="AA1123" s="192">
        <v>86756747.929297775</v>
      </c>
      <c r="AB1123" s="192">
        <v>86983464.813792586</v>
      </c>
      <c r="AC1123" s="192">
        <v>87138477.767965466</v>
      </c>
      <c r="AD1123" s="192">
        <v>86893393.789765432</v>
      </c>
      <c r="AE1123" s="192">
        <f t="shared" si="76"/>
        <v>87138477.767965466</v>
      </c>
      <c r="AF1123" s="192">
        <f>HLOOKUP(MAX(T1123:AD1123),T1123:$AD$1158,COUNT(AD1123:$AD$1158),FALSE)</f>
        <v>195000</v>
      </c>
      <c r="AK1123">
        <v>1120</v>
      </c>
      <c r="AL1123" s="198">
        <v>78861588.845998302</v>
      </c>
    </row>
    <row r="1124" spans="13:38" x14ac:dyDescent="0.25">
      <c r="M1124">
        <v>1122</v>
      </c>
      <c r="N1124">
        <f t="shared" si="73"/>
        <v>20</v>
      </c>
      <c r="O1124">
        <f t="shared" si="74"/>
        <v>11000</v>
      </c>
      <c r="P1124">
        <f t="shared" si="75"/>
        <v>0.5</v>
      </c>
      <c r="S1124">
        <v>1122</v>
      </c>
      <c r="T1124" s="192">
        <v>89801566.307140589</v>
      </c>
      <c r="U1124" s="192">
        <v>91145101.063600883</v>
      </c>
      <c r="V1124" s="192">
        <v>92002968.86057815</v>
      </c>
      <c r="W1124" s="192">
        <v>92738447.494174898</v>
      </c>
      <c r="X1124" s="192">
        <v>92889076.915260747</v>
      </c>
      <c r="Y1124" s="192">
        <v>92839658.322280243</v>
      </c>
      <c r="Z1124" s="192">
        <v>93937064.710504115</v>
      </c>
      <c r="AA1124" s="192">
        <v>94697408.408004388</v>
      </c>
      <c r="AB1124" s="192">
        <v>95380273.156666785</v>
      </c>
      <c r="AC1124" s="192">
        <v>95668815.991472214</v>
      </c>
      <c r="AD1124" s="192">
        <v>95836554.032313108</v>
      </c>
      <c r="AE1124" s="192">
        <f t="shared" si="76"/>
        <v>95836554.032313108</v>
      </c>
      <c r="AF1124" s="192">
        <f>HLOOKUP(MAX(T1124:AD1124),T1124:$AD$1158,COUNT(AD1124:$AD$1158),FALSE)</f>
        <v>200000</v>
      </c>
      <c r="AK1124">
        <v>1121</v>
      </c>
      <c r="AL1124" s="198">
        <v>85908782.46918416</v>
      </c>
    </row>
    <row r="1125" spans="13:38" x14ac:dyDescent="0.25">
      <c r="M1125">
        <v>1123</v>
      </c>
      <c r="N1125">
        <f t="shared" si="73"/>
        <v>30</v>
      </c>
      <c r="O1125">
        <f t="shared" si="74"/>
        <v>11000</v>
      </c>
      <c r="P1125">
        <f t="shared" si="75"/>
        <v>0.5</v>
      </c>
      <c r="S1125">
        <v>1123</v>
      </c>
      <c r="T1125" s="192">
        <v>95678354.679046795</v>
      </c>
      <c r="U1125" s="192">
        <v>97183468.240816295</v>
      </c>
      <c r="V1125" s="192">
        <v>98555884.689489082</v>
      </c>
      <c r="W1125" s="192">
        <v>99353759.875367135</v>
      </c>
      <c r="X1125" s="192">
        <v>99945220.776767194</v>
      </c>
      <c r="Y1125" s="192">
        <v>99986206.721347868</v>
      </c>
      <c r="Z1125" s="192">
        <v>101417794.89766163</v>
      </c>
      <c r="AA1125" s="192">
        <v>102466611.19715033</v>
      </c>
      <c r="AB1125" s="192">
        <v>103386739.34406546</v>
      </c>
      <c r="AC1125" s="192">
        <v>103961921.44164789</v>
      </c>
      <c r="AD1125" s="192">
        <v>104471174.62742433</v>
      </c>
      <c r="AE1125" s="192">
        <f t="shared" si="76"/>
        <v>104471174.62742433</v>
      </c>
      <c r="AF1125" s="192">
        <f>HLOOKUP(MAX(T1125:AD1125),T1125:$AD$1158,COUNT(AD1125:$AD$1158),FALSE)</f>
        <v>200000</v>
      </c>
      <c r="AK1125">
        <v>1122</v>
      </c>
      <c r="AL1125" s="198">
        <v>92628373.432335228</v>
      </c>
    </row>
    <row r="1126" spans="13:38" x14ac:dyDescent="0.25">
      <c r="M1126">
        <v>1124</v>
      </c>
      <c r="N1126">
        <f t="shared" si="73"/>
        <v>40</v>
      </c>
      <c r="O1126">
        <f t="shared" si="74"/>
        <v>11000</v>
      </c>
      <c r="P1126">
        <f t="shared" si="75"/>
        <v>0.5</v>
      </c>
      <c r="S1126">
        <v>1124</v>
      </c>
      <c r="T1126" s="192">
        <v>101428249.25427376</v>
      </c>
      <c r="U1126" s="192">
        <v>103437603.51802261</v>
      </c>
      <c r="V1126" s="192">
        <v>104882724.46869288</v>
      </c>
      <c r="W1126" s="192">
        <v>106115064.86447354</v>
      </c>
      <c r="X1126" s="192">
        <v>106805129.9130578</v>
      </c>
      <c r="Y1126" s="192">
        <v>107481173.39147404</v>
      </c>
      <c r="Z1126" s="192">
        <v>109063616.50396821</v>
      </c>
      <c r="AA1126" s="192">
        <v>110513429.78458424</v>
      </c>
      <c r="AB1126" s="192">
        <v>111622238.69517212</v>
      </c>
      <c r="AC1126" s="192">
        <v>112659343.67543809</v>
      </c>
      <c r="AD1126" s="192">
        <v>113296351.72333114</v>
      </c>
      <c r="AE1126" s="192">
        <f t="shared" si="76"/>
        <v>113296351.72333114</v>
      </c>
      <c r="AF1126" s="192">
        <f>HLOOKUP(MAX(T1126:AD1126),T1126:$AD$1158,COUNT(AD1126:$AD$1158),FALSE)</f>
        <v>200000</v>
      </c>
      <c r="AK1126">
        <v>1123</v>
      </c>
      <c r="AL1126" s="198">
        <v>99540185.17567724</v>
      </c>
    </row>
    <row r="1127" spans="13:38" x14ac:dyDescent="0.25">
      <c r="M1127">
        <v>1125</v>
      </c>
      <c r="N1127">
        <f t="shared" si="73"/>
        <v>50</v>
      </c>
      <c r="O1127">
        <f t="shared" si="74"/>
        <v>11000</v>
      </c>
      <c r="P1127">
        <f t="shared" si="75"/>
        <v>0.5</v>
      </c>
      <c r="S1127">
        <v>1125</v>
      </c>
      <c r="T1127" s="192">
        <v>107383603.9797755</v>
      </c>
      <c r="U1127" s="192">
        <v>109475970.69523799</v>
      </c>
      <c r="V1127" s="192">
        <v>111349190.58539923</v>
      </c>
      <c r="W1127" s="192">
        <v>112688334.73798712</v>
      </c>
      <c r="X1127" s="192">
        <v>113999482.69226801</v>
      </c>
      <c r="Y1127" s="192">
        <v>114627721.79054165</v>
      </c>
      <c r="Z1127" s="192">
        <v>116496804.16581282</v>
      </c>
      <c r="AA1127" s="192">
        <v>118282632.57373017</v>
      </c>
      <c r="AB1127" s="192">
        <v>119679914.08630651</v>
      </c>
      <c r="AC1127" s="192">
        <v>120952449.12561376</v>
      </c>
      <c r="AD1127" s="192">
        <v>121876096.43628381</v>
      </c>
      <c r="AE1127" s="192">
        <f t="shared" si="76"/>
        <v>121876096.43628381</v>
      </c>
      <c r="AF1127" s="192">
        <f>HLOOKUP(MAX(T1127:AD1127),T1127:$AD$1158,COUNT(AD1127:$AD$1158),FALSE)</f>
        <v>200000</v>
      </c>
      <c r="AK1127">
        <v>1124</v>
      </c>
      <c r="AL1127" s="198">
        <v>106302754.51338188</v>
      </c>
    </row>
    <row r="1128" spans="13:38" x14ac:dyDescent="0.25">
      <c r="M1128">
        <v>1126</v>
      </c>
      <c r="N1128">
        <f t="shared" si="73"/>
        <v>-75</v>
      </c>
      <c r="O1128">
        <f t="shared" si="74"/>
        <v>13000</v>
      </c>
      <c r="P1128">
        <f t="shared" si="75"/>
        <v>0.5</v>
      </c>
      <c r="S1128">
        <v>1126</v>
      </c>
      <c r="T1128" s="192">
        <v>33707277.743355207</v>
      </c>
      <c r="U1128" s="192">
        <v>32153644.636597224</v>
      </c>
      <c r="V1128" s="192">
        <v>30414905.618765201</v>
      </c>
      <c r="W1128" s="192">
        <v>28186075.623028487</v>
      </c>
      <c r="X1128" s="192">
        <v>25842019.615408946</v>
      </c>
      <c r="Y1128" s="192">
        <v>22905951.243780833</v>
      </c>
      <c r="Z1128" s="192">
        <v>21148547.471755318</v>
      </c>
      <c r="AA1128" s="192">
        <v>19257311.321623173</v>
      </c>
      <c r="AB1128" s="192">
        <v>17026273.347691391</v>
      </c>
      <c r="AC1128" s="192">
        <v>14721769.573381972</v>
      </c>
      <c r="AD1128" s="192">
        <v>12018930.736755334</v>
      </c>
      <c r="AE1128" s="192">
        <f t="shared" si="76"/>
        <v>33707277.743355207</v>
      </c>
      <c r="AF1128" s="192">
        <f>HLOOKUP(MAX(T1128:AD1128),T1128:$AD$1158,COUNT(AD1128:$AD$1158),FALSE)</f>
        <v>150000</v>
      </c>
      <c r="AK1128">
        <v>1125</v>
      </c>
      <c r="AL1128" s="198">
        <v>113306969.76201417</v>
      </c>
    </row>
    <row r="1129" spans="13:38" x14ac:dyDescent="0.25">
      <c r="M1129">
        <v>1127</v>
      </c>
      <c r="N1129">
        <f t="shared" si="73"/>
        <v>-65</v>
      </c>
      <c r="O1129">
        <f t="shared" si="74"/>
        <v>13000</v>
      </c>
      <c r="P1129">
        <f t="shared" si="75"/>
        <v>0.5</v>
      </c>
      <c r="S1129">
        <v>1127</v>
      </c>
      <c r="T1129" s="192">
        <v>39333180.561927803</v>
      </c>
      <c r="U1129" s="192">
        <v>38235321.038476363</v>
      </c>
      <c r="V1129" s="192">
        <v>36653736.807531863</v>
      </c>
      <c r="W1129" s="192">
        <v>34946618.614988372</v>
      </c>
      <c r="X1129" s="192">
        <v>32657796.008152463</v>
      </c>
      <c r="Y1129" s="192">
        <v>30166983.135260202</v>
      </c>
      <c r="Z1129" s="192">
        <v>28805432.118828978</v>
      </c>
      <c r="AA1129" s="192">
        <v>27108020.957902659</v>
      </c>
      <c r="AB1129" s="192">
        <v>25331368.978082746</v>
      </c>
      <c r="AC1129" s="192">
        <v>23162156.954461571</v>
      </c>
      <c r="AD1129" s="192">
        <v>20870937.590647366</v>
      </c>
      <c r="AE1129" s="192">
        <f t="shared" si="76"/>
        <v>39333180.561927803</v>
      </c>
      <c r="AF1129" s="192">
        <f>HLOOKUP(MAX(T1129:AD1129),T1129:$AD$1158,COUNT(AD1129:$AD$1158),FALSE)</f>
        <v>150000</v>
      </c>
      <c r="AK1129">
        <v>1126</v>
      </c>
      <c r="AL1129" s="198">
        <v>26962149.414304227</v>
      </c>
    </row>
    <row r="1130" spans="13:38" x14ac:dyDescent="0.25">
      <c r="M1130">
        <v>1128</v>
      </c>
      <c r="N1130">
        <f t="shared" si="73"/>
        <v>-55</v>
      </c>
      <c r="O1130">
        <f t="shared" si="74"/>
        <v>13000</v>
      </c>
      <c r="P1130">
        <f t="shared" si="75"/>
        <v>0.5</v>
      </c>
      <c r="S1130">
        <v>1128</v>
      </c>
      <c r="T1130" s="192">
        <v>45120018.091406889</v>
      </c>
      <c r="U1130" s="192">
        <v>44185679.625254601</v>
      </c>
      <c r="V1130" s="192">
        <v>43115499.247787148</v>
      </c>
      <c r="W1130" s="192">
        <v>41473922.405743457</v>
      </c>
      <c r="X1130" s="192">
        <v>39623989.027231783</v>
      </c>
      <c r="Y1130" s="192">
        <v>37226082.267717876</v>
      </c>
      <c r="Z1130" s="192">
        <v>36198153.715549357</v>
      </c>
      <c r="AA1130" s="192">
        <v>34789215.156611457</v>
      </c>
      <c r="AB1130" s="192">
        <v>33250385.898871467</v>
      </c>
      <c r="AC1130" s="192">
        <v>31367813.138027303</v>
      </c>
      <c r="AD1130" s="192">
        <v>29417549.59532145</v>
      </c>
      <c r="AE1130" s="192">
        <f t="shared" si="76"/>
        <v>45120018.091406889</v>
      </c>
      <c r="AF1130" s="192">
        <f>HLOOKUP(MAX(T1130:AD1130),T1130:$AD$1158,COUNT(AD1130:$AD$1158),FALSE)</f>
        <v>150000</v>
      </c>
      <c r="AK1130">
        <v>1127</v>
      </c>
      <c r="AL1130" s="198">
        <v>33594291.110845357</v>
      </c>
    </row>
    <row r="1131" spans="13:38" x14ac:dyDescent="0.25">
      <c r="M1131">
        <v>1129</v>
      </c>
      <c r="N1131">
        <f t="shared" si="73"/>
        <v>-45</v>
      </c>
      <c r="O1131">
        <f t="shared" si="74"/>
        <v>13000</v>
      </c>
      <c r="P1131">
        <f t="shared" si="75"/>
        <v>0.5</v>
      </c>
      <c r="S1131">
        <v>1129</v>
      </c>
      <c r="T1131" s="192">
        <v>50781904.0761967</v>
      </c>
      <c r="U1131" s="192">
        <v>50348661.513805293</v>
      </c>
      <c r="V1131" s="192">
        <v>49354330.436553814</v>
      </c>
      <c r="W1131" s="192">
        <v>48145276.552422717</v>
      </c>
      <c r="X1131" s="192">
        <v>46396448.896912441</v>
      </c>
      <c r="Y1131" s="192">
        <v>44629336.225361221</v>
      </c>
      <c r="Z1131" s="192">
        <v>43754024.479428783</v>
      </c>
      <c r="AA1131" s="192">
        <v>42744880.355389714</v>
      </c>
      <c r="AB1131" s="192">
        <v>41395934.407551013</v>
      </c>
      <c r="AC1131" s="192">
        <v>39973522.659334674</v>
      </c>
      <c r="AD1131" s="192">
        <v>38152775.848801106</v>
      </c>
      <c r="AE1131" s="192">
        <f t="shared" si="76"/>
        <v>50781904.0761967</v>
      </c>
      <c r="AF1131" s="192">
        <f>HLOOKUP(MAX(T1131:AD1131),T1131:$AD$1158,COUNT(AD1131:$AD$1158),FALSE)</f>
        <v>150000</v>
      </c>
      <c r="AK1131">
        <v>1128</v>
      </c>
      <c r="AL1131" s="198">
        <v>40416152.011760242</v>
      </c>
    </row>
    <row r="1132" spans="13:38" x14ac:dyDescent="0.25">
      <c r="M1132">
        <v>1130</v>
      </c>
      <c r="N1132">
        <f t="shared" si="73"/>
        <v>-35</v>
      </c>
      <c r="O1132">
        <f t="shared" si="74"/>
        <v>13000</v>
      </c>
      <c r="P1132">
        <f t="shared" si="75"/>
        <v>0.5</v>
      </c>
      <c r="S1132">
        <v>1130</v>
      </c>
      <c r="T1132" s="192">
        <v>56646105.413042806</v>
      </c>
      <c r="U1132" s="192">
        <v>56299020.100583531</v>
      </c>
      <c r="V1132" s="192">
        <v>55730845.710833028</v>
      </c>
      <c r="W1132" s="192">
        <v>54631097.159326367</v>
      </c>
      <c r="X1132" s="192">
        <v>53499088.963639766</v>
      </c>
      <c r="Y1132" s="192">
        <v>51688435.357818894</v>
      </c>
      <c r="Z1132" s="192">
        <v>51099762.874663472</v>
      </c>
      <c r="AA1132" s="192">
        <v>50426074.554098509</v>
      </c>
      <c r="AB1132" s="192">
        <v>49365601.208248243</v>
      </c>
      <c r="AC1132" s="192">
        <v>48179178.842900403</v>
      </c>
      <c r="AD1132" s="192">
        <v>46645071.295143865</v>
      </c>
      <c r="AE1132" s="192">
        <f t="shared" si="76"/>
        <v>56646105.413042806</v>
      </c>
      <c r="AF1132" s="192">
        <f>HLOOKUP(MAX(T1132:AD1132),T1132:$AD$1158,COUNT(AD1132:$AD$1158),FALSE)</f>
        <v>150000</v>
      </c>
      <c r="AK1132">
        <v>1129</v>
      </c>
      <c r="AL1132" s="198">
        <v>47090712.759027742</v>
      </c>
    </row>
    <row r="1133" spans="13:38" x14ac:dyDescent="0.25">
      <c r="M1133">
        <v>1131</v>
      </c>
      <c r="N1133">
        <f t="shared" si="73"/>
        <v>-25</v>
      </c>
      <c r="O1133">
        <f t="shared" si="74"/>
        <v>13000</v>
      </c>
      <c r="P1133">
        <f t="shared" si="75"/>
        <v>0.5</v>
      </c>
      <c r="S1133">
        <v>1131</v>
      </c>
      <c r="T1133" s="192">
        <v>62307991.39783261</v>
      </c>
      <c r="U1133" s="192">
        <v>62380696.502462685</v>
      </c>
      <c r="V1133" s="192">
        <v>61930027.054959647</v>
      </c>
      <c r="W1133" s="192">
        <v>61433123.335137695</v>
      </c>
      <c r="X1133" s="192">
        <v>60271548.833320431</v>
      </c>
      <c r="Y1133" s="192">
        <v>58949467.24929826</v>
      </c>
      <c r="Z1133" s="192">
        <v>58803630.723222807</v>
      </c>
      <c r="AA1133" s="192">
        <v>58276784.190378003</v>
      </c>
      <c r="AB1133" s="192">
        <v>57620046.958731078</v>
      </c>
      <c r="AC1133" s="192">
        <v>56619566.223980002</v>
      </c>
      <c r="AD1133" s="192">
        <v>55551394.707367219</v>
      </c>
      <c r="AE1133" s="192">
        <f t="shared" si="76"/>
        <v>62380696.502462685</v>
      </c>
      <c r="AF1133" s="192">
        <f>HLOOKUP(MAX(T1133:AD1133),T1133:$AD$1158,COUNT(AD1133:$AD$1158),FALSE)</f>
        <v>155000</v>
      </c>
      <c r="AK1133">
        <v>1130</v>
      </c>
      <c r="AL1133" s="198">
        <v>54003774.619004384</v>
      </c>
    </row>
    <row r="1134" spans="13:38" x14ac:dyDescent="0.25">
      <c r="M1134">
        <v>1132</v>
      </c>
      <c r="N1134">
        <f t="shared" si="73"/>
        <v>-15</v>
      </c>
      <c r="O1134">
        <f t="shared" si="74"/>
        <v>13000</v>
      </c>
      <c r="P1134">
        <f t="shared" si="75"/>
        <v>0.5</v>
      </c>
      <c r="S1134">
        <v>1132</v>
      </c>
      <c r="T1134" s="192">
        <v>68094828.927311689</v>
      </c>
      <c r="U1134" s="192">
        <v>68293238.583812281</v>
      </c>
      <c r="V1134" s="192">
        <v>68431439.339854971</v>
      </c>
      <c r="W1134" s="192">
        <v>67918943.942041337</v>
      </c>
      <c r="X1134" s="192">
        <v>67237741.852399752</v>
      </c>
      <c r="Y1134" s="192">
        <v>66053716.244030207</v>
      </c>
      <c r="Z1134" s="192">
        <v>66149369.118457511</v>
      </c>
      <c r="AA1134" s="192">
        <v>65909161.8483897</v>
      </c>
      <c r="AB1134" s="192">
        <v>65589713.759428322</v>
      </c>
      <c r="AC1134" s="192">
        <v>64877705.626665652</v>
      </c>
      <c r="AD1134" s="192">
        <v>64043690.153709978</v>
      </c>
      <c r="AE1134" s="192">
        <f t="shared" si="76"/>
        <v>68431439.339854971</v>
      </c>
      <c r="AF1134" s="192">
        <f>HLOOKUP(MAX(T1134:AD1134),T1134:$AD$1158,COUNT(AD1134:$AD$1158),FALSE)</f>
        <v>160000</v>
      </c>
      <c r="AK1134">
        <v>1131</v>
      </c>
      <c r="AL1134" s="198">
        <v>60678335.366271898</v>
      </c>
    </row>
    <row r="1135" spans="13:38" x14ac:dyDescent="0.25">
      <c r="M1135">
        <v>1133</v>
      </c>
      <c r="N1135">
        <f t="shared" si="73"/>
        <v>-10</v>
      </c>
      <c r="O1135">
        <f t="shared" si="74"/>
        <v>13000</v>
      </c>
      <c r="P1135">
        <f t="shared" si="75"/>
        <v>0.5</v>
      </c>
      <c r="S1135">
        <v>1133</v>
      </c>
      <c r="T1135" s="192">
        <v>71134759.900148302</v>
      </c>
      <c r="U1135" s="192">
        <v>71488053.777199283</v>
      </c>
      <c r="V1135" s="192">
        <v>71781138.753792346</v>
      </c>
      <c r="W1135" s="192">
        <v>71423527.576529101</v>
      </c>
      <c r="X1135" s="192">
        <v>70897209.707437932</v>
      </c>
      <c r="Y1135" s="192">
        <v>69868068.319618791</v>
      </c>
      <c r="Z1135" s="192">
        <v>70118605.414596483</v>
      </c>
      <c r="AA1135" s="192">
        <v>70033282.365079075</v>
      </c>
      <c r="AB1135" s="192">
        <v>69868718.496668085</v>
      </c>
      <c r="AC1135" s="192">
        <v>69311594.584455833</v>
      </c>
      <c r="AD1135" s="192">
        <v>68632463.332050532</v>
      </c>
      <c r="AE1135" s="192">
        <f t="shared" si="76"/>
        <v>71781138.753792346</v>
      </c>
      <c r="AF1135" s="192">
        <f>HLOOKUP(MAX(T1135:AD1135),T1135:$AD$1158,COUNT(AD1135:$AD$1158),FALSE)</f>
        <v>160000</v>
      </c>
      <c r="AK1135">
        <v>1132</v>
      </c>
      <c r="AL1135" s="198">
        <v>67500196.267186776</v>
      </c>
    </row>
    <row r="1136" spans="13:38" x14ac:dyDescent="0.25">
      <c r="M1136">
        <v>1134</v>
      </c>
      <c r="N1136">
        <f t="shared" si="73"/>
        <v>-5</v>
      </c>
      <c r="O1136">
        <f t="shared" si="74"/>
        <v>13000</v>
      </c>
      <c r="P1136">
        <f t="shared" si="75"/>
        <v>0.5</v>
      </c>
      <c r="S1136">
        <v>1134</v>
      </c>
      <c r="T1136" s="192">
        <v>73720731.745884299</v>
      </c>
      <c r="U1136" s="192">
        <v>74494036.977791607</v>
      </c>
      <c r="V1136" s="192">
        <v>74630620.683981597</v>
      </c>
      <c r="W1136" s="192">
        <v>74590298.08872059</v>
      </c>
      <c r="X1136" s="192">
        <v>74053518.245143265</v>
      </c>
      <c r="Y1136" s="192">
        <v>73411820.339399278</v>
      </c>
      <c r="Z1136" s="192">
        <v>73705239.882336929</v>
      </c>
      <c r="AA1136" s="192">
        <v>73913643.587865055</v>
      </c>
      <c r="AB1136" s="192">
        <v>73735262.268107861</v>
      </c>
      <c r="AC1136" s="192">
        <v>73430931.928853095</v>
      </c>
      <c r="AD1136" s="192">
        <v>72778916.407189637</v>
      </c>
      <c r="AE1136" s="192">
        <f t="shared" si="76"/>
        <v>74630620.683981597</v>
      </c>
      <c r="AF1136" s="192">
        <f>HLOOKUP(MAX(T1136:AD1136),T1136:$AD$1158,COUNT(AD1136:$AD$1158),FALSE)</f>
        <v>160000</v>
      </c>
      <c r="AK1136">
        <v>1133</v>
      </c>
      <c r="AL1136" s="198">
        <v>71083843.836248711</v>
      </c>
    </row>
    <row r="1137" spans="13:38" x14ac:dyDescent="0.25">
      <c r="M1137">
        <v>1135</v>
      </c>
      <c r="N1137">
        <f t="shared" si="73"/>
        <v>0</v>
      </c>
      <c r="O1137">
        <f t="shared" si="74"/>
        <v>13000</v>
      </c>
      <c r="P1137">
        <f t="shared" si="75"/>
        <v>0.5</v>
      </c>
      <c r="S1137">
        <v>1135</v>
      </c>
      <c r="T1137" s="192">
        <v>76760662.718720883</v>
      </c>
      <c r="U1137" s="192">
        <v>77688852.171178609</v>
      </c>
      <c r="V1137" s="192">
        <v>77980320.097918987</v>
      </c>
      <c r="W1137" s="192">
        <v>78094881.723208383</v>
      </c>
      <c r="X1137" s="192">
        <v>77712986.100181445</v>
      </c>
      <c r="Y1137" s="192">
        <v>77226172.414987847</v>
      </c>
      <c r="Z1137" s="192">
        <v>77674476.178475916</v>
      </c>
      <c r="AA1137" s="192">
        <v>78037764.10455443</v>
      </c>
      <c r="AB1137" s="192">
        <v>78014267.00534761</v>
      </c>
      <c r="AC1137" s="192">
        <v>77864820.886643261</v>
      </c>
      <c r="AD1137" s="192">
        <v>77367689.585530192</v>
      </c>
      <c r="AE1137" s="192">
        <f t="shared" si="76"/>
        <v>78094881.723208383</v>
      </c>
      <c r="AF1137" s="192">
        <f>HLOOKUP(MAX(T1137:AD1137),T1137:$AD$1158,COUNT(AD1137:$AD$1158),FALSE)</f>
        <v>165000</v>
      </c>
      <c r="AK1137">
        <v>1134</v>
      </c>
      <c r="AL1137" s="198">
        <v>74132337.963727906</v>
      </c>
    </row>
    <row r="1138" spans="13:38" x14ac:dyDescent="0.25">
      <c r="M1138">
        <v>1136</v>
      </c>
      <c r="N1138">
        <f t="shared" si="73"/>
        <v>10</v>
      </c>
      <c r="O1138">
        <f t="shared" si="74"/>
        <v>13000</v>
      </c>
      <c r="P1138">
        <f t="shared" si="75"/>
        <v>0.5</v>
      </c>
      <c r="S1138">
        <v>1136</v>
      </c>
      <c r="T1138" s="192">
        <v>82660847.221784189</v>
      </c>
      <c r="U1138" s="192">
        <v>83601394.252528206</v>
      </c>
      <c r="V1138" s="192">
        <v>84356835.372198179</v>
      </c>
      <c r="W1138" s="192">
        <v>84622185.513963476</v>
      </c>
      <c r="X1138" s="192">
        <v>84772309.643845916</v>
      </c>
      <c r="Y1138" s="192">
        <v>84330421.409719795</v>
      </c>
      <c r="Z1138" s="192">
        <v>85067197.775196299</v>
      </c>
      <c r="AA1138" s="192">
        <v>85670141.762566134</v>
      </c>
      <c r="AB1138" s="192">
        <v>85933283.926136345</v>
      </c>
      <c r="AC1138" s="192">
        <v>86122960.289328918</v>
      </c>
      <c r="AD1138" s="192">
        <v>85914301.590204298</v>
      </c>
      <c r="AE1138" s="192">
        <f t="shared" si="76"/>
        <v>86122960.289328918</v>
      </c>
      <c r="AF1138" s="192">
        <f>HLOOKUP(MAX(T1138:AD1138),T1138:$AD$1158,COUNT(AD1138:$AD$1158),FALSE)</f>
        <v>195000</v>
      </c>
      <c r="AK1138">
        <v>1135</v>
      </c>
      <c r="AL1138" s="198">
        <v>77715985.532789826</v>
      </c>
    </row>
    <row r="1139" spans="13:38" x14ac:dyDescent="0.25">
      <c r="M1139">
        <v>1137</v>
      </c>
      <c r="N1139">
        <f t="shared" si="73"/>
        <v>20</v>
      </c>
      <c r="O1139">
        <f t="shared" si="74"/>
        <v>13000</v>
      </c>
      <c r="P1139">
        <f t="shared" si="75"/>
        <v>0.5</v>
      </c>
      <c r="S1139">
        <v>1137</v>
      </c>
      <c r="T1139" s="192">
        <v>88286750.0403568</v>
      </c>
      <c r="U1139" s="192">
        <v>89683070.654407352</v>
      </c>
      <c r="V1139" s="192">
        <v>90595666.560964853</v>
      </c>
      <c r="W1139" s="192">
        <v>91382728.505923346</v>
      </c>
      <c r="X1139" s="192">
        <v>91588086.036589444</v>
      </c>
      <c r="Y1139" s="192">
        <v>91591453.301199168</v>
      </c>
      <c r="Z1139" s="192">
        <v>92724082.42226994</v>
      </c>
      <c r="AA1139" s="192">
        <v>93520851.398845628</v>
      </c>
      <c r="AB1139" s="192">
        <v>94238379.556527704</v>
      </c>
      <c r="AC1139" s="192">
        <v>94563347.670408517</v>
      </c>
      <c r="AD1139" s="192">
        <v>94766308.444096327</v>
      </c>
      <c r="AE1139" s="192">
        <f t="shared" si="76"/>
        <v>94766308.444096327</v>
      </c>
      <c r="AF1139" s="192">
        <f>HLOOKUP(MAX(T1139:AD1139),T1139:$AD$1158,COUNT(AD1139:$AD$1158),FALSE)</f>
        <v>200000</v>
      </c>
      <c r="AK1139">
        <v>1136</v>
      </c>
      <c r="AL1139" s="198">
        <v>84671466.443492845</v>
      </c>
    </row>
    <row r="1140" spans="13:38" x14ac:dyDescent="0.25">
      <c r="M1140">
        <v>1138</v>
      </c>
      <c r="N1140">
        <f t="shared" si="73"/>
        <v>30</v>
      </c>
      <c r="O1140">
        <f t="shared" si="74"/>
        <v>13000</v>
      </c>
      <c r="P1140">
        <f t="shared" si="75"/>
        <v>0.5</v>
      </c>
      <c r="S1140">
        <v>1138</v>
      </c>
      <c r="T1140" s="192">
        <v>94073587.569835886</v>
      </c>
      <c r="U1140" s="192">
        <v>95633429.241185591</v>
      </c>
      <c r="V1140" s="192">
        <v>97057429.001220122</v>
      </c>
      <c r="W1140" s="192">
        <v>97910032.296678439</v>
      </c>
      <c r="X1140" s="192">
        <v>98554279.055668741</v>
      </c>
      <c r="Y1140" s="192">
        <v>98650552.433656856</v>
      </c>
      <c r="Z1140" s="192">
        <v>100116804.01899032</v>
      </c>
      <c r="AA1140" s="192">
        <v>101202045.59755442</v>
      </c>
      <c r="AB1140" s="192">
        <v>102157396.47731642</v>
      </c>
      <c r="AC1140" s="192">
        <v>102769003.85397425</v>
      </c>
      <c r="AD1140" s="192">
        <v>103312920.4487704</v>
      </c>
      <c r="AE1140" s="192">
        <f t="shared" si="76"/>
        <v>103312920.4487704</v>
      </c>
      <c r="AF1140" s="192">
        <f>HLOOKUP(MAX(T1140:AD1140),T1140:$AD$1158,COUNT(AD1140:$AD$1158),FALSE)</f>
        <v>200000</v>
      </c>
      <c r="AK1140">
        <v>1137</v>
      </c>
      <c r="AL1140" s="198">
        <v>91303608.14003399</v>
      </c>
    </row>
    <row r="1141" spans="13:38" x14ac:dyDescent="0.25">
      <c r="M1141">
        <v>1139</v>
      </c>
      <c r="N1141">
        <f t="shared" si="73"/>
        <v>40</v>
      </c>
      <c r="O1141">
        <f t="shared" si="74"/>
        <v>13000</v>
      </c>
      <c r="P1141">
        <f t="shared" si="75"/>
        <v>0.5</v>
      </c>
      <c r="S1141">
        <v>1139</v>
      </c>
      <c r="T1141" s="192">
        <v>99735473.55462569</v>
      </c>
      <c r="U1141" s="192">
        <v>101796411.12973627</v>
      </c>
      <c r="V1141" s="192">
        <v>103296260.18998681</v>
      </c>
      <c r="W1141" s="192">
        <v>104581386.44335768</v>
      </c>
      <c r="X1141" s="192">
        <v>105326738.92534941</v>
      </c>
      <c r="Y1141" s="192">
        <v>106053806.39130017</v>
      </c>
      <c r="Z1141" s="192">
        <v>107672674.78286974</v>
      </c>
      <c r="AA1141" s="192">
        <v>109157710.79633267</v>
      </c>
      <c r="AB1141" s="192">
        <v>110302944.98599598</v>
      </c>
      <c r="AC1141" s="192">
        <v>111374713.37528162</v>
      </c>
      <c r="AD1141" s="192">
        <v>112048146.70225006</v>
      </c>
      <c r="AE1141" s="192">
        <f t="shared" si="76"/>
        <v>112048146.70225006</v>
      </c>
      <c r="AF1141" s="192">
        <f>HLOOKUP(MAX(T1141:AD1141),T1141:$AD$1158,COUNT(AD1141:$AD$1158),FALSE)</f>
        <v>200000</v>
      </c>
      <c r="AK1141">
        <v>1138</v>
      </c>
      <c r="AL1141" s="198">
        <v>98125469.040948853</v>
      </c>
    </row>
    <row r="1142" spans="13:38" x14ac:dyDescent="0.25">
      <c r="M1142">
        <v>1140</v>
      </c>
      <c r="N1142">
        <f t="shared" si="73"/>
        <v>50</v>
      </c>
      <c r="O1142">
        <f t="shared" si="74"/>
        <v>13000</v>
      </c>
      <c r="P1142">
        <f t="shared" si="75"/>
        <v>0.5</v>
      </c>
      <c r="S1142">
        <v>1140</v>
      </c>
      <c r="T1142" s="192">
        <v>105599674.89147179</v>
      </c>
      <c r="U1142" s="192">
        <v>107746769.71651451</v>
      </c>
      <c r="V1142" s="192">
        <v>109672775.464266</v>
      </c>
      <c r="W1142" s="192">
        <v>111067207.05026133</v>
      </c>
      <c r="X1142" s="192">
        <v>112429378.99207674</v>
      </c>
      <c r="Y1142" s="192">
        <v>113112905.52375786</v>
      </c>
      <c r="Z1142" s="192">
        <v>115018413.17810443</v>
      </c>
      <c r="AA1142" s="192">
        <v>116838904.99504147</v>
      </c>
      <c r="AB1142" s="192">
        <v>118272611.78669319</v>
      </c>
      <c r="AC1142" s="192">
        <v>119580369.55884735</v>
      </c>
      <c r="AD1142" s="192">
        <v>120540442.1485928</v>
      </c>
      <c r="AE1142" s="192">
        <f t="shared" si="76"/>
        <v>120540442.1485928</v>
      </c>
      <c r="AF1142" s="192">
        <f>HLOOKUP(MAX(T1142:AD1142),T1142:$AD$1158,COUNT(AD1142:$AD$1158),FALSE)</f>
        <v>200000</v>
      </c>
      <c r="AK1142">
        <v>1139</v>
      </c>
      <c r="AL1142" s="198">
        <v>104800029.78821637</v>
      </c>
    </row>
    <row r="1143" spans="13:38" x14ac:dyDescent="0.25">
      <c r="M1143">
        <v>1141</v>
      </c>
      <c r="N1143">
        <f t="shared" si="73"/>
        <v>-75</v>
      </c>
      <c r="O1143">
        <f t="shared" si="74"/>
        <v>15000</v>
      </c>
      <c r="P1143">
        <f t="shared" si="75"/>
        <v>0.5</v>
      </c>
      <c r="S1143">
        <v>1141</v>
      </c>
      <c r="T1143" s="192">
        <v>33040847.056317545</v>
      </c>
      <c r="U1143" s="192">
        <v>31542501.382967018</v>
      </c>
      <c r="V1143" s="192">
        <v>29856548.222725246</v>
      </c>
      <c r="W1143" s="192">
        <v>27682446.336568773</v>
      </c>
      <c r="X1143" s="192">
        <v>25389973.640310973</v>
      </c>
      <c r="Y1143" s="192">
        <v>22508633.378263097</v>
      </c>
      <c r="Z1143" s="192">
        <v>20787654.885312989</v>
      </c>
      <c r="AA1143" s="192">
        <v>18931641.468027733</v>
      </c>
      <c r="AB1143" s="192">
        <v>16737028.773171354</v>
      </c>
      <c r="AC1143" s="192">
        <v>14467188.407881625</v>
      </c>
      <c r="AD1143" s="192">
        <v>11800774.850330386</v>
      </c>
      <c r="AE1143" s="192">
        <f t="shared" si="76"/>
        <v>33040847.056317545</v>
      </c>
      <c r="AF1143" s="192">
        <f>HLOOKUP(MAX(T1143:AD1143),T1143:$AD$1158,COUNT(AD1143:$AD$1158),FALSE)</f>
        <v>150000</v>
      </c>
      <c r="AK1143">
        <v>1140</v>
      </c>
      <c r="AL1143" s="198">
        <v>111713091.64819299</v>
      </c>
    </row>
    <row r="1144" spans="13:38" x14ac:dyDescent="0.25">
      <c r="M1144">
        <v>1142</v>
      </c>
      <c r="N1144">
        <f t="shared" si="73"/>
        <v>-65</v>
      </c>
      <c r="O1144">
        <f t="shared" si="74"/>
        <v>15000</v>
      </c>
      <c r="P1144">
        <f t="shared" si="75"/>
        <v>0.5</v>
      </c>
      <c r="S1144">
        <v>1142</v>
      </c>
      <c r="T1144" s="192">
        <v>38579300.608280212</v>
      </c>
      <c r="U1144" s="192">
        <v>37534226.942419022</v>
      </c>
      <c r="V1144" s="192">
        <v>36007370.821054764</v>
      </c>
      <c r="W1144" s="192">
        <v>34351835.93987301</v>
      </c>
      <c r="X1144" s="192">
        <v>32117741.442617349</v>
      </c>
      <c r="Y1144" s="192">
        <v>29679714.427315336</v>
      </c>
      <c r="Z1144" s="192">
        <v>28353386.143731005</v>
      </c>
      <c r="AA1144" s="192">
        <v>26692400.261880085</v>
      </c>
      <c r="AB1144" s="192">
        <v>24950411.691079862</v>
      </c>
      <c r="AC1144" s="192">
        <v>22817624.946534086</v>
      </c>
      <c r="AD1144" s="192">
        <v>20561628.315566778</v>
      </c>
      <c r="AE1144" s="192">
        <f t="shared" si="76"/>
        <v>38579300.608280212</v>
      </c>
      <c r="AF1144" s="192">
        <f>HLOOKUP(MAX(T1144:AD1144),T1144:$AD$1158,COUNT(AD1144:$AD$1158),FALSE)</f>
        <v>150000</v>
      </c>
      <c r="AK1144">
        <v>1141</v>
      </c>
      <c r="AL1144" s="198">
        <v>26485769.701749116</v>
      </c>
    </row>
    <row r="1145" spans="13:38" x14ac:dyDescent="0.25">
      <c r="M1145">
        <v>1143</v>
      </c>
      <c r="N1145">
        <f t="shared" si="73"/>
        <v>-55</v>
      </c>
      <c r="O1145">
        <f t="shared" si="74"/>
        <v>15000</v>
      </c>
      <c r="P1145">
        <f t="shared" si="75"/>
        <v>0.5</v>
      </c>
      <c r="S1145">
        <v>1143</v>
      </c>
      <c r="T1145" s="192">
        <v>44276187.295332156</v>
      </c>
      <c r="U1145" s="192">
        <v>43396576.938760117</v>
      </c>
      <c r="V1145" s="192">
        <v>42377979.872654408</v>
      </c>
      <c r="W1145" s="192">
        <v>40791131.140190959</v>
      </c>
      <c r="X1145" s="192">
        <v>38993983.619269527</v>
      </c>
      <c r="Y1145" s="192">
        <v>36651364.293163069</v>
      </c>
      <c r="Z1145" s="192">
        <v>35658099.150014237</v>
      </c>
      <c r="AA1145" s="192">
        <v>34285585.870151743</v>
      </c>
      <c r="AB1145" s="192">
        <v>32781979.345258646</v>
      </c>
      <c r="AC1145" s="192">
        <v>30935831.863489889</v>
      </c>
      <c r="AD1145" s="192">
        <v>29020231.729803722</v>
      </c>
      <c r="AE1145" s="192">
        <f t="shared" si="76"/>
        <v>44276187.295332156</v>
      </c>
      <c r="AF1145" s="192">
        <f>HLOOKUP(MAX(T1145:AD1145),T1145:$AD$1158,COUNT(AD1145:$AD$1158),FALSE)</f>
        <v>150000</v>
      </c>
      <c r="AK1145">
        <v>1142</v>
      </c>
      <c r="AL1145" s="198">
        <v>33030462.13168031</v>
      </c>
    </row>
    <row r="1146" spans="13:38" x14ac:dyDescent="0.25">
      <c r="M1146">
        <v>1144</v>
      </c>
      <c r="N1146">
        <f t="shared" si="73"/>
        <v>-45</v>
      </c>
      <c r="O1146">
        <f t="shared" si="74"/>
        <v>15000</v>
      </c>
      <c r="P1146">
        <f t="shared" si="75"/>
        <v>0.5</v>
      </c>
      <c r="S1146">
        <v>1144</v>
      </c>
      <c r="T1146" s="192">
        <v>49850064.689684816</v>
      </c>
      <c r="U1146" s="192">
        <v>49468405.438655168</v>
      </c>
      <c r="V1146" s="192">
        <v>48528802.470983922</v>
      </c>
      <c r="W1146" s="192">
        <v>47372534.444443084</v>
      </c>
      <c r="X1146" s="192">
        <v>45678994.222340249</v>
      </c>
      <c r="Y1146" s="192">
        <v>43962905.538323566</v>
      </c>
      <c r="Z1146" s="192">
        <v>43124019.071466528</v>
      </c>
      <c r="AA1146" s="192">
        <v>42150097.680274352</v>
      </c>
      <c r="AB1146" s="192">
        <v>40837577.01151105</v>
      </c>
      <c r="AC1146" s="192">
        <v>39449828.672314391</v>
      </c>
      <c r="AD1146" s="192">
        <v>37665507.140856244</v>
      </c>
      <c r="AE1146" s="192">
        <f t="shared" si="76"/>
        <v>49850064.689684816</v>
      </c>
      <c r="AF1146" s="192">
        <f>HLOOKUP(MAX(T1146:AD1146),T1146:$AD$1158,COUNT(AD1146:$AD$1158),FALSE)</f>
        <v>150000</v>
      </c>
      <c r="AK1146">
        <v>1143</v>
      </c>
      <c r="AL1146" s="198">
        <v>39762372.19016806</v>
      </c>
    </row>
    <row r="1147" spans="13:38" x14ac:dyDescent="0.25">
      <c r="M1147">
        <v>1145</v>
      </c>
      <c r="N1147">
        <f t="shared" si="73"/>
        <v>-35</v>
      </c>
      <c r="O1147">
        <f t="shared" si="74"/>
        <v>15000</v>
      </c>
      <c r="P1147">
        <f t="shared" si="75"/>
        <v>0.5</v>
      </c>
      <c r="S1147">
        <v>1145</v>
      </c>
      <c r="T1147" s="192">
        <v>55623112.637875281</v>
      </c>
      <c r="U1147" s="192">
        <v>55330755.434996255</v>
      </c>
      <c r="V1147" s="192">
        <v>54815366.902835988</v>
      </c>
      <c r="W1147" s="192">
        <v>53770905.784736782</v>
      </c>
      <c r="X1147" s="192">
        <v>52689921.576584734</v>
      </c>
      <c r="Y1147" s="192">
        <v>50934555.404171303</v>
      </c>
      <c r="Z1147" s="192">
        <v>50382308.20009128</v>
      </c>
      <c r="AA1147" s="192">
        <v>49743283.288546011</v>
      </c>
      <c r="AB1147" s="192">
        <v>48719235.221771136</v>
      </c>
      <c r="AC1147" s="192">
        <v>47568035.589270197</v>
      </c>
      <c r="AD1147" s="192">
        <v>46070353.320589058</v>
      </c>
      <c r="AE1147" s="192">
        <f t="shared" si="76"/>
        <v>55623112.637875281</v>
      </c>
      <c r="AF1147" s="192">
        <f>HLOOKUP(MAX(T1147:AD1147),T1147:$AD$1158,COUNT(AD1147:$AD$1158),FALSE)</f>
        <v>150000</v>
      </c>
      <c r="AK1147">
        <v>1144</v>
      </c>
      <c r="AL1147" s="198">
        <v>46348924.346998416</v>
      </c>
    </row>
    <row r="1148" spans="13:38" x14ac:dyDescent="0.25">
      <c r="M1148">
        <v>1146</v>
      </c>
      <c r="N1148">
        <f t="shared" si="73"/>
        <v>-25</v>
      </c>
      <c r="O1148">
        <f t="shared" si="74"/>
        <v>15000</v>
      </c>
      <c r="P1148">
        <f t="shared" si="75"/>
        <v>0.5</v>
      </c>
      <c r="S1148">
        <v>1146</v>
      </c>
      <c r="T1148" s="192">
        <v>61196990.032227941</v>
      </c>
      <c r="U1148" s="192">
        <v>61322480.994448267</v>
      </c>
      <c r="V1148" s="192">
        <v>60927098.980352677</v>
      </c>
      <c r="W1148" s="192">
        <v>60481219.248065263</v>
      </c>
      <c r="X1148" s="192">
        <v>59374932.179655448</v>
      </c>
      <c r="Y1148" s="192">
        <v>58105636.453223534</v>
      </c>
      <c r="Z1148" s="192">
        <v>57994463.336167783</v>
      </c>
      <c r="AA1148" s="192">
        <v>57504042.082398355</v>
      </c>
      <c r="AB1148" s="192">
        <v>56882527.583598346</v>
      </c>
      <c r="AC1148" s="192">
        <v>55918472.127922662</v>
      </c>
      <c r="AD1148" s="192">
        <v>54884964.020329572</v>
      </c>
      <c r="AE1148" s="192">
        <f t="shared" si="76"/>
        <v>61322480.994448267</v>
      </c>
      <c r="AF1148" s="192">
        <f>HLOOKUP(MAX(T1148:AD1148),T1148:$AD$1158,COUNT(AD1148:$AD$1158),FALSE)</f>
        <v>155000</v>
      </c>
      <c r="AK1148">
        <v>1145</v>
      </c>
      <c r="AL1148" s="198">
        <v>53170832.81831941</v>
      </c>
    </row>
    <row r="1149" spans="13:38" x14ac:dyDescent="0.25">
      <c r="M1149">
        <v>1147</v>
      </c>
      <c r="N1149">
        <f t="shared" si="73"/>
        <v>-15</v>
      </c>
      <c r="O1149">
        <f t="shared" si="74"/>
        <v>15000</v>
      </c>
      <c r="P1149">
        <f t="shared" si="75"/>
        <v>0.5</v>
      </c>
      <c r="S1149">
        <v>1147</v>
      </c>
      <c r="T1149" s="192">
        <v>66893876.719279885</v>
      </c>
      <c r="U1149" s="192">
        <v>67147573.809187934</v>
      </c>
      <c r="V1149" s="192">
        <v>67336798.552765146</v>
      </c>
      <c r="W1149" s="192">
        <v>66879590.588358968</v>
      </c>
      <c r="X1149" s="192">
        <v>66251174.356307626</v>
      </c>
      <c r="Y1149" s="192">
        <v>65121876.85751833</v>
      </c>
      <c r="Z1149" s="192">
        <v>65252752.46479252</v>
      </c>
      <c r="AA1149" s="192">
        <v>65048970.473800138</v>
      </c>
      <c r="AB1149" s="192">
        <v>64764185.793858439</v>
      </c>
      <c r="AC1149" s="192">
        <v>64088602.940171175</v>
      </c>
      <c r="AD1149" s="192">
        <v>63289810.200062387</v>
      </c>
      <c r="AE1149" s="192">
        <f t="shared" si="76"/>
        <v>67336798.552765146</v>
      </c>
      <c r="AF1149" s="192">
        <f>HLOOKUP(MAX(T1149:AD1149),T1149:$AD$1158,COUNT(AD1149:$AD$1158),FALSE)</f>
        <v>160000</v>
      </c>
      <c r="AK1149">
        <v>1146</v>
      </c>
      <c r="AL1149" s="198">
        <v>59757384.975149781</v>
      </c>
    </row>
    <row r="1150" spans="13:38" x14ac:dyDescent="0.25">
      <c r="M1150">
        <v>1148</v>
      </c>
      <c r="N1150">
        <f t="shared" si="73"/>
        <v>-10</v>
      </c>
      <c r="O1150">
        <f t="shared" si="74"/>
        <v>15000</v>
      </c>
      <c r="P1150">
        <f t="shared" si="75"/>
        <v>0.5</v>
      </c>
      <c r="S1150">
        <v>1148</v>
      </c>
      <c r="T1150" s="192">
        <v>69886554.879067227</v>
      </c>
      <c r="U1150" s="192">
        <v>70295136.189525649</v>
      </c>
      <c r="V1150" s="192">
        <v>70639245.153653264</v>
      </c>
      <c r="W1150" s="192">
        <v>70336921.409797475</v>
      </c>
      <c r="X1150" s="192">
        <v>69863389.398296535</v>
      </c>
      <c r="Y1150" s="192">
        <v>68888976.120057642</v>
      </c>
      <c r="Z1150" s="192">
        <v>69174735.947882235</v>
      </c>
      <c r="AA1150" s="192">
        <v>69125838.177440226</v>
      </c>
      <c r="AB1150" s="192">
        <v>68995937.718048915</v>
      </c>
      <c r="AC1150" s="192">
        <v>68475239.084912062</v>
      </c>
      <c r="AD1150" s="192">
        <v>67831330.565353677</v>
      </c>
      <c r="AE1150" s="192">
        <f t="shared" si="76"/>
        <v>70639245.153653264</v>
      </c>
      <c r="AF1150" s="192">
        <f>HLOOKUP(MAX(T1150:AD1150),T1150:$AD$1158,COUNT(AD1150:$AD$1158),FALSE)</f>
        <v>160000</v>
      </c>
      <c r="AK1150">
        <v>1147</v>
      </c>
      <c r="AL1150" s="198">
        <v>66489295.033637524</v>
      </c>
    </row>
    <row r="1151" spans="13:38" x14ac:dyDescent="0.25">
      <c r="M1151">
        <v>1149</v>
      </c>
      <c r="N1151">
        <f t="shared" si="73"/>
        <v>-5</v>
      </c>
      <c r="O1151">
        <f t="shared" si="74"/>
        <v>15000</v>
      </c>
      <c r="P1151">
        <f t="shared" si="75"/>
        <v>0.5</v>
      </c>
      <c r="S1151">
        <v>1149</v>
      </c>
      <c r="T1151" s="192">
        <v>72432330.271242559</v>
      </c>
      <c r="U1151" s="192">
        <v>73256659.490684405</v>
      </c>
      <c r="V1151" s="192">
        <v>73448530.630281851</v>
      </c>
      <c r="W1151" s="192">
        <v>73460993.892611086</v>
      </c>
      <c r="X1151" s="192">
        <v>72978942.15861401</v>
      </c>
      <c r="Y1151" s="192">
        <v>72388827.564231753</v>
      </c>
      <c r="Z1151" s="192">
        <v>72718672.386244819</v>
      </c>
      <c r="AA1151" s="192">
        <v>72961739.500792623</v>
      </c>
      <c r="AB1151" s="192">
        <v>72819783.460110843</v>
      </c>
      <c r="AC1151" s="192">
        <v>72550675.853702977</v>
      </c>
      <c r="AD1151" s="192">
        <v>71935085.611114904</v>
      </c>
      <c r="AE1151" s="192">
        <f t="shared" si="76"/>
        <v>73460993.892611086</v>
      </c>
      <c r="AF1151" s="192">
        <f>HLOOKUP(MAX(T1151:AD1151),T1151:$AD$1158,COUNT(AD1151:$AD$1158),FALSE)</f>
        <v>165000</v>
      </c>
      <c r="AK1151">
        <v>1148</v>
      </c>
      <c r="AL1151" s="198">
        <v>70025689.789650202</v>
      </c>
    </row>
    <row r="1152" spans="13:38" x14ac:dyDescent="0.25">
      <c r="M1152">
        <v>1150</v>
      </c>
      <c r="N1152">
        <f t="shared" si="73"/>
        <v>0</v>
      </c>
      <c r="O1152">
        <f t="shared" si="74"/>
        <v>15000</v>
      </c>
      <c r="P1152">
        <f t="shared" si="75"/>
        <v>0.5</v>
      </c>
      <c r="S1152">
        <v>1150</v>
      </c>
      <c r="T1152" s="192">
        <v>75425008.431029886</v>
      </c>
      <c r="U1152" s="192">
        <v>76404221.87102212</v>
      </c>
      <c r="V1152" s="192">
        <v>76750977.231169954</v>
      </c>
      <c r="W1152" s="192">
        <v>76918324.714049593</v>
      </c>
      <c r="X1152" s="192">
        <v>76591157.200602904</v>
      </c>
      <c r="Y1152" s="192">
        <v>76155926.826771066</v>
      </c>
      <c r="Z1152" s="192">
        <v>76640655.869334519</v>
      </c>
      <c r="AA1152" s="192">
        <v>77038607.204432726</v>
      </c>
      <c r="AB1152" s="192">
        <v>77051535.384301335</v>
      </c>
      <c r="AC1152" s="192">
        <v>76937311.998443857</v>
      </c>
      <c r="AD1152" s="192">
        <v>76476605.976406202</v>
      </c>
      <c r="AE1152" s="192">
        <f t="shared" si="76"/>
        <v>77051535.384301335</v>
      </c>
      <c r="AF1152" s="192">
        <f>HLOOKUP(MAX(T1152:AD1152),T1152:$AD$1158,COUNT(AD1152:$AD$1158),FALSE)</f>
        <v>190000</v>
      </c>
      <c r="AK1152">
        <v>1149</v>
      </c>
      <c r="AL1152" s="198">
        <v>73033987.463568717</v>
      </c>
    </row>
    <row r="1153" spans="13:38" x14ac:dyDescent="0.25">
      <c r="M1153">
        <v>1151</v>
      </c>
      <c r="N1153">
        <f t="shared" si="73"/>
        <v>10</v>
      </c>
      <c r="O1153">
        <f t="shared" si="74"/>
        <v>15000</v>
      </c>
      <c r="P1153">
        <f t="shared" si="75"/>
        <v>0.5</v>
      </c>
      <c r="S1153">
        <v>1151</v>
      </c>
      <c r="T1153" s="192">
        <v>81233480.221610352</v>
      </c>
      <c r="U1153" s="192">
        <v>82229314.685761809</v>
      </c>
      <c r="V1153" s="192">
        <v>83037541.663022026</v>
      </c>
      <c r="W1153" s="192">
        <v>83357619.914367542</v>
      </c>
      <c r="X1153" s="192">
        <v>83559327.355611727</v>
      </c>
      <c r="Y1153" s="192">
        <v>83172167.231065869</v>
      </c>
      <c r="Z1153" s="192">
        <v>83945368.875617757</v>
      </c>
      <c r="AA1153" s="192">
        <v>84583535.595834494</v>
      </c>
      <c r="AB1153" s="192">
        <v>84883103.038480103</v>
      </c>
      <c r="AC1153" s="192">
        <v>85107442.810692385</v>
      </c>
      <c r="AD1153" s="192">
        <v>84935209.390643135</v>
      </c>
      <c r="AE1153" s="192">
        <f t="shared" si="76"/>
        <v>85107442.810692385</v>
      </c>
      <c r="AF1153" s="192">
        <f>HLOOKUP(MAX(T1153:AD1153),T1153:$AD$1158,COUNT(AD1153:$AD$1158),FALSE)</f>
        <v>195000</v>
      </c>
      <c r="AK1153">
        <v>1150</v>
      </c>
      <c r="AL1153" s="198">
        <v>76570382.21958138</v>
      </c>
    </row>
    <row r="1154" spans="13:38" x14ac:dyDescent="0.25">
      <c r="M1154">
        <v>1152</v>
      </c>
      <c r="N1154">
        <f t="shared" si="73"/>
        <v>20</v>
      </c>
      <c r="O1154">
        <f t="shared" si="74"/>
        <v>15000</v>
      </c>
      <c r="P1154">
        <f t="shared" si="75"/>
        <v>0.5</v>
      </c>
      <c r="S1154">
        <v>1152</v>
      </c>
      <c r="T1154" s="192">
        <v>86771933.773572996</v>
      </c>
      <c r="U1154" s="192">
        <v>88221040.245213807</v>
      </c>
      <c r="V1154" s="192">
        <v>89188364.261351541</v>
      </c>
      <c r="W1154" s="192">
        <v>90027009.517671779</v>
      </c>
      <c r="X1154" s="192">
        <v>90287095.15791811</v>
      </c>
      <c r="Y1154" s="192">
        <v>90343248.280118108</v>
      </c>
      <c r="Z1154" s="192">
        <v>91511100.134035751</v>
      </c>
      <c r="AA1154" s="192">
        <v>92344294.389686838</v>
      </c>
      <c r="AB1154" s="192">
        <v>93096485.956388623</v>
      </c>
      <c r="AC1154" s="192">
        <v>93457879.34934482</v>
      </c>
      <c r="AD1154" s="192">
        <v>93696062.855879515</v>
      </c>
      <c r="AE1154" s="192">
        <f t="shared" si="76"/>
        <v>93696062.855879515</v>
      </c>
      <c r="AF1154" s="192">
        <f>HLOOKUP(MAX(T1154:AD1154),T1154:$AD$1158,COUNT(AD1154:$AD$1158),FALSE)</f>
        <v>200000</v>
      </c>
      <c r="AK1154">
        <v>1151</v>
      </c>
      <c r="AL1154" s="198">
        <v>83434150.417801544</v>
      </c>
    </row>
    <row r="1155" spans="13:38" x14ac:dyDescent="0.25">
      <c r="M1155">
        <v>1153</v>
      </c>
      <c r="N1155">
        <f t="shared" si="73"/>
        <v>30</v>
      </c>
      <c r="O1155">
        <f t="shared" si="74"/>
        <v>15000</v>
      </c>
      <c r="P1155">
        <f t="shared" si="75"/>
        <v>0.5</v>
      </c>
      <c r="S1155">
        <v>1153</v>
      </c>
      <c r="T1155" s="192">
        <v>92468820.460624948</v>
      </c>
      <c r="U1155" s="192">
        <v>94083390.241554901</v>
      </c>
      <c r="V1155" s="192">
        <v>95558973.312951177</v>
      </c>
      <c r="W1155" s="192">
        <v>96466304.717989743</v>
      </c>
      <c r="X1155" s="192">
        <v>97163337.334570304</v>
      </c>
      <c r="Y1155" s="192">
        <v>97314898.145965844</v>
      </c>
      <c r="Z1155" s="192">
        <v>98815813.140319005</v>
      </c>
      <c r="AA1155" s="192">
        <v>99937479.997958496</v>
      </c>
      <c r="AB1155" s="192">
        <v>100928053.61056741</v>
      </c>
      <c r="AC1155" s="192">
        <v>101576086.26630063</v>
      </c>
      <c r="AD1155" s="192">
        <v>102154666.27011646</v>
      </c>
      <c r="AE1155" s="192">
        <f t="shared" si="76"/>
        <v>102154666.27011646</v>
      </c>
      <c r="AF1155" s="192">
        <f>HLOOKUP(MAX(T1155:AD1155),T1155:$AD$1158,COUNT(AD1155:$AD$1158),FALSE)</f>
        <v>200000</v>
      </c>
      <c r="AK1155">
        <v>1152</v>
      </c>
      <c r="AL1155" s="198">
        <v>89978842.847732723</v>
      </c>
    </row>
    <row r="1156" spans="13:38" x14ac:dyDescent="0.25">
      <c r="M1156">
        <v>1154</v>
      </c>
      <c r="N1156">
        <f t="shared" ref="N1156:N1157" si="77">VLOOKUP(ROUNDUP(MOD(M1156,15),0),$J$2:$K$17,2,FALSE)</f>
        <v>40</v>
      </c>
      <c r="O1156">
        <f t="shared" ref="O1156:O1157" si="78">VLOOKUP(ROUNDUP(MOD(M1156/15,11),0),$J$20:$K$31,2,FALSE)</f>
        <v>15000</v>
      </c>
      <c r="P1156">
        <f t="shared" ref="P1156:P1157" si="79">VLOOKUP(ROUNDUP(MOD(M1156/165,7),0),$J$34:$K$41,2,FALSE)</f>
        <v>0.5</v>
      </c>
      <c r="S1156">
        <v>1154</v>
      </c>
      <c r="T1156" s="192">
        <v>98042697.854977608</v>
      </c>
      <c r="U1156" s="192">
        <v>100155218.74144995</v>
      </c>
      <c r="V1156" s="192">
        <v>101709795.91128071</v>
      </c>
      <c r="W1156" s="192">
        <v>103047708.02224186</v>
      </c>
      <c r="X1156" s="192">
        <v>103848347.93764102</v>
      </c>
      <c r="Y1156" s="192">
        <v>104626439.39112633</v>
      </c>
      <c r="Z1156" s="192">
        <v>106281733.06177129</v>
      </c>
      <c r="AA1156" s="192">
        <v>107801991.80808112</v>
      </c>
      <c r="AB1156" s="192">
        <v>108983651.27681981</v>
      </c>
      <c r="AC1156" s="192">
        <v>110090083.07512514</v>
      </c>
      <c r="AD1156" s="192">
        <v>110799941.68116899</v>
      </c>
      <c r="AE1156" s="192">
        <f t="shared" ref="AE1156:AE1158" si="80">MAX(T1156:AD1156)</f>
        <v>110799941.68116899</v>
      </c>
      <c r="AF1156" s="192">
        <f>HLOOKUP(MAX(T1156:AD1156),T1156:$AD$1158,COUNT(AD1156:$AD$1158),FALSE)</f>
        <v>200000</v>
      </c>
      <c r="AK1156">
        <v>1153</v>
      </c>
      <c r="AL1156" s="198">
        <v>96710752.906220466</v>
      </c>
    </row>
    <row r="1157" spans="13:38" x14ac:dyDescent="0.25">
      <c r="M1157">
        <v>1155</v>
      </c>
      <c r="N1157">
        <f t="shared" si="77"/>
        <v>50</v>
      </c>
      <c r="O1157">
        <f t="shared" si="78"/>
        <v>15000</v>
      </c>
      <c r="P1157">
        <f t="shared" si="79"/>
        <v>0.5</v>
      </c>
      <c r="S1157">
        <v>1155</v>
      </c>
      <c r="T1157" s="192">
        <v>103815745.80316806</v>
      </c>
      <c r="U1157" s="192">
        <v>106017568.73779103</v>
      </c>
      <c r="V1157" s="192">
        <v>107996360.34313278</v>
      </c>
      <c r="W1157" s="192">
        <v>109446079.36253557</v>
      </c>
      <c r="X1157" s="192">
        <v>110859275.29188551</v>
      </c>
      <c r="Y1157" s="192">
        <v>111598089.25697407</v>
      </c>
      <c r="Z1157" s="192">
        <v>113540022.19039604</v>
      </c>
      <c r="AA1157" s="192">
        <v>115395177.41635276</v>
      </c>
      <c r="AB1157" s="192">
        <v>116865309.48707989</v>
      </c>
      <c r="AC1157" s="192">
        <v>118208289.99208094</v>
      </c>
      <c r="AD1157" s="192">
        <v>119204787.86090177</v>
      </c>
      <c r="AE1157" s="192">
        <f t="shared" si="80"/>
        <v>119204787.86090177</v>
      </c>
      <c r="AF1157" s="192">
        <f>HLOOKUP(MAX(T1157:AD1157),T1157:$AD$1158,COUNT(AD1157:$AD$1158),FALSE)</f>
        <v>200000</v>
      </c>
      <c r="AK1157">
        <v>1154</v>
      </c>
      <c r="AL1157" s="198">
        <v>103297305.06305084</v>
      </c>
    </row>
    <row r="1158" spans="13:38" x14ac:dyDescent="0.25">
      <c r="T1158" s="192">
        <v>150000</v>
      </c>
      <c r="U1158" s="192">
        <f>T1158+5000</f>
        <v>155000</v>
      </c>
      <c r="V1158" s="192">
        <f t="shared" ref="V1158:AD1158" si="81">U1158+5000</f>
        <v>160000</v>
      </c>
      <c r="W1158" s="192">
        <f t="shared" si="81"/>
        <v>165000</v>
      </c>
      <c r="X1158" s="192">
        <f t="shared" si="81"/>
        <v>170000</v>
      </c>
      <c r="Y1158" s="192">
        <f t="shared" si="81"/>
        <v>175000</v>
      </c>
      <c r="Z1158" s="192">
        <f t="shared" si="81"/>
        <v>180000</v>
      </c>
      <c r="AA1158" s="192">
        <f t="shared" si="81"/>
        <v>185000</v>
      </c>
      <c r="AB1158" s="192">
        <f t="shared" si="81"/>
        <v>190000</v>
      </c>
      <c r="AC1158" s="192">
        <f t="shared" si="81"/>
        <v>195000</v>
      </c>
      <c r="AD1158" s="192">
        <f t="shared" si="81"/>
        <v>200000</v>
      </c>
      <c r="AE1158" s="192">
        <f t="shared" si="80"/>
        <v>200000</v>
      </c>
      <c r="AF1158" s="192">
        <f>HLOOKUP(MAX(T1158:AD1158),T1158:$AD$1158,COUNT(AD1158:$AD$1158),FALSE)</f>
        <v>200000</v>
      </c>
      <c r="AK1158">
        <v>1155</v>
      </c>
      <c r="AL1158" s="198">
        <v>110119213.53437182</v>
      </c>
    </row>
  </sheetData>
  <mergeCells count="1">
    <mergeCell ref="AN2:A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807D-D213-461C-9592-3CC1938E9D95}">
  <sheetPr transitionEvaluation="1" transitionEntry="1" codeName="Sheet7"/>
  <dimension ref="A1:AZ1158"/>
  <sheetViews>
    <sheetView showGridLines="0" tabSelected="1" topLeftCell="L1" zoomScale="70" zoomScaleNormal="70" workbookViewId="0">
      <selection activeCell="AN15" sqref="AN15"/>
    </sheetView>
  </sheetViews>
  <sheetFormatPr defaultColWidth="8.75" defaultRowHeight="15.75" x14ac:dyDescent="0.25"/>
  <cols>
    <col min="1" max="2" width="23.125" style="40" customWidth="1"/>
    <col min="3" max="3" width="11.25" style="40" customWidth="1"/>
    <col min="4" max="4" width="13.75" style="40" customWidth="1"/>
    <col min="5" max="5" width="11.25" style="40" customWidth="1"/>
    <col min="6" max="6" width="14.375" style="40" bestFit="1" customWidth="1"/>
    <col min="7" max="7" width="11.25" style="40" customWidth="1"/>
    <col min="9" max="9" width="11.625" bestFit="1" customWidth="1"/>
    <col min="12" max="12" width="15.375" bestFit="1" customWidth="1"/>
    <col min="13" max="14" width="11.625" bestFit="1" customWidth="1"/>
    <col min="15" max="15" width="14.375" bestFit="1" customWidth="1"/>
    <col min="16" max="16" width="12" bestFit="1" customWidth="1"/>
    <col min="17" max="17" width="12" customWidth="1"/>
    <col min="18" max="18" width="12" bestFit="1" customWidth="1"/>
    <col min="19" max="19" width="12.75" bestFit="1" customWidth="1"/>
    <col min="20" max="23" width="16.875" bestFit="1" customWidth="1"/>
    <col min="24" max="24" width="16.375" customWidth="1"/>
    <col min="25" max="31" width="16.875" bestFit="1" customWidth="1"/>
    <col min="32" max="32" width="13" bestFit="1" customWidth="1"/>
    <col min="33" max="33" width="9.875" bestFit="1" customWidth="1"/>
    <col min="34" max="34" width="14.75" bestFit="1" customWidth="1"/>
    <col min="37" max="37" width="15.25" bestFit="1" customWidth="1"/>
    <col min="38" max="38" width="16.875" bestFit="1" customWidth="1"/>
    <col min="40" max="40" width="43.5" bestFit="1" customWidth="1"/>
    <col min="41" max="42" width="16.875" bestFit="1" customWidth="1"/>
    <col min="43" max="44" width="15" bestFit="1" customWidth="1"/>
    <col min="45" max="46" width="15.375" bestFit="1" customWidth="1"/>
    <col min="47" max="47" width="15" bestFit="1" customWidth="1"/>
    <col min="48" max="50" width="15.375" bestFit="1" customWidth="1"/>
    <col min="53" max="16384" width="8.75" style="40"/>
  </cols>
  <sheetData>
    <row r="1" spans="1:41" ht="16.5" thickBot="1" x14ac:dyDescent="0.3">
      <c r="A1" s="172" t="s">
        <v>46</v>
      </c>
      <c r="B1" s="173"/>
      <c r="C1"/>
      <c r="D1"/>
      <c r="E1"/>
      <c r="J1" t="s">
        <v>48</v>
      </c>
      <c r="M1" s="40"/>
      <c r="S1" t="s">
        <v>80</v>
      </c>
      <c r="T1" t="s">
        <v>81</v>
      </c>
    </row>
    <row r="2" spans="1:41" ht="16.5" thickBot="1" x14ac:dyDescent="0.3">
      <c r="A2" s="80" t="s">
        <v>44</v>
      </c>
      <c r="B2" s="83">
        <v>150000</v>
      </c>
      <c r="C2"/>
      <c r="D2"/>
      <c r="E2"/>
      <c r="F2" s="40" t="s">
        <v>47</v>
      </c>
      <c r="G2" s="40" t="s">
        <v>48</v>
      </c>
      <c r="J2">
        <v>1</v>
      </c>
      <c r="K2">
        <v>-75</v>
      </c>
      <c r="M2" s="40" t="s">
        <v>73</v>
      </c>
      <c r="N2" t="s">
        <v>48</v>
      </c>
      <c r="O2" t="s">
        <v>74</v>
      </c>
      <c r="P2" t="s">
        <v>75</v>
      </c>
      <c r="R2" t="s">
        <v>65</v>
      </c>
      <c r="S2" s="190">
        <f>B52</f>
        <v>18286948.302469138</v>
      </c>
      <c r="T2" s="192">
        <v>150000</v>
      </c>
      <c r="U2" s="192">
        <f>T2+5000</f>
        <v>155000</v>
      </c>
      <c r="V2" s="192">
        <f t="shared" ref="V2:AD2" si="0">U2+5000</f>
        <v>160000</v>
      </c>
      <c r="W2" s="192">
        <f t="shared" si="0"/>
        <v>165000</v>
      </c>
      <c r="X2" s="192">
        <f t="shared" si="0"/>
        <v>170000</v>
      </c>
      <c r="Y2" s="192">
        <f t="shared" si="0"/>
        <v>175000</v>
      </c>
      <c r="Z2" s="192">
        <f t="shared" si="0"/>
        <v>180000</v>
      </c>
      <c r="AA2" s="192">
        <f t="shared" si="0"/>
        <v>185000</v>
      </c>
      <c r="AB2" s="192">
        <f t="shared" si="0"/>
        <v>190000</v>
      </c>
      <c r="AC2" s="192">
        <f t="shared" si="0"/>
        <v>195000</v>
      </c>
      <c r="AD2" s="192">
        <f t="shared" si="0"/>
        <v>200000</v>
      </c>
      <c r="AE2" s="192" t="s">
        <v>78</v>
      </c>
      <c r="AF2" s="192" t="s">
        <v>9</v>
      </c>
      <c r="AH2" t="s">
        <v>79</v>
      </c>
      <c r="AN2" s="217" t="s">
        <v>87</v>
      </c>
      <c r="AO2" s="218"/>
    </row>
    <row r="3" spans="1:41" x14ac:dyDescent="0.25">
      <c r="A3" s="80" t="s">
        <v>43</v>
      </c>
      <c r="B3" s="174">
        <f>VLOOKUP(B2,$F$2:$G$7,2,TRUE)</f>
        <v>150</v>
      </c>
      <c r="C3"/>
      <c r="D3"/>
      <c r="E3"/>
      <c r="F3" s="64">
        <v>150000</v>
      </c>
      <c r="G3" s="40">
        <v>150</v>
      </c>
      <c r="J3">
        <v>2</v>
      </c>
      <c r="K3">
        <v>-65</v>
      </c>
      <c r="L3" s="40"/>
      <c r="M3">
        <v>1</v>
      </c>
      <c r="N3">
        <f>VLOOKUP(ROUNDUP(MOD(M3,15),0),$J$2:$K$17,2,FALSE)</f>
        <v>-75</v>
      </c>
      <c r="O3">
        <f>VLOOKUP(ROUNDUP(MOD(M3/15,11),0),$J$20:$K$31,2,FALSE)</f>
        <v>-5000</v>
      </c>
      <c r="P3">
        <f>VLOOKUP(ROUNDUP(MOD(M3/165,7),0),$J$34:$K$41,2,FALSE)</f>
        <v>0.2</v>
      </c>
      <c r="S3">
        <v>1</v>
      </c>
      <c r="T3" s="192">
        <f t="dataTable" ref="T3:AD1157" dt2D="1" dtr="1" r1="B2" r2="B54" ca="1"/>
        <v>18286948.302469138</v>
      </c>
      <c r="U3" s="192">
        <v>17043759.564686213</v>
      </c>
      <c r="V3" s="192">
        <v>16000689.863040127</v>
      </c>
      <c r="W3" s="192">
        <v>14566551.16705247</v>
      </c>
      <c r="X3" s="192">
        <v>13085883.166152265</v>
      </c>
      <c r="Y3" s="192">
        <v>11279558.778613685</v>
      </c>
      <c r="Z3" s="192">
        <v>10155781.25</v>
      </c>
      <c r="AA3" s="192">
        <v>8948162.5353652276</v>
      </c>
      <c r="AB3" s="192">
        <v>7616138.1172839515</v>
      </c>
      <c r="AC3" s="192">
        <v>6113215.7841435187</v>
      </c>
      <c r="AD3" s="192">
        <v>4963049.045138889</v>
      </c>
      <c r="AE3" s="192">
        <f>MAX(T3:AD3)</f>
        <v>18286948.302469138</v>
      </c>
      <c r="AF3" s="192">
        <f>HLOOKUP(MAX(T3:AD3),T3:$AD$1158,COUNT(AD3:$AD$1158),FALSE)</f>
        <v>150000</v>
      </c>
      <c r="AH3" s="192">
        <f>AVERAGEIF(AE3:AE1157,"&gt;20000000",AF3:AF1157)</f>
        <v>167925.20035618878</v>
      </c>
      <c r="AJ3" s="40" t="s">
        <v>73</v>
      </c>
      <c r="AK3" s="200">
        <f>S2</f>
        <v>18286948.302469138</v>
      </c>
      <c r="AL3" s="199">
        <f>AH3</f>
        <v>167925.20035618878</v>
      </c>
      <c r="AN3" s="206" t="s">
        <v>82</v>
      </c>
      <c r="AO3" s="207">
        <f>AL3</f>
        <v>167925.20035618878</v>
      </c>
    </row>
    <row r="4" spans="1:41" x14ac:dyDescent="0.25">
      <c r="A4" s="175" t="s">
        <v>42</v>
      </c>
      <c r="B4" s="174">
        <f>B55</f>
        <v>-75</v>
      </c>
      <c r="C4"/>
      <c r="D4"/>
      <c r="E4"/>
      <c r="F4" s="66">
        <v>150000.00000999999</v>
      </c>
      <c r="G4" s="40">
        <f>150-(30*((B2-150000)/25000))</f>
        <v>150</v>
      </c>
      <c r="J4">
        <v>3</v>
      </c>
      <c r="K4">
        <v>-55</v>
      </c>
      <c r="M4">
        <v>2</v>
      </c>
      <c r="N4">
        <f t="shared" ref="N4:N67" si="1">VLOOKUP(ROUNDUP(MOD(M4,15),0),$J$2:$K$17,2,FALSE)</f>
        <v>-65</v>
      </c>
      <c r="O4">
        <f t="shared" ref="O4:O67" si="2">VLOOKUP(ROUNDUP(MOD(M4/15,11),0),$J$20:$K$31,2,FALSE)</f>
        <v>-5000</v>
      </c>
      <c r="P4">
        <f t="shared" ref="P4:P67" si="3">VLOOKUP(ROUNDUP(MOD(M4/165,7),0),$J$34:$K$41,2,FALSE)</f>
        <v>0.2</v>
      </c>
      <c r="S4">
        <v>2</v>
      </c>
      <c r="T4" s="192">
        <v>21702963.927469138</v>
      </c>
      <c r="U4" s="192">
        <v>20577823.913323049</v>
      </c>
      <c r="V4" s="192">
        <v>19606496.59207819</v>
      </c>
      <c r="W4" s="192">
        <v>18577489.872685187</v>
      </c>
      <c r="X4" s="192">
        <v>17073558.384773668</v>
      </c>
      <c r="Y4" s="192">
        <v>15566092.463991769</v>
      </c>
      <c r="Z4" s="192">
        <v>14640959.201388892</v>
      </c>
      <c r="AA4" s="192">
        <v>13591420.235339509</v>
      </c>
      <c r="AB4" s="192">
        <v>12372465.27777778</v>
      </c>
      <c r="AC4" s="192">
        <v>11072632.981288582</v>
      </c>
      <c r="AD4" s="192">
        <v>9905920.1388888899</v>
      </c>
      <c r="AE4" s="192">
        <f t="shared" ref="AE4:AE67" si="4">MAX(T4:AD4)</f>
        <v>21702963.927469138</v>
      </c>
      <c r="AF4" s="192">
        <f>HLOOKUP(MAX(T4:AD4),T4:$AD$1158,COUNT(AD4:$AD$1158),FALSE)</f>
        <v>150000</v>
      </c>
      <c r="AK4">
        <v>1</v>
      </c>
      <c r="AL4" s="198">
        <f t="dataTable" ref="AL4:AL1158" dt2D="1" dtr="1" r1="B2" r2="B54"/>
        <v>13704415.137771359</v>
      </c>
      <c r="AN4" s="201" t="s">
        <v>83</v>
      </c>
      <c r="AO4" s="202">
        <f>MAX(AL4:AL1158)</f>
        <v>108085069.01439264</v>
      </c>
    </row>
    <row r="5" spans="1:41" x14ac:dyDescent="0.25">
      <c r="A5" s="80" t="s">
        <v>41</v>
      </c>
      <c r="B5" s="176">
        <f>B57</f>
        <v>0.2</v>
      </c>
      <c r="C5"/>
      <c r="D5"/>
      <c r="E5"/>
      <c r="F5" s="64">
        <v>175000</v>
      </c>
      <c r="G5" s="40">
        <v>120</v>
      </c>
      <c r="J5">
        <v>4</v>
      </c>
      <c r="K5">
        <v>-45</v>
      </c>
      <c r="M5">
        <v>3</v>
      </c>
      <c r="N5">
        <f t="shared" si="1"/>
        <v>-55</v>
      </c>
      <c r="O5">
        <f t="shared" si="2"/>
        <v>-5000</v>
      </c>
      <c r="P5">
        <f t="shared" si="3"/>
        <v>0.2</v>
      </c>
      <c r="S5">
        <v>3</v>
      </c>
      <c r="T5" s="192">
        <v>25085824.65277778</v>
      </c>
      <c r="U5" s="192">
        <v>24272603.121784981</v>
      </c>
      <c r="V5" s="192">
        <v>23327883.310828187</v>
      </c>
      <c r="W5" s="192">
        <v>22413961.467978399</v>
      </c>
      <c r="X5" s="192">
        <v>21242576.838991769</v>
      </c>
      <c r="Y5" s="192">
        <v>19745535.823366772</v>
      </c>
      <c r="Z5" s="192">
        <v>18931041.666666668</v>
      </c>
      <c r="AA5" s="192">
        <v>18032706.323945474</v>
      </c>
      <c r="AB5" s="192">
        <v>17009965.27777778</v>
      </c>
      <c r="AC5" s="192">
        <v>15714043.451003086</v>
      </c>
      <c r="AD5" s="192">
        <v>14695274.000128601</v>
      </c>
      <c r="AE5" s="192">
        <f t="shared" si="4"/>
        <v>25085824.65277778</v>
      </c>
      <c r="AF5" s="192">
        <f>HLOOKUP(MAX(T5:AD5),T5:$AD$1158,COUNT(AD5:$AD$1158),FALSE)</f>
        <v>150000</v>
      </c>
      <c r="AH5" s="191">
        <f>MIN(AE3:AE1157)</f>
        <v>14781450.617283951</v>
      </c>
      <c r="AK5">
        <v>2</v>
      </c>
      <c r="AL5" s="198">
        <v>17769369.175788537</v>
      </c>
      <c r="AN5" s="201" t="s">
        <v>84</v>
      </c>
      <c r="AO5" s="202">
        <f>MIN(AL4:AL1158)</f>
        <v>11221648.005204409</v>
      </c>
    </row>
    <row r="6" spans="1:41" x14ac:dyDescent="0.25">
      <c r="A6" s="80"/>
      <c r="B6" s="174"/>
      <c r="C6"/>
      <c r="D6"/>
      <c r="E6"/>
      <c r="F6" s="66">
        <v>175000.00000999999</v>
      </c>
      <c r="G6" s="40">
        <f>120-(20*((B2-175000)/25000))</f>
        <v>140</v>
      </c>
      <c r="J6">
        <v>5</v>
      </c>
      <c r="K6">
        <v>-35</v>
      </c>
      <c r="M6">
        <v>4</v>
      </c>
      <c r="N6">
        <f t="shared" si="1"/>
        <v>-45</v>
      </c>
      <c r="O6">
        <f t="shared" si="2"/>
        <v>-5000</v>
      </c>
      <c r="P6">
        <f t="shared" si="3"/>
        <v>0.2</v>
      </c>
      <c r="S6">
        <v>4</v>
      </c>
      <c r="T6" s="192">
        <v>28622524.112654325</v>
      </c>
      <c r="U6" s="192">
        <v>27806667.47042181</v>
      </c>
      <c r="V6" s="192">
        <v>27144623.521090537</v>
      </c>
      <c r="W6" s="192">
        <v>26167711.588541675</v>
      </c>
      <c r="X6" s="192">
        <v>25230252.057613172</v>
      </c>
      <c r="Y6" s="192">
        <v>24032069.508744858</v>
      </c>
      <c r="Z6" s="192">
        <v>23416219.618055556</v>
      </c>
      <c r="AA6" s="192">
        <v>22675964.023919754</v>
      </c>
      <c r="AB6" s="192">
        <v>21766292.438271604</v>
      </c>
      <c r="AC6" s="192">
        <v>20673460.648148149</v>
      </c>
      <c r="AD6" s="192">
        <v>19764796.81069959</v>
      </c>
      <c r="AE6" s="192">
        <f t="shared" si="4"/>
        <v>28622524.112654325</v>
      </c>
      <c r="AF6" s="192">
        <f>HLOOKUP(MAX(T6:AD6),T6:$AD$1158,COUNT(AD6:$AD$1158),FALSE)</f>
        <v>150000</v>
      </c>
      <c r="AK6">
        <v>3</v>
      </c>
      <c r="AL6" s="198">
        <v>21732768.604634263</v>
      </c>
      <c r="AN6" s="201" t="s">
        <v>85</v>
      </c>
      <c r="AO6" s="202">
        <f>AVERAGE(AL4:AL1158)</f>
        <v>48705537.712679878</v>
      </c>
    </row>
    <row r="7" spans="1:41" x14ac:dyDescent="0.25">
      <c r="A7" s="80" t="s">
        <v>40</v>
      </c>
      <c r="B7" s="177">
        <f>SUM(B8:B11)</f>
        <v>50000</v>
      </c>
      <c r="C7"/>
      <c r="D7"/>
      <c r="E7"/>
      <c r="F7" s="64">
        <v>200000</v>
      </c>
      <c r="G7" s="40">
        <v>100</v>
      </c>
      <c r="J7">
        <v>6</v>
      </c>
      <c r="K7">
        <v>-25</v>
      </c>
      <c r="M7">
        <v>5</v>
      </c>
      <c r="N7">
        <f t="shared" si="1"/>
        <v>-35</v>
      </c>
      <c r="O7">
        <f t="shared" si="2"/>
        <v>-5000</v>
      </c>
      <c r="P7">
        <f t="shared" si="3"/>
        <v>0.2</v>
      </c>
      <c r="S7">
        <v>5</v>
      </c>
      <c r="T7" s="192">
        <v>32005384.837962963</v>
      </c>
      <c r="U7" s="192">
        <v>31501446.678883754</v>
      </c>
      <c r="V7" s="192">
        <v>30866010.239840545</v>
      </c>
      <c r="W7" s="192">
        <v>30178650.294174384</v>
      </c>
      <c r="X7" s="192">
        <v>29257009.870113172</v>
      </c>
      <c r="Y7" s="192">
        <v>28211512.868119858</v>
      </c>
      <c r="Z7" s="192">
        <v>27706302.083333336</v>
      </c>
      <c r="AA7" s="192">
        <v>27117250.112525724</v>
      </c>
      <c r="AB7" s="192">
        <v>26259759.51646091</v>
      </c>
      <c r="AC7" s="192">
        <v>25417153.9834105</v>
      </c>
      <c r="AD7" s="192">
        <v>24707667.90444959</v>
      </c>
      <c r="AE7" s="192">
        <f t="shared" si="4"/>
        <v>32005384.837962963</v>
      </c>
      <c r="AF7" s="192">
        <f>HLOOKUP(MAX(T7:AD7),T7:$AD$1158,COUNT(AD7:$AD$1158),FALSE)</f>
        <v>150000</v>
      </c>
      <c r="AK7">
        <v>4</v>
      </c>
      <c r="AL7" s="198">
        <v>25797722.642651439</v>
      </c>
      <c r="AN7" s="201" t="s">
        <v>86</v>
      </c>
      <c r="AO7" s="203">
        <f>COUNTIF(AL4:AL1158,"&gt;=2,000,000")/COUNT(AL4:AL1158)</f>
        <v>1</v>
      </c>
    </row>
    <row r="8" spans="1:41" ht="16.5" thickBot="1" x14ac:dyDescent="0.3">
      <c r="A8" s="80" t="s">
        <v>39</v>
      </c>
      <c r="B8" s="177">
        <v>42000</v>
      </c>
      <c r="C8"/>
      <c r="D8"/>
      <c r="E8"/>
      <c r="J8">
        <v>7</v>
      </c>
      <c r="K8">
        <v>-15</v>
      </c>
      <c r="M8">
        <v>6</v>
      </c>
      <c r="N8">
        <f t="shared" si="1"/>
        <v>-25</v>
      </c>
      <c r="O8">
        <f t="shared" si="2"/>
        <v>-5000</v>
      </c>
      <c r="P8">
        <f t="shared" si="3"/>
        <v>0.2</v>
      </c>
      <c r="S8">
        <v>6</v>
      </c>
      <c r="T8" s="192">
        <v>35542084.297839507</v>
      </c>
      <c r="U8" s="192">
        <v>35035511.02752059</v>
      </c>
      <c r="V8" s="192">
        <v>34682750.450102881</v>
      </c>
      <c r="W8" s="192">
        <v>34015121.889467604</v>
      </c>
      <c r="X8" s="192">
        <v>33386945.730452679</v>
      </c>
      <c r="Y8" s="192">
        <v>32350391.71006944</v>
      </c>
      <c r="Z8" s="192">
        <v>32038430.989583336</v>
      </c>
      <c r="AA8" s="192">
        <v>31462773.799189813</v>
      </c>
      <c r="AB8" s="192">
        <v>30897259.51646091</v>
      </c>
      <c r="AC8" s="192">
        <v>30160847.318672843</v>
      </c>
      <c r="AD8" s="192">
        <v>29777190.715020575</v>
      </c>
      <c r="AE8" s="192">
        <f t="shared" si="4"/>
        <v>35542084.297839507</v>
      </c>
      <c r="AF8" s="192">
        <f>HLOOKUP(MAX(T8:AD8),T8:$AD$1158,COUNT(AD8:$AD$1158),FALSE)</f>
        <v>150000</v>
      </c>
      <c r="AK8">
        <v>5</v>
      </c>
      <c r="AL8" s="198">
        <v>29676493.23052096</v>
      </c>
      <c r="AN8" s="204" t="s">
        <v>88</v>
      </c>
      <c r="AO8" s="205">
        <f>COUNTIF(AL4:AL1158,"&lt;=-2,000,000")/COUNT(AL4:AL1158)</f>
        <v>0</v>
      </c>
    </row>
    <row r="9" spans="1:41" x14ac:dyDescent="0.25">
      <c r="A9" s="80" t="s">
        <v>38</v>
      </c>
      <c r="B9" s="177">
        <v>6000</v>
      </c>
      <c r="C9"/>
      <c r="D9"/>
      <c r="E9"/>
      <c r="J9">
        <v>8</v>
      </c>
      <c r="K9">
        <v>-10</v>
      </c>
      <c r="M9">
        <v>7</v>
      </c>
      <c r="N9">
        <f t="shared" si="1"/>
        <v>-15</v>
      </c>
      <c r="O9">
        <f t="shared" si="2"/>
        <v>-5000</v>
      </c>
      <c r="P9">
        <f t="shared" si="3"/>
        <v>0.2</v>
      </c>
      <c r="S9">
        <v>7</v>
      </c>
      <c r="T9" s="192">
        <v>38852004.243827164</v>
      </c>
      <c r="U9" s="192">
        <v>38528011.188271604</v>
      </c>
      <c r="V9" s="192">
        <v>38404137.168852888</v>
      </c>
      <c r="W9" s="192">
        <v>38026060.595100313</v>
      </c>
      <c r="X9" s="192">
        <v>37327721.836419761</v>
      </c>
      <c r="Y9" s="192">
        <v>36677489.91287294</v>
      </c>
      <c r="Z9" s="192">
        <v>36481562.5</v>
      </c>
      <c r="AA9" s="192">
        <v>36106031.499164097</v>
      </c>
      <c r="AB9" s="192">
        <v>35653586.676954731</v>
      </c>
      <c r="AC9" s="192">
        <v>35120264.515817903</v>
      </c>
      <c r="AD9" s="192">
        <v>34720061.808770575</v>
      </c>
      <c r="AE9" s="192">
        <f t="shared" si="4"/>
        <v>38852004.243827164</v>
      </c>
      <c r="AF9" s="192">
        <f>HLOOKUP(MAX(T9:AD9),T9:$AD$1158,COUNT(AD9:$AD$1158),FALSE)</f>
        <v>150000</v>
      </c>
      <c r="AK9">
        <v>6</v>
      </c>
      <c r="AL9" s="198">
        <v>33601425.004377499</v>
      </c>
    </row>
    <row r="10" spans="1:41" x14ac:dyDescent="0.25">
      <c r="A10" s="80" t="s">
        <v>37</v>
      </c>
      <c r="B10" s="177">
        <v>7000</v>
      </c>
      <c r="C10"/>
      <c r="D10"/>
      <c r="E10"/>
      <c r="J10">
        <v>9</v>
      </c>
      <c r="K10">
        <v>-5</v>
      </c>
      <c r="M10">
        <v>8</v>
      </c>
      <c r="N10">
        <f t="shared" si="1"/>
        <v>-10</v>
      </c>
      <c r="O10">
        <f t="shared" si="2"/>
        <v>-5000</v>
      </c>
      <c r="P10">
        <f t="shared" si="3"/>
        <v>0.2</v>
      </c>
      <c r="S10">
        <v>8</v>
      </c>
      <c r="T10" s="192">
        <v>40596482.445987657</v>
      </c>
      <c r="U10" s="192">
        <v>40476540.316358022</v>
      </c>
      <c r="V10" s="192">
        <v>40188981.159979433</v>
      </c>
      <c r="W10" s="192">
        <v>40004457.465277776</v>
      </c>
      <c r="X10" s="192">
        <v>39345009.002057619</v>
      </c>
      <c r="Y10" s="192">
        <v>38682026.105967082</v>
      </c>
      <c r="Z10" s="192">
        <v>38601375.86805556</v>
      </c>
      <c r="AA10" s="192">
        <v>38396319.926697537</v>
      </c>
      <c r="AB10" s="192">
        <v>38021847.993827157</v>
      </c>
      <c r="AC10" s="192">
        <v>37464215.856481485</v>
      </c>
      <c r="AD10" s="192">
        <v>37090751.671810701</v>
      </c>
      <c r="AE10" s="192">
        <f t="shared" si="4"/>
        <v>40596482.445987657</v>
      </c>
      <c r="AF10" s="192">
        <f>HLOOKUP(MAX(T10:AD10),T10:$AD$1158,COUNT(AD10:$AD$1158),FALSE)</f>
        <v>150000</v>
      </c>
      <c r="AK10">
        <v>7</v>
      </c>
      <c r="AL10" s="198">
        <v>37704846.697383851</v>
      </c>
    </row>
    <row r="11" spans="1:41" x14ac:dyDescent="0.25">
      <c r="A11" s="175" t="s">
        <v>36</v>
      </c>
      <c r="B11" s="174">
        <f>B56</f>
        <v>-5000</v>
      </c>
      <c r="C11"/>
      <c r="D11"/>
      <c r="E11"/>
      <c r="F11"/>
      <c r="J11">
        <v>10</v>
      </c>
      <c r="K11">
        <v>0</v>
      </c>
      <c r="M11">
        <v>9</v>
      </c>
      <c r="N11">
        <f t="shared" si="1"/>
        <v>-5</v>
      </c>
      <c r="O11">
        <f t="shared" si="2"/>
        <v>-5000</v>
      </c>
      <c r="P11">
        <f t="shared" si="3"/>
        <v>0.2</v>
      </c>
      <c r="S11">
        <v>9</v>
      </c>
      <c r="T11" s="192">
        <v>42234864.969135806</v>
      </c>
      <c r="U11" s="192">
        <v>42188153.573495373</v>
      </c>
      <c r="V11" s="192">
        <v>42089405.140817903</v>
      </c>
      <c r="W11" s="192">
        <v>41862532.190393522</v>
      </c>
      <c r="X11" s="192">
        <v>41457657.696759269</v>
      </c>
      <c r="Y11" s="192">
        <v>40816368.75482253</v>
      </c>
      <c r="Z11" s="192">
        <v>40721189.236111112</v>
      </c>
      <c r="AA11" s="192">
        <v>40547317.587770067</v>
      </c>
      <c r="AB11" s="192">
        <v>40291086.676954731</v>
      </c>
      <c r="AC11" s="192">
        <v>39863957.851080254</v>
      </c>
      <c r="AD11" s="192">
        <v>39614958.767361112</v>
      </c>
      <c r="AE11" s="192">
        <f t="shared" si="4"/>
        <v>42234864.969135806</v>
      </c>
      <c r="AF11" s="192">
        <f>HLOOKUP(MAX(T11:AD11),T11:$AD$1158,COUNT(AD11:$AD$1158),FALSE)</f>
        <v>150000</v>
      </c>
      <c r="AK11">
        <v>8</v>
      </c>
      <c r="AL11" s="198">
        <v>39690393.177305646</v>
      </c>
    </row>
    <row r="12" spans="1:41" x14ac:dyDescent="0.25">
      <c r="A12" s="80"/>
      <c r="B12" s="174"/>
      <c r="C12"/>
      <c r="D12"/>
      <c r="E12"/>
      <c r="J12">
        <v>11</v>
      </c>
      <c r="K12">
        <v>10</v>
      </c>
      <c r="M12">
        <v>10</v>
      </c>
      <c r="N12">
        <f t="shared" si="1"/>
        <v>0</v>
      </c>
      <c r="O12">
        <f t="shared" si="2"/>
        <v>-5000</v>
      </c>
      <c r="P12">
        <f t="shared" si="3"/>
        <v>0.2</v>
      </c>
      <c r="S12">
        <v>10</v>
      </c>
      <c r="T12" s="192">
        <v>44100027.006172843</v>
      </c>
      <c r="U12" s="192">
        <v>44010604.664994858</v>
      </c>
      <c r="V12" s="192">
        <v>44041840.117026746</v>
      </c>
      <c r="W12" s="192">
        <v>43758207.585841052</v>
      </c>
      <c r="X12" s="192">
        <v>43514027.456275724</v>
      </c>
      <c r="Y12" s="192">
        <v>42861469.465342082</v>
      </c>
      <c r="Z12" s="192">
        <v>42891458.333333336</v>
      </c>
      <c r="AA12" s="192">
        <v>42837606.015303507</v>
      </c>
      <c r="AB12" s="192">
        <v>42515315.072016463</v>
      </c>
      <c r="AC12" s="192">
        <v>42207909.191743836</v>
      </c>
      <c r="AD12" s="192">
        <v>42208248.617541149</v>
      </c>
      <c r="AE12" s="192">
        <f t="shared" si="4"/>
        <v>44100027.006172843</v>
      </c>
      <c r="AF12" s="192">
        <f>HLOOKUP(MAX(T12:AD12),T12:$AD$1158,COUNT(AD12:$AD$1158),FALSE)</f>
        <v>150000</v>
      </c>
      <c r="AK12">
        <v>9</v>
      </c>
      <c r="AL12" s="198">
        <v>41629778.471240394</v>
      </c>
    </row>
    <row r="13" spans="1:41" x14ac:dyDescent="0.25">
      <c r="A13" s="80" t="s">
        <v>35</v>
      </c>
      <c r="B13" s="177">
        <v>1200000</v>
      </c>
      <c r="C13"/>
      <c r="D13"/>
      <c r="E13"/>
      <c r="J13">
        <v>12</v>
      </c>
      <c r="K13">
        <v>20</v>
      </c>
      <c r="M13">
        <v>11</v>
      </c>
      <c r="N13">
        <f t="shared" si="1"/>
        <v>10</v>
      </c>
      <c r="O13">
        <f t="shared" si="2"/>
        <v>-5000</v>
      </c>
      <c r="P13">
        <f t="shared" si="3"/>
        <v>0.2</v>
      </c>
      <c r="S13">
        <v>11</v>
      </c>
      <c r="T13" s="192">
        <v>47516042.631172836</v>
      </c>
      <c r="U13" s="192">
        <v>47544669.013631694</v>
      </c>
      <c r="V13" s="192">
        <v>47727108.088991776</v>
      </c>
      <c r="W13" s="192">
        <v>47731545.621141978</v>
      </c>
      <c r="X13" s="192">
        <v>47501702.674897119</v>
      </c>
      <c r="Y13" s="192">
        <v>47148003.150720164</v>
      </c>
      <c r="Z13" s="192">
        <v>47376636.284722231</v>
      </c>
      <c r="AA13" s="192">
        <v>47480863.715277784</v>
      </c>
      <c r="AB13" s="192">
        <v>47316652.520576134</v>
      </c>
      <c r="AC13" s="192">
        <v>47167326.388888896</v>
      </c>
      <c r="AD13" s="192">
        <v>47103145.576131687</v>
      </c>
      <c r="AE13" s="192">
        <f t="shared" si="4"/>
        <v>47731545.621141978</v>
      </c>
      <c r="AF13" s="192">
        <f>HLOOKUP(MAX(T13:AD13),T13:$AD$1158,COUNT(AD13:$AD$1158),FALSE)</f>
        <v>165000</v>
      </c>
      <c r="AK13">
        <v>10</v>
      </c>
      <c r="AL13" s="198">
        <v>43569163.765175156</v>
      </c>
    </row>
    <row r="14" spans="1:41" x14ac:dyDescent="0.25">
      <c r="A14" s="80"/>
      <c r="B14" s="174"/>
      <c r="C14"/>
      <c r="D14"/>
      <c r="E14"/>
      <c r="J14">
        <v>13</v>
      </c>
      <c r="K14">
        <v>30</v>
      </c>
      <c r="M14">
        <v>12</v>
      </c>
      <c r="N14">
        <f t="shared" si="1"/>
        <v>20</v>
      </c>
      <c r="O14">
        <f t="shared" si="2"/>
        <v>-5000</v>
      </c>
      <c r="P14">
        <f t="shared" si="3"/>
        <v>0.2</v>
      </c>
      <c r="S14">
        <v>12</v>
      </c>
      <c r="T14" s="192">
        <v>50825962.5771605</v>
      </c>
      <c r="U14" s="192">
        <v>51239448.222093619</v>
      </c>
      <c r="V14" s="192">
        <v>51448494.807741769</v>
      </c>
      <c r="W14" s="192">
        <v>51605617.886766978</v>
      </c>
      <c r="X14" s="192">
        <v>51670721.129115224</v>
      </c>
      <c r="Y14" s="192">
        <v>51327446.510095172</v>
      </c>
      <c r="Z14" s="192">
        <v>51666718.75</v>
      </c>
      <c r="AA14" s="192">
        <v>51826387.401941881</v>
      </c>
      <c r="AB14" s="192">
        <v>51909142.232510291</v>
      </c>
      <c r="AC14" s="192">
        <v>51911019.724151239</v>
      </c>
      <c r="AD14" s="192">
        <v>52046016.669881687</v>
      </c>
      <c r="AE14" s="192">
        <f t="shared" si="4"/>
        <v>52046016.669881687</v>
      </c>
      <c r="AF14" s="192">
        <f>HLOOKUP(MAX(T14:AD14),T14:$AD$1158,COUNT(AD14:$AD$1158),FALSE)</f>
        <v>200000</v>
      </c>
      <c r="AK14">
        <v>11</v>
      </c>
      <c r="AL14" s="198">
        <v>47634117.803192325</v>
      </c>
    </row>
    <row r="15" spans="1:41" x14ac:dyDescent="0.25">
      <c r="A15" s="80" t="s">
        <v>34</v>
      </c>
      <c r="B15" s="176">
        <v>0.25</v>
      </c>
      <c r="C15"/>
      <c r="D15"/>
      <c r="E15"/>
      <c r="J15">
        <v>14</v>
      </c>
      <c r="K15">
        <v>40</v>
      </c>
      <c r="M15">
        <v>13</v>
      </c>
      <c r="N15">
        <f t="shared" si="1"/>
        <v>30</v>
      </c>
      <c r="O15">
        <f t="shared" si="2"/>
        <v>-5000</v>
      </c>
      <c r="P15">
        <f t="shared" si="3"/>
        <v>0.2</v>
      </c>
      <c r="S15">
        <v>13</v>
      </c>
      <c r="T15" s="192">
        <v>54362662.037037045</v>
      </c>
      <c r="U15" s="192">
        <v>54697311.559606485</v>
      </c>
      <c r="V15" s="192">
        <v>55265235.018004119</v>
      </c>
      <c r="W15" s="192">
        <v>55442089.482060187</v>
      </c>
      <c r="X15" s="192">
        <v>55572414.641203709</v>
      </c>
      <c r="Y15" s="192">
        <v>55613980.195473261</v>
      </c>
      <c r="Z15" s="192">
        <v>56151896.701388896</v>
      </c>
      <c r="AA15" s="192">
        <v>56426116.737397127</v>
      </c>
      <c r="AB15" s="192">
        <v>56710479.681069963</v>
      </c>
      <c r="AC15" s="192">
        <v>56870436.921296299</v>
      </c>
      <c r="AD15" s="192">
        <v>57115539.480452679</v>
      </c>
      <c r="AE15" s="192">
        <f t="shared" si="4"/>
        <v>57115539.480452679</v>
      </c>
      <c r="AF15" s="192">
        <f>HLOOKUP(MAX(T15:AD15),T15:$AD$1158,COUNT(AD15:$AD$1158),FALSE)</f>
        <v>200000</v>
      </c>
      <c r="AK15">
        <v>12</v>
      </c>
      <c r="AL15" s="198">
        <v>51597517.232038058</v>
      </c>
    </row>
    <row r="16" spans="1:41" x14ac:dyDescent="0.25">
      <c r="A16" s="80" t="s">
        <v>33</v>
      </c>
      <c r="B16" s="176">
        <v>0.25</v>
      </c>
      <c r="C16"/>
      <c r="D16"/>
      <c r="E16"/>
      <c r="J16">
        <v>15</v>
      </c>
      <c r="K16">
        <v>50</v>
      </c>
      <c r="M16">
        <v>14</v>
      </c>
      <c r="N16">
        <f t="shared" si="1"/>
        <v>40</v>
      </c>
      <c r="O16">
        <f t="shared" si="2"/>
        <v>-5000</v>
      </c>
      <c r="P16">
        <f t="shared" si="3"/>
        <v>0.2</v>
      </c>
      <c r="S16">
        <v>14</v>
      </c>
      <c r="T16" s="192">
        <v>57745522.762345672</v>
      </c>
      <c r="U16" s="192">
        <v>58392090.768068425</v>
      </c>
      <c r="V16" s="192">
        <v>58986621.736754119</v>
      </c>
      <c r="W16" s="192">
        <v>59453028.18769291</v>
      </c>
      <c r="X16" s="192">
        <v>59599172.453703709</v>
      </c>
      <c r="Y16" s="192">
        <v>59793423.554848246</v>
      </c>
      <c r="Z16" s="192">
        <v>60349476.996527791</v>
      </c>
      <c r="AA16" s="192">
        <v>60910931.190522119</v>
      </c>
      <c r="AB16" s="192">
        <v>61302969.393004119</v>
      </c>
      <c r="AC16" s="192">
        <v>61614130.256558649</v>
      </c>
      <c r="AD16" s="192">
        <v>62058410.574202679</v>
      </c>
      <c r="AE16" s="192">
        <f t="shared" si="4"/>
        <v>62058410.574202679</v>
      </c>
      <c r="AF16" s="192">
        <f>HLOOKUP(MAX(T16:AD16),T16:$AD$1158,COUNT(AD16:$AD$1158),FALSE)</f>
        <v>200000</v>
      </c>
      <c r="AK16">
        <v>13</v>
      </c>
      <c r="AL16" s="198">
        <v>55662471.270055227</v>
      </c>
    </row>
    <row r="17" spans="1:38" x14ac:dyDescent="0.25">
      <c r="A17" s="80" t="s">
        <v>32</v>
      </c>
      <c r="B17" s="176">
        <v>0.1</v>
      </c>
      <c r="C17"/>
      <c r="D17"/>
      <c r="E17"/>
      <c r="J17">
        <v>0</v>
      </c>
      <c r="K17">
        <v>50</v>
      </c>
      <c r="M17">
        <v>15</v>
      </c>
      <c r="N17">
        <f t="shared" si="1"/>
        <v>50</v>
      </c>
      <c r="O17">
        <f t="shared" si="2"/>
        <v>-5000</v>
      </c>
      <c r="P17">
        <f t="shared" si="3"/>
        <v>0.2</v>
      </c>
      <c r="S17">
        <v>15</v>
      </c>
      <c r="T17" s="192">
        <v>61282222.222222231</v>
      </c>
      <c r="U17" s="192">
        <v>61926155.116705254</v>
      </c>
      <c r="V17" s="192">
        <v>62803361.94701647</v>
      </c>
      <c r="W17" s="192">
        <v>63289499.782986112</v>
      </c>
      <c r="X17" s="192">
        <v>63729108.314043209</v>
      </c>
      <c r="Y17" s="192">
        <v>63843060.45846194</v>
      </c>
      <c r="Z17" s="192">
        <v>64681605.902777791</v>
      </c>
      <c r="AA17" s="192">
        <v>65352217.279128104</v>
      </c>
      <c r="AB17" s="192">
        <v>65940469.393004119</v>
      </c>
      <c r="AC17" s="192">
        <v>66357823.591821</v>
      </c>
      <c r="AD17" s="192">
        <v>67127933.384773657</v>
      </c>
      <c r="AE17" s="192">
        <f t="shared" si="4"/>
        <v>67127933.384773657</v>
      </c>
      <c r="AF17" s="192">
        <f>HLOOKUP(MAX(T17:AD17),T17:$AD$1158,COUNT(AD17:$AD$1158),FALSE)</f>
        <v>200000</v>
      </c>
      <c r="AK17">
        <v>14</v>
      </c>
      <c r="AL17" s="198">
        <v>59625870.69890096</v>
      </c>
    </row>
    <row r="18" spans="1:38" x14ac:dyDescent="0.25">
      <c r="A18" s="80"/>
      <c r="B18" s="174"/>
      <c r="C18"/>
      <c r="D18"/>
      <c r="E18"/>
      <c r="M18">
        <v>16</v>
      </c>
      <c r="N18">
        <f t="shared" si="1"/>
        <v>-75</v>
      </c>
      <c r="O18">
        <f t="shared" si="2"/>
        <v>-3000</v>
      </c>
      <c r="P18">
        <f t="shared" si="3"/>
        <v>0.2</v>
      </c>
      <c r="S18">
        <v>16</v>
      </c>
      <c r="T18" s="192">
        <v>17936398.533950616</v>
      </c>
      <c r="U18" s="192">
        <v>16724435.201260287</v>
      </c>
      <c r="V18" s="192">
        <v>15707523.630401235</v>
      </c>
      <c r="W18" s="192">
        <v>14302183.400848765</v>
      </c>
      <c r="X18" s="192">
        <v>12848668.177726338</v>
      </c>
      <c r="Y18" s="192">
        <v>11071142.256622942</v>
      </c>
      <c r="Z18" s="192">
        <v>9966793.9814814832</v>
      </c>
      <c r="AA18" s="192">
        <v>8778152.4080504123</v>
      </c>
      <c r="AB18" s="192">
        <v>7465105.1311728396</v>
      </c>
      <c r="AC18" s="192">
        <v>5981612.0515046306</v>
      </c>
      <c r="AD18" s="192">
        <v>4846349.8263888899</v>
      </c>
      <c r="AE18" s="192">
        <f t="shared" si="4"/>
        <v>17936398.533950616</v>
      </c>
      <c r="AF18" s="192">
        <f>HLOOKUP(MAX(T18:AD18),T18:$AD$1158,COUNT(AD18:$AD$1158),FALSE)</f>
        <v>150000</v>
      </c>
      <c r="AK18">
        <v>15</v>
      </c>
      <c r="AL18" s="198">
        <v>63550802.472757488</v>
      </c>
    </row>
    <row r="19" spans="1:38" x14ac:dyDescent="0.25">
      <c r="A19" s="80" t="s">
        <v>30</v>
      </c>
      <c r="B19" s="177">
        <f>SUM(B20:B22)</f>
        <v>550000</v>
      </c>
      <c r="C19"/>
      <c r="D19"/>
      <c r="E19"/>
      <c r="J19" t="s">
        <v>72</v>
      </c>
      <c r="M19">
        <v>17</v>
      </c>
      <c r="N19">
        <f t="shared" si="1"/>
        <v>-65</v>
      </c>
      <c r="O19">
        <f t="shared" si="2"/>
        <v>-3000</v>
      </c>
      <c r="P19">
        <f t="shared" si="3"/>
        <v>0.2</v>
      </c>
      <c r="S19">
        <v>17</v>
      </c>
      <c r="T19" s="192">
        <v>21305832.127700619</v>
      </c>
      <c r="U19" s="192">
        <v>20212369.630915638</v>
      </c>
      <c r="V19" s="192">
        <v>19268195.08744856</v>
      </c>
      <c r="W19" s="192">
        <v>18264894.386574075</v>
      </c>
      <c r="X19" s="192">
        <v>16790213.477366257</v>
      </c>
      <c r="Y19" s="192">
        <v>15309900.334362142</v>
      </c>
      <c r="Z19" s="192">
        <v>14403744.212962963</v>
      </c>
      <c r="AA19" s="192">
        <v>13373182.388117285</v>
      </c>
      <c r="AB19" s="192">
        <v>12173656.684027778</v>
      </c>
      <c r="AC19" s="192">
        <v>10892801.528742285</v>
      </c>
      <c r="AD19" s="192">
        <v>9742638.8888888899</v>
      </c>
      <c r="AE19" s="192">
        <f t="shared" si="4"/>
        <v>21305832.127700619</v>
      </c>
      <c r="AF19" s="192">
        <f>HLOOKUP(MAX(T19:AD19),T19:$AD$1158,COUNT(AD19:$AD$1158),FALSE)</f>
        <v>150000</v>
      </c>
      <c r="AK19">
        <v>16</v>
      </c>
      <c r="AL19" s="198">
        <v>13456138.424514662</v>
      </c>
    </row>
    <row r="20" spans="1:38" x14ac:dyDescent="0.25">
      <c r="A20" s="80" t="s">
        <v>28</v>
      </c>
      <c r="B20" s="177">
        <v>100000</v>
      </c>
      <c r="C20"/>
      <c r="D20"/>
      <c r="E20"/>
      <c r="J20">
        <v>1</v>
      </c>
      <c r="K20">
        <v>-5000</v>
      </c>
      <c r="M20">
        <v>18</v>
      </c>
      <c r="N20">
        <f t="shared" si="1"/>
        <v>-55</v>
      </c>
      <c r="O20">
        <f t="shared" si="2"/>
        <v>-3000</v>
      </c>
      <c r="P20">
        <f t="shared" si="3"/>
        <v>0.2</v>
      </c>
      <c r="S20">
        <v>18</v>
      </c>
      <c r="T20" s="192">
        <v>24642562.93402778</v>
      </c>
      <c r="U20" s="192">
        <v>23858921.119470168</v>
      </c>
      <c r="V20" s="192">
        <v>22942999.77494856</v>
      </c>
      <c r="W20" s="192">
        <v>22055236.062885806</v>
      </c>
      <c r="X20" s="192">
        <v>20911004.211676955</v>
      </c>
      <c r="Y20" s="192">
        <v>19442761.662487142</v>
      </c>
      <c r="Z20" s="192">
        <v>18647696.759259261</v>
      </c>
      <c r="AA20" s="192">
        <v>17768338.557741772</v>
      </c>
      <c r="AB20" s="192">
        <v>16764574.65277778</v>
      </c>
      <c r="AC20" s="192">
        <v>15489076.726466052</v>
      </c>
      <c r="AD20" s="192">
        <v>14486857.478137862</v>
      </c>
      <c r="AE20" s="192">
        <f t="shared" si="4"/>
        <v>24642562.93402778</v>
      </c>
      <c r="AF20" s="192">
        <f>HLOOKUP(MAX(T20:AD20),T20:$AD$1158,COUNT(AD20:$AD$1158),FALSE)</f>
        <v>150000</v>
      </c>
      <c r="AK20">
        <v>17</v>
      </c>
      <c r="AL20" s="198">
        <v>17473316.854892951</v>
      </c>
    </row>
    <row r="21" spans="1:38" x14ac:dyDescent="0.25">
      <c r="A21" s="80" t="s">
        <v>27</v>
      </c>
      <c r="B21" s="177">
        <v>150000</v>
      </c>
      <c r="C21"/>
      <c r="D21"/>
      <c r="E21"/>
      <c r="J21">
        <v>2</v>
      </c>
      <c r="K21">
        <v>-3000</v>
      </c>
      <c r="M21">
        <v>19</v>
      </c>
      <c r="N21">
        <f t="shared" si="1"/>
        <v>-45</v>
      </c>
      <c r="O21">
        <f t="shared" si="2"/>
        <v>-3000</v>
      </c>
      <c r="P21">
        <f t="shared" si="3"/>
        <v>0.2</v>
      </c>
      <c r="S21">
        <v>19</v>
      </c>
      <c r="T21" s="192">
        <v>28131034.673996918</v>
      </c>
      <c r="U21" s="192">
        <v>27346855.549125519</v>
      </c>
      <c r="V21" s="192">
        <v>26711964.377572015</v>
      </c>
      <c r="W21" s="192">
        <v>25763850.911458336</v>
      </c>
      <c r="X21" s="192">
        <v>24852549.511316881</v>
      </c>
      <c r="Y21" s="192">
        <v>23681519.74022634</v>
      </c>
      <c r="Z21" s="192">
        <v>23084646.990740743</v>
      </c>
      <c r="AA21" s="192">
        <v>22363368.537808642</v>
      </c>
      <c r="AB21" s="192">
        <v>21473126.20563272</v>
      </c>
      <c r="AC21" s="192">
        <v>20400266.203703709</v>
      </c>
      <c r="AD21" s="192">
        <v>19508604.681069959</v>
      </c>
      <c r="AE21" s="192">
        <f t="shared" si="4"/>
        <v>28131034.673996918</v>
      </c>
      <c r="AF21" s="192">
        <f>HLOOKUP(MAX(T21:AD21),T21:$AD$1158,COUNT(AD21:$AD$1158),FALSE)</f>
        <v>150000</v>
      </c>
      <c r="AK21">
        <v>18</v>
      </c>
      <c r="AL21" s="198">
        <v>21390134.25248868</v>
      </c>
    </row>
    <row r="22" spans="1:38" x14ac:dyDescent="0.25">
      <c r="A22" s="80" t="s">
        <v>26</v>
      </c>
      <c r="B22" s="177">
        <v>300000</v>
      </c>
      <c r="C22"/>
      <c r="D22"/>
      <c r="E22"/>
      <c r="J22">
        <v>3</v>
      </c>
      <c r="K22">
        <v>-1000</v>
      </c>
      <c r="M22">
        <v>20</v>
      </c>
      <c r="N22">
        <f t="shared" si="1"/>
        <v>-35</v>
      </c>
      <c r="O22">
        <f t="shared" si="2"/>
        <v>-3000</v>
      </c>
      <c r="P22">
        <f t="shared" si="3"/>
        <v>0.2</v>
      </c>
      <c r="S22">
        <v>20</v>
      </c>
      <c r="T22" s="192">
        <v>31467765.480324075</v>
      </c>
      <c r="U22" s="192">
        <v>30993407.037680045</v>
      </c>
      <c r="V22" s="192">
        <v>30386769.065072022</v>
      </c>
      <c r="W22" s="192">
        <v>29726561.897183646</v>
      </c>
      <c r="X22" s="192">
        <v>28832725.292566873</v>
      </c>
      <c r="Y22" s="192">
        <v>27814381.06835134</v>
      </c>
      <c r="Z22" s="192">
        <v>27328599.537037041</v>
      </c>
      <c r="AA22" s="192">
        <v>26758524.707433131</v>
      </c>
      <c r="AB22" s="192">
        <v>25921458.011831276</v>
      </c>
      <c r="AC22" s="192">
        <v>25097829.619984571</v>
      </c>
      <c r="AD22" s="192">
        <v>24404893.743569959</v>
      </c>
      <c r="AE22" s="192">
        <f t="shared" si="4"/>
        <v>31467765.480324075</v>
      </c>
      <c r="AF22" s="192">
        <f>HLOOKUP(MAX(T22:AD22),T22:$AD$1158,COUNT(AD22:$AD$1158),FALSE)</f>
        <v>150000</v>
      </c>
      <c r="AK22">
        <v>19</v>
      </c>
      <c r="AL22" s="198">
        <v>25407312.682866964</v>
      </c>
    </row>
    <row r="23" spans="1:38" x14ac:dyDescent="0.25">
      <c r="A23" s="80" t="s">
        <v>25</v>
      </c>
      <c r="B23" s="176">
        <f>B5</f>
        <v>0.2</v>
      </c>
      <c r="C23"/>
      <c r="D23"/>
      <c r="E23"/>
      <c r="J23">
        <v>4</v>
      </c>
      <c r="K23">
        <v>1000</v>
      </c>
      <c r="M23">
        <v>21</v>
      </c>
      <c r="N23">
        <f t="shared" si="1"/>
        <v>-25</v>
      </c>
      <c r="O23">
        <f t="shared" si="2"/>
        <v>-3000</v>
      </c>
      <c r="P23">
        <f t="shared" si="3"/>
        <v>0.2</v>
      </c>
      <c r="S23">
        <v>21</v>
      </c>
      <c r="T23" s="192">
        <v>34956237.220293209</v>
      </c>
      <c r="U23" s="192">
        <v>34481341.467335403</v>
      </c>
      <c r="V23" s="192">
        <v>34155733.667695478</v>
      </c>
      <c r="W23" s="192">
        <v>33516903.573495373</v>
      </c>
      <c r="X23" s="192">
        <v>32914885.545267493</v>
      </c>
      <c r="Y23" s="192">
        <v>31907129.991319448</v>
      </c>
      <c r="Z23" s="192">
        <v>31614146.412037045</v>
      </c>
      <c r="AA23" s="192">
        <v>31058913.122106485</v>
      </c>
      <c r="AB23" s="192">
        <v>30512375.980581276</v>
      </c>
      <c r="AC23" s="192">
        <v>29795393.036265437</v>
      </c>
      <c r="AD23" s="192">
        <v>29426640.94650206</v>
      </c>
      <c r="AE23" s="192">
        <f t="shared" si="4"/>
        <v>34956237.220293209</v>
      </c>
      <c r="AF23" s="192">
        <f>HLOOKUP(MAX(T23:AD23),T23:$AD$1158,COUNT(AD23:$AD$1158),FALSE)</f>
        <v>150000</v>
      </c>
      <c r="AK23">
        <v>20</v>
      </c>
      <c r="AL23" s="198">
        <v>29240495.886477221</v>
      </c>
    </row>
    <row r="24" spans="1:38" x14ac:dyDescent="0.25">
      <c r="A24" s="80"/>
      <c r="B24" s="174"/>
      <c r="C24"/>
      <c r="D24"/>
      <c r="E24"/>
      <c r="J24">
        <v>5</v>
      </c>
      <c r="K24">
        <v>3000</v>
      </c>
      <c r="M24">
        <v>22</v>
      </c>
      <c r="N24">
        <f t="shared" si="1"/>
        <v>-15</v>
      </c>
      <c r="O24">
        <f t="shared" si="2"/>
        <v>-3000</v>
      </c>
      <c r="P24">
        <f t="shared" si="3"/>
        <v>0.2</v>
      </c>
      <c r="S24">
        <v>22</v>
      </c>
      <c r="T24" s="192">
        <v>38221021.894290127</v>
      </c>
      <c r="U24" s="192">
        <v>37928254.243827164</v>
      </c>
      <c r="V24" s="192">
        <v>37830538.355195478</v>
      </c>
      <c r="W24" s="192">
        <v>37479614.559220687</v>
      </c>
      <c r="X24" s="192">
        <v>36810074.266975306</v>
      </c>
      <c r="Y24" s="192">
        <v>36186000.474215537</v>
      </c>
      <c r="Z24" s="192">
        <v>36009502.314814813</v>
      </c>
      <c r="AA24" s="192">
        <v>35653943.102173358</v>
      </c>
      <c r="AB24" s="192">
        <v>35220927.533436224</v>
      </c>
      <c r="AC24" s="192">
        <v>34706582.51350309</v>
      </c>
      <c r="AD24" s="192">
        <v>34322930.009002052</v>
      </c>
      <c r="AE24" s="192">
        <f t="shared" si="4"/>
        <v>38221021.894290127</v>
      </c>
      <c r="AF24" s="192">
        <f>HLOOKUP(MAX(T24:AD24),T24:$AD$1158,COUNT(AD24:$AD$1158),FALSE)</f>
        <v>150000</v>
      </c>
      <c r="AK24">
        <v>21</v>
      </c>
      <c r="AL24" s="198">
        <v>33119297.741352282</v>
      </c>
    </row>
    <row r="25" spans="1:38" x14ac:dyDescent="0.25">
      <c r="A25" s="80" t="s">
        <v>24</v>
      </c>
      <c r="B25" s="178">
        <v>0.35</v>
      </c>
      <c r="C25"/>
      <c r="D25"/>
      <c r="E25"/>
      <c r="J25">
        <v>6</v>
      </c>
      <c r="K25">
        <v>5000</v>
      </c>
      <c r="M25">
        <v>23</v>
      </c>
      <c r="N25">
        <f t="shared" si="1"/>
        <v>-10</v>
      </c>
      <c r="O25">
        <f t="shared" si="2"/>
        <v>-3000</v>
      </c>
      <c r="P25">
        <f t="shared" si="3"/>
        <v>0.2</v>
      </c>
      <c r="S25">
        <v>23</v>
      </c>
      <c r="T25" s="192">
        <v>39941711.757330254</v>
      </c>
      <c r="U25" s="192">
        <v>39851349.344135813</v>
      </c>
      <c r="V25" s="192">
        <v>39593040.76646091</v>
      </c>
      <c r="W25" s="192">
        <v>39434223.090277776</v>
      </c>
      <c r="X25" s="192">
        <v>38804025.205761328</v>
      </c>
      <c r="Y25" s="192">
        <v>38168195.087448567</v>
      </c>
      <c r="Z25" s="192">
        <v>38106521.990740739</v>
      </c>
      <c r="AA25" s="192">
        <v>37920443.190586418</v>
      </c>
      <c r="AB25" s="192">
        <v>37565400.511188276</v>
      </c>
      <c r="AC25" s="192">
        <v>37027740.162037045</v>
      </c>
      <c r="AD25" s="192">
        <v>36671278.292181075</v>
      </c>
      <c r="AE25" s="192">
        <f t="shared" si="4"/>
        <v>39941711.757330254</v>
      </c>
      <c r="AF25" s="192">
        <f>HLOOKUP(MAX(T25:AD25),T25:$AD$1158,COUNT(AD25:$AD$1158),FALSE)</f>
        <v>150000</v>
      </c>
      <c r="AK25">
        <v>22</v>
      </c>
      <c r="AL25" s="198">
        <v>37174491.714451231</v>
      </c>
    </row>
    <row r="26" spans="1:38" x14ac:dyDescent="0.25">
      <c r="A26" s="80" t="s">
        <v>66</v>
      </c>
      <c r="B26" s="176">
        <v>0.2</v>
      </c>
      <c r="C26"/>
      <c r="D26"/>
      <c r="E26"/>
      <c r="J26">
        <v>7</v>
      </c>
      <c r="K26">
        <v>7000</v>
      </c>
      <c r="M26">
        <v>24</v>
      </c>
      <c r="N26">
        <f t="shared" si="1"/>
        <v>-5</v>
      </c>
      <c r="O26">
        <f t="shared" si="2"/>
        <v>-3000</v>
      </c>
      <c r="P26">
        <f t="shared" si="3"/>
        <v>0.2</v>
      </c>
      <c r="S26">
        <v>24</v>
      </c>
      <c r="T26" s="192">
        <v>41557752.700617291</v>
      </c>
      <c r="U26" s="192">
        <v>41540621.021412045</v>
      </c>
      <c r="V26" s="192">
        <v>41469676.408179015</v>
      </c>
      <c r="W26" s="192">
        <v>41269956.23553241</v>
      </c>
      <c r="X26" s="192">
        <v>40892234.519675925</v>
      </c>
      <c r="Y26" s="192">
        <v>40278749.397183649</v>
      </c>
      <c r="Z26" s="192">
        <v>40203541.666666672</v>
      </c>
      <c r="AA26" s="192">
        <v>40049099.271797843</v>
      </c>
      <c r="AB26" s="192">
        <v>39811845.502186224</v>
      </c>
      <c r="AC26" s="192">
        <v>39404145.929783948</v>
      </c>
      <c r="AD26" s="192">
        <v>39171697.048611112</v>
      </c>
      <c r="AE26" s="192">
        <f t="shared" si="4"/>
        <v>41557752.700617291</v>
      </c>
      <c r="AF26" s="192">
        <f>HLOOKUP(MAX(T26:AD26),T26:$AD$1158,COUNT(AD26:$AD$1158),FALSE)</f>
        <v>150000</v>
      </c>
      <c r="AK26">
        <v>23</v>
      </c>
      <c r="AL26" s="198">
        <v>39136701.967521161</v>
      </c>
    </row>
    <row r="27" spans="1:38" ht="16.5" thickBot="1" x14ac:dyDescent="0.3">
      <c r="A27" s="86" t="s">
        <v>67</v>
      </c>
      <c r="B27" s="179">
        <v>0.2</v>
      </c>
      <c r="C27"/>
      <c r="D27"/>
      <c r="E27"/>
      <c r="J27">
        <v>8</v>
      </c>
      <c r="K27">
        <v>9000</v>
      </c>
      <c r="M27">
        <v>25</v>
      </c>
      <c r="N27">
        <f t="shared" si="1"/>
        <v>0</v>
      </c>
      <c r="O27">
        <f t="shared" si="2"/>
        <v>-3000</v>
      </c>
      <c r="P27">
        <f t="shared" si="3"/>
        <v>0.2</v>
      </c>
      <c r="S27">
        <v>25</v>
      </c>
      <c r="T27" s="192">
        <v>43397480.709876545</v>
      </c>
      <c r="U27" s="192">
        <v>43339283.773791157</v>
      </c>
      <c r="V27" s="192">
        <v>43397672.003600821</v>
      </c>
      <c r="W27" s="192">
        <v>43142837.938850313</v>
      </c>
      <c r="X27" s="192">
        <v>42924815.940072022</v>
      </c>
      <c r="Y27" s="192">
        <v>42301056.41557356</v>
      </c>
      <c r="Z27" s="192">
        <v>42350474.537037045</v>
      </c>
      <c r="AA27" s="192">
        <v>42315599.36021091</v>
      </c>
      <c r="AB27" s="192">
        <v>42013732.317386836</v>
      </c>
      <c r="AC27" s="192">
        <v>41725303.578317903</v>
      </c>
      <c r="AD27" s="192">
        <v>41740547.518004119</v>
      </c>
      <c r="AE27" s="192">
        <f t="shared" si="4"/>
        <v>43397672.003600821</v>
      </c>
      <c r="AF27" s="192">
        <f>HLOOKUP(MAX(T27:AD27),T27:$AD$1158,COUNT(AD27:$AD$1158),FALSE)</f>
        <v>160000</v>
      </c>
      <c r="AK27">
        <v>24</v>
      </c>
      <c r="AL27" s="198">
        <v>41053293.569326296</v>
      </c>
    </row>
    <row r="28" spans="1:38" x14ac:dyDescent="0.25">
      <c r="C28"/>
      <c r="D28"/>
      <c r="E28"/>
      <c r="J28">
        <v>9</v>
      </c>
      <c r="K28">
        <v>11000</v>
      </c>
      <c r="M28">
        <v>26</v>
      </c>
      <c r="N28">
        <f t="shared" si="1"/>
        <v>10</v>
      </c>
      <c r="O28">
        <f t="shared" si="2"/>
        <v>-3000</v>
      </c>
      <c r="P28">
        <f t="shared" si="3"/>
        <v>0.2</v>
      </c>
      <c r="S28">
        <v>26</v>
      </c>
      <c r="T28" s="192">
        <v>46766914.303626545</v>
      </c>
      <c r="U28" s="192">
        <v>46827218.203446507</v>
      </c>
      <c r="V28" s="192">
        <v>47036810.056584366</v>
      </c>
      <c r="W28" s="192">
        <v>47068400.366512351</v>
      </c>
      <c r="X28" s="192">
        <v>46866361.23971194</v>
      </c>
      <c r="Y28" s="192">
        <v>46539814.493312761</v>
      </c>
      <c r="Z28" s="192">
        <v>46787424.768518522</v>
      </c>
      <c r="AA28" s="192">
        <v>46910629.340277784</v>
      </c>
      <c r="AB28" s="192">
        <v>46766842.046039097</v>
      </c>
      <c r="AC28" s="192">
        <v>46636493.05555556</v>
      </c>
      <c r="AD28" s="192">
        <v>46589314.557613172</v>
      </c>
      <c r="AE28" s="192">
        <f t="shared" si="4"/>
        <v>47068400.366512351</v>
      </c>
      <c r="AF28" s="192">
        <f>HLOOKUP(MAX(T28:AD28),T28:$AD$1158,COUNT(AD28:$AD$1158),FALSE)</f>
        <v>165000</v>
      </c>
      <c r="AK28">
        <v>25</v>
      </c>
      <c r="AL28" s="198">
        <v>42969885.171131432</v>
      </c>
    </row>
    <row r="29" spans="1:38" x14ac:dyDescent="0.25">
      <c r="J29">
        <v>10</v>
      </c>
      <c r="K29">
        <v>13000</v>
      </c>
      <c r="M29">
        <v>27</v>
      </c>
      <c r="N29">
        <f t="shared" si="1"/>
        <v>20</v>
      </c>
      <c r="O29">
        <f t="shared" si="2"/>
        <v>-3000</v>
      </c>
      <c r="P29">
        <f t="shared" si="3"/>
        <v>0.2</v>
      </c>
      <c r="S29">
        <v>27</v>
      </c>
      <c r="T29" s="192">
        <v>50031698.977623463</v>
      </c>
      <c r="U29" s="192">
        <v>50473769.692001037</v>
      </c>
      <c r="V29" s="192">
        <v>50711614.744084366</v>
      </c>
      <c r="W29" s="192">
        <v>50895890.600887351</v>
      </c>
      <c r="X29" s="192">
        <v>50987151.974022642</v>
      </c>
      <c r="Y29" s="192">
        <v>50672675.821437761</v>
      </c>
      <c r="Z29" s="192">
        <v>51031377.314814813</v>
      </c>
      <c r="AA29" s="192">
        <v>51211017.754951134</v>
      </c>
      <c r="AB29" s="192">
        <v>51313201.838991784</v>
      </c>
      <c r="AC29" s="192">
        <v>51334056.471836418</v>
      </c>
      <c r="AD29" s="192">
        <v>51485603.620113164</v>
      </c>
      <c r="AE29" s="192">
        <f t="shared" si="4"/>
        <v>51485603.620113164</v>
      </c>
      <c r="AF29" s="192">
        <f>HLOOKUP(MAX(T29:AD29),T29:$AD$1158,COUNT(AD29:$AD$1158),FALSE)</f>
        <v>200000</v>
      </c>
      <c r="AK29">
        <v>26</v>
      </c>
      <c r="AL29" s="198">
        <v>46987063.601509705</v>
      </c>
    </row>
    <row r="30" spans="1:38" ht="16.5" thickBot="1" x14ac:dyDescent="0.3">
      <c r="J30">
        <v>11</v>
      </c>
      <c r="K30">
        <v>15000</v>
      </c>
      <c r="M30">
        <v>28</v>
      </c>
      <c r="N30">
        <f t="shared" si="1"/>
        <v>30</v>
      </c>
      <c r="O30">
        <f t="shared" si="2"/>
        <v>-3000</v>
      </c>
      <c r="P30">
        <f t="shared" si="3"/>
        <v>0.2</v>
      </c>
      <c r="S30">
        <v>28</v>
      </c>
      <c r="T30" s="192">
        <v>53520170.717592604</v>
      </c>
      <c r="U30" s="192">
        <v>53886497.757523149</v>
      </c>
      <c r="V30" s="192">
        <v>54480579.346707828</v>
      </c>
      <c r="W30" s="192">
        <v>54686232.277199082</v>
      </c>
      <c r="X30" s="192">
        <v>54843710.214120373</v>
      </c>
      <c r="Y30" s="192">
        <v>54911433.899176955</v>
      </c>
      <c r="Z30" s="192">
        <v>55468327.546296299</v>
      </c>
      <c r="AA30" s="192">
        <v>55762971.482767493</v>
      </c>
      <c r="AB30" s="192">
        <v>56066311.56764403</v>
      </c>
      <c r="AC30" s="192">
        <v>56245245.949074082</v>
      </c>
      <c r="AD30" s="192">
        <v>56507350.823045261</v>
      </c>
      <c r="AE30" s="192">
        <f t="shared" si="4"/>
        <v>56507350.823045261</v>
      </c>
      <c r="AF30" s="192">
        <f>HLOOKUP(MAX(T30:AD30),T30:$AD$1158,COUNT(AD30:$AD$1158),FALSE)</f>
        <v>200000</v>
      </c>
      <c r="AK30">
        <v>27</v>
      </c>
      <c r="AL30" s="198">
        <v>50903880.999105431</v>
      </c>
    </row>
    <row r="31" spans="1:38" x14ac:dyDescent="0.25">
      <c r="A31" s="75" t="s">
        <v>22</v>
      </c>
      <c r="B31" s="180">
        <v>2002</v>
      </c>
      <c r="C31" s="76">
        <v>2003</v>
      </c>
      <c r="D31" s="76">
        <f>C31+1</f>
        <v>2004</v>
      </c>
      <c r="E31" s="76">
        <f>D31+1</f>
        <v>2005</v>
      </c>
      <c r="F31" s="76">
        <f>E31+1</f>
        <v>2006</v>
      </c>
      <c r="G31" s="181">
        <f>F31+1</f>
        <v>2007</v>
      </c>
      <c r="J31">
        <v>0</v>
      </c>
      <c r="K31">
        <v>15000</v>
      </c>
      <c r="M31">
        <v>29</v>
      </c>
      <c r="N31">
        <f t="shared" si="1"/>
        <v>40</v>
      </c>
      <c r="O31">
        <f t="shared" si="2"/>
        <v>-3000</v>
      </c>
      <c r="P31">
        <f t="shared" si="3"/>
        <v>0.2</v>
      </c>
      <c r="S31">
        <v>29</v>
      </c>
      <c r="T31" s="192">
        <v>56856901.523919754</v>
      </c>
      <c r="U31" s="192">
        <v>57533049.246077679</v>
      </c>
      <c r="V31" s="192">
        <v>58155384.034207828</v>
      </c>
      <c r="W31" s="192">
        <v>58648943.262924396</v>
      </c>
      <c r="X31" s="192">
        <v>58823885.995370373</v>
      </c>
      <c r="Y31" s="192">
        <v>59044295.227301955</v>
      </c>
      <c r="Z31" s="192">
        <v>59620772.569444455</v>
      </c>
      <c r="AA31" s="192">
        <v>60201203.904642493</v>
      </c>
      <c r="AB31" s="192">
        <v>60612671.360596709</v>
      </c>
      <c r="AC31" s="192">
        <v>60942809.36535494</v>
      </c>
      <c r="AD31" s="192">
        <v>61403639.885545276</v>
      </c>
      <c r="AE31" s="192">
        <f t="shared" si="4"/>
        <v>61403639.885545276</v>
      </c>
      <c r="AF31" s="192">
        <f>HLOOKUP(MAX(T31:AD31),T31:$AD$1158,COUNT(AD31:$AD$1158),FALSE)</f>
        <v>200000</v>
      </c>
      <c r="AK31">
        <v>28</v>
      </c>
      <c r="AL31" s="198">
        <v>54921059.429483727</v>
      </c>
    </row>
    <row r="32" spans="1:38" x14ac:dyDescent="0.25">
      <c r="A32" s="78" t="s">
        <v>20</v>
      </c>
      <c r="C32" s="40">
        <f>$B$3+$B$4</f>
        <v>75</v>
      </c>
      <c r="D32" s="40">
        <f>ROUNDDOWN(C32*(1+$B5),0)</f>
        <v>90</v>
      </c>
      <c r="E32" s="40">
        <f t="shared" ref="E32:G32" si="5">ROUNDDOWN(D32*(1+$B5),0)</f>
        <v>108</v>
      </c>
      <c r="F32" s="40">
        <f t="shared" si="5"/>
        <v>129</v>
      </c>
      <c r="G32" s="40">
        <f t="shared" si="5"/>
        <v>154</v>
      </c>
      <c r="M32">
        <v>30</v>
      </c>
      <c r="N32">
        <f t="shared" si="1"/>
        <v>50</v>
      </c>
      <c r="O32">
        <f t="shared" si="2"/>
        <v>-3000</v>
      </c>
      <c r="P32">
        <f t="shared" si="3"/>
        <v>0.2</v>
      </c>
      <c r="S32">
        <v>30</v>
      </c>
      <c r="T32" s="192">
        <v>60345373.263888896</v>
      </c>
      <c r="U32" s="192">
        <v>61020983.675733022</v>
      </c>
      <c r="V32" s="192">
        <v>61924348.636831284</v>
      </c>
      <c r="W32" s="192">
        <v>62439284.939236112</v>
      </c>
      <c r="X32" s="192">
        <v>62906046.248071</v>
      </c>
      <c r="Y32" s="192">
        <v>63048796.858924903</v>
      </c>
      <c r="Z32" s="192">
        <v>63906319.444444455</v>
      </c>
      <c r="AA32" s="192">
        <v>64596360.074266985</v>
      </c>
      <c r="AB32" s="192">
        <v>65203589.329346702</v>
      </c>
      <c r="AC32" s="192">
        <v>65640372.781635806</v>
      </c>
      <c r="AD32" s="192">
        <v>66425387.088477373</v>
      </c>
      <c r="AE32" s="192">
        <f t="shared" si="4"/>
        <v>66425387.088477373</v>
      </c>
      <c r="AF32" s="192">
        <f>HLOOKUP(MAX(T32:AD32),T32:$AD$1158,COUNT(AD32:$AD$1158),FALSE)</f>
        <v>200000</v>
      </c>
      <c r="AK32">
        <v>29</v>
      </c>
      <c r="AL32" s="198">
        <v>58837876.82707946</v>
      </c>
    </row>
    <row r="33" spans="1:38" x14ac:dyDescent="0.25">
      <c r="A33" s="80" t="s">
        <v>19</v>
      </c>
      <c r="C33" s="69">
        <f>$B$2</f>
        <v>150000</v>
      </c>
      <c r="D33" s="69">
        <f>$B$2</f>
        <v>150000</v>
      </c>
      <c r="E33" s="69">
        <f>$B$2</f>
        <v>150000</v>
      </c>
      <c r="F33" s="69">
        <f>$B$2</f>
        <v>150000</v>
      </c>
      <c r="G33" s="84">
        <f>$B$2</f>
        <v>150000</v>
      </c>
      <c r="J33" t="s">
        <v>77</v>
      </c>
      <c r="M33">
        <v>31</v>
      </c>
      <c r="N33">
        <f t="shared" si="1"/>
        <v>-75</v>
      </c>
      <c r="O33">
        <f t="shared" si="2"/>
        <v>-1000</v>
      </c>
      <c r="P33">
        <f t="shared" si="3"/>
        <v>0.2</v>
      </c>
      <c r="S33">
        <v>31</v>
      </c>
      <c r="T33" s="192">
        <v>17585848.765432097</v>
      </c>
      <c r="U33" s="192">
        <v>16405110.837834362</v>
      </c>
      <c r="V33" s="192">
        <v>15414357.397762347</v>
      </c>
      <c r="W33" s="192">
        <v>14037815.634645063</v>
      </c>
      <c r="X33" s="192">
        <v>12611453.189300414</v>
      </c>
      <c r="Y33" s="192">
        <v>10862725.734632203</v>
      </c>
      <c r="Z33" s="192">
        <v>9777806.7129629645</v>
      </c>
      <c r="AA33" s="192">
        <v>8608142.280735597</v>
      </c>
      <c r="AB33" s="192">
        <v>7314072.1450617295</v>
      </c>
      <c r="AC33" s="192">
        <v>5850008.3188657425</v>
      </c>
      <c r="AD33" s="192">
        <v>4729650.607638889</v>
      </c>
      <c r="AE33" s="192">
        <f t="shared" si="4"/>
        <v>17585848.765432097</v>
      </c>
      <c r="AF33" s="192">
        <f>HLOOKUP(MAX(T33:AD33),T33:$AD$1158,COUNT(AD33:$AD$1158),FALSE)</f>
        <v>150000</v>
      </c>
      <c r="AK33">
        <v>30</v>
      </c>
      <c r="AL33" s="198">
        <v>62716678.681954496</v>
      </c>
    </row>
    <row r="34" spans="1:38" x14ac:dyDescent="0.25">
      <c r="A34" s="80" t="s">
        <v>18</v>
      </c>
      <c r="C34" s="82">
        <f>C32*C33</f>
        <v>11250000</v>
      </c>
      <c r="D34" s="82">
        <f>D32*D33</f>
        <v>13500000</v>
      </c>
      <c r="E34" s="82">
        <f>E32*E33</f>
        <v>16200000</v>
      </c>
      <c r="F34" s="82">
        <f>F32*F33</f>
        <v>19350000</v>
      </c>
      <c r="G34" s="83">
        <f>G32*G33</f>
        <v>23100000</v>
      </c>
      <c r="J34">
        <v>1</v>
      </c>
      <c r="K34">
        <v>0.2</v>
      </c>
      <c r="M34">
        <v>32</v>
      </c>
      <c r="N34">
        <f t="shared" si="1"/>
        <v>-65</v>
      </c>
      <c r="O34">
        <f t="shared" si="2"/>
        <v>-1000</v>
      </c>
      <c r="P34">
        <f t="shared" si="3"/>
        <v>0.2</v>
      </c>
      <c r="S34">
        <v>32</v>
      </c>
      <c r="T34" s="192">
        <v>20908700.327932104</v>
      </c>
      <c r="U34" s="192">
        <v>19846915.348508231</v>
      </c>
      <c r="V34" s="192">
        <v>18929893.582818933</v>
      </c>
      <c r="W34" s="192">
        <v>17952298.900462966</v>
      </c>
      <c r="X34" s="192">
        <v>16506868.569958851</v>
      </c>
      <c r="Y34" s="192">
        <v>15053708.204732515</v>
      </c>
      <c r="Z34" s="192">
        <v>14166529.224537041</v>
      </c>
      <c r="AA34" s="192">
        <v>13154944.540895063</v>
      </c>
      <c r="AB34" s="192">
        <v>11974848.090277778</v>
      </c>
      <c r="AC34" s="192">
        <v>10712970.076195989</v>
      </c>
      <c r="AD34" s="192">
        <v>9579357.6388888899</v>
      </c>
      <c r="AE34" s="192">
        <f t="shared" si="4"/>
        <v>20908700.327932104</v>
      </c>
      <c r="AF34" s="192">
        <f>HLOOKUP(MAX(T34:AD34),T34:$AD$1158,COUNT(AD34:$AD$1158),FALSE)</f>
        <v>150000</v>
      </c>
      <c r="AK34">
        <v>31</v>
      </c>
      <c r="AL34" s="198">
        <v>13207861.71125797</v>
      </c>
    </row>
    <row r="35" spans="1:38" x14ac:dyDescent="0.25">
      <c r="A35" s="80" t="s">
        <v>17</v>
      </c>
      <c r="C35" s="82"/>
      <c r="D35" s="82"/>
      <c r="E35" s="82"/>
      <c r="F35" s="82"/>
      <c r="G35" s="83"/>
      <c r="J35">
        <v>2</v>
      </c>
      <c r="K35">
        <v>0.25</v>
      </c>
      <c r="M35">
        <v>33</v>
      </c>
      <c r="N35">
        <f t="shared" si="1"/>
        <v>-55</v>
      </c>
      <c r="O35">
        <f t="shared" si="2"/>
        <v>-1000</v>
      </c>
      <c r="P35">
        <f t="shared" si="3"/>
        <v>0.2</v>
      </c>
      <c r="S35">
        <v>33</v>
      </c>
      <c r="T35" s="192">
        <v>24199301.21527778</v>
      </c>
      <c r="U35" s="192">
        <v>23445239.117155351</v>
      </c>
      <c r="V35" s="192">
        <v>22558116.239068933</v>
      </c>
      <c r="W35" s="192">
        <v>21696510.657793213</v>
      </c>
      <c r="X35" s="192">
        <v>20579431.584362142</v>
      </c>
      <c r="Y35" s="192">
        <v>19139987.501607515</v>
      </c>
      <c r="Z35" s="192">
        <v>18364351.851851854</v>
      </c>
      <c r="AA35" s="192">
        <v>17503970.791538067</v>
      </c>
      <c r="AB35" s="192">
        <v>16519184.02777778</v>
      </c>
      <c r="AC35" s="192">
        <v>15264110.001929011</v>
      </c>
      <c r="AD35" s="192">
        <v>14278440.956147123</v>
      </c>
      <c r="AE35" s="192">
        <f t="shared" si="4"/>
        <v>24199301.21527778</v>
      </c>
      <c r="AF35" s="192">
        <f>HLOOKUP(MAX(T35:AD35),T35:$AD$1158,COUNT(AD35:$AD$1158),FALSE)</f>
        <v>150000</v>
      </c>
      <c r="AK35">
        <v>32</v>
      </c>
      <c r="AL35" s="198">
        <v>17177264.533997368</v>
      </c>
    </row>
    <row r="36" spans="1:38" x14ac:dyDescent="0.25">
      <c r="A36" s="80" t="s">
        <v>16</v>
      </c>
      <c r="C36" s="82">
        <f>$B$15*C34</f>
        <v>2812500</v>
      </c>
      <c r="D36" s="82">
        <f>$B$15*D34</f>
        <v>3375000</v>
      </c>
      <c r="E36" s="82">
        <f>$B$15*E34</f>
        <v>4050000</v>
      </c>
      <c r="F36" s="82">
        <f>$B$15*F34</f>
        <v>4837500</v>
      </c>
      <c r="G36" s="83">
        <f>$B$15*G34</f>
        <v>5775000</v>
      </c>
      <c r="J36">
        <v>3</v>
      </c>
      <c r="K36">
        <v>0.3</v>
      </c>
      <c r="M36">
        <v>34</v>
      </c>
      <c r="N36">
        <f t="shared" si="1"/>
        <v>-45</v>
      </c>
      <c r="O36">
        <f t="shared" si="2"/>
        <v>-1000</v>
      </c>
      <c r="P36">
        <f t="shared" si="3"/>
        <v>0.2</v>
      </c>
      <c r="S36">
        <v>34</v>
      </c>
      <c r="T36" s="192">
        <v>27639545.235339511</v>
      </c>
      <c r="U36" s="192">
        <v>26887043.627829216</v>
      </c>
      <c r="V36" s="192">
        <v>26279305.234053504</v>
      </c>
      <c r="W36" s="192">
        <v>25359990.234375</v>
      </c>
      <c r="X36" s="192">
        <v>24474846.965020578</v>
      </c>
      <c r="Y36" s="192">
        <v>23330969.971707821</v>
      </c>
      <c r="Z36" s="192">
        <v>22753074.363425929</v>
      </c>
      <c r="AA36" s="192">
        <v>22050773.051697534</v>
      </c>
      <c r="AB36" s="192">
        <v>21179959.972993828</v>
      </c>
      <c r="AC36" s="192">
        <v>20127071.759259261</v>
      </c>
      <c r="AD36" s="192">
        <v>19252412.551440332</v>
      </c>
      <c r="AE36" s="192">
        <f t="shared" si="4"/>
        <v>27639545.235339511</v>
      </c>
      <c r="AF36" s="192">
        <f>HLOOKUP(MAX(T36:AD36),T36:$AD$1158,COUNT(AD36:$AD$1158),FALSE)</f>
        <v>150000</v>
      </c>
      <c r="AK36">
        <v>33</v>
      </c>
      <c r="AL36" s="198">
        <v>21047499.900343098</v>
      </c>
    </row>
    <row r="37" spans="1:38" x14ac:dyDescent="0.25">
      <c r="A37" s="80" t="s">
        <v>14</v>
      </c>
      <c r="C37" s="82">
        <f>$B$7*C32</f>
        <v>3750000</v>
      </c>
      <c r="D37" s="82">
        <f>$B$7*(D32)</f>
        <v>4500000</v>
      </c>
      <c r="E37" s="82">
        <f>$B$7*(E32)</f>
        <v>5400000</v>
      </c>
      <c r="F37" s="82">
        <f>$B$7*(F32)</f>
        <v>6450000</v>
      </c>
      <c r="G37" s="83">
        <f>$B$7*(G32)</f>
        <v>7700000</v>
      </c>
      <c r="J37">
        <v>4</v>
      </c>
      <c r="K37">
        <v>0.35</v>
      </c>
      <c r="M37">
        <v>35</v>
      </c>
      <c r="N37">
        <f t="shared" si="1"/>
        <v>-35</v>
      </c>
      <c r="O37">
        <f t="shared" si="2"/>
        <v>-1000</v>
      </c>
      <c r="P37">
        <f t="shared" si="3"/>
        <v>0.2</v>
      </c>
      <c r="S37">
        <v>35</v>
      </c>
      <c r="T37" s="192">
        <v>30930146.122685187</v>
      </c>
      <c r="U37" s="192">
        <v>30485367.39647634</v>
      </c>
      <c r="V37" s="192">
        <v>29907527.890303504</v>
      </c>
      <c r="W37" s="192">
        <v>29274473.500192907</v>
      </c>
      <c r="X37" s="192">
        <v>28408440.715020578</v>
      </c>
      <c r="Y37" s="192">
        <v>27417249.268582817</v>
      </c>
      <c r="Z37" s="192">
        <v>26950896.990740743</v>
      </c>
      <c r="AA37" s="192">
        <v>26399799.302340537</v>
      </c>
      <c r="AB37" s="192">
        <v>25583156.507201642</v>
      </c>
      <c r="AC37" s="192">
        <v>24778505.256558646</v>
      </c>
      <c r="AD37" s="192">
        <v>24102119.582690332</v>
      </c>
      <c r="AE37" s="192">
        <f t="shared" si="4"/>
        <v>30930146.122685187</v>
      </c>
      <c r="AF37" s="192">
        <f>HLOOKUP(MAX(T37:AD37),T37:$AD$1158,COUNT(AD37:$AD$1158),FALSE)</f>
        <v>150000</v>
      </c>
      <c r="AK37">
        <v>34</v>
      </c>
      <c r="AL37" s="198">
        <v>25016902.72308249</v>
      </c>
    </row>
    <row r="38" spans="1:38" x14ac:dyDescent="0.25">
      <c r="A38" s="80" t="s">
        <v>11</v>
      </c>
      <c r="C38" s="82">
        <f>$B$16*C37</f>
        <v>937500</v>
      </c>
      <c r="D38" s="82">
        <f>($B$16)*D37</f>
        <v>1125000</v>
      </c>
      <c r="E38" s="82">
        <f>($B$16)*E37</f>
        <v>1350000</v>
      </c>
      <c r="F38" s="82">
        <f>($B$16)*F37</f>
        <v>1612500</v>
      </c>
      <c r="G38" s="83">
        <f>($B$16)*G37</f>
        <v>1925000</v>
      </c>
      <c r="J38">
        <v>5</v>
      </c>
      <c r="K38">
        <v>0.4</v>
      </c>
      <c r="M38">
        <v>36</v>
      </c>
      <c r="N38">
        <f t="shared" si="1"/>
        <v>-25</v>
      </c>
      <c r="O38">
        <f t="shared" si="2"/>
        <v>-1000</v>
      </c>
      <c r="P38">
        <f t="shared" si="3"/>
        <v>0.2</v>
      </c>
      <c r="S38">
        <v>36</v>
      </c>
      <c r="T38" s="192">
        <v>34370390.142746918</v>
      </c>
      <c r="U38" s="192">
        <v>33927171.907150216</v>
      </c>
      <c r="V38" s="192">
        <v>33628716.885288067</v>
      </c>
      <c r="W38" s="192">
        <v>33018685.257523157</v>
      </c>
      <c r="X38" s="192">
        <v>32442825.360082306</v>
      </c>
      <c r="Y38" s="192">
        <v>31463868.272569448</v>
      </c>
      <c r="Z38" s="192">
        <v>31189861.834490739</v>
      </c>
      <c r="AA38" s="192">
        <v>30655052.445023149</v>
      </c>
      <c r="AB38" s="192">
        <v>30127492.444701642</v>
      </c>
      <c r="AC38" s="192">
        <v>29429938.753858022</v>
      </c>
      <c r="AD38" s="192">
        <v>29076091.177983541</v>
      </c>
      <c r="AE38" s="192">
        <f t="shared" si="4"/>
        <v>34370390.142746918</v>
      </c>
      <c r="AF38" s="192">
        <f>HLOOKUP(MAX(T38:AD38),T38:$AD$1158,COUNT(AD38:$AD$1158),FALSE)</f>
        <v>150000</v>
      </c>
      <c r="AK38">
        <v>35</v>
      </c>
      <c r="AL38" s="198">
        <v>28804498.542433489</v>
      </c>
    </row>
    <row r="39" spans="1:38" x14ac:dyDescent="0.25">
      <c r="A39" s="80" t="s">
        <v>10</v>
      </c>
      <c r="C39" s="82">
        <f>$B$13</f>
        <v>1200000</v>
      </c>
      <c r="D39" s="82">
        <f>$B$13</f>
        <v>1200000</v>
      </c>
      <c r="E39" s="82">
        <f>$B$13</f>
        <v>1200000</v>
      </c>
      <c r="F39" s="82">
        <f>$B$13</f>
        <v>1200000</v>
      </c>
      <c r="G39" s="83">
        <f>$B$13</f>
        <v>1200000</v>
      </c>
      <c r="J39">
        <v>6</v>
      </c>
      <c r="K39">
        <v>0.45</v>
      </c>
      <c r="M39">
        <v>37</v>
      </c>
      <c r="N39">
        <f t="shared" si="1"/>
        <v>-15</v>
      </c>
      <c r="O39">
        <f t="shared" si="2"/>
        <v>-1000</v>
      </c>
      <c r="P39">
        <f t="shared" si="3"/>
        <v>0.2</v>
      </c>
      <c r="S39">
        <v>37</v>
      </c>
      <c r="T39" s="192">
        <v>37590039.54475309</v>
      </c>
      <c r="U39" s="192">
        <v>37328497.299382716</v>
      </c>
      <c r="V39" s="192">
        <v>37256939.541538067</v>
      </c>
      <c r="W39" s="192">
        <v>36933168.523341052</v>
      </c>
      <c r="X39" s="192">
        <v>36292426.697530866</v>
      </c>
      <c r="Y39" s="192">
        <v>35694511.035558127</v>
      </c>
      <c r="Z39" s="192">
        <v>35537442.129629627</v>
      </c>
      <c r="AA39" s="192">
        <v>35201854.705182612</v>
      </c>
      <c r="AB39" s="192">
        <v>34788268.389917701</v>
      </c>
      <c r="AC39" s="192">
        <v>34292900.511188276</v>
      </c>
      <c r="AD39" s="192">
        <v>33925798.209233537</v>
      </c>
      <c r="AE39" s="192">
        <f t="shared" si="4"/>
        <v>37590039.54475309</v>
      </c>
      <c r="AF39" s="192">
        <f>HLOOKUP(MAX(T39:AD39),T39:$AD$1158,COUNT(AD39:$AD$1158),FALSE)</f>
        <v>150000</v>
      </c>
      <c r="AK39">
        <v>36</v>
      </c>
      <c r="AL39" s="198">
        <v>32637170.478327073</v>
      </c>
    </row>
    <row r="40" spans="1:38" x14ac:dyDescent="0.25">
      <c r="A40" s="80" t="s">
        <v>8</v>
      </c>
      <c r="C40" s="82">
        <f>$B$17*C39</f>
        <v>120000</v>
      </c>
      <c r="D40" s="82">
        <f>($B$17)*D39</f>
        <v>120000</v>
      </c>
      <c r="E40" s="82">
        <f>($B$17)*E39</f>
        <v>120000</v>
      </c>
      <c r="F40" s="82">
        <f>($B$17)*F39</f>
        <v>120000</v>
      </c>
      <c r="G40" s="83">
        <f>($B$17)*G39</f>
        <v>120000</v>
      </c>
      <c r="J40">
        <v>7</v>
      </c>
      <c r="K40">
        <v>0.5</v>
      </c>
      <c r="M40">
        <v>38</v>
      </c>
      <c r="N40">
        <f t="shared" si="1"/>
        <v>-10</v>
      </c>
      <c r="O40">
        <f t="shared" si="2"/>
        <v>-1000</v>
      </c>
      <c r="P40">
        <f t="shared" si="3"/>
        <v>0.2</v>
      </c>
      <c r="S40">
        <v>38</v>
      </c>
      <c r="T40" s="192">
        <v>39286941.068672836</v>
      </c>
      <c r="U40" s="192">
        <v>39226158.371913582</v>
      </c>
      <c r="V40" s="192">
        <v>38997100.372942388</v>
      </c>
      <c r="W40" s="192">
        <v>38863988.715277776</v>
      </c>
      <c r="X40" s="192">
        <v>38263041.40946503</v>
      </c>
      <c r="Y40" s="192">
        <v>37654364.068930045</v>
      </c>
      <c r="Z40" s="192">
        <v>37611668.113425933</v>
      </c>
      <c r="AA40" s="192">
        <v>37444566.454475313</v>
      </c>
      <c r="AB40" s="192">
        <v>37108953.028549388</v>
      </c>
      <c r="AC40" s="192">
        <v>36591264.467592604</v>
      </c>
      <c r="AD40" s="192">
        <v>36251804.912551448</v>
      </c>
      <c r="AE40" s="192">
        <f t="shared" si="4"/>
        <v>39286941.068672836</v>
      </c>
      <c r="AF40" s="192">
        <f>HLOOKUP(MAX(T40:AD40),T40:$AD$1158,COUNT(AD40:$AD$1158),FALSE)</f>
        <v>150000</v>
      </c>
      <c r="AK40">
        <v>37</v>
      </c>
      <c r="AL40" s="198">
        <v>36644136.731518611</v>
      </c>
    </row>
    <row r="41" spans="1:38" x14ac:dyDescent="0.25">
      <c r="A41" s="80" t="s">
        <v>7</v>
      </c>
      <c r="C41" s="82">
        <f>B20</f>
        <v>100000</v>
      </c>
      <c r="D41" s="82">
        <f t="shared" ref="D41:G43" si="6">C41*(1+$B$23)</f>
        <v>120000</v>
      </c>
      <c r="E41" s="82">
        <f t="shared" si="6"/>
        <v>144000</v>
      </c>
      <c r="F41" s="82">
        <f t="shared" si="6"/>
        <v>172800</v>
      </c>
      <c r="G41" s="83">
        <f t="shared" si="6"/>
        <v>207360</v>
      </c>
      <c r="J41">
        <v>0</v>
      </c>
      <c r="K41">
        <v>0.5</v>
      </c>
      <c r="M41">
        <v>39</v>
      </c>
      <c r="N41">
        <f t="shared" si="1"/>
        <v>-5</v>
      </c>
      <c r="O41">
        <f t="shared" si="2"/>
        <v>-1000</v>
      </c>
      <c r="P41">
        <f t="shared" si="3"/>
        <v>0.2</v>
      </c>
      <c r="S41">
        <v>39</v>
      </c>
      <c r="T41" s="192">
        <v>40880640.432098769</v>
      </c>
      <c r="U41" s="192">
        <v>40893088.469328709</v>
      </c>
      <c r="V41" s="192">
        <v>40849947.675540127</v>
      </c>
      <c r="W41" s="192">
        <v>40677380.280671299</v>
      </c>
      <c r="X41" s="192">
        <v>40326811.342592604</v>
      </c>
      <c r="Y41" s="192">
        <v>39741130.039544754</v>
      </c>
      <c r="Z41" s="192">
        <v>39685894.097222224</v>
      </c>
      <c r="AA41" s="192">
        <v>39550880.955825619</v>
      </c>
      <c r="AB41" s="192">
        <v>39332604.327417701</v>
      </c>
      <c r="AC41" s="192">
        <v>38944334.008487657</v>
      </c>
      <c r="AD41" s="192">
        <v>38728435.329861112</v>
      </c>
      <c r="AE41" s="192">
        <f t="shared" si="4"/>
        <v>40893088.469328709</v>
      </c>
      <c r="AF41" s="192">
        <f>HLOOKUP(MAX(T41:AD41),T41:$AD$1158,COUNT(AD41:$AD$1158),FALSE)</f>
        <v>155000</v>
      </c>
      <c r="AK41">
        <v>38</v>
      </c>
      <c r="AL41" s="198">
        <v>38583010.75773669</v>
      </c>
    </row>
    <row r="42" spans="1:38" x14ac:dyDescent="0.25">
      <c r="A42" s="80" t="s">
        <v>6</v>
      </c>
      <c r="C42" s="82">
        <f>B21</f>
        <v>150000</v>
      </c>
      <c r="D42" s="82">
        <f t="shared" si="6"/>
        <v>180000</v>
      </c>
      <c r="E42" s="82">
        <f t="shared" si="6"/>
        <v>216000</v>
      </c>
      <c r="F42" s="82">
        <f t="shared" si="6"/>
        <v>259200</v>
      </c>
      <c r="G42" s="83">
        <f t="shared" si="6"/>
        <v>311040</v>
      </c>
      <c r="M42">
        <v>40</v>
      </c>
      <c r="N42">
        <f t="shared" si="1"/>
        <v>0</v>
      </c>
      <c r="O42">
        <f t="shared" si="2"/>
        <v>-1000</v>
      </c>
      <c r="P42">
        <f t="shared" si="3"/>
        <v>0.2</v>
      </c>
      <c r="S42">
        <v>40</v>
      </c>
      <c r="T42" s="192">
        <v>42694934.413580254</v>
      </c>
      <c r="U42" s="192">
        <v>42667962.882587455</v>
      </c>
      <c r="V42" s="192">
        <v>42753503.890174903</v>
      </c>
      <c r="W42" s="192">
        <v>42527468.291859567</v>
      </c>
      <c r="X42" s="192">
        <v>42335604.423868313</v>
      </c>
      <c r="Y42" s="192">
        <v>41740643.365805037</v>
      </c>
      <c r="Z42" s="192">
        <v>41809490.740740739</v>
      </c>
      <c r="AA42" s="192">
        <v>41793592.705118321</v>
      </c>
      <c r="AB42" s="192">
        <v>41512149.562757201</v>
      </c>
      <c r="AC42" s="192">
        <v>41242697.964891978</v>
      </c>
      <c r="AD42" s="192">
        <v>41272846.418467082</v>
      </c>
      <c r="AE42" s="192">
        <f t="shared" si="4"/>
        <v>42753503.890174903</v>
      </c>
      <c r="AF42" s="192">
        <f>HLOOKUP(MAX(T42:AD42),T42:$AD$1158,COUNT(AD42:$AD$1158),FALSE)</f>
        <v>160000</v>
      </c>
      <c r="AK42">
        <v>39</v>
      </c>
      <c r="AL42" s="198">
        <v>40476808.667412192</v>
      </c>
    </row>
    <row r="43" spans="1:38" x14ac:dyDescent="0.25">
      <c r="A43" s="80" t="s">
        <v>5</v>
      </c>
      <c r="C43" s="69">
        <f>B22</f>
        <v>300000</v>
      </c>
      <c r="D43" s="69">
        <f t="shared" si="6"/>
        <v>360000</v>
      </c>
      <c r="E43" s="69">
        <f>D43*(1+$B$23)</f>
        <v>432000</v>
      </c>
      <c r="F43" s="69">
        <f t="shared" si="6"/>
        <v>518400</v>
      </c>
      <c r="G43" s="84">
        <f t="shared" si="6"/>
        <v>622080</v>
      </c>
      <c r="M43">
        <v>41</v>
      </c>
      <c r="N43">
        <f t="shared" si="1"/>
        <v>10</v>
      </c>
      <c r="O43">
        <f t="shared" si="2"/>
        <v>-1000</v>
      </c>
      <c r="P43">
        <f t="shared" si="3"/>
        <v>0.2</v>
      </c>
      <c r="S43">
        <v>41</v>
      </c>
      <c r="T43" s="192">
        <v>46017785.976080254</v>
      </c>
      <c r="U43" s="192">
        <v>46109767.393261321</v>
      </c>
      <c r="V43" s="192">
        <v>46346512.024176963</v>
      </c>
      <c r="W43" s="192">
        <v>46405255.111882716</v>
      </c>
      <c r="X43" s="192">
        <v>46231019.804526754</v>
      </c>
      <c r="Y43" s="192">
        <v>45931625.835905351</v>
      </c>
      <c r="Z43" s="192">
        <v>46198213.252314813</v>
      </c>
      <c r="AA43" s="192">
        <v>46340394.965277784</v>
      </c>
      <c r="AB43" s="192">
        <v>46217031.571502067</v>
      </c>
      <c r="AC43" s="192">
        <v>46105659.722222231</v>
      </c>
      <c r="AD43" s="192">
        <v>46075483.539094657</v>
      </c>
      <c r="AE43" s="192">
        <f t="shared" si="4"/>
        <v>46405255.111882716</v>
      </c>
      <c r="AF43" s="192">
        <f>HLOOKUP(MAX(T43:AD43),T43:$AD$1158,COUNT(AD43:$AD$1158),FALSE)</f>
        <v>165000</v>
      </c>
      <c r="AK43">
        <v>40</v>
      </c>
      <c r="AL43" s="198">
        <v>42370606.577087693</v>
      </c>
    </row>
    <row r="44" spans="1:38" x14ac:dyDescent="0.25">
      <c r="A44" s="80" t="s">
        <v>4</v>
      </c>
      <c r="C44" s="69">
        <f>C43+C36+C37+C38+C39+C40+C41+C42</f>
        <v>9370000</v>
      </c>
      <c r="D44" s="69">
        <f>D43+D36+D37+D38+D39+D40+D41+D42</f>
        <v>10980000</v>
      </c>
      <c r="E44" s="69">
        <f>E43+E36+E37+E38+E39+E40+E41+E42</f>
        <v>12912000</v>
      </c>
      <c r="F44" s="69">
        <f>F43+F36+F37+F38+F39+F40+F41+F42</f>
        <v>15170400</v>
      </c>
      <c r="G44" s="84">
        <f>G43+G36+G37+G38+G39+G40+G41+G42</f>
        <v>17860480</v>
      </c>
      <c r="M44">
        <v>42</v>
      </c>
      <c r="N44">
        <f t="shared" si="1"/>
        <v>20</v>
      </c>
      <c r="O44">
        <f t="shared" si="2"/>
        <v>-1000</v>
      </c>
      <c r="P44">
        <f t="shared" si="3"/>
        <v>0.2</v>
      </c>
      <c r="S44">
        <v>42</v>
      </c>
      <c r="T44" s="192">
        <v>49237435.378086425</v>
      </c>
      <c r="U44" s="192">
        <v>49708091.161908433</v>
      </c>
      <c r="V44" s="192">
        <v>49974734.680426963</v>
      </c>
      <c r="W44" s="192">
        <v>50186163.315007724</v>
      </c>
      <c r="X44" s="192">
        <v>50303582.818930045</v>
      </c>
      <c r="Y44" s="192">
        <v>50017905.132780351</v>
      </c>
      <c r="Z44" s="192">
        <v>50396035.879629634</v>
      </c>
      <c r="AA44" s="192">
        <v>50595648.107960396</v>
      </c>
      <c r="AB44" s="192">
        <v>50717261.445473261</v>
      </c>
      <c r="AC44" s="192">
        <v>50757093.219521604</v>
      </c>
      <c r="AD44" s="192">
        <v>50925190.570344657</v>
      </c>
      <c r="AE44" s="192">
        <f t="shared" si="4"/>
        <v>50925190.570344657</v>
      </c>
      <c r="AF44" s="192">
        <f>HLOOKUP(MAX(T44:AD44),T44:$AD$1158,COUNT(AD44:$AD$1158),FALSE)</f>
        <v>200000</v>
      </c>
      <c r="AK44">
        <v>41</v>
      </c>
      <c r="AL44" s="198">
        <v>46340009.399827085</v>
      </c>
    </row>
    <row r="45" spans="1:38" x14ac:dyDescent="0.25">
      <c r="A45" s="80" t="s">
        <v>3</v>
      </c>
      <c r="C45" s="82">
        <f>C34-C44</f>
        <v>1880000</v>
      </c>
      <c r="D45" s="82">
        <f>D34-D44</f>
        <v>2520000</v>
      </c>
      <c r="E45" s="82">
        <f>E34-E44</f>
        <v>3288000</v>
      </c>
      <c r="F45" s="82">
        <f>F34-F44</f>
        <v>4179600</v>
      </c>
      <c r="G45" s="83">
        <f>G34-G44</f>
        <v>5239520</v>
      </c>
      <c r="M45">
        <v>43</v>
      </c>
      <c r="N45">
        <f t="shared" si="1"/>
        <v>30</v>
      </c>
      <c r="O45">
        <f t="shared" si="2"/>
        <v>-1000</v>
      </c>
      <c r="P45">
        <f t="shared" si="3"/>
        <v>0.2</v>
      </c>
      <c r="S45">
        <v>43</v>
      </c>
      <c r="T45" s="192">
        <v>52677679.398148157</v>
      </c>
      <c r="U45" s="192">
        <v>53075683.955439813</v>
      </c>
      <c r="V45" s="192">
        <v>53695923.675411522</v>
      </c>
      <c r="W45" s="192">
        <v>53930375.072337963</v>
      </c>
      <c r="X45" s="192">
        <v>54115005.787037045</v>
      </c>
      <c r="Y45" s="192">
        <v>54208887.602880664</v>
      </c>
      <c r="Z45" s="192">
        <v>54784758.391203709</v>
      </c>
      <c r="AA45" s="192">
        <v>55099826.228137866</v>
      </c>
      <c r="AB45" s="192">
        <v>55422143.454218112</v>
      </c>
      <c r="AC45" s="192">
        <v>55620054.976851858</v>
      </c>
      <c r="AD45" s="192">
        <v>55899162.165637866</v>
      </c>
      <c r="AE45" s="192">
        <f t="shared" si="4"/>
        <v>55899162.165637866</v>
      </c>
      <c r="AF45" s="192">
        <f>HLOOKUP(MAX(T45:AD45),T45:$AD$1158,COUNT(AD45:$AD$1158),FALSE)</f>
        <v>200000</v>
      </c>
      <c r="AK45">
        <v>42</v>
      </c>
      <c r="AL45" s="198">
        <v>50210244.766172811</v>
      </c>
    </row>
    <row r="46" spans="1:38" x14ac:dyDescent="0.25">
      <c r="A46" s="80" t="s">
        <v>2</v>
      </c>
      <c r="C46" s="69">
        <f>($B$25)*C45</f>
        <v>658000</v>
      </c>
      <c r="D46" s="69">
        <f>($B$25)*D45</f>
        <v>882000</v>
      </c>
      <c r="E46" s="69">
        <f>($B$25)*E45</f>
        <v>1150800</v>
      </c>
      <c r="F46" s="69">
        <f>($B$25)*F45</f>
        <v>1462860</v>
      </c>
      <c r="G46" s="84">
        <f>($B$25)*G45</f>
        <v>1833832</v>
      </c>
      <c r="M46">
        <v>44</v>
      </c>
      <c r="N46">
        <f t="shared" si="1"/>
        <v>40</v>
      </c>
      <c r="O46">
        <f t="shared" si="2"/>
        <v>-1000</v>
      </c>
      <c r="P46">
        <f t="shared" si="3"/>
        <v>0.2</v>
      </c>
      <c r="S46">
        <v>44</v>
      </c>
      <c r="T46" s="192">
        <v>55968280.285493836</v>
      </c>
      <c r="U46" s="192">
        <v>56674007.72408694</v>
      </c>
      <c r="V46" s="192">
        <v>57324146.331661522</v>
      </c>
      <c r="W46" s="192">
        <v>57844858.338155873</v>
      </c>
      <c r="X46" s="192">
        <v>58048599.537037045</v>
      </c>
      <c r="Y46" s="192">
        <v>58295166.899755664</v>
      </c>
      <c r="Z46" s="192">
        <v>58892068.142361112</v>
      </c>
      <c r="AA46" s="192">
        <v>59491476.618762866</v>
      </c>
      <c r="AB46" s="192">
        <v>59922373.328189306</v>
      </c>
      <c r="AC46" s="192">
        <v>60271488.474151231</v>
      </c>
      <c r="AD46" s="192">
        <v>60748869.196887873</v>
      </c>
      <c r="AE46" s="192">
        <f t="shared" si="4"/>
        <v>60748869.196887873</v>
      </c>
      <c r="AF46" s="192">
        <f>HLOOKUP(MAX(T46:AD46),T46:$AD$1158,COUNT(AD46:$AD$1158),FALSE)</f>
        <v>200000</v>
      </c>
      <c r="AK46">
        <v>43</v>
      </c>
      <c r="AL46" s="198">
        <v>54179647.588912211</v>
      </c>
    </row>
    <row r="47" spans="1:38" ht="16.5" thickBot="1" x14ac:dyDescent="0.3">
      <c r="A47" s="80" t="s">
        <v>1</v>
      </c>
      <c r="C47" s="70">
        <f>C45-C46</f>
        <v>1222000</v>
      </c>
      <c r="D47" s="70">
        <f>D45-D46</f>
        <v>1638000</v>
      </c>
      <c r="E47" s="70">
        <f>E45-E46</f>
        <v>2137200</v>
      </c>
      <c r="F47" s="70">
        <f>F45-F46</f>
        <v>2716740</v>
      </c>
      <c r="G47" s="85">
        <f>G45-G46</f>
        <v>3405688</v>
      </c>
      <c r="M47">
        <v>45</v>
      </c>
      <c r="N47">
        <f t="shared" si="1"/>
        <v>50</v>
      </c>
      <c r="O47">
        <f t="shared" si="2"/>
        <v>-1000</v>
      </c>
      <c r="P47">
        <f t="shared" si="3"/>
        <v>0.2</v>
      </c>
      <c r="S47">
        <v>45</v>
      </c>
      <c r="T47" s="192">
        <v>59408524.30555556</v>
      </c>
      <c r="U47" s="192">
        <v>60115812.234760799</v>
      </c>
      <c r="V47" s="192">
        <v>61045335.326646097</v>
      </c>
      <c r="W47" s="192">
        <v>61589070.095486119</v>
      </c>
      <c r="X47" s="192">
        <v>62082984.182098769</v>
      </c>
      <c r="Y47" s="192">
        <v>62254533.259387866</v>
      </c>
      <c r="Z47" s="192">
        <v>63131032.986111119</v>
      </c>
      <c r="AA47" s="192">
        <v>63840502.869405873</v>
      </c>
      <c r="AB47" s="192">
        <v>64466709.265689313</v>
      </c>
      <c r="AC47" s="192">
        <v>64922921.971450627</v>
      </c>
      <c r="AD47" s="192">
        <v>65722840.792181075</v>
      </c>
      <c r="AE47" s="192">
        <f t="shared" si="4"/>
        <v>65722840.792181075</v>
      </c>
      <c r="AF47" s="192">
        <f>HLOOKUP(MAX(T47:AD47),T47:$AD$1158,COUNT(AD47:$AD$1158),FALSE)</f>
        <v>200000</v>
      </c>
      <c r="AK47">
        <v>44</v>
      </c>
      <c r="AL47" s="198">
        <v>58049882.955257945</v>
      </c>
    </row>
    <row r="48" spans="1:38" ht="17.25" thickTop="1" thickBot="1" x14ac:dyDescent="0.3">
      <c r="A48" s="86" t="s">
        <v>0</v>
      </c>
      <c r="B48" s="182"/>
      <c r="C48" s="74">
        <f>C47/C34</f>
        <v>0.10862222222222222</v>
      </c>
      <c r="D48" s="74">
        <f>D47/D34</f>
        <v>0.12133333333333333</v>
      </c>
      <c r="E48" s="74">
        <f>E47/E34</f>
        <v>0.13192592592592592</v>
      </c>
      <c r="F48" s="74">
        <f>F47/F34</f>
        <v>0.1404</v>
      </c>
      <c r="G48" s="87">
        <f>G47/G34</f>
        <v>0.14743238095238095</v>
      </c>
      <c r="M48">
        <v>46</v>
      </c>
      <c r="N48">
        <f t="shared" si="1"/>
        <v>-75</v>
      </c>
      <c r="O48">
        <f t="shared" si="2"/>
        <v>1000</v>
      </c>
      <c r="P48">
        <f t="shared" si="3"/>
        <v>0.2</v>
      </c>
      <c r="S48">
        <v>46</v>
      </c>
      <c r="T48" s="192">
        <v>17235298.996913578</v>
      </c>
      <c r="U48" s="192">
        <v>16085786.474408437</v>
      </c>
      <c r="V48" s="192">
        <v>15121191.165123459</v>
      </c>
      <c r="W48" s="192">
        <v>13773447.86844136</v>
      </c>
      <c r="X48" s="192">
        <v>12374238.200874487</v>
      </c>
      <c r="Y48" s="192">
        <v>10654309.212641463</v>
      </c>
      <c r="Z48" s="192">
        <v>9588819.4444444459</v>
      </c>
      <c r="AA48" s="192">
        <v>8438132.1534207817</v>
      </c>
      <c r="AB48" s="192">
        <v>7163039.1589506175</v>
      </c>
      <c r="AC48" s="192">
        <v>5718404.5862268545</v>
      </c>
      <c r="AD48" s="192">
        <v>4612951.388888889</v>
      </c>
      <c r="AE48" s="192">
        <f t="shared" si="4"/>
        <v>17235298.996913578</v>
      </c>
      <c r="AF48" s="192">
        <f>HLOOKUP(MAX(T48:AD48),T48:$AD$1158,COUNT(AD48:$AD$1158),FALSE)</f>
        <v>150000</v>
      </c>
      <c r="AK48">
        <v>45</v>
      </c>
      <c r="AL48" s="198">
        <v>61882554.891151518</v>
      </c>
    </row>
    <row r="49" spans="1:38" x14ac:dyDescent="0.25">
      <c r="A49" s="183" t="s">
        <v>62</v>
      </c>
      <c r="B49" s="184">
        <v>-3000000</v>
      </c>
      <c r="C49" s="184"/>
      <c r="D49" s="185"/>
      <c r="E49" s="185"/>
      <c r="F49" s="184">
        <v>-1500000</v>
      </c>
      <c r="G49" s="186"/>
      <c r="M49">
        <v>47</v>
      </c>
      <c r="N49">
        <f t="shared" si="1"/>
        <v>-65</v>
      </c>
      <c r="O49">
        <f t="shared" si="2"/>
        <v>1000</v>
      </c>
      <c r="P49">
        <f t="shared" si="3"/>
        <v>0.2</v>
      </c>
      <c r="S49">
        <v>47</v>
      </c>
      <c r="T49" s="192">
        <v>20511568.528163582</v>
      </c>
      <c r="U49" s="192">
        <v>19481461.066100825</v>
      </c>
      <c r="V49" s="192">
        <v>18591592.078189306</v>
      </c>
      <c r="W49" s="192">
        <v>17639703.414351854</v>
      </c>
      <c r="X49" s="192">
        <v>16223523.662551444</v>
      </c>
      <c r="Y49" s="192">
        <v>14797516.075102884</v>
      </c>
      <c r="Z49" s="192">
        <v>13929314.236111116</v>
      </c>
      <c r="AA49" s="192">
        <v>12936706.69367284</v>
      </c>
      <c r="AB49" s="192">
        <v>11776039.49652778</v>
      </c>
      <c r="AC49" s="192">
        <v>10533138.623649692</v>
      </c>
      <c r="AD49" s="192">
        <v>9416076.3888888899</v>
      </c>
      <c r="AE49" s="192">
        <f t="shared" si="4"/>
        <v>20511568.528163582</v>
      </c>
      <c r="AF49" s="192">
        <f>HLOOKUP(MAX(T49:AD49),T49:$AD$1158,COUNT(AD49:$AD$1158),FALSE)</f>
        <v>150000</v>
      </c>
      <c r="AK49">
        <v>46</v>
      </c>
      <c r="AL49" s="198">
        <v>12959584.998001274</v>
      </c>
    </row>
    <row r="50" spans="1:38" x14ac:dyDescent="0.25">
      <c r="A50" s="80" t="s">
        <v>63</v>
      </c>
      <c r="C50" s="82">
        <f>C36+C38+C40</f>
        <v>3870000</v>
      </c>
      <c r="D50" s="82">
        <f>D36+D38+D40</f>
        <v>4620000</v>
      </c>
      <c r="E50" s="82">
        <f t="shared" ref="E50:G50" si="7">E36+E38+E40</f>
        <v>5520000</v>
      </c>
      <c r="F50" s="82">
        <f t="shared" si="7"/>
        <v>6570000</v>
      </c>
      <c r="G50" s="83">
        <f t="shared" si="7"/>
        <v>7820000</v>
      </c>
      <c r="M50">
        <v>48</v>
      </c>
      <c r="N50">
        <f t="shared" si="1"/>
        <v>-55</v>
      </c>
      <c r="O50">
        <f t="shared" si="2"/>
        <v>1000</v>
      </c>
      <c r="P50">
        <f t="shared" si="3"/>
        <v>0.2</v>
      </c>
      <c r="S50">
        <v>48</v>
      </c>
      <c r="T50" s="192">
        <v>23756039.49652778</v>
      </c>
      <c r="U50" s="192">
        <v>23031557.114840537</v>
      </c>
      <c r="V50" s="192">
        <v>22173232.703189302</v>
      </c>
      <c r="W50" s="192">
        <v>21337785.252700623</v>
      </c>
      <c r="X50" s="192">
        <v>20247858.957047328</v>
      </c>
      <c r="Y50" s="192">
        <v>18837213.340727884</v>
      </c>
      <c r="Z50" s="192">
        <v>18081006.944444448</v>
      </c>
      <c r="AA50" s="192">
        <v>17239603.025334362</v>
      </c>
      <c r="AB50" s="192">
        <v>16273793.40277778</v>
      </c>
      <c r="AC50" s="192">
        <v>15039143.277391974</v>
      </c>
      <c r="AD50" s="192">
        <v>14070024.434156381</v>
      </c>
      <c r="AE50" s="192">
        <f t="shared" si="4"/>
        <v>23756039.49652778</v>
      </c>
      <c r="AF50" s="192">
        <f>HLOOKUP(MAX(T50:AD50),T50:$AD$1158,COUNT(AD50:$AD$1158),FALSE)</f>
        <v>150000</v>
      </c>
      <c r="AK50">
        <v>47</v>
      </c>
      <c r="AL50" s="198">
        <v>16881212.213101786</v>
      </c>
    </row>
    <row r="51" spans="1:38" x14ac:dyDescent="0.25">
      <c r="A51" s="80" t="s">
        <v>64</v>
      </c>
      <c r="B51" s="82">
        <f>B49</f>
        <v>-3000000</v>
      </c>
      <c r="C51" s="82">
        <f t="shared" ref="C51:E51" si="8">C47+SUM(C38,C36,C40)+C49</f>
        <v>5092000</v>
      </c>
      <c r="D51" s="82">
        <f t="shared" si="8"/>
        <v>6258000</v>
      </c>
      <c r="E51" s="82">
        <f t="shared" si="8"/>
        <v>7657200</v>
      </c>
      <c r="F51" s="82">
        <f>F47+SUM(F38,F36,F40)+F49</f>
        <v>7786740</v>
      </c>
      <c r="G51" s="83">
        <f>G47+SUM(G38,G36,G40)+G49</f>
        <v>11225688</v>
      </c>
      <c r="M51">
        <v>49</v>
      </c>
      <c r="N51">
        <f t="shared" si="1"/>
        <v>-45</v>
      </c>
      <c r="O51">
        <f t="shared" si="2"/>
        <v>1000</v>
      </c>
      <c r="P51">
        <f t="shared" si="3"/>
        <v>0.2</v>
      </c>
      <c r="S51">
        <v>49</v>
      </c>
      <c r="T51" s="192">
        <v>27148055.796682104</v>
      </c>
      <c r="U51" s="192">
        <v>26427231.706532925</v>
      </c>
      <c r="V51" s="192">
        <v>25846646.090534981</v>
      </c>
      <c r="W51" s="192">
        <v>24956129.557291672</v>
      </c>
      <c r="X51" s="192">
        <v>24097144.418724284</v>
      </c>
      <c r="Y51" s="192">
        <v>22980420.203189302</v>
      </c>
      <c r="Z51" s="192">
        <v>22421501.736111116</v>
      </c>
      <c r="AA51" s="192">
        <v>21738177.565586422</v>
      </c>
      <c r="AB51" s="192">
        <v>20886793.74035494</v>
      </c>
      <c r="AC51" s="192">
        <v>19853877.314814813</v>
      </c>
      <c r="AD51" s="192">
        <v>18996220.421810705</v>
      </c>
      <c r="AE51" s="192">
        <f t="shared" si="4"/>
        <v>27148055.796682104</v>
      </c>
      <c r="AF51" s="192">
        <f>HLOOKUP(MAX(T51:AD51),T51:$AD$1158,COUNT(AD51:$AD$1158),FALSE)</f>
        <v>150000</v>
      </c>
      <c r="AK51">
        <v>48</v>
      </c>
      <c r="AL51" s="198">
        <v>20704865.548197508</v>
      </c>
    </row>
    <row r="52" spans="1:38" ht="16.5" thickBot="1" x14ac:dyDescent="0.3">
      <c r="A52" s="86" t="s">
        <v>65</v>
      </c>
      <c r="B52" s="187">
        <f>NPV(B26,C51:G51)+B51</f>
        <v>18286948.302469138</v>
      </c>
      <c r="C52" s="188"/>
      <c r="D52" s="182"/>
      <c r="E52" s="182"/>
      <c r="F52" s="182"/>
      <c r="G52" s="189"/>
      <c r="M52">
        <v>50</v>
      </c>
      <c r="N52">
        <f t="shared" si="1"/>
        <v>-35</v>
      </c>
      <c r="O52">
        <f t="shared" si="2"/>
        <v>1000</v>
      </c>
      <c r="P52">
        <f t="shared" si="3"/>
        <v>0.2</v>
      </c>
      <c r="S52">
        <v>50</v>
      </c>
      <c r="T52" s="192">
        <v>30392526.765046302</v>
      </c>
      <c r="U52" s="192">
        <v>29977327.755272638</v>
      </c>
      <c r="V52" s="192">
        <v>29428286.715534981</v>
      </c>
      <c r="W52" s="192">
        <v>28822385.103202164</v>
      </c>
      <c r="X52" s="192">
        <v>27984156.13747428</v>
      </c>
      <c r="Y52" s="192">
        <v>27020117.468814306</v>
      </c>
      <c r="Z52" s="192">
        <v>26573194.444444448</v>
      </c>
      <c r="AA52" s="192">
        <v>26041073.897247944</v>
      </c>
      <c r="AB52" s="192">
        <v>25244855.002572015</v>
      </c>
      <c r="AC52" s="192">
        <v>24459180.89313272</v>
      </c>
      <c r="AD52" s="192">
        <v>23799345.421810705</v>
      </c>
      <c r="AE52" s="192">
        <f t="shared" si="4"/>
        <v>30392526.765046302</v>
      </c>
      <c r="AF52" s="192">
        <f>HLOOKUP(MAX(T52:AD52),T52:$AD$1158,COUNT(AD52:$AD$1158),FALSE)</f>
        <v>150000</v>
      </c>
      <c r="AK52">
        <v>49</v>
      </c>
      <c r="AL52" s="198">
        <v>24626492.76329802</v>
      </c>
    </row>
    <row r="53" spans="1:38" x14ac:dyDescent="0.25">
      <c r="M53">
        <v>51</v>
      </c>
      <c r="N53">
        <f t="shared" si="1"/>
        <v>-25</v>
      </c>
      <c r="O53">
        <f t="shared" si="2"/>
        <v>1000</v>
      </c>
      <c r="P53">
        <f t="shared" si="3"/>
        <v>0.2</v>
      </c>
      <c r="S53">
        <v>51</v>
      </c>
      <c r="T53" s="192">
        <v>33784543.065200627</v>
      </c>
      <c r="U53" s="192">
        <v>33373002.34696503</v>
      </c>
      <c r="V53" s="192">
        <v>33101700.102880664</v>
      </c>
      <c r="W53" s="192">
        <v>32520466.941550933</v>
      </c>
      <c r="X53" s="192">
        <v>31970765.174897119</v>
      </c>
      <c r="Y53" s="192">
        <v>31020606.55381944</v>
      </c>
      <c r="Z53" s="192">
        <v>30765577.256944448</v>
      </c>
      <c r="AA53" s="192">
        <v>30251191.767939813</v>
      </c>
      <c r="AB53" s="192">
        <v>29742608.908822015</v>
      </c>
      <c r="AC53" s="192">
        <v>29064484.471450616</v>
      </c>
      <c r="AD53" s="192">
        <v>28725541.409465019</v>
      </c>
      <c r="AE53" s="192">
        <f t="shared" si="4"/>
        <v>33784543.065200627</v>
      </c>
      <c r="AF53" s="192">
        <f>HLOOKUP(MAX(T53:AD53),T53:$AD$1158,COUNT(AD53:$AD$1158),FALSE)</f>
        <v>150000</v>
      </c>
      <c r="AK53">
        <v>50</v>
      </c>
      <c r="AL53" s="198">
        <v>28368501.198389761</v>
      </c>
    </row>
    <row r="54" spans="1:38" x14ac:dyDescent="0.25">
      <c r="A54" s="40" t="s">
        <v>73</v>
      </c>
      <c r="B54" s="40">
        <v>1</v>
      </c>
      <c r="M54">
        <v>52</v>
      </c>
      <c r="N54">
        <f t="shared" si="1"/>
        <v>-15</v>
      </c>
      <c r="O54">
        <f t="shared" si="2"/>
        <v>1000</v>
      </c>
      <c r="P54">
        <f t="shared" si="3"/>
        <v>0.2</v>
      </c>
      <c r="S54">
        <v>52</v>
      </c>
      <c r="T54" s="192">
        <v>36959057.195216052</v>
      </c>
      <c r="U54" s="192">
        <v>36728740.354938276</v>
      </c>
      <c r="V54" s="192">
        <v>36683340.727880664</v>
      </c>
      <c r="W54" s="192">
        <v>36386722.487461425</v>
      </c>
      <c r="X54" s="192">
        <v>35774779.128086425</v>
      </c>
      <c r="Y54" s="192">
        <v>35203021.596900724</v>
      </c>
      <c r="Z54" s="192">
        <v>35065381.944444448</v>
      </c>
      <c r="AA54" s="192">
        <v>34749766.308191881</v>
      </c>
      <c r="AB54" s="192">
        <v>34355609.246399179</v>
      </c>
      <c r="AC54" s="192">
        <v>33879218.508873463</v>
      </c>
      <c r="AD54" s="192">
        <v>33528666.409465022</v>
      </c>
      <c r="AE54" s="192">
        <f t="shared" si="4"/>
        <v>36959057.195216052</v>
      </c>
      <c r="AF54" s="192">
        <f>HLOOKUP(MAX(T54:AD54),T54:$AD$1158,COUNT(AD54:$AD$1158),FALSE)</f>
        <v>150000</v>
      </c>
      <c r="AK54">
        <v>51</v>
      </c>
      <c r="AL54" s="198">
        <v>32155043.215301856</v>
      </c>
    </row>
    <row r="55" spans="1:38" x14ac:dyDescent="0.25">
      <c r="A55" s="40" t="s">
        <v>48</v>
      </c>
      <c r="B55" s="40">
        <f>VLOOKUP($B$54,$M$3:$P$1157,2,FALSE)</f>
        <v>-75</v>
      </c>
      <c r="M55">
        <v>53</v>
      </c>
      <c r="N55">
        <f t="shared" si="1"/>
        <v>-10</v>
      </c>
      <c r="O55">
        <f t="shared" si="2"/>
        <v>1000</v>
      </c>
      <c r="P55">
        <f t="shared" si="3"/>
        <v>0.2</v>
      </c>
      <c r="S55">
        <v>53</v>
      </c>
      <c r="T55" s="192">
        <v>38632170.38001544</v>
      </c>
      <c r="U55" s="192">
        <v>38600967.399691358</v>
      </c>
      <c r="V55" s="192">
        <v>38401159.979423873</v>
      </c>
      <c r="W55" s="192">
        <v>38293754.340277776</v>
      </c>
      <c r="X55" s="192">
        <v>37722057.613168731</v>
      </c>
      <c r="Y55" s="192">
        <v>37140533.05041153</v>
      </c>
      <c r="Z55" s="192">
        <v>37116814.236111112</v>
      </c>
      <c r="AA55" s="192">
        <v>36968689.718364209</v>
      </c>
      <c r="AB55" s="192">
        <v>36652505.545910493</v>
      </c>
      <c r="AC55" s="192">
        <v>36154788.773148149</v>
      </c>
      <c r="AD55" s="192">
        <v>35832331.532921821</v>
      </c>
      <c r="AE55" s="192">
        <f t="shared" si="4"/>
        <v>38632170.38001544</v>
      </c>
      <c r="AF55" s="192">
        <f>HLOOKUP(MAX(T55:AD55),T55:$AD$1158,COUNT(AD55:$AD$1158),FALSE)</f>
        <v>150000</v>
      </c>
      <c r="AK55">
        <v>52</v>
      </c>
      <c r="AL55" s="198">
        <v>36113781.748585992</v>
      </c>
    </row>
    <row r="56" spans="1:38" x14ac:dyDescent="0.25">
      <c r="A56" s="40" t="s">
        <v>74</v>
      </c>
      <c r="B56" s="40">
        <f>VLOOKUP($B$54,$M$3:$P$1157,3,FALSE)</f>
        <v>-5000</v>
      </c>
      <c r="M56">
        <v>54</v>
      </c>
      <c r="N56">
        <f t="shared" si="1"/>
        <v>-5</v>
      </c>
      <c r="O56">
        <f t="shared" si="2"/>
        <v>1000</v>
      </c>
      <c r="P56">
        <f t="shared" si="3"/>
        <v>0.2</v>
      </c>
      <c r="S56">
        <v>54</v>
      </c>
      <c r="T56" s="192">
        <v>40203528.163580254</v>
      </c>
      <c r="U56" s="192">
        <v>40245555.917245373</v>
      </c>
      <c r="V56" s="192">
        <v>40230218.942901231</v>
      </c>
      <c r="W56" s="192">
        <v>40084804.325810187</v>
      </c>
      <c r="X56" s="192">
        <v>39761388.165509269</v>
      </c>
      <c r="Y56" s="192">
        <v>39203510.681905866</v>
      </c>
      <c r="Z56" s="192">
        <v>39168246.527777784</v>
      </c>
      <c r="AA56" s="192">
        <v>39052662.639853396</v>
      </c>
      <c r="AB56" s="192">
        <v>38853363.152649179</v>
      </c>
      <c r="AC56" s="192">
        <v>38484522.087191358</v>
      </c>
      <c r="AD56" s="192">
        <v>38285173.611111112</v>
      </c>
      <c r="AE56" s="192">
        <f t="shared" si="4"/>
        <v>40245555.917245373</v>
      </c>
      <c r="AF56" s="192">
        <f>HLOOKUP(MAX(T56:AD56),T56:$AD$1158,COUNT(AD56:$AD$1158),FALSE)</f>
        <v>155000</v>
      </c>
      <c r="AK56">
        <v>53</v>
      </c>
      <c r="AL56" s="198">
        <v>38029319.54795222</v>
      </c>
    </row>
    <row r="57" spans="1:38" x14ac:dyDescent="0.25">
      <c r="A57" s="40" t="s">
        <v>76</v>
      </c>
      <c r="B57" s="40">
        <f>VLOOKUP($B$54,$M$3:$P$1157,4,FALSE)</f>
        <v>0.2</v>
      </c>
      <c r="M57">
        <v>55</v>
      </c>
      <c r="N57">
        <f t="shared" si="1"/>
        <v>0</v>
      </c>
      <c r="O57">
        <f t="shared" si="2"/>
        <v>1000</v>
      </c>
      <c r="P57">
        <f t="shared" si="3"/>
        <v>0.2</v>
      </c>
      <c r="S57">
        <v>55</v>
      </c>
      <c r="T57" s="192">
        <v>41992388.117283948</v>
      </c>
      <c r="U57" s="192">
        <v>41996641.991383746</v>
      </c>
      <c r="V57" s="192">
        <v>42109335.77674897</v>
      </c>
      <c r="W57" s="192">
        <v>41912098.644868836</v>
      </c>
      <c r="X57" s="192">
        <v>41746392.907664619</v>
      </c>
      <c r="Y57" s="192">
        <v>41180230.316036522</v>
      </c>
      <c r="Z57" s="192">
        <v>41268506.944444448</v>
      </c>
      <c r="AA57" s="192">
        <v>41271586.050025731</v>
      </c>
      <c r="AB57" s="192">
        <v>41010566.808127575</v>
      </c>
      <c r="AC57" s="192">
        <v>40760092.351466052</v>
      </c>
      <c r="AD57" s="192">
        <v>40805145.318930037</v>
      </c>
      <c r="AE57" s="192">
        <f t="shared" si="4"/>
        <v>42109335.77674897</v>
      </c>
      <c r="AF57" s="192">
        <f>HLOOKUP(MAX(T57:AD57),T57:$AD$1158,COUNT(AD57:$AD$1158),FALSE)</f>
        <v>160000</v>
      </c>
      <c r="AK57">
        <v>54</v>
      </c>
      <c r="AL57" s="198">
        <v>39900323.765498094</v>
      </c>
    </row>
    <row r="58" spans="1:38" x14ac:dyDescent="0.25">
      <c r="M58">
        <v>56</v>
      </c>
      <c r="N58">
        <f t="shared" si="1"/>
        <v>10</v>
      </c>
      <c r="O58">
        <f t="shared" si="2"/>
        <v>1000</v>
      </c>
      <c r="P58">
        <f t="shared" si="3"/>
        <v>0.2</v>
      </c>
      <c r="S58">
        <v>56</v>
      </c>
      <c r="T58" s="192">
        <v>45268657.648533948</v>
      </c>
      <c r="U58" s="192">
        <v>45392316.583076134</v>
      </c>
      <c r="V58" s="192">
        <v>45656213.991769552</v>
      </c>
      <c r="W58" s="192">
        <v>45742109.85725309</v>
      </c>
      <c r="X58" s="192">
        <v>45595678.369341567</v>
      </c>
      <c r="Y58" s="192">
        <v>45323437.17849794</v>
      </c>
      <c r="Z58" s="192">
        <v>45609001.736111112</v>
      </c>
      <c r="AA58" s="192">
        <v>45770160.590277784</v>
      </c>
      <c r="AB58" s="192">
        <v>45667221.09696503</v>
      </c>
      <c r="AC58" s="192">
        <v>45574826.388888896</v>
      </c>
      <c r="AD58" s="192">
        <v>45561652.520576134</v>
      </c>
      <c r="AE58" s="192">
        <f t="shared" si="4"/>
        <v>45770160.590277784</v>
      </c>
      <c r="AF58" s="192">
        <f>HLOOKUP(MAX(T58:AD58),T58:$AD$1158,COUNT(AD58:$AD$1158),FALSE)</f>
        <v>185000</v>
      </c>
      <c r="AK58">
        <v>55</v>
      </c>
      <c r="AL58" s="198">
        <v>41771327.983043969</v>
      </c>
    </row>
    <row r="59" spans="1:38" x14ac:dyDescent="0.25">
      <c r="M59">
        <v>57</v>
      </c>
      <c r="N59">
        <f t="shared" si="1"/>
        <v>20</v>
      </c>
      <c r="O59">
        <f t="shared" si="2"/>
        <v>1000</v>
      </c>
      <c r="P59">
        <f t="shared" si="3"/>
        <v>0.2</v>
      </c>
      <c r="S59">
        <v>57</v>
      </c>
      <c r="T59" s="192">
        <v>48443171.778549396</v>
      </c>
      <c r="U59" s="192">
        <v>48942412.631815851</v>
      </c>
      <c r="V59" s="192">
        <v>49237854.616769545</v>
      </c>
      <c r="W59" s="192">
        <v>49476436.02912809</v>
      </c>
      <c r="X59" s="192">
        <v>49620013.663837455</v>
      </c>
      <c r="Y59" s="192">
        <v>49363134.444122948</v>
      </c>
      <c r="Z59" s="192">
        <v>49760694.444444448</v>
      </c>
      <c r="AA59" s="192">
        <v>49980278.460969657</v>
      </c>
      <c r="AB59" s="192">
        <v>50121321.051954739</v>
      </c>
      <c r="AC59" s="192">
        <v>50180129.967206791</v>
      </c>
      <c r="AD59" s="192">
        <v>50364777.520576134</v>
      </c>
      <c r="AE59" s="192">
        <f t="shared" si="4"/>
        <v>50364777.520576134</v>
      </c>
      <c r="AF59" s="192">
        <f>HLOOKUP(MAX(T59:AD59),T59:$AD$1158,COUNT(AD59:$AD$1158),FALSE)</f>
        <v>200000</v>
      </c>
      <c r="AK59">
        <v>56</v>
      </c>
      <c r="AL59" s="198">
        <v>45692955.198144466</v>
      </c>
    </row>
    <row r="60" spans="1:38" x14ac:dyDescent="0.25">
      <c r="M60">
        <v>58</v>
      </c>
      <c r="N60">
        <f t="shared" si="1"/>
        <v>30</v>
      </c>
      <c r="O60">
        <f t="shared" si="2"/>
        <v>1000</v>
      </c>
      <c r="P60">
        <f t="shared" si="3"/>
        <v>0.2</v>
      </c>
      <c r="S60">
        <v>58</v>
      </c>
      <c r="T60" s="192">
        <v>51835188.078703716</v>
      </c>
      <c r="U60" s="192">
        <v>52264870.153356485</v>
      </c>
      <c r="V60" s="192">
        <v>52911268.004115231</v>
      </c>
      <c r="W60" s="192">
        <v>53174517.867476858</v>
      </c>
      <c r="X60" s="192">
        <v>53386301.359953709</v>
      </c>
      <c r="Y60" s="192">
        <v>53506341.306584366</v>
      </c>
      <c r="Z60" s="192">
        <v>54101189.236111119</v>
      </c>
      <c r="AA60" s="192">
        <v>54436680.973508239</v>
      </c>
      <c r="AB60" s="192">
        <v>54777975.340792194</v>
      </c>
      <c r="AC60" s="192">
        <v>54994864.004629627</v>
      </c>
      <c r="AD60" s="192">
        <v>55290973.508230448</v>
      </c>
      <c r="AE60" s="192">
        <f t="shared" si="4"/>
        <v>55290973.508230448</v>
      </c>
      <c r="AF60" s="192">
        <f>HLOOKUP(MAX(T60:AD60),T60:$AD$1158,COUNT(AD60:$AD$1158),FALSE)</f>
        <v>200000</v>
      </c>
      <c r="AK60">
        <v>57</v>
      </c>
      <c r="AL60" s="198">
        <v>49516608.533240192</v>
      </c>
    </row>
    <row r="61" spans="1:38" x14ac:dyDescent="0.25">
      <c r="M61">
        <v>59</v>
      </c>
      <c r="N61">
        <f t="shared" si="1"/>
        <v>40</v>
      </c>
      <c r="O61">
        <f t="shared" si="2"/>
        <v>1000</v>
      </c>
      <c r="P61">
        <f t="shared" si="3"/>
        <v>0.2</v>
      </c>
      <c r="S61">
        <v>59</v>
      </c>
      <c r="T61" s="192">
        <v>55079659.047067903</v>
      </c>
      <c r="U61" s="192">
        <v>55814966.202096194</v>
      </c>
      <c r="V61" s="192">
        <v>56492908.629115224</v>
      </c>
      <c r="W61" s="192">
        <v>57040773.413387351</v>
      </c>
      <c r="X61" s="192">
        <v>57273313.078703709</v>
      </c>
      <c r="Y61" s="192">
        <v>57546038.572209358</v>
      </c>
      <c r="Z61" s="192">
        <v>58163363.715277791</v>
      </c>
      <c r="AA61" s="192">
        <v>58781749.332883239</v>
      </c>
      <c r="AB61" s="192">
        <v>59232075.295781896</v>
      </c>
      <c r="AC61" s="192">
        <v>59600167.582947537</v>
      </c>
      <c r="AD61" s="192">
        <v>60094098.508230463</v>
      </c>
      <c r="AE61" s="192">
        <f t="shared" si="4"/>
        <v>60094098.508230463</v>
      </c>
      <c r="AF61" s="192">
        <f>HLOOKUP(MAX(T61:AD61),T61:$AD$1158,COUNT(AD61:$AD$1158),FALSE)</f>
        <v>200000</v>
      </c>
      <c r="AK61">
        <v>58</v>
      </c>
      <c r="AL61" s="198">
        <v>53438235.748340704</v>
      </c>
    </row>
    <row r="62" spans="1:38" x14ac:dyDescent="0.25">
      <c r="M62">
        <v>60</v>
      </c>
      <c r="N62">
        <f t="shared" si="1"/>
        <v>50</v>
      </c>
      <c r="O62">
        <f t="shared" si="2"/>
        <v>1000</v>
      </c>
      <c r="P62">
        <f t="shared" si="3"/>
        <v>0.2</v>
      </c>
      <c r="S62">
        <v>60</v>
      </c>
      <c r="T62" s="192">
        <v>58471675.347222231</v>
      </c>
      <c r="U62" s="192">
        <v>59210640.793788582</v>
      </c>
      <c r="V62" s="192">
        <v>60166322.01646091</v>
      </c>
      <c r="W62" s="192">
        <v>60738855.251736112</v>
      </c>
      <c r="X62" s="192">
        <v>61259922.116126545</v>
      </c>
      <c r="Y62" s="192">
        <v>61460269.659850821</v>
      </c>
      <c r="Z62" s="192">
        <v>62355746.527777791</v>
      </c>
      <c r="AA62" s="192">
        <v>63084645.664544769</v>
      </c>
      <c r="AB62" s="192">
        <v>63729829.202031896</v>
      </c>
      <c r="AC62" s="192">
        <v>64205471.161265433</v>
      </c>
      <c r="AD62" s="192">
        <v>65020294.495884776</v>
      </c>
      <c r="AE62" s="192">
        <f t="shared" si="4"/>
        <v>65020294.495884776</v>
      </c>
      <c r="AF62" s="192">
        <f>HLOOKUP(MAX(T62:AD62),T62:$AD$1158,COUNT(AD62:$AD$1158),FALSE)</f>
        <v>200000</v>
      </c>
      <c r="AK62">
        <v>59</v>
      </c>
      <c r="AL62" s="198">
        <v>57261889.08343643</v>
      </c>
    </row>
    <row r="63" spans="1:38" x14ac:dyDescent="0.25">
      <c r="M63">
        <v>61</v>
      </c>
      <c r="N63">
        <f t="shared" si="1"/>
        <v>-75</v>
      </c>
      <c r="O63">
        <f t="shared" si="2"/>
        <v>3000</v>
      </c>
      <c r="P63">
        <f t="shared" si="3"/>
        <v>0.2</v>
      </c>
      <c r="S63">
        <v>61</v>
      </c>
      <c r="T63" s="192">
        <v>16884749.228395063</v>
      </c>
      <c r="U63" s="192">
        <v>15766462.110982511</v>
      </c>
      <c r="V63" s="192">
        <v>14828024.932484567</v>
      </c>
      <c r="W63" s="192">
        <v>13509080.102237657</v>
      </c>
      <c r="X63" s="192">
        <v>12137023.212448562</v>
      </c>
      <c r="Y63" s="192">
        <v>10445892.690650722</v>
      </c>
      <c r="Z63" s="192">
        <v>9399832.1759259272</v>
      </c>
      <c r="AA63" s="192">
        <v>8268122.0261059683</v>
      </c>
      <c r="AB63" s="192">
        <v>7012006.1728395056</v>
      </c>
      <c r="AC63" s="192">
        <v>5586800.8535879645</v>
      </c>
      <c r="AD63" s="192">
        <v>4496252.1701388899</v>
      </c>
      <c r="AE63" s="192">
        <f t="shared" si="4"/>
        <v>16884749.228395063</v>
      </c>
      <c r="AF63" s="192">
        <f>HLOOKUP(MAX(T63:AD63),T63:$AD$1158,COUNT(AD63:$AD$1158),FALSE)</f>
        <v>150000</v>
      </c>
      <c r="AK63">
        <v>60</v>
      </c>
      <c r="AL63" s="198">
        <v>61048431.100348525</v>
      </c>
    </row>
    <row r="64" spans="1:38" x14ac:dyDescent="0.25">
      <c r="M64">
        <v>62</v>
      </c>
      <c r="N64">
        <f t="shared" si="1"/>
        <v>-65</v>
      </c>
      <c r="O64">
        <f t="shared" si="2"/>
        <v>3000</v>
      </c>
      <c r="P64">
        <f t="shared" si="3"/>
        <v>0.2</v>
      </c>
      <c r="S64">
        <v>62</v>
      </c>
      <c r="T64" s="192">
        <v>20114436.728395063</v>
      </c>
      <c r="U64" s="192">
        <v>19116006.783693418</v>
      </c>
      <c r="V64" s="192">
        <v>18253290.573559672</v>
      </c>
      <c r="W64" s="192">
        <v>17327107.928240743</v>
      </c>
      <c r="X64" s="192">
        <v>15940178.755144034</v>
      </c>
      <c r="Y64" s="192">
        <v>14541323.945473254</v>
      </c>
      <c r="Z64" s="192">
        <v>13692099.247685187</v>
      </c>
      <c r="AA64" s="192">
        <v>12718468.846450619</v>
      </c>
      <c r="AB64" s="192">
        <v>11577230.902777778</v>
      </c>
      <c r="AC64" s="192">
        <v>10353307.171103396</v>
      </c>
      <c r="AD64" s="192">
        <v>9252795.1388888899</v>
      </c>
      <c r="AE64" s="192">
        <f t="shared" si="4"/>
        <v>20114436.728395063</v>
      </c>
      <c r="AF64" s="192">
        <f>HLOOKUP(MAX(T64:AD64),T64:$AD$1158,COUNT(AD64:$AD$1158),FALSE)</f>
        <v>150000</v>
      </c>
      <c r="AK64">
        <v>61</v>
      </c>
      <c r="AL64" s="198">
        <v>12711308.284744581</v>
      </c>
    </row>
    <row r="65" spans="13:38" x14ac:dyDescent="0.25">
      <c r="M65">
        <v>63</v>
      </c>
      <c r="N65">
        <f t="shared" si="1"/>
        <v>-55</v>
      </c>
      <c r="O65">
        <f t="shared" si="2"/>
        <v>3000</v>
      </c>
      <c r="P65">
        <f t="shared" si="3"/>
        <v>0.2</v>
      </c>
      <c r="S65">
        <v>63</v>
      </c>
      <c r="T65" s="192">
        <v>23312777.77777778</v>
      </c>
      <c r="U65" s="192">
        <v>22617875.112525724</v>
      </c>
      <c r="V65" s="192">
        <v>21788349.167309672</v>
      </c>
      <c r="W65" s="192">
        <v>20979059.84760803</v>
      </c>
      <c r="X65" s="192">
        <v>19916286.329732515</v>
      </c>
      <c r="Y65" s="192">
        <v>18534439.179848254</v>
      </c>
      <c r="Z65" s="192">
        <v>17797662.037037037</v>
      </c>
      <c r="AA65" s="192">
        <v>16975235.25913066</v>
      </c>
      <c r="AB65" s="192">
        <v>16028402.77777778</v>
      </c>
      <c r="AC65" s="192">
        <v>14814176.55285494</v>
      </c>
      <c r="AD65" s="192">
        <v>13861607.912165642</v>
      </c>
      <c r="AE65" s="192">
        <f t="shared" si="4"/>
        <v>23312777.77777778</v>
      </c>
      <c r="AF65" s="192">
        <f>HLOOKUP(MAX(T65:AD65),T65:$AD$1158,COUNT(AD65:$AD$1158),FALSE)</f>
        <v>150000</v>
      </c>
      <c r="AK65">
        <v>62</v>
      </c>
      <c r="AL65" s="198">
        <v>16585159.892206199</v>
      </c>
    </row>
    <row r="66" spans="13:38" x14ac:dyDescent="0.25">
      <c r="M66">
        <v>64</v>
      </c>
      <c r="N66">
        <f t="shared" si="1"/>
        <v>-45</v>
      </c>
      <c r="O66">
        <f t="shared" si="2"/>
        <v>3000</v>
      </c>
      <c r="P66">
        <f t="shared" si="3"/>
        <v>0.2</v>
      </c>
      <c r="S66">
        <v>64</v>
      </c>
      <c r="T66" s="192">
        <v>26656566.358024698</v>
      </c>
      <c r="U66" s="192">
        <v>25967419.785236631</v>
      </c>
      <c r="V66" s="192">
        <v>25413986.947016463</v>
      </c>
      <c r="W66" s="192">
        <v>24552268.880208336</v>
      </c>
      <c r="X66" s="192">
        <v>23719441.872427989</v>
      </c>
      <c r="Y66" s="192">
        <v>22629870.434670784</v>
      </c>
      <c r="Z66" s="192">
        <v>22089929.108796295</v>
      </c>
      <c r="AA66" s="192">
        <v>21425582.07947531</v>
      </c>
      <c r="AB66" s="192">
        <v>20593627.507716052</v>
      </c>
      <c r="AC66" s="192">
        <v>19580682.870370373</v>
      </c>
      <c r="AD66" s="192">
        <v>18740028.292181071</v>
      </c>
      <c r="AE66" s="192">
        <f t="shared" si="4"/>
        <v>26656566.358024698</v>
      </c>
      <c r="AF66" s="192">
        <f>HLOOKUP(MAX(T66:AD66),T66:$AD$1158,COUNT(AD66:$AD$1158),FALSE)</f>
        <v>150000</v>
      </c>
      <c r="AK66">
        <v>63</v>
      </c>
      <c r="AL66" s="198">
        <v>20362231.196051925</v>
      </c>
    </row>
    <row r="67" spans="13:38" x14ac:dyDescent="0.25">
      <c r="M67">
        <v>65</v>
      </c>
      <c r="N67">
        <f t="shared" si="1"/>
        <v>-35</v>
      </c>
      <c r="O67">
        <f t="shared" si="2"/>
        <v>3000</v>
      </c>
      <c r="P67">
        <f t="shared" si="3"/>
        <v>0.2</v>
      </c>
      <c r="S67">
        <v>65</v>
      </c>
      <c r="T67" s="192">
        <v>29854907.407407407</v>
      </c>
      <c r="U67" s="192">
        <v>29469288.114068933</v>
      </c>
      <c r="V67" s="192">
        <v>28949045.540766463</v>
      </c>
      <c r="W67" s="192">
        <v>28370296.706211425</v>
      </c>
      <c r="X67" s="192">
        <v>27559871.559927985</v>
      </c>
      <c r="Y67" s="192">
        <v>26622985.669045784</v>
      </c>
      <c r="Z67" s="192">
        <v>26195491.898148149</v>
      </c>
      <c r="AA67" s="192">
        <v>25682348.492155351</v>
      </c>
      <c r="AB67" s="192">
        <v>24906553.497942388</v>
      </c>
      <c r="AC67" s="192">
        <v>24139856.529706795</v>
      </c>
      <c r="AD67" s="192">
        <v>23496571.260931071</v>
      </c>
      <c r="AE67" s="192">
        <f t="shared" si="4"/>
        <v>29854907.407407407</v>
      </c>
      <c r="AF67" s="192">
        <f>HLOOKUP(MAX(T67:AD67),T67:$AD$1158,COUNT(AD67:$AD$1158),FALSE)</f>
        <v>150000</v>
      </c>
      <c r="AK67">
        <v>64</v>
      </c>
      <c r="AL67" s="198">
        <v>24236082.803513546</v>
      </c>
    </row>
    <row r="68" spans="13:38" x14ac:dyDescent="0.25">
      <c r="M68">
        <v>66</v>
      </c>
      <c r="N68">
        <f t="shared" ref="N68:N131" si="9">VLOOKUP(ROUNDUP(MOD(M68,15),0),$J$2:$K$17,2,FALSE)</f>
        <v>-25</v>
      </c>
      <c r="O68">
        <f t="shared" ref="O68:O131" si="10">VLOOKUP(ROUNDUP(MOD(M68/15,11),0),$J$20:$K$31,2,FALSE)</f>
        <v>3000</v>
      </c>
      <c r="P68">
        <f t="shared" ref="P68:P131" si="11">VLOOKUP(ROUNDUP(MOD(M68/165,7),0),$J$34:$K$41,2,FALSE)</f>
        <v>0.2</v>
      </c>
      <c r="S68">
        <v>66</v>
      </c>
      <c r="T68" s="192">
        <v>33198695.987654321</v>
      </c>
      <c r="U68" s="192">
        <v>32818832.786779843</v>
      </c>
      <c r="V68" s="192">
        <v>32574683.320473246</v>
      </c>
      <c r="W68" s="192">
        <v>32022248.625578709</v>
      </c>
      <c r="X68" s="192">
        <v>31498704.989711933</v>
      </c>
      <c r="Y68" s="192">
        <v>30577344.835069448</v>
      </c>
      <c r="Z68" s="192">
        <v>30341292.679398149</v>
      </c>
      <c r="AA68" s="192">
        <v>29847331.090856489</v>
      </c>
      <c r="AB68" s="192">
        <v>29357725.372942388</v>
      </c>
      <c r="AC68" s="192">
        <v>28699030.189043209</v>
      </c>
      <c r="AD68" s="192">
        <v>28374991.6409465</v>
      </c>
      <c r="AE68" s="192">
        <f t="shared" ref="AE68:AE131" si="12">MAX(T68:AD68)</f>
        <v>33198695.987654321</v>
      </c>
      <c r="AF68" s="192">
        <f>HLOOKUP(MAX(T68:AD68),T68:$AD$1158,COUNT(AD68:$AD$1158),FALSE)</f>
        <v>150000</v>
      </c>
      <c r="AK68">
        <v>65</v>
      </c>
      <c r="AL68" s="198">
        <v>27932503.854346029</v>
      </c>
    </row>
    <row r="69" spans="13:38" x14ac:dyDescent="0.25">
      <c r="M69">
        <v>67</v>
      </c>
      <c r="N69">
        <f t="shared" si="9"/>
        <v>-15</v>
      </c>
      <c r="O69">
        <f t="shared" si="10"/>
        <v>3000</v>
      </c>
      <c r="P69">
        <f t="shared" si="11"/>
        <v>0.2</v>
      </c>
      <c r="S69">
        <v>67</v>
      </c>
      <c r="T69" s="192">
        <v>36328074.845679022</v>
      </c>
      <c r="U69" s="192">
        <v>36128983.410493836</v>
      </c>
      <c r="V69" s="192">
        <v>36109741.914223261</v>
      </c>
      <c r="W69" s="192">
        <v>35840276.451581791</v>
      </c>
      <c r="X69" s="192">
        <v>35257131.55864197</v>
      </c>
      <c r="Y69" s="192">
        <v>34711532.158243313</v>
      </c>
      <c r="Z69" s="192">
        <v>34593321.759259261</v>
      </c>
      <c r="AA69" s="192">
        <v>34297677.911201142</v>
      </c>
      <c r="AB69" s="192">
        <v>33922950.102880664</v>
      </c>
      <c r="AC69" s="192">
        <v>33465536.506558649</v>
      </c>
      <c r="AD69" s="192">
        <v>33131534.6096965</v>
      </c>
      <c r="AE69" s="192">
        <f t="shared" si="12"/>
        <v>36328074.845679022</v>
      </c>
      <c r="AF69" s="192">
        <f>HLOOKUP(MAX(T69:AD69),T69:$AD$1158,COUNT(AD69:$AD$1158),FALSE)</f>
        <v>150000</v>
      </c>
      <c r="AK69">
        <v>66</v>
      </c>
      <c r="AL69" s="198">
        <v>31672915.95227664</v>
      </c>
    </row>
    <row r="70" spans="13:38" x14ac:dyDescent="0.25">
      <c r="M70">
        <v>68</v>
      </c>
      <c r="N70">
        <f t="shared" si="9"/>
        <v>-10</v>
      </c>
      <c r="O70">
        <f t="shared" si="10"/>
        <v>3000</v>
      </c>
      <c r="P70">
        <f t="shared" si="11"/>
        <v>0.2</v>
      </c>
      <c r="S70">
        <v>68</v>
      </c>
      <c r="T70" s="192">
        <v>37977399.69135803</v>
      </c>
      <c r="U70" s="192">
        <v>37975776.427469142</v>
      </c>
      <c r="V70" s="192">
        <v>37805219.585905358</v>
      </c>
      <c r="W70" s="192">
        <v>37723519.965277776</v>
      </c>
      <c r="X70" s="192">
        <v>37181073.816872433</v>
      </c>
      <c r="Y70" s="192">
        <v>36626702.031893015</v>
      </c>
      <c r="Z70" s="192">
        <v>36621960.358796299</v>
      </c>
      <c r="AA70" s="192">
        <v>36492812.98225309</v>
      </c>
      <c r="AB70" s="192">
        <v>36196058.063271604</v>
      </c>
      <c r="AC70" s="192">
        <v>35718313.078703709</v>
      </c>
      <c r="AD70" s="192">
        <v>35412858.153292187</v>
      </c>
      <c r="AE70" s="192">
        <f t="shared" si="12"/>
        <v>37977399.69135803</v>
      </c>
      <c r="AF70" s="192">
        <f>HLOOKUP(MAX(T70:AD70),T70:$AD$1158,COUNT(AD70:$AD$1158),FALSE)</f>
        <v>150000</v>
      </c>
      <c r="AK70">
        <v>67</v>
      </c>
      <c r="AL70" s="198">
        <v>35583426.765653372</v>
      </c>
    </row>
    <row r="71" spans="13:38" x14ac:dyDescent="0.25">
      <c r="M71">
        <v>69</v>
      </c>
      <c r="N71">
        <f t="shared" si="9"/>
        <v>-5</v>
      </c>
      <c r="O71">
        <f t="shared" si="10"/>
        <v>3000</v>
      </c>
      <c r="P71">
        <f t="shared" si="11"/>
        <v>0.2</v>
      </c>
      <c r="S71">
        <v>69</v>
      </c>
      <c r="T71" s="192">
        <v>39526415.895061731</v>
      </c>
      <c r="U71" s="192">
        <v>39598023.365162045</v>
      </c>
      <c r="V71" s="192">
        <v>39610490.210262343</v>
      </c>
      <c r="W71" s="192">
        <v>39492228.370949075</v>
      </c>
      <c r="X71" s="192">
        <v>39195964.988425925</v>
      </c>
      <c r="Y71" s="192">
        <v>38665891.324266978</v>
      </c>
      <c r="Z71" s="192">
        <v>38650598.958333336</v>
      </c>
      <c r="AA71" s="192">
        <v>38554444.323881179</v>
      </c>
      <c r="AB71" s="192">
        <v>38374121.977880664</v>
      </c>
      <c r="AC71" s="192">
        <v>38024710.165895067</v>
      </c>
      <c r="AD71" s="192">
        <v>37841911.892361112</v>
      </c>
      <c r="AE71" s="192">
        <f t="shared" si="12"/>
        <v>39610490.210262343</v>
      </c>
      <c r="AF71" s="192">
        <f>HLOOKUP(MAX(T71:AD71),T71:$AD$1158,COUNT(AD71:$AD$1158),FALSE)</f>
        <v>160000</v>
      </c>
      <c r="AK71">
        <v>68</v>
      </c>
      <c r="AL71" s="198">
        <v>37475628.338167749</v>
      </c>
    </row>
    <row r="72" spans="13:38" x14ac:dyDescent="0.25">
      <c r="M72">
        <v>70</v>
      </c>
      <c r="N72">
        <f t="shared" si="9"/>
        <v>0</v>
      </c>
      <c r="O72">
        <f t="shared" si="10"/>
        <v>3000</v>
      </c>
      <c r="P72">
        <f t="shared" si="11"/>
        <v>0.2</v>
      </c>
      <c r="S72">
        <v>70</v>
      </c>
      <c r="T72" s="192">
        <v>41289841.820987657</v>
      </c>
      <c r="U72" s="192">
        <v>41325321.100180045</v>
      </c>
      <c r="V72" s="192">
        <v>41465167.663323052</v>
      </c>
      <c r="W72" s="192">
        <v>41296728.99787809</v>
      </c>
      <c r="X72" s="192">
        <v>41157181.39146091</v>
      </c>
      <c r="Y72" s="192">
        <v>40619817.266268007</v>
      </c>
      <c r="Z72" s="192">
        <v>40727523.148148157</v>
      </c>
      <c r="AA72" s="192">
        <v>40749579.394933134</v>
      </c>
      <c r="AB72" s="192">
        <v>40508984.05349794</v>
      </c>
      <c r="AC72" s="192">
        <v>40277486.738040127</v>
      </c>
      <c r="AD72" s="192">
        <v>40337444.219393007</v>
      </c>
      <c r="AE72" s="192">
        <f t="shared" si="12"/>
        <v>41465167.663323052</v>
      </c>
      <c r="AF72" s="192">
        <f>HLOOKUP(MAX(T72:AD72),T72:$AD$1158,COUNT(AD72:$AD$1158),FALSE)</f>
        <v>160000</v>
      </c>
      <c r="AK72">
        <v>69</v>
      </c>
      <c r="AL72" s="198">
        <v>39323838.863583982</v>
      </c>
    </row>
    <row r="73" spans="13:38" x14ac:dyDescent="0.25">
      <c r="M73">
        <v>71</v>
      </c>
      <c r="N73">
        <f t="shared" si="9"/>
        <v>10</v>
      </c>
      <c r="O73">
        <f t="shared" si="10"/>
        <v>3000</v>
      </c>
      <c r="P73">
        <f t="shared" si="11"/>
        <v>0.2</v>
      </c>
      <c r="S73">
        <v>71</v>
      </c>
      <c r="T73" s="192">
        <v>44519529.320987657</v>
      </c>
      <c r="U73" s="192">
        <v>44674865.772890948</v>
      </c>
      <c r="V73" s="192">
        <v>44965915.959362142</v>
      </c>
      <c r="W73" s="192">
        <v>45078964.602623463</v>
      </c>
      <c r="X73" s="192">
        <v>44960336.934156381</v>
      </c>
      <c r="Y73" s="192">
        <v>44715248.521090537</v>
      </c>
      <c r="Z73" s="192">
        <v>45019790.219907418</v>
      </c>
      <c r="AA73" s="192">
        <v>45199926.215277784</v>
      </c>
      <c r="AB73" s="192">
        <v>45117410.622427985</v>
      </c>
      <c r="AC73" s="192">
        <v>45043993.05555556</v>
      </c>
      <c r="AD73" s="192">
        <v>45047821.502057612</v>
      </c>
      <c r="AE73" s="192">
        <f t="shared" si="12"/>
        <v>45199926.215277784</v>
      </c>
      <c r="AF73" s="192">
        <f>HLOOKUP(MAX(T73:AD73),T73:$AD$1158,COUNT(AD73:$AD$1158),FALSE)</f>
        <v>185000</v>
      </c>
      <c r="AK73">
        <v>70</v>
      </c>
      <c r="AL73" s="198">
        <v>41172049.38900023</v>
      </c>
    </row>
    <row r="74" spans="13:38" x14ac:dyDescent="0.25">
      <c r="M74">
        <v>72</v>
      </c>
      <c r="N74">
        <f t="shared" si="9"/>
        <v>20</v>
      </c>
      <c r="O74">
        <f t="shared" si="10"/>
        <v>3000</v>
      </c>
      <c r="P74">
        <f t="shared" si="11"/>
        <v>0.2</v>
      </c>
      <c r="S74">
        <v>72</v>
      </c>
      <c r="T74" s="192">
        <v>47648908.179012351</v>
      </c>
      <c r="U74" s="192">
        <v>48176734.101723254</v>
      </c>
      <c r="V74" s="192">
        <v>48500974.553112142</v>
      </c>
      <c r="W74" s="192">
        <v>48766708.743248463</v>
      </c>
      <c r="X74" s="192">
        <v>48936444.508744858</v>
      </c>
      <c r="Y74" s="192">
        <v>48708363.755465545</v>
      </c>
      <c r="Z74" s="192">
        <v>49125353.009259261</v>
      </c>
      <c r="AA74" s="192">
        <v>49364908.81397891</v>
      </c>
      <c r="AB74" s="192">
        <v>49525380.658436224</v>
      </c>
      <c r="AC74" s="192">
        <v>49603166.714891978</v>
      </c>
      <c r="AD74" s="192">
        <v>49804364.470807604</v>
      </c>
      <c r="AE74" s="192">
        <f t="shared" si="12"/>
        <v>49804364.470807604</v>
      </c>
      <c r="AF74" s="192">
        <f>HLOOKUP(MAX(T74:AD74),T74:$AD$1158,COUNT(AD74:$AD$1158),FALSE)</f>
        <v>200000</v>
      </c>
      <c r="AK74">
        <v>71</v>
      </c>
      <c r="AL74" s="198">
        <v>45045900.996461846</v>
      </c>
    </row>
    <row r="75" spans="13:38" x14ac:dyDescent="0.25">
      <c r="M75">
        <v>73</v>
      </c>
      <c r="N75">
        <f t="shared" si="9"/>
        <v>30</v>
      </c>
      <c r="O75">
        <f t="shared" si="10"/>
        <v>3000</v>
      </c>
      <c r="P75">
        <f t="shared" si="11"/>
        <v>0.2</v>
      </c>
      <c r="S75">
        <v>73</v>
      </c>
      <c r="T75" s="192">
        <v>50992696.759259261</v>
      </c>
      <c r="U75" s="192">
        <v>51454056.351273149</v>
      </c>
      <c r="V75" s="192">
        <v>52126612.33281894</v>
      </c>
      <c r="W75" s="192">
        <v>52418660.662615746</v>
      </c>
      <c r="X75" s="192">
        <v>52657596.932870373</v>
      </c>
      <c r="Y75" s="192">
        <v>52803795.010288067</v>
      </c>
      <c r="Z75" s="192">
        <v>53417620.081018522</v>
      </c>
      <c r="AA75" s="192">
        <v>53773535.718878612</v>
      </c>
      <c r="AB75" s="192">
        <v>54133807.227366261</v>
      </c>
      <c r="AC75" s="192">
        <v>54369673.032407418</v>
      </c>
      <c r="AD75" s="192">
        <v>54682784.850823052</v>
      </c>
      <c r="AE75" s="192">
        <f t="shared" si="12"/>
        <v>54682784.850823052</v>
      </c>
      <c r="AF75" s="192">
        <f>HLOOKUP(MAX(T75:AD75),T75:$AD$1158,COUNT(AD75:$AD$1158),FALSE)</f>
        <v>200000</v>
      </c>
      <c r="AK75">
        <v>72</v>
      </c>
      <c r="AL75" s="198">
        <v>48822972.300307572</v>
      </c>
    </row>
    <row r="76" spans="13:38" x14ac:dyDescent="0.25">
      <c r="M76">
        <v>74</v>
      </c>
      <c r="N76">
        <f t="shared" si="9"/>
        <v>40</v>
      </c>
      <c r="O76">
        <f t="shared" si="10"/>
        <v>3000</v>
      </c>
      <c r="P76">
        <f t="shared" si="11"/>
        <v>0.2</v>
      </c>
      <c r="S76">
        <v>74</v>
      </c>
      <c r="T76" s="192">
        <v>54191037.808641978</v>
      </c>
      <c r="U76" s="192">
        <v>54955924.680105448</v>
      </c>
      <c r="V76" s="192">
        <v>55661670.926568933</v>
      </c>
      <c r="W76" s="192">
        <v>56236688.488618836</v>
      </c>
      <c r="X76" s="192">
        <v>56498026.620370373</v>
      </c>
      <c r="Y76" s="192">
        <v>56796910.24466306</v>
      </c>
      <c r="Z76" s="192">
        <v>57434659.288194455</v>
      </c>
      <c r="AA76" s="192">
        <v>58072022.047003597</v>
      </c>
      <c r="AB76" s="192">
        <v>58541777.263374478</v>
      </c>
      <c r="AC76" s="192">
        <v>58928846.691743836</v>
      </c>
      <c r="AD76" s="192">
        <v>59439327.819573052</v>
      </c>
      <c r="AE76" s="192">
        <f t="shared" si="12"/>
        <v>59439327.819573052</v>
      </c>
      <c r="AF76" s="192">
        <f>HLOOKUP(MAX(T76:AD76),T76:$AD$1158,COUNT(AD76:$AD$1158),FALSE)</f>
        <v>200000</v>
      </c>
      <c r="AK76">
        <v>73</v>
      </c>
      <c r="AL76" s="198">
        <v>52696823.907769188</v>
      </c>
    </row>
    <row r="77" spans="13:38" x14ac:dyDescent="0.25">
      <c r="M77">
        <v>75</v>
      </c>
      <c r="N77">
        <f t="shared" si="9"/>
        <v>50</v>
      </c>
      <c r="O77">
        <f t="shared" si="10"/>
        <v>3000</v>
      </c>
      <c r="P77">
        <f t="shared" si="11"/>
        <v>0.2</v>
      </c>
      <c r="S77">
        <v>75</v>
      </c>
      <c r="T77" s="192">
        <v>57534826.388888896</v>
      </c>
      <c r="U77" s="192">
        <v>58305469.352816358</v>
      </c>
      <c r="V77" s="192">
        <v>59287308.706275724</v>
      </c>
      <c r="W77" s="192">
        <v>59888640.407986112</v>
      </c>
      <c r="X77" s="192">
        <v>60436860.050154328</v>
      </c>
      <c r="Y77" s="192">
        <v>60666006.060313798</v>
      </c>
      <c r="Z77" s="192">
        <v>61580460.069444455</v>
      </c>
      <c r="AA77" s="192">
        <v>62328788.459683649</v>
      </c>
      <c r="AB77" s="192">
        <v>62992949.138374493</v>
      </c>
      <c r="AC77" s="192">
        <v>63488020.351080254</v>
      </c>
      <c r="AD77" s="192">
        <v>64317748.199588493</v>
      </c>
      <c r="AE77" s="192">
        <f t="shared" si="12"/>
        <v>64317748.199588493</v>
      </c>
      <c r="AF77" s="192">
        <f>HLOOKUP(MAX(T77:AD77),T77:$AD$1158,COUNT(AD77:$AD$1158),FALSE)</f>
        <v>200000</v>
      </c>
      <c r="AK77">
        <v>74</v>
      </c>
      <c r="AL77" s="198">
        <v>56473895.211614922</v>
      </c>
    </row>
    <row r="78" spans="13:38" x14ac:dyDescent="0.25">
      <c r="M78">
        <v>76</v>
      </c>
      <c r="N78">
        <f t="shared" si="9"/>
        <v>-75</v>
      </c>
      <c r="O78">
        <f t="shared" si="10"/>
        <v>5000</v>
      </c>
      <c r="P78">
        <f t="shared" si="11"/>
        <v>0.2</v>
      </c>
      <c r="S78">
        <v>76</v>
      </c>
      <c r="T78" s="192">
        <v>16534199.459876545</v>
      </c>
      <c r="U78" s="192">
        <v>15447137.747556586</v>
      </c>
      <c r="V78" s="192">
        <v>14534858.699845683</v>
      </c>
      <c r="W78" s="192">
        <v>13244712.33603395</v>
      </c>
      <c r="X78" s="192">
        <v>11899808.224022634</v>
      </c>
      <c r="Y78" s="192">
        <v>10237476.168659981</v>
      </c>
      <c r="Z78" s="192">
        <v>9210844.9074074086</v>
      </c>
      <c r="AA78" s="192">
        <v>8098111.898791153</v>
      </c>
      <c r="AB78" s="192">
        <v>6860973.1867283955</v>
      </c>
      <c r="AC78" s="192">
        <v>5455197.1209490746</v>
      </c>
      <c r="AD78" s="192">
        <v>4379552.951388889</v>
      </c>
      <c r="AE78" s="192">
        <f t="shared" si="12"/>
        <v>16534199.459876545</v>
      </c>
      <c r="AF78" s="192">
        <f>HLOOKUP(MAX(T78:AD78),T78:$AD$1158,COUNT(AD78:$AD$1158),FALSE)</f>
        <v>150000</v>
      </c>
      <c r="AK78">
        <v>75</v>
      </c>
      <c r="AL78" s="198">
        <v>60214307.309545532</v>
      </c>
    </row>
    <row r="79" spans="13:38" x14ac:dyDescent="0.25">
      <c r="M79">
        <v>77</v>
      </c>
      <c r="N79">
        <f t="shared" si="9"/>
        <v>-65</v>
      </c>
      <c r="O79">
        <f t="shared" si="10"/>
        <v>5000</v>
      </c>
      <c r="P79">
        <f t="shared" si="11"/>
        <v>0.2</v>
      </c>
      <c r="S79">
        <v>77</v>
      </c>
      <c r="T79" s="192">
        <v>19717304.928626545</v>
      </c>
      <c r="U79" s="192">
        <v>18750552.501286011</v>
      </c>
      <c r="V79" s="192">
        <v>17914989.068930041</v>
      </c>
      <c r="W79" s="192">
        <v>17014512.442129634</v>
      </c>
      <c r="X79" s="192">
        <v>15656833.847736627</v>
      </c>
      <c r="Y79" s="192">
        <v>14285131.815843623</v>
      </c>
      <c r="Z79" s="192">
        <v>13454884.259259261</v>
      </c>
      <c r="AA79" s="192">
        <v>12500230.999228396</v>
      </c>
      <c r="AB79" s="192">
        <v>11378422.309027778</v>
      </c>
      <c r="AC79" s="192">
        <v>10173475.718557101</v>
      </c>
      <c r="AD79" s="192">
        <v>9089513.8888888899</v>
      </c>
      <c r="AE79" s="192">
        <f t="shared" si="12"/>
        <v>19717304.928626545</v>
      </c>
      <c r="AF79" s="192">
        <f>HLOOKUP(MAX(T79:AD79),T79:$AD$1158,COUNT(AD79:$AD$1158),FALSE)</f>
        <v>150000</v>
      </c>
      <c r="AK79">
        <v>76</v>
      </c>
      <c r="AL79" s="198">
        <v>12463031.571487885</v>
      </c>
    </row>
    <row r="80" spans="13:38" x14ac:dyDescent="0.25">
      <c r="M80">
        <v>78</v>
      </c>
      <c r="N80">
        <f t="shared" si="9"/>
        <v>-55</v>
      </c>
      <c r="O80">
        <f t="shared" si="10"/>
        <v>5000</v>
      </c>
      <c r="P80">
        <f t="shared" si="11"/>
        <v>0.2</v>
      </c>
      <c r="S80">
        <v>78</v>
      </c>
      <c r="T80" s="192">
        <v>22869516.05902778</v>
      </c>
      <c r="U80" s="192">
        <v>22204193.110210907</v>
      </c>
      <c r="V80" s="192">
        <v>21403465.631430041</v>
      </c>
      <c r="W80" s="192">
        <v>20620334.442515437</v>
      </c>
      <c r="X80" s="192">
        <v>19584713.702417701</v>
      </c>
      <c r="Y80" s="192">
        <v>18231665.018968623</v>
      </c>
      <c r="Z80" s="192">
        <v>17514317.129629631</v>
      </c>
      <c r="AA80" s="192">
        <v>16710867.492926955</v>
      </c>
      <c r="AB80" s="192">
        <v>15783012.15277778</v>
      </c>
      <c r="AC80" s="192">
        <v>14589209.828317903</v>
      </c>
      <c r="AD80" s="192">
        <v>13653191.390174897</v>
      </c>
      <c r="AE80" s="192">
        <f t="shared" si="12"/>
        <v>22869516.05902778</v>
      </c>
      <c r="AF80" s="192">
        <f>HLOOKUP(MAX(T80:AD80),T80:$AD$1158,COUNT(AD80:$AD$1158),FALSE)</f>
        <v>150000</v>
      </c>
      <c r="AK80">
        <v>77</v>
      </c>
      <c r="AL80" s="198">
        <v>16289107.571310621</v>
      </c>
    </row>
    <row r="81" spans="13:38" x14ac:dyDescent="0.25">
      <c r="M81">
        <v>79</v>
      </c>
      <c r="N81">
        <f t="shared" si="9"/>
        <v>-45</v>
      </c>
      <c r="O81">
        <f t="shared" si="10"/>
        <v>5000</v>
      </c>
      <c r="P81">
        <f t="shared" si="11"/>
        <v>0.2</v>
      </c>
      <c r="S81">
        <v>79</v>
      </c>
      <c r="T81" s="192">
        <v>26165076.919367284</v>
      </c>
      <c r="U81" s="192">
        <v>25507607.863940332</v>
      </c>
      <c r="V81" s="192">
        <v>24981327.803497944</v>
      </c>
      <c r="W81" s="192">
        <v>24148408.203125</v>
      </c>
      <c r="X81" s="192">
        <v>23341739.326131694</v>
      </c>
      <c r="Y81" s="192">
        <v>22279320.666152265</v>
      </c>
      <c r="Z81" s="192">
        <v>21758356.481481481</v>
      </c>
      <c r="AA81" s="192">
        <v>21112986.593364198</v>
      </c>
      <c r="AB81" s="192">
        <v>20300461.27507716</v>
      </c>
      <c r="AC81" s="192">
        <v>19307488.425925929</v>
      </c>
      <c r="AD81" s="192">
        <v>18483836.16255144</v>
      </c>
      <c r="AE81" s="192">
        <f t="shared" si="12"/>
        <v>26165076.919367284</v>
      </c>
      <c r="AF81" s="192">
        <f>HLOOKUP(MAX(T81:AD81),T81:$AD$1158,COUNT(AD81:$AD$1158),FALSE)</f>
        <v>150000</v>
      </c>
      <c r="AK81">
        <v>78</v>
      </c>
      <c r="AL81" s="198">
        <v>20019596.843906343</v>
      </c>
    </row>
    <row r="82" spans="13:38" x14ac:dyDescent="0.25">
      <c r="M82">
        <v>80</v>
      </c>
      <c r="N82">
        <f t="shared" si="9"/>
        <v>-35</v>
      </c>
      <c r="O82">
        <f t="shared" si="10"/>
        <v>5000</v>
      </c>
      <c r="P82">
        <f t="shared" si="11"/>
        <v>0.2</v>
      </c>
      <c r="S82">
        <v>80</v>
      </c>
      <c r="T82" s="192">
        <v>29317288.049768522</v>
      </c>
      <c r="U82" s="192">
        <v>28961248.472865231</v>
      </c>
      <c r="V82" s="192">
        <v>28469804.365997948</v>
      </c>
      <c r="W82" s="192">
        <v>27918208.309220687</v>
      </c>
      <c r="X82" s="192">
        <v>27135586.982381687</v>
      </c>
      <c r="Y82" s="192">
        <v>26225853.869277265</v>
      </c>
      <c r="Z82" s="192">
        <v>25817789.351851854</v>
      </c>
      <c r="AA82" s="192">
        <v>25323623.087062757</v>
      </c>
      <c r="AB82" s="192">
        <v>24568251.993312757</v>
      </c>
      <c r="AC82" s="192">
        <v>23820532.166280869</v>
      </c>
      <c r="AD82" s="192">
        <v>23193797.100051444</v>
      </c>
      <c r="AE82" s="192">
        <f t="shared" si="12"/>
        <v>29317288.049768522</v>
      </c>
      <c r="AF82" s="192">
        <f>HLOOKUP(MAX(T82:AD82),T82:$AD$1158,COUNT(AD82:$AD$1158),FALSE)</f>
        <v>150000</v>
      </c>
      <c r="AK82">
        <v>79</v>
      </c>
      <c r="AL82" s="198">
        <v>23845672.843729075</v>
      </c>
    </row>
    <row r="83" spans="13:38" x14ac:dyDescent="0.25">
      <c r="M83">
        <v>81</v>
      </c>
      <c r="N83">
        <f t="shared" si="9"/>
        <v>-25</v>
      </c>
      <c r="O83">
        <f t="shared" si="10"/>
        <v>5000</v>
      </c>
      <c r="P83">
        <f t="shared" si="11"/>
        <v>0.2</v>
      </c>
      <c r="S83">
        <v>81</v>
      </c>
      <c r="T83" s="192">
        <v>32612848.910108022</v>
      </c>
      <c r="U83" s="192">
        <v>32264663.226594657</v>
      </c>
      <c r="V83" s="192">
        <v>32047666.538065851</v>
      </c>
      <c r="W83" s="192">
        <v>31524030.309606485</v>
      </c>
      <c r="X83" s="192">
        <v>31026644.804526754</v>
      </c>
      <c r="Y83" s="192">
        <v>30134083.116319448</v>
      </c>
      <c r="Z83" s="192">
        <v>29917008.101851854</v>
      </c>
      <c r="AA83" s="192">
        <v>29443470.413773149</v>
      </c>
      <c r="AB83" s="192">
        <v>28972841.837062757</v>
      </c>
      <c r="AC83" s="192">
        <v>28333575.906635802</v>
      </c>
      <c r="AD83" s="192">
        <v>28024441.872427985</v>
      </c>
      <c r="AE83" s="192">
        <f t="shared" si="12"/>
        <v>32612848.910108022</v>
      </c>
      <c r="AF83" s="192">
        <f>HLOOKUP(MAX(T83:AD83),T83:$AD$1158,COUNT(AD83:$AD$1158),FALSE)</f>
        <v>150000</v>
      </c>
      <c r="AK83">
        <v>80</v>
      </c>
      <c r="AL83" s="198">
        <v>27496506.51030229</v>
      </c>
    </row>
    <row r="84" spans="13:38" x14ac:dyDescent="0.25">
      <c r="M84">
        <v>82</v>
      </c>
      <c r="N84">
        <f t="shared" si="9"/>
        <v>-15</v>
      </c>
      <c r="O84">
        <f t="shared" si="10"/>
        <v>5000</v>
      </c>
      <c r="P84">
        <f t="shared" si="11"/>
        <v>0.2</v>
      </c>
      <c r="S84">
        <v>82</v>
      </c>
      <c r="T84" s="192">
        <v>35697092.496141978</v>
      </c>
      <c r="U84" s="192">
        <v>35529226.466049388</v>
      </c>
      <c r="V84" s="192">
        <v>35536143.100565851</v>
      </c>
      <c r="W84" s="192">
        <v>35293830.415702164</v>
      </c>
      <c r="X84" s="192">
        <v>34739483.98919753</v>
      </c>
      <c r="Y84" s="192">
        <v>34220042.71958591</v>
      </c>
      <c r="Z84" s="192">
        <v>34121261.574074075</v>
      </c>
      <c r="AA84" s="192">
        <v>33845589.514210396</v>
      </c>
      <c r="AB84" s="192">
        <v>33490290.959362142</v>
      </c>
      <c r="AC84" s="192">
        <v>33051854.504243828</v>
      </c>
      <c r="AD84" s="192">
        <v>32734402.809927985</v>
      </c>
      <c r="AE84" s="192">
        <f t="shared" si="12"/>
        <v>35697092.496141978</v>
      </c>
      <c r="AF84" s="192">
        <f>HLOOKUP(MAX(T84:AD84),T84:$AD$1158,COUNT(AD84:$AD$1158),FALSE)</f>
        <v>150000</v>
      </c>
      <c r="AK84">
        <v>81</v>
      </c>
      <c r="AL84" s="198">
        <v>31190788.689251423</v>
      </c>
    </row>
    <row r="85" spans="13:38" x14ac:dyDescent="0.25">
      <c r="M85">
        <v>83</v>
      </c>
      <c r="N85">
        <f t="shared" si="9"/>
        <v>-10</v>
      </c>
      <c r="O85">
        <f t="shared" si="10"/>
        <v>5000</v>
      </c>
      <c r="P85">
        <f t="shared" si="11"/>
        <v>0.2</v>
      </c>
      <c r="S85">
        <v>83</v>
      </c>
      <c r="T85" s="192">
        <v>37322629.002700619</v>
      </c>
      <c r="U85" s="192">
        <v>37350585.455246918</v>
      </c>
      <c r="V85" s="192">
        <v>37209279.192386836</v>
      </c>
      <c r="W85" s="192">
        <v>37153285.590277776</v>
      </c>
      <c r="X85" s="192">
        <v>36640090.020576142</v>
      </c>
      <c r="Y85" s="192">
        <v>36112871.013374493</v>
      </c>
      <c r="Z85" s="192">
        <v>36127106.481481485</v>
      </c>
      <c r="AA85" s="192">
        <v>36016936.246141978</v>
      </c>
      <c r="AB85" s="192">
        <v>35739610.580632716</v>
      </c>
      <c r="AC85" s="192">
        <v>35281837.384259269</v>
      </c>
      <c r="AD85" s="192">
        <v>34993384.77366256</v>
      </c>
      <c r="AE85" s="192">
        <f t="shared" si="12"/>
        <v>37350585.455246918</v>
      </c>
      <c r="AF85" s="192">
        <f>HLOOKUP(MAX(T85:AD85),T85:$AD$1158,COUNT(AD85:$AD$1158),FALSE)</f>
        <v>155000</v>
      </c>
      <c r="AK85">
        <v>82</v>
      </c>
      <c r="AL85" s="198">
        <v>35053071.782720752</v>
      </c>
    </row>
    <row r="86" spans="13:38" x14ac:dyDescent="0.25">
      <c r="M86">
        <v>84</v>
      </c>
      <c r="N86">
        <f t="shared" si="9"/>
        <v>-5</v>
      </c>
      <c r="O86">
        <f t="shared" si="10"/>
        <v>5000</v>
      </c>
      <c r="P86">
        <f t="shared" si="11"/>
        <v>0.2</v>
      </c>
      <c r="S86">
        <v>84</v>
      </c>
      <c r="T86" s="192">
        <v>38849303.626543209</v>
      </c>
      <c r="U86" s="192">
        <v>38950490.813078709</v>
      </c>
      <c r="V86" s="192">
        <v>38990761.477623463</v>
      </c>
      <c r="W86" s="192">
        <v>38899652.41608797</v>
      </c>
      <c r="X86" s="192">
        <v>38630541.811342604</v>
      </c>
      <c r="Y86" s="192">
        <v>38128271.96662809</v>
      </c>
      <c r="Z86" s="192">
        <v>38132951.388888888</v>
      </c>
      <c r="AA86" s="192">
        <v>38056226.007908948</v>
      </c>
      <c r="AB86" s="192">
        <v>37894880.803112142</v>
      </c>
      <c r="AC86" s="192">
        <v>37564898.244598769</v>
      </c>
      <c r="AD86" s="192">
        <v>37398650.173611112</v>
      </c>
      <c r="AE86" s="192">
        <f t="shared" si="12"/>
        <v>38990761.477623463</v>
      </c>
      <c r="AF86" s="192">
        <f>HLOOKUP(MAX(T86:AD86),T86:$AD$1158,COUNT(AD86:$AD$1158),FALSE)</f>
        <v>160000</v>
      </c>
      <c r="AK86">
        <v>83</v>
      </c>
      <c r="AL86" s="198">
        <v>36921937.128383279</v>
      </c>
    </row>
    <row r="87" spans="13:38" x14ac:dyDescent="0.25">
      <c r="M87">
        <v>85</v>
      </c>
      <c r="N87">
        <f t="shared" si="9"/>
        <v>0</v>
      </c>
      <c r="O87">
        <f t="shared" si="10"/>
        <v>5000</v>
      </c>
      <c r="P87">
        <f t="shared" si="11"/>
        <v>0.2</v>
      </c>
      <c r="S87">
        <v>85</v>
      </c>
      <c r="T87" s="192">
        <v>40587295.524691358</v>
      </c>
      <c r="U87" s="192">
        <v>40654000.208976343</v>
      </c>
      <c r="V87" s="192">
        <v>40820999.549897119</v>
      </c>
      <c r="W87" s="192">
        <v>40681359.350887343</v>
      </c>
      <c r="X87" s="192">
        <v>40567969.875257201</v>
      </c>
      <c r="Y87" s="192">
        <v>40059404.216499485</v>
      </c>
      <c r="Z87" s="192">
        <v>40186539.351851858</v>
      </c>
      <c r="AA87" s="192">
        <v>40227572.739840545</v>
      </c>
      <c r="AB87" s="192">
        <v>40007401.298868313</v>
      </c>
      <c r="AC87" s="192">
        <v>39794881.124614201</v>
      </c>
      <c r="AD87" s="192">
        <v>39869743.11985597</v>
      </c>
      <c r="AE87" s="192">
        <f t="shared" si="12"/>
        <v>40820999.549897119</v>
      </c>
      <c r="AF87" s="192">
        <f>HLOOKUP(MAX(T87:AD87),T87:$AD$1158,COUNT(AD87:$AD$1158),FALSE)</f>
        <v>160000</v>
      </c>
      <c r="AK87">
        <v>84</v>
      </c>
      <c r="AL87" s="198">
        <v>38747353.961669877</v>
      </c>
    </row>
    <row r="88" spans="13:38" x14ac:dyDescent="0.25">
      <c r="M88">
        <v>86</v>
      </c>
      <c r="N88">
        <f t="shared" si="9"/>
        <v>10</v>
      </c>
      <c r="O88">
        <f t="shared" si="10"/>
        <v>5000</v>
      </c>
      <c r="P88">
        <f t="shared" si="11"/>
        <v>0.2</v>
      </c>
      <c r="S88">
        <v>86</v>
      </c>
      <c r="T88" s="192">
        <v>43770400.993441358</v>
      </c>
      <c r="U88" s="192">
        <v>43957414.962705769</v>
      </c>
      <c r="V88" s="192">
        <v>44275617.926954739</v>
      </c>
      <c r="W88" s="192">
        <v>44415819.347993828</v>
      </c>
      <c r="X88" s="192">
        <v>44324995.498971194</v>
      </c>
      <c r="Y88" s="192">
        <v>44107059.863683127</v>
      </c>
      <c r="Z88" s="192">
        <v>44430578.703703709</v>
      </c>
      <c r="AA88" s="192">
        <v>44629691.840277784</v>
      </c>
      <c r="AB88" s="192">
        <v>44567600.147890955</v>
      </c>
      <c r="AC88" s="192">
        <v>44513159.722222231</v>
      </c>
      <c r="AD88" s="192">
        <v>44533990.483539097</v>
      </c>
      <c r="AE88" s="192">
        <f t="shared" si="12"/>
        <v>44629691.840277784</v>
      </c>
      <c r="AF88" s="192">
        <f>HLOOKUP(MAX(T88:AD88),T88:$AD$1158,COUNT(AD88:$AD$1158),FALSE)</f>
        <v>185000</v>
      </c>
      <c r="AK88">
        <v>85</v>
      </c>
      <c r="AL88" s="198">
        <v>40572770.79495649</v>
      </c>
    </row>
    <row r="89" spans="13:38" x14ac:dyDescent="0.25">
      <c r="M89">
        <v>87</v>
      </c>
      <c r="N89">
        <f t="shared" si="9"/>
        <v>20</v>
      </c>
      <c r="O89">
        <f t="shared" si="10"/>
        <v>5000</v>
      </c>
      <c r="P89">
        <f t="shared" si="11"/>
        <v>0.2</v>
      </c>
      <c r="S89">
        <v>87</v>
      </c>
      <c r="T89" s="192">
        <v>46854644.579475313</v>
      </c>
      <c r="U89" s="192">
        <v>47411055.571630664</v>
      </c>
      <c r="V89" s="192">
        <v>47764094.489454739</v>
      </c>
      <c r="W89" s="192">
        <v>48056981.457368836</v>
      </c>
      <c r="X89" s="192">
        <v>48252875.353652269</v>
      </c>
      <c r="Y89" s="192">
        <v>48053593.066808127</v>
      </c>
      <c r="Z89" s="192">
        <v>48490011.574074075</v>
      </c>
      <c r="AA89" s="192">
        <v>48749539.166988172</v>
      </c>
      <c r="AB89" s="192">
        <v>48929440.264917701</v>
      </c>
      <c r="AC89" s="192">
        <v>49026203.462577157</v>
      </c>
      <c r="AD89" s="192">
        <v>49243951.421039097</v>
      </c>
      <c r="AE89" s="192">
        <f t="shared" si="12"/>
        <v>49243951.421039097</v>
      </c>
      <c r="AF89" s="192">
        <f>HLOOKUP(MAX(T89:AD89),T89:$AD$1158,COUNT(AD89:$AD$1158),FALSE)</f>
        <v>200000</v>
      </c>
      <c r="AK89">
        <v>86</v>
      </c>
      <c r="AL89" s="198">
        <v>44398846.794779226</v>
      </c>
    </row>
    <row r="90" spans="13:38" x14ac:dyDescent="0.25">
      <c r="M90">
        <v>88</v>
      </c>
      <c r="N90">
        <f t="shared" si="9"/>
        <v>30</v>
      </c>
      <c r="O90">
        <f t="shared" si="10"/>
        <v>5000</v>
      </c>
      <c r="P90">
        <f t="shared" si="11"/>
        <v>0.2</v>
      </c>
      <c r="S90">
        <v>88</v>
      </c>
      <c r="T90" s="192">
        <v>50150205.439814821</v>
      </c>
      <c r="U90" s="192">
        <v>50643242.549189813</v>
      </c>
      <c r="V90" s="192">
        <v>51341956.661522642</v>
      </c>
      <c r="W90" s="192">
        <v>51662803.457754627</v>
      </c>
      <c r="X90" s="192">
        <v>51928892.505787045</v>
      </c>
      <c r="Y90" s="192">
        <v>52101248.713991776</v>
      </c>
      <c r="Z90" s="192">
        <v>52734050.925925925</v>
      </c>
      <c r="AA90" s="192">
        <v>53110390.464248985</v>
      </c>
      <c r="AB90" s="192">
        <v>53489639.113940336</v>
      </c>
      <c r="AC90" s="192">
        <v>53744482.060185187</v>
      </c>
      <c r="AD90" s="192">
        <v>54074596.193415649</v>
      </c>
      <c r="AE90" s="192">
        <f t="shared" si="12"/>
        <v>54074596.193415649</v>
      </c>
      <c r="AF90" s="192">
        <f>HLOOKUP(MAX(T90:AD90),T90:$AD$1158,COUNT(AD90:$AD$1158),FALSE)</f>
        <v>200000</v>
      </c>
      <c r="AK90">
        <v>87</v>
      </c>
      <c r="AL90" s="198">
        <v>48129336.067374952</v>
      </c>
    </row>
    <row r="91" spans="13:38" x14ac:dyDescent="0.25">
      <c r="M91">
        <v>89</v>
      </c>
      <c r="N91">
        <f t="shared" si="9"/>
        <v>40</v>
      </c>
      <c r="O91">
        <f t="shared" si="10"/>
        <v>5000</v>
      </c>
      <c r="P91">
        <f t="shared" si="11"/>
        <v>0.2</v>
      </c>
      <c r="S91">
        <v>89</v>
      </c>
      <c r="T91" s="192">
        <v>53302416.570216045</v>
      </c>
      <c r="U91" s="192">
        <v>54096883.158114716</v>
      </c>
      <c r="V91" s="192">
        <v>54830433.224022642</v>
      </c>
      <c r="W91" s="192">
        <v>55432603.563850313</v>
      </c>
      <c r="X91" s="192">
        <v>55722740.162037045</v>
      </c>
      <c r="Y91" s="192">
        <v>56047781.917116769</v>
      </c>
      <c r="Z91" s="192">
        <v>56705954.861111112</v>
      </c>
      <c r="AA91" s="192">
        <v>57362294.76112397</v>
      </c>
      <c r="AB91" s="192">
        <v>57851479.230967082</v>
      </c>
      <c r="AC91" s="192">
        <v>58257525.800540127</v>
      </c>
      <c r="AD91" s="192">
        <v>58784557.130915649</v>
      </c>
      <c r="AE91" s="192">
        <f t="shared" si="12"/>
        <v>58784557.130915649</v>
      </c>
      <c r="AF91" s="192">
        <f>HLOOKUP(MAX(T91:AD91),T91:$AD$1158,COUNT(AD91:$AD$1158),FALSE)</f>
        <v>200000</v>
      </c>
      <c r="AK91">
        <v>88</v>
      </c>
      <c r="AL91" s="198">
        <v>51955412.06719768</v>
      </c>
    </row>
    <row r="92" spans="13:38" x14ac:dyDescent="0.25">
      <c r="M92">
        <v>90</v>
      </c>
      <c r="N92">
        <f t="shared" si="9"/>
        <v>50</v>
      </c>
      <c r="O92">
        <f t="shared" si="10"/>
        <v>5000</v>
      </c>
      <c r="P92">
        <f t="shared" si="11"/>
        <v>0.2</v>
      </c>
      <c r="S92">
        <v>90</v>
      </c>
      <c r="T92" s="192">
        <v>56597977.43055556</v>
      </c>
      <c r="U92" s="192">
        <v>57400297.911844134</v>
      </c>
      <c r="V92" s="192">
        <v>58408295.396090537</v>
      </c>
      <c r="W92" s="192">
        <v>59038425.564236119</v>
      </c>
      <c r="X92" s="192">
        <v>59613797.984182104</v>
      </c>
      <c r="Y92" s="192">
        <v>59871742.460776754</v>
      </c>
      <c r="Z92" s="192">
        <v>60805173.611111119</v>
      </c>
      <c r="AA92" s="192">
        <v>61572931.254822537</v>
      </c>
      <c r="AB92" s="192">
        <v>62256069.074717082</v>
      </c>
      <c r="AC92" s="192">
        <v>62770569.540895067</v>
      </c>
      <c r="AD92" s="192">
        <v>63615201.903292179</v>
      </c>
      <c r="AE92" s="192">
        <f t="shared" si="12"/>
        <v>63615201.903292179</v>
      </c>
      <c r="AF92" s="192">
        <f>HLOOKUP(MAX(T92:AD92),T92:$AD$1158,COUNT(AD92:$AD$1158),FALSE)</f>
        <v>200000</v>
      </c>
      <c r="AK92">
        <v>89</v>
      </c>
      <c r="AL92" s="198">
        <v>55685901.339793406</v>
      </c>
    </row>
    <row r="93" spans="13:38" x14ac:dyDescent="0.25">
      <c r="M93">
        <v>91</v>
      </c>
      <c r="N93">
        <f t="shared" si="9"/>
        <v>-75</v>
      </c>
      <c r="O93">
        <f t="shared" si="10"/>
        <v>7000</v>
      </c>
      <c r="P93">
        <f t="shared" si="11"/>
        <v>0.2</v>
      </c>
      <c r="S93">
        <v>91</v>
      </c>
      <c r="T93" s="192">
        <v>16183649.691358022</v>
      </c>
      <c r="U93" s="192">
        <v>15127813.38413066</v>
      </c>
      <c r="V93" s="192">
        <v>14241692.467206791</v>
      </c>
      <c r="W93" s="192">
        <v>12980344.56983025</v>
      </c>
      <c r="X93" s="192">
        <v>11662593.235596711</v>
      </c>
      <c r="Y93" s="192">
        <v>10029059.646669243</v>
      </c>
      <c r="Z93" s="192">
        <v>9021857.6388888899</v>
      </c>
      <c r="AA93" s="192">
        <v>7928101.7714763377</v>
      </c>
      <c r="AB93" s="192">
        <v>6709940.2006172836</v>
      </c>
      <c r="AC93" s="192">
        <v>5323593.3883101866</v>
      </c>
      <c r="AD93" s="192">
        <v>4262853.732638889</v>
      </c>
      <c r="AE93" s="192">
        <f t="shared" si="12"/>
        <v>16183649.691358022</v>
      </c>
      <c r="AF93" s="192">
        <f>HLOOKUP(MAX(T93:AD93),T93:$AD$1158,COUNT(AD93:$AD$1158),FALSE)</f>
        <v>150000</v>
      </c>
      <c r="AK93">
        <v>90</v>
      </c>
      <c r="AL93" s="198">
        <v>59380183.518742539</v>
      </c>
    </row>
    <row r="94" spans="13:38" x14ac:dyDescent="0.25">
      <c r="M94">
        <v>92</v>
      </c>
      <c r="N94">
        <f t="shared" si="9"/>
        <v>-65</v>
      </c>
      <c r="O94">
        <f t="shared" si="10"/>
        <v>7000</v>
      </c>
      <c r="P94">
        <f t="shared" si="11"/>
        <v>0.2</v>
      </c>
      <c r="S94">
        <v>92</v>
      </c>
      <c r="T94" s="192">
        <v>19320173.128858026</v>
      </c>
      <c r="U94" s="192">
        <v>18385098.218878601</v>
      </c>
      <c r="V94" s="192">
        <v>17576687.564300414</v>
      </c>
      <c r="W94" s="192">
        <v>16701916.956018522</v>
      </c>
      <c r="X94" s="192">
        <v>15373488.94032922</v>
      </c>
      <c r="Y94" s="192">
        <v>14028939.686213993</v>
      </c>
      <c r="Z94" s="192">
        <v>13217669.270833334</v>
      </c>
      <c r="AA94" s="192">
        <v>12281993.152006174</v>
      </c>
      <c r="AB94" s="192">
        <v>11179613.71527778</v>
      </c>
      <c r="AC94" s="192">
        <v>9993644.2660108041</v>
      </c>
      <c r="AD94" s="192">
        <v>8926232.6388888899</v>
      </c>
      <c r="AE94" s="192">
        <f t="shared" si="12"/>
        <v>19320173.128858026</v>
      </c>
      <c r="AF94" s="192">
        <f>HLOOKUP(MAX(T94:AD94),T94:$AD$1158,COUNT(AD94:$AD$1158),FALSE)</f>
        <v>150000</v>
      </c>
      <c r="AK94">
        <v>91</v>
      </c>
      <c r="AL94" s="198">
        <v>12214754.858231191</v>
      </c>
    </row>
    <row r="95" spans="13:38" x14ac:dyDescent="0.25">
      <c r="M95">
        <v>93</v>
      </c>
      <c r="N95">
        <f t="shared" si="9"/>
        <v>-55</v>
      </c>
      <c r="O95">
        <f t="shared" si="10"/>
        <v>7000</v>
      </c>
      <c r="P95">
        <f t="shared" si="11"/>
        <v>0.2</v>
      </c>
      <c r="S95">
        <v>93</v>
      </c>
      <c r="T95" s="192">
        <v>22426254.34027778</v>
      </c>
      <c r="U95" s="192">
        <v>21790511.107896093</v>
      </c>
      <c r="V95" s="192">
        <v>21018582.09555041</v>
      </c>
      <c r="W95" s="192">
        <v>20261609.037422843</v>
      </c>
      <c r="X95" s="192">
        <v>19253141.075102881</v>
      </c>
      <c r="Y95" s="192">
        <v>17928890.858088993</v>
      </c>
      <c r="Z95" s="192">
        <v>17230972.222222224</v>
      </c>
      <c r="AA95" s="192">
        <v>16446499.726723254</v>
      </c>
      <c r="AB95" s="192">
        <v>15537621.52777778</v>
      </c>
      <c r="AC95" s="192">
        <v>14364243.103780866</v>
      </c>
      <c r="AD95" s="192">
        <v>13444774.868184159</v>
      </c>
      <c r="AE95" s="192">
        <f t="shared" si="12"/>
        <v>22426254.34027778</v>
      </c>
      <c r="AF95" s="192">
        <f>HLOOKUP(MAX(T95:AD95),T95:$AD$1158,COUNT(AD95:$AD$1158),FALSE)</f>
        <v>150000</v>
      </c>
      <c r="AK95">
        <v>92</v>
      </c>
      <c r="AL95" s="198">
        <v>15993055.250415031</v>
      </c>
    </row>
    <row r="96" spans="13:38" x14ac:dyDescent="0.25">
      <c r="M96">
        <v>94</v>
      </c>
      <c r="N96">
        <f t="shared" si="9"/>
        <v>-45</v>
      </c>
      <c r="O96">
        <f t="shared" si="10"/>
        <v>7000</v>
      </c>
      <c r="P96">
        <f t="shared" si="11"/>
        <v>0.2</v>
      </c>
      <c r="S96">
        <v>94</v>
      </c>
      <c r="T96" s="192">
        <v>25673587.480709877</v>
      </c>
      <c r="U96" s="192">
        <v>25047795.94264403</v>
      </c>
      <c r="V96" s="192">
        <v>24548668.659979425</v>
      </c>
      <c r="W96" s="192">
        <v>23744547.526041672</v>
      </c>
      <c r="X96" s="192">
        <v>22964036.779835392</v>
      </c>
      <c r="Y96" s="192">
        <v>21928770.897633746</v>
      </c>
      <c r="Z96" s="192">
        <v>21426783.854166668</v>
      </c>
      <c r="AA96" s="192">
        <v>20800391.10725309</v>
      </c>
      <c r="AB96" s="192">
        <v>20007295.042438272</v>
      </c>
      <c r="AC96" s="192">
        <v>19034293.981481481</v>
      </c>
      <c r="AD96" s="192">
        <v>18227644.032921813</v>
      </c>
      <c r="AE96" s="192">
        <f t="shared" si="12"/>
        <v>25673587.480709877</v>
      </c>
      <c r="AF96" s="192">
        <f>HLOOKUP(MAX(T96:AD96),T96:$AD$1158,COUNT(AD96:$AD$1158),FALSE)</f>
        <v>150000</v>
      </c>
      <c r="AK96">
        <v>93</v>
      </c>
      <c r="AL96" s="198">
        <v>19676962.491760757</v>
      </c>
    </row>
    <row r="97" spans="13:38" x14ac:dyDescent="0.25">
      <c r="M97">
        <v>95</v>
      </c>
      <c r="N97">
        <f t="shared" si="9"/>
        <v>-35</v>
      </c>
      <c r="O97">
        <f t="shared" si="10"/>
        <v>7000</v>
      </c>
      <c r="P97">
        <f t="shared" si="11"/>
        <v>0.2</v>
      </c>
      <c r="S97">
        <v>95</v>
      </c>
      <c r="T97" s="192">
        <v>28779668.692129634</v>
      </c>
      <c r="U97" s="192">
        <v>28453208.831661526</v>
      </c>
      <c r="V97" s="192">
        <v>27990563.191229429</v>
      </c>
      <c r="W97" s="192">
        <v>27466119.912229944</v>
      </c>
      <c r="X97" s="192">
        <v>26711302.404835392</v>
      </c>
      <c r="Y97" s="192">
        <v>25828722.069508746</v>
      </c>
      <c r="Z97" s="192">
        <v>25440086.80555556</v>
      </c>
      <c r="AA97" s="192">
        <v>24964897.681970164</v>
      </c>
      <c r="AB97" s="192">
        <v>24229950.488683131</v>
      </c>
      <c r="AC97" s="192">
        <v>23501207.80285494</v>
      </c>
      <c r="AD97" s="192">
        <v>22891022.939171813</v>
      </c>
      <c r="AE97" s="192">
        <f t="shared" si="12"/>
        <v>28779668.692129634</v>
      </c>
      <c r="AF97" s="192">
        <f>HLOOKUP(MAX(T97:AD97),T97:$AD$1158,COUNT(AD97:$AD$1158),FALSE)</f>
        <v>150000</v>
      </c>
      <c r="AK97">
        <v>94</v>
      </c>
      <c r="AL97" s="198">
        <v>23455262.883944601</v>
      </c>
    </row>
    <row r="98" spans="13:38" x14ac:dyDescent="0.25">
      <c r="M98">
        <v>96</v>
      </c>
      <c r="N98">
        <f t="shared" si="9"/>
        <v>-25</v>
      </c>
      <c r="O98">
        <f t="shared" si="10"/>
        <v>7000</v>
      </c>
      <c r="P98">
        <f t="shared" si="11"/>
        <v>0.2</v>
      </c>
      <c r="S98">
        <v>96</v>
      </c>
      <c r="T98" s="192">
        <v>32027001.832561731</v>
      </c>
      <c r="U98" s="192">
        <v>31710493.66640947</v>
      </c>
      <c r="V98" s="192">
        <v>31520649.755658433</v>
      </c>
      <c r="W98" s="192">
        <v>31025811.993634261</v>
      </c>
      <c r="X98" s="192">
        <v>30554584.619341567</v>
      </c>
      <c r="Y98" s="192">
        <v>29690821.39756944</v>
      </c>
      <c r="Z98" s="192">
        <v>29492723.52430556</v>
      </c>
      <c r="AA98" s="192">
        <v>29039609.736689813</v>
      </c>
      <c r="AB98" s="192">
        <v>28587958.301183131</v>
      </c>
      <c r="AC98" s="192">
        <v>27968121.624228396</v>
      </c>
      <c r="AD98" s="192">
        <v>27673892.103909466</v>
      </c>
      <c r="AE98" s="192">
        <f t="shared" si="12"/>
        <v>32027001.832561731</v>
      </c>
      <c r="AF98" s="192">
        <f>HLOOKUP(MAX(T98:AD98),T98:$AD$1158,COUNT(AD98:$AD$1158),FALSE)</f>
        <v>150000</v>
      </c>
      <c r="AK98">
        <v>95</v>
      </c>
      <c r="AL98" s="198">
        <v>27060509.166258562</v>
      </c>
    </row>
    <row r="99" spans="13:38" x14ac:dyDescent="0.25">
      <c r="M99">
        <v>97</v>
      </c>
      <c r="N99">
        <f t="shared" si="9"/>
        <v>-15</v>
      </c>
      <c r="O99">
        <f t="shared" si="10"/>
        <v>7000</v>
      </c>
      <c r="P99">
        <f t="shared" si="11"/>
        <v>0.2</v>
      </c>
      <c r="S99">
        <v>97</v>
      </c>
      <c r="T99" s="192">
        <v>35066110.14660494</v>
      </c>
      <c r="U99" s="192">
        <v>34929469.52160494</v>
      </c>
      <c r="V99" s="192">
        <v>34962544.28690844</v>
      </c>
      <c r="W99" s="192">
        <v>34747384.379822537</v>
      </c>
      <c r="X99" s="192">
        <v>34221836.41975309</v>
      </c>
      <c r="Y99" s="192">
        <v>33728553.2809285</v>
      </c>
      <c r="Z99" s="192">
        <v>33649201.388888896</v>
      </c>
      <c r="AA99" s="192">
        <v>33393501.117219657</v>
      </c>
      <c r="AB99" s="192">
        <v>33057631.815843619</v>
      </c>
      <c r="AC99" s="192">
        <v>32638172.501929022</v>
      </c>
      <c r="AD99" s="192">
        <v>32337271.01015947</v>
      </c>
      <c r="AE99" s="192">
        <f t="shared" si="12"/>
        <v>35066110.14660494</v>
      </c>
      <c r="AF99" s="192">
        <f>HLOOKUP(MAX(T99:AD99),T99:$AD$1158,COUNT(AD99:$AD$1158),FALSE)</f>
        <v>150000</v>
      </c>
      <c r="AK99">
        <v>96</v>
      </c>
      <c r="AL99" s="198">
        <v>30708661.426226214</v>
      </c>
    </row>
    <row r="100" spans="13:38" x14ac:dyDescent="0.25">
      <c r="M100">
        <v>98</v>
      </c>
      <c r="N100">
        <f t="shared" si="9"/>
        <v>-10</v>
      </c>
      <c r="O100">
        <f t="shared" si="10"/>
        <v>7000</v>
      </c>
      <c r="P100">
        <f t="shared" si="11"/>
        <v>0.2</v>
      </c>
      <c r="S100">
        <v>98</v>
      </c>
      <c r="T100" s="192">
        <v>36667858.314043209</v>
      </c>
      <c r="U100" s="192">
        <v>36725394.483024694</v>
      </c>
      <c r="V100" s="192">
        <v>36613338.798868313</v>
      </c>
      <c r="W100" s="192">
        <v>36583051.215277776</v>
      </c>
      <c r="X100" s="192">
        <v>36099106.224279843</v>
      </c>
      <c r="Y100" s="192">
        <v>35599039.99485597</v>
      </c>
      <c r="Z100" s="192">
        <v>35632252.604166672</v>
      </c>
      <c r="AA100" s="192">
        <v>35541059.510030873</v>
      </c>
      <c r="AB100" s="192">
        <v>35283163.097993828</v>
      </c>
      <c r="AC100" s="192">
        <v>34845361.689814813</v>
      </c>
      <c r="AD100" s="192">
        <v>34573911.394032933</v>
      </c>
      <c r="AE100" s="192">
        <f t="shared" si="12"/>
        <v>36725394.483024694</v>
      </c>
      <c r="AF100" s="192">
        <f>HLOOKUP(MAX(T100:AD100),T100:$AD$1158,COUNT(AD100:$AD$1158),FALSE)</f>
        <v>155000</v>
      </c>
      <c r="AK100">
        <v>97</v>
      </c>
      <c r="AL100" s="198">
        <v>34522716.799788132</v>
      </c>
    </row>
    <row r="101" spans="13:38" x14ac:dyDescent="0.25">
      <c r="M101">
        <v>99</v>
      </c>
      <c r="N101">
        <f t="shared" si="9"/>
        <v>-5</v>
      </c>
      <c r="O101">
        <f t="shared" si="10"/>
        <v>7000</v>
      </c>
      <c r="P101">
        <f t="shared" si="11"/>
        <v>0.2</v>
      </c>
      <c r="S101">
        <v>99</v>
      </c>
      <c r="T101" s="192">
        <v>38172191.358024694</v>
      </c>
      <c r="U101" s="192">
        <v>38302958.260995373</v>
      </c>
      <c r="V101" s="192">
        <v>38371032.744984567</v>
      </c>
      <c r="W101" s="192">
        <v>38307076.461226858</v>
      </c>
      <c r="X101" s="192">
        <v>38065118.634259269</v>
      </c>
      <c r="Y101" s="192">
        <v>37590652.608989201</v>
      </c>
      <c r="Z101" s="192">
        <v>37615303.819444448</v>
      </c>
      <c r="AA101" s="192">
        <v>37558007.691936731</v>
      </c>
      <c r="AB101" s="192">
        <v>37415639.628343619</v>
      </c>
      <c r="AC101" s="192">
        <v>37105086.32330247</v>
      </c>
      <c r="AD101" s="192">
        <v>36955388.454861112</v>
      </c>
      <c r="AE101" s="192">
        <f t="shared" si="12"/>
        <v>38371032.744984567</v>
      </c>
      <c r="AF101" s="192">
        <f>HLOOKUP(MAX(T101:AD101),T101:$AD$1158,COUNT(AD101:$AD$1158),FALSE)</f>
        <v>160000</v>
      </c>
      <c r="AK101">
        <v>98</v>
      </c>
      <c r="AL101" s="198">
        <v>36368245.918598801</v>
      </c>
    </row>
    <row r="102" spans="13:38" x14ac:dyDescent="0.25">
      <c r="M102">
        <v>100</v>
      </c>
      <c r="N102">
        <f t="shared" si="9"/>
        <v>0</v>
      </c>
      <c r="O102">
        <f t="shared" si="10"/>
        <v>7000</v>
      </c>
      <c r="P102">
        <f t="shared" si="11"/>
        <v>0.2</v>
      </c>
      <c r="S102">
        <v>100</v>
      </c>
      <c r="T102" s="192">
        <v>39884749.228395067</v>
      </c>
      <c r="U102" s="192">
        <v>39982679.317772642</v>
      </c>
      <c r="V102" s="192">
        <v>40176831.436471194</v>
      </c>
      <c r="W102" s="192">
        <v>40065989.703896604</v>
      </c>
      <c r="X102" s="192">
        <v>39978758.3590535</v>
      </c>
      <c r="Y102" s="192">
        <v>39498991.16673097</v>
      </c>
      <c r="Z102" s="192">
        <v>39645555.55555556</v>
      </c>
      <c r="AA102" s="192">
        <v>39705566.084747948</v>
      </c>
      <c r="AB102" s="192">
        <v>39505818.544238687</v>
      </c>
      <c r="AC102" s="192">
        <v>39312275.511188276</v>
      </c>
      <c r="AD102" s="192">
        <v>39402042.020318933</v>
      </c>
      <c r="AE102" s="192">
        <f t="shared" si="12"/>
        <v>40176831.436471194</v>
      </c>
      <c r="AF102" s="192">
        <f>HLOOKUP(MAX(T102:AD102),T102:$AD$1158,COUNT(AD102:$AD$1158),FALSE)</f>
        <v>160000</v>
      </c>
      <c r="AK102">
        <v>99</v>
      </c>
      <c r="AL102" s="198">
        <v>38170869.05975578</v>
      </c>
    </row>
    <row r="103" spans="13:38" x14ac:dyDescent="0.25">
      <c r="M103">
        <v>101</v>
      </c>
      <c r="N103">
        <f t="shared" si="9"/>
        <v>10</v>
      </c>
      <c r="O103">
        <f t="shared" si="10"/>
        <v>7000</v>
      </c>
      <c r="P103">
        <f t="shared" si="11"/>
        <v>0.2</v>
      </c>
      <c r="S103">
        <v>101</v>
      </c>
      <c r="T103" s="192">
        <v>43021272.665895067</v>
      </c>
      <c r="U103" s="192">
        <v>43239964.152520582</v>
      </c>
      <c r="V103" s="192">
        <v>43585319.894547328</v>
      </c>
      <c r="W103" s="192">
        <v>43752674.093364201</v>
      </c>
      <c r="X103" s="192">
        <v>43689654.063786015</v>
      </c>
      <c r="Y103" s="192">
        <v>43498871.206275724</v>
      </c>
      <c r="Z103" s="192">
        <v>43841367.1875</v>
      </c>
      <c r="AA103" s="192">
        <v>44059457.465277784</v>
      </c>
      <c r="AB103" s="192">
        <v>44017789.67335391</v>
      </c>
      <c r="AC103" s="192">
        <v>43982326.388888896</v>
      </c>
      <c r="AD103" s="192">
        <v>44020159.465020575</v>
      </c>
      <c r="AE103" s="192">
        <f t="shared" si="12"/>
        <v>44059457.465277784</v>
      </c>
      <c r="AF103" s="192">
        <f>HLOOKUP(MAX(T103:AD103),T103:$AD$1158,COUNT(AD103:$AD$1158),FALSE)</f>
        <v>185000</v>
      </c>
      <c r="AK103">
        <v>100</v>
      </c>
      <c r="AL103" s="198">
        <v>39973492.200912766</v>
      </c>
    </row>
    <row r="104" spans="13:38" x14ac:dyDescent="0.25">
      <c r="M104">
        <v>102</v>
      </c>
      <c r="N104">
        <f t="shared" si="9"/>
        <v>20</v>
      </c>
      <c r="O104">
        <f t="shared" si="10"/>
        <v>7000</v>
      </c>
      <c r="P104">
        <f t="shared" si="11"/>
        <v>0.2</v>
      </c>
      <c r="S104">
        <v>102</v>
      </c>
      <c r="T104" s="192">
        <v>46060380.979938276</v>
      </c>
      <c r="U104" s="192">
        <v>46645377.041538067</v>
      </c>
      <c r="V104" s="192">
        <v>47027214.425797328</v>
      </c>
      <c r="W104" s="192">
        <v>47347254.171489209</v>
      </c>
      <c r="X104" s="192">
        <v>47569306.198559672</v>
      </c>
      <c r="Y104" s="192">
        <v>47398822.378150724</v>
      </c>
      <c r="Z104" s="192">
        <v>47854670.138888896</v>
      </c>
      <c r="AA104" s="192">
        <v>48134169.519997433</v>
      </c>
      <c r="AB104" s="192">
        <v>48333499.871399187</v>
      </c>
      <c r="AC104" s="192">
        <v>48449240.210262351</v>
      </c>
      <c r="AD104" s="192">
        <v>48683538.371270575</v>
      </c>
      <c r="AE104" s="192">
        <f t="shared" si="12"/>
        <v>48683538.371270575</v>
      </c>
      <c r="AF104" s="192">
        <f>HLOOKUP(MAX(T104:AD104),T104:$AD$1158,COUNT(AD104:$AD$1158),FALSE)</f>
        <v>200000</v>
      </c>
      <c r="AK104">
        <v>101</v>
      </c>
      <c r="AL104" s="198">
        <v>43751792.593096606</v>
      </c>
    </row>
    <row r="105" spans="13:38" x14ac:dyDescent="0.25">
      <c r="M105">
        <v>103</v>
      </c>
      <c r="N105">
        <f t="shared" si="9"/>
        <v>30</v>
      </c>
      <c r="O105">
        <f t="shared" si="10"/>
        <v>7000</v>
      </c>
      <c r="P105">
        <f t="shared" si="11"/>
        <v>0.2</v>
      </c>
      <c r="S105">
        <v>103</v>
      </c>
      <c r="T105" s="192">
        <v>49307714.120370381</v>
      </c>
      <c r="U105" s="192">
        <v>49832428.747106485</v>
      </c>
      <c r="V105" s="192">
        <v>50557300.990226343</v>
      </c>
      <c r="W105" s="192">
        <v>50906946.252893522</v>
      </c>
      <c r="X105" s="192">
        <v>51200188.078703709</v>
      </c>
      <c r="Y105" s="192">
        <v>51398702.417695478</v>
      </c>
      <c r="Z105" s="192">
        <v>52050481.770833336</v>
      </c>
      <c r="AA105" s="192">
        <v>52447245.209619358</v>
      </c>
      <c r="AB105" s="192">
        <v>52845471.000514403</v>
      </c>
      <c r="AC105" s="192">
        <v>53119291.087962963</v>
      </c>
      <c r="AD105" s="192">
        <v>53466407.536008239</v>
      </c>
      <c r="AE105" s="192">
        <f t="shared" si="12"/>
        <v>53466407.536008239</v>
      </c>
      <c r="AF105" s="192">
        <f>HLOOKUP(MAX(T105:AD105),T105:$AD$1158,COUNT(AD105:$AD$1158),FALSE)</f>
        <v>200000</v>
      </c>
      <c r="AK105">
        <v>102</v>
      </c>
      <c r="AL105" s="198">
        <v>47435699.834442325</v>
      </c>
    </row>
    <row r="106" spans="13:38" x14ac:dyDescent="0.25">
      <c r="M106">
        <v>104</v>
      </c>
      <c r="N106">
        <f t="shared" si="9"/>
        <v>40</v>
      </c>
      <c r="O106">
        <f t="shared" si="10"/>
        <v>7000</v>
      </c>
      <c r="P106">
        <f t="shared" si="11"/>
        <v>0.2</v>
      </c>
      <c r="S106">
        <v>104</v>
      </c>
      <c r="T106" s="192">
        <v>52413795.331790127</v>
      </c>
      <c r="U106" s="192">
        <v>53237841.636123985</v>
      </c>
      <c r="V106" s="192">
        <v>53999195.521476343</v>
      </c>
      <c r="W106" s="192">
        <v>54628518.639081791</v>
      </c>
      <c r="X106" s="192">
        <v>54947453.703703709</v>
      </c>
      <c r="Y106" s="192">
        <v>55298653.589570478</v>
      </c>
      <c r="Z106" s="192">
        <v>55977250.434027791</v>
      </c>
      <c r="AA106" s="192">
        <v>56652567.475244343</v>
      </c>
      <c r="AB106" s="192">
        <v>57161181.198559679</v>
      </c>
      <c r="AC106" s="192">
        <v>57586204.909336418</v>
      </c>
      <c r="AD106" s="192">
        <v>58129786.442258239</v>
      </c>
      <c r="AE106" s="192">
        <f t="shared" si="12"/>
        <v>58129786.442258239</v>
      </c>
      <c r="AF106" s="192">
        <f>HLOOKUP(MAX(T106:AD106),T106:$AD$1158,COUNT(AD106:$AD$1158),FALSE)</f>
        <v>200000</v>
      </c>
      <c r="AK106">
        <v>103</v>
      </c>
      <c r="AL106" s="198">
        <v>51214000.226626165</v>
      </c>
    </row>
    <row r="107" spans="13:38" x14ac:dyDescent="0.25">
      <c r="M107">
        <v>105</v>
      </c>
      <c r="N107">
        <f t="shared" si="9"/>
        <v>50</v>
      </c>
      <c r="O107">
        <f t="shared" si="10"/>
        <v>7000</v>
      </c>
      <c r="P107">
        <f t="shared" si="11"/>
        <v>0.2</v>
      </c>
      <c r="S107">
        <v>105</v>
      </c>
      <c r="T107" s="192">
        <v>55661128.472222231</v>
      </c>
      <c r="U107" s="192">
        <v>56495126.470871918</v>
      </c>
      <c r="V107" s="192">
        <v>57529282.085905351</v>
      </c>
      <c r="W107" s="192">
        <v>58188210.720486112</v>
      </c>
      <c r="X107" s="192">
        <v>58790735.918209881</v>
      </c>
      <c r="Y107" s="192">
        <v>59077478.861239716</v>
      </c>
      <c r="Z107" s="192">
        <v>60029887.152777791</v>
      </c>
      <c r="AA107" s="192">
        <v>60817074.049961433</v>
      </c>
      <c r="AB107" s="192">
        <v>61519189.011059679</v>
      </c>
      <c r="AC107" s="192">
        <v>62053118.730709881</v>
      </c>
      <c r="AD107" s="192">
        <v>62912655.606995888</v>
      </c>
      <c r="AE107" s="192">
        <f t="shared" si="12"/>
        <v>62912655.606995888</v>
      </c>
      <c r="AF107" s="192">
        <f>HLOOKUP(MAX(T107:AD107),T107:$AD$1158,COUNT(AD107:$AD$1158),FALSE)</f>
        <v>200000</v>
      </c>
      <c r="AK107">
        <v>104</v>
      </c>
      <c r="AL107" s="198">
        <v>54897907.467971906</v>
      </c>
    </row>
    <row r="108" spans="13:38" x14ac:dyDescent="0.25">
      <c r="M108">
        <v>106</v>
      </c>
      <c r="N108">
        <f t="shared" si="9"/>
        <v>-75</v>
      </c>
      <c r="O108">
        <f t="shared" si="10"/>
        <v>9000</v>
      </c>
      <c r="P108">
        <f t="shared" si="11"/>
        <v>0.2</v>
      </c>
      <c r="S108">
        <v>106</v>
      </c>
      <c r="T108" s="192">
        <v>15833099.922839507</v>
      </c>
      <c r="U108" s="192">
        <v>14808489.020704735</v>
      </c>
      <c r="V108" s="192">
        <v>13948526.234567903</v>
      </c>
      <c r="W108" s="192">
        <v>12715976.803626543</v>
      </c>
      <c r="X108" s="192">
        <v>11425378.247170784</v>
      </c>
      <c r="Y108" s="192">
        <v>9820643.1246784981</v>
      </c>
      <c r="Z108" s="192">
        <v>8832870.3703703713</v>
      </c>
      <c r="AA108" s="192">
        <v>7758091.6441615243</v>
      </c>
      <c r="AB108" s="192">
        <v>6558907.2145061735</v>
      </c>
      <c r="AC108" s="192">
        <v>5191989.6556712966</v>
      </c>
      <c r="AD108" s="192">
        <v>4146154.5138888899</v>
      </c>
      <c r="AE108" s="192">
        <f t="shared" si="12"/>
        <v>15833099.922839507</v>
      </c>
      <c r="AF108" s="192">
        <f>HLOOKUP(MAX(T108:AD108),T108:$AD$1158,COUNT(AD108:$AD$1158),FALSE)</f>
        <v>150000</v>
      </c>
      <c r="AK108">
        <v>105</v>
      </c>
      <c r="AL108" s="198">
        <v>58546059.727939554</v>
      </c>
    </row>
    <row r="109" spans="13:38" x14ac:dyDescent="0.25">
      <c r="M109">
        <v>107</v>
      </c>
      <c r="N109">
        <f t="shared" si="9"/>
        <v>-65</v>
      </c>
      <c r="O109">
        <f t="shared" si="10"/>
        <v>9000</v>
      </c>
      <c r="P109">
        <f t="shared" si="11"/>
        <v>0.2</v>
      </c>
      <c r="S109">
        <v>107</v>
      </c>
      <c r="T109" s="192">
        <v>18923041.329089511</v>
      </c>
      <c r="U109" s="192">
        <v>18019643.936471194</v>
      </c>
      <c r="V109" s="192">
        <v>17238386.059670784</v>
      </c>
      <c r="W109" s="192">
        <v>16389321.469907407</v>
      </c>
      <c r="X109" s="192">
        <v>15090144.03292181</v>
      </c>
      <c r="Y109" s="192">
        <v>13772747.556584364</v>
      </c>
      <c r="Z109" s="192">
        <v>12980454.282407407</v>
      </c>
      <c r="AA109" s="192">
        <v>12063755.304783953</v>
      </c>
      <c r="AB109" s="192">
        <v>10980805.121527778</v>
      </c>
      <c r="AC109" s="192">
        <v>9813812.8134645075</v>
      </c>
      <c r="AD109" s="192">
        <v>8762951.3888888899</v>
      </c>
      <c r="AE109" s="192">
        <f t="shared" si="12"/>
        <v>18923041.329089511</v>
      </c>
      <c r="AF109" s="192">
        <f>HLOOKUP(MAX(T109:AD109),T109:$AD$1158,COUNT(AD109:$AD$1158),FALSE)</f>
        <v>150000</v>
      </c>
      <c r="AK109">
        <v>106</v>
      </c>
      <c r="AL109" s="198">
        <v>11966478.144974494</v>
      </c>
    </row>
    <row r="110" spans="13:38" x14ac:dyDescent="0.25">
      <c r="M110">
        <v>108</v>
      </c>
      <c r="N110">
        <f t="shared" si="9"/>
        <v>-55</v>
      </c>
      <c r="O110">
        <f t="shared" si="10"/>
        <v>9000</v>
      </c>
      <c r="P110">
        <f t="shared" si="11"/>
        <v>0.2</v>
      </c>
      <c r="S110">
        <v>108</v>
      </c>
      <c r="T110" s="192">
        <v>21982992.62152778</v>
      </c>
      <c r="U110" s="192">
        <v>21376829.10558128</v>
      </c>
      <c r="V110" s="192">
        <v>20633698.55967078</v>
      </c>
      <c r="W110" s="192">
        <v>19902883.63233025</v>
      </c>
      <c r="X110" s="192">
        <v>18921568.447788067</v>
      </c>
      <c r="Y110" s="192">
        <v>17626116.697209366</v>
      </c>
      <c r="Z110" s="192">
        <v>16947627.314814813</v>
      </c>
      <c r="AA110" s="192">
        <v>16182131.960519549</v>
      </c>
      <c r="AB110" s="192">
        <v>15292230.90277778</v>
      </c>
      <c r="AC110" s="192">
        <v>14139276.379243828</v>
      </c>
      <c r="AD110" s="192">
        <v>13236358.346193418</v>
      </c>
      <c r="AE110" s="192">
        <f t="shared" si="12"/>
        <v>21982992.62152778</v>
      </c>
      <c r="AF110" s="192">
        <f>HLOOKUP(MAX(T110:AD110),T110:$AD$1158,COUNT(AD110:$AD$1158),FALSE)</f>
        <v>150000</v>
      </c>
      <c r="AK110">
        <v>107</v>
      </c>
      <c r="AL110" s="198">
        <v>15697002.929519448</v>
      </c>
    </row>
    <row r="111" spans="13:38" x14ac:dyDescent="0.25">
      <c r="M111">
        <v>109</v>
      </c>
      <c r="N111">
        <f t="shared" si="9"/>
        <v>-45</v>
      </c>
      <c r="O111">
        <f t="shared" si="10"/>
        <v>9000</v>
      </c>
      <c r="P111">
        <f t="shared" si="11"/>
        <v>0.2</v>
      </c>
      <c r="S111">
        <v>109</v>
      </c>
      <c r="T111" s="192">
        <v>25182098.04205247</v>
      </c>
      <c r="U111" s="192">
        <v>24587984.021347739</v>
      </c>
      <c r="V111" s="192">
        <v>24116009.51646091</v>
      </c>
      <c r="W111" s="192">
        <v>23340686.848958336</v>
      </c>
      <c r="X111" s="192">
        <v>22586334.233539101</v>
      </c>
      <c r="Y111" s="192">
        <v>21578221.129115228</v>
      </c>
      <c r="Z111" s="192">
        <v>21095211.226851851</v>
      </c>
      <c r="AA111" s="192">
        <v>20487795.621141974</v>
      </c>
      <c r="AB111" s="192">
        <v>19714128.809799384</v>
      </c>
      <c r="AC111" s="192">
        <v>18761099.537037041</v>
      </c>
      <c r="AD111" s="192">
        <v>17971451.903292183</v>
      </c>
      <c r="AE111" s="192">
        <f t="shared" si="12"/>
        <v>25182098.04205247</v>
      </c>
      <c r="AF111" s="192">
        <f>HLOOKUP(MAX(T111:AD111),T111:$AD$1158,COUNT(AD111:$AD$1158),FALSE)</f>
        <v>150000</v>
      </c>
      <c r="AK111">
        <v>108</v>
      </c>
      <c r="AL111" s="198">
        <v>19334328.139615174</v>
      </c>
    </row>
    <row r="112" spans="13:38" x14ac:dyDescent="0.25">
      <c r="M112">
        <v>110</v>
      </c>
      <c r="N112">
        <f t="shared" si="9"/>
        <v>-35</v>
      </c>
      <c r="O112">
        <f t="shared" si="10"/>
        <v>9000</v>
      </c>
      <c r="P112">
        <f t="shared" si="11"/>
        <v>0.2</v>
      </c>
      <c r="S112">
        <v>110</v>
      </c>
      <c r="T112" s="192">
        <v>28242049.334490743</v>
      </c>
      <c r="U112" s="192">
        <v>27945169.190457825</v>
      </c>
      <c r="V112" s="192">
        <v>27511322.01646091</v>
      </c>
      <c r="W112" s="192">
        <v>27014031.515239198</v>
      </c>
      <c r="X112" s="192">
        <v>26287017.827289093</v>
      </c>
      <c r="Y112" s="192">
        <v>25431590.269740224</v>
      </c>
      <c r="Z112" s="192">
        <v>25062384.259259261</v>
      </c>
      <c r="AA112" s="192">
        <v>24606172.276877571</v>
      </c>
      <c r="AB112" s="192">
        <v>23891648.9840535</v>
      </c>
      <c r="AC112" s="192">
        <v>23181883.439429015</v>
      </c>
      <c r="AD112" s="192">
        <v>22588248.778292183</v>
      </c>
      <c r="AE112" s="192">
        <f t="shared" si="12"/>
        <v>28242049.334490743</v>
      </c>
      <c r="AF112" s="192">
        <f>HLOOKUP(MAX(T112:AD112),T112:$AD$1158,COUNT(AD112:$AD$1158),FALSE)</f>
        <v>150000</v>
      </c>
      <c r="AK112">
        <v>109</v>
      </c>
      <c r="AL112" s="198">
        <v>23064852.924160127</v>
      </c>
    </row>
    <row r="113" spans="13:38" x14ac:dyDescent="0.25">
      <c r="M113">
        <v>111</v>
      </c>
      <c r="N113">
        <f t="shared" si="9"/>
        <v>-25</v>
      </c>
      <c r="O113">
        <f t="shared" si="10"/>
        <v>9000</v>
      </c>
      <c r="P113">
        <f t="shared" si="11"/>
        <v>0.2</v>
      </c>
      <c r="S113">
        <v>111</v>
      </c>
      <c r="T113" s="192">
        <v>31441154.75501544</v>
      </c>
      <c r="U113" s="192">
        <v>31156324.106224284</v>
      </c>
      <c r="V113" s="192">
        <v>30993632.973251037</v>
      </c>
      <c r="W113" s="192">
        <v>30527593.677662041</v>
      </c>
      <c r="X113" s="192">
        <v>30082524.434156381</v>
      </c>
      <c r="Y113" s="192">
        <v>29247559.678819448</v>
      </c>
      <c r="Z113" s="192">
        <v>29068438.946759261</v>
      </c>
      <c r="AA113" s="192">
        <v>28635749.059606489</v>
      </c>
      <c r="AB113" s="192">
        <v>28203074.765303496</v>
      </c>
      <c r="AC113" s="192">
        <v>27602667.341820989</v>
      </c>
      <c r="AD113" s="192">
        <v>27323342.335390948</v>
      </c>
      <c r="AE113" s="192">
        <f t="shared" si="12"/>
        <v>31441154.75501544</v>
      </c>
      <c r="AF113" s="192">
        <f>HLOOKUP(MAX(T113:AD113),T113:$AD$1158,COUNT(AD113:$AD$1158),FALSE)</f>
        <v>150000</v>
      </c>
      <c r="AK113">
        <v>110</v>
      </c>
      <c r="AL113" s="198">
        <v>26624511.822214831</v>
      </c>
    </row>
    <row r="114" spans="13:38" x14ac:dyDescent="0.25">
      <c r="M114">
        <v>112</v>
      </c>
      <c r="N114">
        <f t="shared" si="9"/>
        <v>-15</v>
      </c>
      <c r="O114">
        <f t="shared" si="10"/>
        <v>9000</v>
      </c>
      <c r="P114">
        <f t="shared" si="11"/>
        <v>0.2</v>
      </c>
      <c r="S114">
        <v>112</v>
      </c>
      <c r="T114" s="192">
        <v>34435127.797067903</v>
      </c>
      <c r="U114" s="192">
        <v>34329712.5771605</v>
      </c>
      <c r="V114" s="192">
        <v>34388945.47325103</v>
      </c>
      <c r="W114" s="192">
        <v>34200938.343942903</v>
      </c>
      <c r="X114" s="192">
        <v>33704188.850308642</v>
      </c>
      <c r="Y114" s="192">
        <v>33237063.84227109</v>
      </c>
      <c r="Z114" s="192">
        <v>33177141.203703709</v>
      </c>
      <c r="AA114" s="192">
        <v>32941412.720228918</v>
      </c>
      <c r="AB114" s="192">
        <v>32624972.672325104</v>
      </c>
      <c r="AC114" s="192">
        <v>32224490.499614201</v>
      </c>
      <c r="AD114" s="192">
        <v>31940139.210390948</v>
      </c>
      <c r="AE114" s="192">
        <f t="shared" si="12"/>
        <v>34435127.797067903</v>
      </c>
      <c r="AF114" s="192">
        <f>HLOOKUP(MAX(T114:AD114),T114:$AD$1158,COUNT(AD114:$AD$1158),FALSE)</f>
        <v>150000</v>
      </c>
      <c r="AK114">
        <v>111</v>
      </c>
      <c r="AL114" s="198">
        <v>30226534.163201001</v>
      </c>
    </row>
    <row r="115" spans="13:38" x14ac:dyDescent="0.25">
      <c r="M115">
        <v>113</v>
      </c>
      <c r="N115">
        <f t="shared" si="9"/>
        <v>-10</v>
      </c>
      <c r="O115">
        <f t="shared" si="10"/>
        <v>9000</v>
      </c>
      <c r="P115">
        <f t="shared" si="11"/>
        <v>0.2</v>
      </c>
      <c r="S115">
        <v>113</v>
      </c>
      <c r="T115" s="192">
        <v>36013087.625385813</v>
      </c>
      <c r="U115" s="192">
        <v>36100203.510802478</v>
      </c>
      <c r="V115" s="192">
        <v>36017398.405349806</v>
      </c>
      <c r="W115" s="192">
        <v>36012816.840277776</v>
      </c>
      <c r="X115" s="192">
        <v>35558122.427983545</v>
      </c>
      <c r="Y115" s="192">
        <v>35085208.976337455</v>
      </c>
      <c r="Z115" s="192">
        <v>35137398.726851858</v>
      </c>
      <c r="AA115" s="192">
        <v>35065182.773919754</v>
      </c>
      <c r="AB115" s="192">
        <v>34826715.61535494</v>
      </c>
      <c r="AC115" s="192">
        <v>34408885.995370373</v>
      </c>
      <c r="AD115" s="192">
        <v>34154438.014403298</v>
      </c>
      <c r="AE115" s="192">
        <f t="shared" si="12"/>
        <v>36100203.510802478</v>
      </c>
      <c r="AF115" s="192">
        <f>HLOOKUP(MAX(T115:AD115),T115:$AD$1158,COUNT(AD115:$AD$1158),FALSE)</f>
        <v>155000</v>
      </c>
      <c r="AK115">
        <v>112</v>
      </c>
      <c r="AL115" s="198">
        <v>33992361.816855513</v>
      </c>
    </row>
    <row r="116" spans="13:38" x14ac:dyDescent="0.25">
      <c r="M116">
        <v>114</v>
      </c>
      <c r="N116">
        <f t="shared" si="9"/>
        <v>-5</v>
      </c>
      <c r="O116">
        <f t="shared" si="10"/>
        <v>9000</v>
      </c>
      <c r="P116">
        <f t="shared" si="11"/>
        <v>0.2</v>
      </c>
      <c r="S116">
        <v>114</v>
      </c>
      <c r="T116" s="192">
        <v>37495079.089506179</v>
      </c>
      <c r="U116" s="192">
        <v>37655425.708912045</v>
      </c>
      <c r="V116" s="192">
        <v>37751304.012345679</v>
      </c>
      <c r="W116" s="192">
        <v>37714500.506365739</v>
      </c>
      <c r="X116" s="192">
        <v>37499695.457175925</v>
      </c>
      <c r="Y116" s="192">
        <v>37053033.251350313</v>
      </c>
      <c r="Z116" s="192">
        <v>37097656.25</v>
      </c>
      <c r="AA116" s="192">
        <v>37059789.375964507</v>
      </c>
      <c r="AB116" s="192">
        <v>36936398.453575104</v>
      </c>
      <c r="AC116" s="192">
        <v>36645274.402006179</v>
      </c>
      <c r="AD116" s="192">
        <v>36512126.736111112</v>
      </c>
      <c r="AE116" s="192">
        <f t="shared" si="12"/>
        <v>37751304.012345679</v>
      </c>
      <c r="AF116" s="192">
        <f>HLOOKUP(MAX(T116:AD116),T116:$AD$1158,COUNT(AD116:$AD$1158),FALSE)</f>
        <v>160000</v>
      </c>
      <c r="AK116">
        <v>113</v>
      </c>
      <c r="AL116" s="198">
        <v>35814554.708814338</v>
      </c>
    </row>
    <row r="117" spans="13:38" x14ac:dyDescent="0.25">
      <c r="M117">
        <v>115</v>
      </c>
      <c r="N117">
        <f t="shared" si="9"/>
        <v>0</v>
      </c>
      <c r="O117">
        <f t="shared" si="10"/>
        <v>9000</v>
      </c>
      <c r="P117">
        <f t="shared" si="11"/>
        <v>0.2</v>
      </c>
      <c r="S117">
        <v>115</v>
      </c>
      <c r="T117" s="192">
        <v>39182202.932098769</v>
      </c>
      <c r="U117" s="192">
        <v>39311358.426568933</v>
      </c>
      <c r="V117" s="192">
        <v>39532663.323045269</v>
      </c>
      <c r="W117" s="192">
        <v>39450620.056905866</v>
      </c>
      <c r="X117" s="192">
        <v>39389546.842849806</v>
      </c>
      <c r="Y117" s="192">
        <v>38938578.116962455</v>
      </c>
      <c r="Z117" s="192">
        <v>39104571.759259269</v>
      </c>
      <c r="AA117" s="192">
        <v>39183559.429655358</v>
      </c>
      <c r="AB117" s="192">
        <v>39004235.78960906</v>
      </c>
      <c r="AC117" s="192">
        <v>38829669.897762343</v>
      </c>
      <c r="AD117" s="192">
        <v>38934340.920781896</v>
      </c>
      <c r="AE117" s="192">
        <f t="shared" si="12"/>
        <v>39532663.323045269</v>
      </c>
      <c r="AF117" s="192">
        <f>HLOOKUP(MAX(T117:AD117),T117:$AD$1158,COUNT(AD117:$AD$1158),FALSE)</f>
        <v>160000</v>
      </c>
      <c r="AK117">
        <v>114</v>
      </c>
      <c r="AL117" s="198">
        <v>37594384.157841675</v>
      </c>
    </row>
    <row r="118" spans="13:38" x14ac:dyDescent="0.25">
      <c r="M118">
        <v>116</v>
      </c>
      <c r="N118">
        <f t="shared" si="9"/>
        <v>10</v>
      </c>
      <c r="O118">
        <f t="shared" si="10"/>
        <v>9000</v>
      </c>
      <c r="P118">
        <f t="shared" si="11"/>
        <v>0.2</v>
      </c>
      <c r="S118">
        <v>116</v>
      </c>
      <c r="T118" s="192">
        <v>42272144.338348761</v>
      </c>
      <c r="U118" s="192">
        <v>42522513.342335396</v>
      </c>
      <c r="V118" s="192">
        <v>42895021.862139918</v>
      </c>
      <c r="W118" s="192">
        <v>43089528.838734575</v>
      </c>
      <c r="X118" s="192">
        <v>43054312.628600828</v>
      </c>
      <c r="Y118" s="192">
        <v>42890682.548868313</v>
      </c>
      <c r="Z118" s="192">
        <v>43252155.671296299</v>
      </c>
      <c r="AA118" s="192">
        <v>43489223.090277784</v>
      </c>
      <c r="AB118" s="192">
        <v>43467979.198816881</v>
      </c>
      <c r="AC118" s="192">
        <v>43451493.05555556</v>
      </c>
      <c r="AD118" s="192">
        <v>43506328.44650206</v>
      </c>
      <c r="AE118" s="192">
        <f t="shared" si="12"/>
        <v>43506328.44650206</v>
      </c>
      <c r="AF118" s="192">
        <f>HLOOKUP(MAX(T118:AD118),T118:$AD$1158,COUNT(AD118:$AD$1158),FALSE)</f>
        <v>200000</v>
      </c>
      <c r="AK118">
        <v>115</v>
      </c>
      <c r="AL118" s="198">
        <v>39374213.606869034</v>
      </c>
    </row>
    <row r="119" spans="13:38" x14ac:dyDescent="0.25">
      <c r="M119">
        <v>117</v>
      </c>
      <c r="N119">
        <f t="shared" si="9"/>
        <v>20</v>
      </c>
      <c r="O119">
        <f t="shared" si="10"/>
        <v>9000</v>
      </c>
      <c r="P119">
        <f t="shared" si="11"/>
        <v>0.2</v>
      </c>
      <c r="S119">
        <v>117</v>
      </c>
      <c r="T119" s="192">
        <v>45266117.380401239</v>
      </c>
      <c r="U119" s="192">
        <v>45879698.511445478</v>
      </c>
      <c r="V119" s="192">
        <v>46290334.362139918</v>
      </c>
      <c r="W119" s="192">
        <v>46637526.885609582</v>
      </c>
      <c r="X119" s="192">
        <v>46885737.043467082</v>
      </c>
      <c r="Y119" s="192">
        <v>46744051.689493313</v>
      </c>
      <c r="Z119" s="192">
        <v>47219328.703703709</v>
      </c>
      <c r="AA119" s="192">
        <v>47518799.873006687</v>
      </c>
      <c r="AB119" s="192">
        <v>47737559.477880664</v>
      </c>
      <c r="AC119" s="192">
        <v>47872276.95794753</v>
      </c>
      <c r="AD119" s="192">
        <v>48123125.321502052</v>
      </c>
      <c r="AE119" s="192">
        <f t="shared" si="12"/>
        <v>48123125.321502052</v>
      </c>
      <c r="AF119" s="192">
        <f>HLOOKUP(MAX(T119:AD119),T119:$AD$1158,COUNT(AD119:$AD$1158),FALSE)</f>
        <v>200000</v>
      </c>
      <c r="AK119">
        <v>116</v>
      </c>
      <c r="AL119" s="198">
        <v>43104738.391413979</v>
      </c>
    </row>
    <row r="120" spans="13:38" x14ac:dyDescent="0.25">
      <c r="M120">
        <v>118</v>
      </c>
      <c r="N120">
        <f t="shared" si="9"/>
        <v>30</v>
      </c>
      <c r="O120">
        <f t="shared" si="10"/>
        <v>9000</v>
      </c>
      <c r="P120">
        <f t="shared" si="11"/>
        <v>0.2</v>
      </c>
      <c r="S120">
        <v>118</v>
      </c>
      <c r="T120" s="192">
        <v>48465222.800925925</v>
      </c>
      <c r="U120" s="192">
        <v>49021614.945023149</v>
      </c>
      <c r="V120" s="192">
        <v>49772645.318930045</v>
      </c>
      <c r="W120" s="192">
        <v>50151089.048032418</v>
      </c>
      <c r="X120" s="192">
        <v>50471483.651620373</v>
      </c>
      <c r="Y120" s="192">
        <v>50696156.121399179</v>
      </c>
      <c r="Z120" s="192">
        <v>51366912.615740739</v>
      </c>
      <c r="AA120" s="192">
        <v>51784099.954989716</v>
      </c>
      <c r="AB120" s="192">
        <v>52201302.887088485</v>
      </c>
      <c r="AC120" s="192">
        <v>52494100.115740739</v>
      </c>
      <c r="AD120" s="192">
        <v>52858218.878600821</v>
      </c>
      <c r="AE120" s="192">
        <f t="shared" si="12"/>
        <v>52858218.878600821</v>
      </c>
      <c r="AF120" s="192">
        <f>HLOOKUP(MAX(T120:AD120),T120:$AD$1158,COUNT(AD120:$AD$1158),FALSE)</f>
        <v>200000</v>
      </c>
      <c r="AK120">
        <v>117</v>
      </c>
      <c r="AL120" s="198">
        <v>46742063.601509705</v>
      </c>
    </row>
    <row r="121" spans="13:38" x14ac:dyDescent="0.25">
      <c r="M121">
        <v>119</v>
      </c>
      <c r="N121">
        <f t="shared" si="9"/>
        <v>40</v>
      </c>
      <c r="O121">
        <f t="shared" si="10"/>
        <v>9000</v>
      </c>
      <c r="P121">
        <f t="shared" si="11"/>
        <v>0.2</v>
      </c>
      <c r="S121">
        <v>119</v>
      </c>
      <c r="T121" s="192">
        <v>51525174.093364201</v>
      </c>
      <c r="U121" s="192">
        <v>52378800.114133239</v>
      </c>
      <c r="V121" s="192">
        <v>53167957.818930037</v>
      </c>
      <c r="W121" s="192">
        <v>53824433.714313276</v>
      </c>
      <c r="X121" s="192">
        <v>54172167.245370373</v>
      </c>
      <c r="Y121" s="192">
        <v>54549525.262024179</v>
      </c>
      <c r="Z121" s="192">
        <v>55248546.006944455</v>
      </c>
      <c r="AA121" s="192">
        <v>55942840.189364716</v>
      </c>
      <c r="AB121" s="192">
        <v>56470883.166152269</v>
      </c>
      <c r="AC121" s="192">
        <v>56914884.018132724</v>
      </c>
      <c r="AD121" s="192">
        <v>57475015.753600836</v>
      </c>
      <c r="AE121" s="192">
        <f t="shared" si="12"/>
        <v>57475015.753600836</v>
      </c>
      <c r="AF121" s="192">
        <f>HLOOKUP(MAX(T121:AD121),T121:$AD$1158,COUNT(AD121:$AD$1158),FALSE)</f>
        <v>200000</v>
      </c>
      <c r="AK121">
        <v>118</v>
      </c>
      <c r="AL121" s="198">
        <v>50472588.386054665</v>
      </c>
    </row>
    <row r="122" spans="13:38" x14ac:dyDescent="0.25">
      <c r="M122">
        <v>120</v>
      </c>
      <c r="N122">
        <f t="shared" si="9"/>
        <v>50</v>
      </c>
      <c r="O122">
        <f t="shared" si="10"/>
        <v>9000</v>
      </c>
      <c r="P122">
        <f t="shared" si="11"/>
        <v>0.2</v>
      </c>
      <c r="S122">
        <v>120</v>
      </c>
      <c r="T122" s="192">
        <v>54724279.513888896</v>
      </c>
      <c r="U122" s="192">
        <v>55589955.029899694</v>
      </c>
      <c r="V122" s="192">
        <v>56650268.775720164</v>
      </c>
      <c r="W122" s="192">
        <v>57337995.876736112</v>
      </c>
      <c r="X122" s="192">
        <v>57967673.852237664</v>
      </c>
      <c r="Y122" s="192">
        <v>58283215.261702679</v>
      </c>
      <c r="Z122" s="192">
        <v>59254600.694444455</v>
      </c>
      <c r="AA122" s="192">
        <v>60061216.845100313</v>
      </c>
      <c r="AB122" s="192">
        <v>60782308.947402269</v>
      </c>
      <c r="AC122" s="192">
        <v>61335667.920524701</v>
      </c>
      <c r="AD122" s="192">
        <v>62210109.31069959</v>
      </c>
      <c r="AE122" s="192">
        <f t="shared" si="12"/>
        <v>62210109.31069959</v>
      </c>
      <c r="AF122" s="192">
        <f>HLOOKUP(MAX(T122:AD122),T122:$AD$1158,COUNT(AD122:$AD$1158),FALSE)</f>
        <v>200000</v>
      </c>
      <c r="AK122">
        <v>119</v>
      </c>
      <c r="AL122" s="198">
        <v>54109913.596150391</v>
      </c>
    </row>
    <row r="123" spans="13:38" x14ac:dyDescent="0.25">
      <c r="M123">
        <v>121</v>
      </c>
      <c r="N123">
        <f t="shared" si="9"/>
        <v>-75</v>
      </c>
      <c r="O123">
        <f t="shared" si="10"/>
        <v>11000</v>
      </c>
      <c r="P123">
        <f t="shared" si="11"/>
        <v>0.2</v>
      </c>
      <c r="S123">
        <v>121</v>
      </c>
      <c r="T123" s="192">
        <v>15482550.154320985</v>
      </c>
      <c r="U123" s="192">
        <v>14489164.657278806</v>
      </c>
      <c r="V123" s="192">
        <v>13655360.001929015</v>
      </c>
      <c r="W123" s="192">
        <v>12451609.03742284</v>
      </c>
      <c r="X123" s="192">
        <v>11188163.258744858</v>
      </c>
      <c r="Y123" s="192">
        <v>9612226.6026877593</v>
      </c>
      <c r="Z123" s="192">
        <v>8643883.1018518545</v>
      </c>
      <c r="AA123" s="192">
        <v>7588081.5168467071</v>
      </c>
      <c r="AB123" s="192">
        <v>6407874.2283950634</v>
      </c>
      <c r="AC123" s="192">
        <v>5060385.9230324086</v>
      </c>
      <c r="AD123" s="192">
        <v>4029455.295138889</v>
      </c>
      <c r="AE123" s="192">
        <f t="shared" si="12"/>
        <v>15482550.154320985</v>
      </c>
      <c r="AF123" s="192">
        <f>HLOOKUP(MAX(T123:AD123),T123:$AD$1158,COUNT(AD123:$AD$1158),FALSE)</f>
        <v>150000</v>
      </c>
      <c r="AK123">
        <v>120</v>
      </c>
      <c r="AL123" s="198">
        <v>57711935.937136561</v>
      </c>
    </row>
    <row r="124" spans="13:38" x14ac:dyDescent="0.25">
      <c r="M124">
        <v>122</v>
      </c>
      <c r="N124">
        <f t="shared" si="9"/>
        <v>-65</v>
      </c>
      <c r="O124">
        <f t="shared" si="10"/>
        <v>11000</v>
      </c>
      <c r="P124">
        <f t="shared" si="11"/>
        <v>0.2</v>
      </c>
      <c r="S124">
        <v>122</v>
      </c>
      <c r="T124" s="192">
        <v>18525909.529320989</v>
      </c>
      <c r="U124" s="192">
        <v>17654189.654063787</v>
      </c>
      <c r="V124" s="192">
        <v>16900084.555041153</v>
      </c>
      <c r="W124" s="192">
        <v>16076725.983796302</v>
      </c>
      <c r="X124" s="192">
        <v>14806799.125514403</v>
      </c>
      <c r="Y124" s="192">
        <v>13516555.426954733</v>
      </c>
      <c r="Z124" s="192">
        <v>12743239.293981483</v>
      </c>
      <c r="AA124" s="192">
        <v>11845517.457561729</v>
      </c>
      <c r="AB124" s="192">
        <v>10781996.527777778</v>
      </c>
      <c r="AC124" s="192">
        <v>9633981.3609182127</v>
      </c>
      <c r="AD124" s="192">
        <v>8599670.1388888899</v>
      </c>
      <c r="AE124" s="192">
        <f t="shared" si="12"/>
        <v>18525909.529320989</v>
      </c>
      <c r="AF124" s="192">
        <f>HLOOKUP(MAX(T124:AD124),T124:$AD$1158,COUNT(AD124:$AD$1158),FALSE)</f>
        <v>150000</v>
      </c>
      <c r="AK124">
        <v>121</v>
      </c>
      <c r="AL124" s="198">
        <v>11718201.431717798</v>
      </c>
    </row>
    <row r="125" spans="13:38" x14ac:dyDescent="0.25">
      <c r="M125">
        <v>123</v>
      </c>
      <c r="N125">
        <f t="shared" si="9"/>
        <v>-55</v>
      </c>
      <c r="O125">
        <f t="shared" si="10"/>
        <v>11000</v>
      </c>
      <c r="P125">
        <f t="shared" si="11"/>
        <v>0.2</v>
      </c>
      <c r="S125">
        <v>123</v>
      </c>
      <c r="T125" s="192">
        <v>21539730.90277778</v>
      </c>
      <c r="U125" s="192">
        <v>20963147.103266463</v>
      </c>
      <c r="V125" s="192">
        <v>20248815.023791153</v>
      </c>
      <c r="W125" s="192">
        <v>19544158.227237657</v>
      </c>
      <c r="X125" s="192">
        <v>18589995.820473254</v>
      </c>
      <c r="Y125" s="192">
        <v>17323342.536329735</v>
      </c>
      <c r="Z125" s="192">
        <v>16664282.407407407</v>
      </c>
      <c r="AA125" s="192">
        <v>15917764.194315847</v>
      </c>
      <c r="AB125" s="192">
        <v>15046840.27777778</v>
      </c>
      <c r="AC125" s="192">
        <v>13914309.654706791</v>
      </c>
      <c r="AD125" s="192">
        <v>13027941.824202677</v>
      </c>
      <c r="AE125" s="192">
        <f t="shared" si="12"/>
        <v>21539730.90277778</v>
      </c>
      <c r="AF125" s="192">
        <f>HLOOKUP(MAX(T125:AD125),T125:$AD$1158,COUNT(AD125:$AD$1158),FALSE)</f>
        <v>150000</v>
      </c>
      <c r="AK125">
        <v>122</v>
      </c>
      <c r="AL125" s="198">
        <v>15400950.608623866</v>
      </c>
    </row>
    <row r="126" spans="13:38" x14ac:dyDescent="0.25">
      <c r="M126">
        <v>124</v>
      </c>
      <c r="N126">
        <f t="shared" si="9"/>
        <v>-45</v>
      </c>
      <c r="O126">
        <f t="shared" si="10"/>
        <v>11000</v>
      </c>
      <c r="P126">
        <f t="shared" si="11"/>
        <v>0.2</v>
      </c>
      <c r="S126">
        <v>124</v>
      </c>
      <c r="T126" s="192">
        <v>24690608.603395063</v>
      </c>
      <c r="U126" s="192">
        <v>24128172.10005144</v>
      </c>
      <c r="V126" s="192">
        <v>23683350.372942388</v>
      </c>
      <c r="W126" s="192">
        <v>22936826.171875</v>
      </c>
      <c r="X126" s="192">
        <v>22208631.687242802</v>
      </c>
      <c r="Y126" s="192">
        <v>21227671.360596713</v>
      </c>
      <c r="Z126" s="192">
        <v>20763638.599537037</v>
      </c>
      <c r="AA126" s="192">
        <v>20175200.135030866</v>
      </c>
      <c r="AB126" s="192">
        <v>19420962.577160496</v>
      </c>
      <c r="AC126" s="192">
        <v>18487905.092592593</v>
      </c>
      <c r="AD126" s="192">
        <v>17715259.773662552</v>
      </c>
      <c r="AE126" s="192">
        <f t="shared" si="12"/>
        <v>24690608.603395063</v>
      </c>
      <c r="AF126" s="192">
        <f>HLOOKUP(MAX(T126:AD126),T126:$AD$1158,COUNT(AD126:$AD$1158),FALSE)</f>
        <v>150000</v>
      </c>
      <c r="AK126">
        <v>123</v>
      </c>
      <c r="AL126" s="198">
        <v>18991693.787469588</v>
      </c>
    </row>
    <row r="127" spans="13:38" x14ac:dyDescent="0.25">
      <c r="M127">
        <v>125</v>
      </c>
      <c r="N127">
        <f t="shared" si="9"/>
        <v>-35</v>
      </c>
      <c r="O127">
        <f t="shared" si="10"/>
        <v>11000</v>
      </c>
      <c r="P127">
        <f t="shared" si="11"/>
        <v>0.2</v>
      </c>
      <c r="S127">
        <v>125</v>
      </c>
      <c r="T127" s="192">
        <v>27704429.976851854</v>
      </c>
      <c r="U127" s="192">
        <v>27437129.549254119</v>
      </c>
      <c r="V127" s="192">
        <v>27032080.841692388</v>
      </c>
      <c r="W127" s="192">
        <v>26561943.118248459</v>
      </c>
      <c r="X127" s="192">
        <v>25862733.249742799</v>
      </c>
      <c r="Y127" s="192">
        <v>25034458.469971713</v>
      </c>
      <c r="Z127" s="192">
        <v>24684681.712962963</v>
      </c>
      <c r="AA127" s="192">
        <v>24247446.871784981</v>
      </c>
      <c r="AB127" s="192">
        <v>23553347.479423869</v>
      </c>
      <c r="AC127" s="192">
        <v>22862559.076003093</v>
      </c>
      <c r="AD127" s="192">
        <v>22285474.617412552</v>
      </c>
      <c r="AE127" s="192">
        <f t="shared" si="12"/>
        <v>27704429.976851854</v>
      </c>
      <c r="AF127" s="192">
        <f>HLOOKUP(MAX(T127:AD127),T127:$AD$1158,COUNT(AD127:$AD$1158),FALSE)</f>
        <v>150000</v>
      </c>
      <c r="AK127">
        <v>124</v>
      </c>
      <c r="AL127" s="198">
        <v>22674442.964375652</v>
      </c>
    </row>
    <row r="128" spans="13:38" x14ac:dyDescent="0.25">
      <c r="M128">
        <v>126</v>
      </c>
      <c r="N128">
        <f t="shared" si="9"/>
        <v>-25</v>
      </c>
      <c r="O128">
        <f t="shared" si="10"/>
        <v>11000</v>
      </c>
      <c r="P128">
        <f t="shared" si="11"/>
        <v>0.2</v>
      </c>
      <c r="S128">
        <v>126</v>
      </c>
      <c r="T128" s="192">
        <v>30855307.677469134</v>
      </c>
      <c r="U128" s="192">
        <v>30602154.546039097</v>
      </c>
      <c r="V128" s="192">
        <v>30466616.190843627</v>
      </c>
      <c r="W128" s="192">
        <v>30029375.361689813</v>
      </c>
      <c r="X128" s="192">
        <v>29610464.248971194</v>
      </c>
      <c r="Y128" s="192">
        <v>28804297.960069448</v>
      </c>
      <c r="Z128" s="192">
        <v>28644154.369212966</v>
      </c>
      <c r="AA128" s="192">
        <v>28231888.382523149</v>
      </c>
      <c r="AB128" s="192">
        <v>27818191.229423869</v>
      </c>
      <c r="AC128" s="192">
        <v>27237213.059413582</v>
      </c>
      <c r="AD128" s="192">
        <v>26972792.566872425</v>
      </c>
      <c r="AE128" s="192">
        <f t="shared" si="12"/>
        <v>30855307.677469134</v>
      </c>
      <c r="AF128" s="192">
        <f>HLOOKUP(MAX(T128:AD128),T128:$AD$1158,COUNT(AD128:$AD$1158),FALSE)</f>
        <v>150000</v>
      </c>
      <c r="AK128">
        <v>125</v>
      </c>
      <c r="AL128" s="198">
        <v>26188514.478171095</v>
      </c>
    </row>
    <row r="129" spans="13:38" x14ac:dyDescent="0.25">
      <c r="M129">
        <v>127</v>
      </c>
      <c r="N129">
        <f t="shared" si="9"/>
        <v>-15</v>
      </c>
      <c r="O129">
        <f t="shared" si="10"/>
        <v>11000</v>
      </c>
      <c r="P129">
        <f t="shared" si="11"/>
        <v>0.2</v>
      </c>
      <c r="S129">
        <v>127</v>
      </c>
      <c r="T129" s="192">
        <v>33804145.447530866</v>
      </c>
      <c r="U129" s="192">
        <v>33729955.632716045</v>
      </c>
      <c r="V129" s="192">
        <v>33815346.659593619</v>
      </c>
      <c r="W129" s="192">
        <v>33654492.308063276</v>
      </c>
      <c r="X129" s="192">
        <v>33186541.280864201</v>
      </c>
      <c r="Y129" s="192">
        <v>32745574.403613687</v>
      </c>
      <c r="Z129" s="192">
        <v>32705081.018518522</v>
      </c>
      <c r="AA129" s="192">
        <v>32489324.323238172</v>
      </c>
      <c r="AB129" s="192">
        <v>32192313.52880659</v>
      </c>
      <c r="AC129" s="192">
        <v>31810808.497299388</v>
      </c>
      <c r="AD129" s="192">
        <v>31543007.410622425</v>
      </c>
      <c r="AE129" s="192">
        <f t="shared" si="12"/>
        <v>33815346.659593619</v>
      </c>
      <c r="AF129" s="192">
        <f>HLOOKUP(MAX(T129:AD129),T129:$AD$1158,COUNT(AD129:$AD$1158),FALSE)</f>
        <v>160000</v>
      </c>
      <c r="AK129">
        <v>126</v>
      </c>
      <c r="AL129" s="198">
        <v>29744406.900175788</v>
      </c>
    </row>
    <row r="130" spans="13:38" x14ac:dyDescent="0.25">
      <c r="M130">
        <v>128</v>
      </c>
      <c r="N130">
        <f t="shared" si="9"/>
        <v>-10</v>
      </c>
      <c r="O130">
        <f t="shared" si="10"/>
        <v>11000</v>
      </c>
      <c r="P130">
        <f t="shared" si="11"/>
        <v>0.2</v>
      </c>
      <c r="S130">
        <v>128</v>
      </c>
      <c r="T130" s="192">
        <v>35358316.936728396</v>
      </c>
      <c r="U130" s="192">
        <v>35475012.538580254</v>
      </c>
      <c r="V130" s="192">
        <v>35421458.011831284</v>
      </c>
      <c r="W130" s="192">
        <v>35442582.465277776</v>
      </c>
      <c r="X130" s="192">
        <v>35017138.631687254</v>
      </c>
      <c r="Y130" s="192">
        <v>34571377.95781894</v>
      </c>
      <c r="Z130" s="192">
        <v>34642544.849537045</v>
      </c>
      <c r="AA130" s="192">
        <v>34589306.037808649</v>
      </c>
      <c r="AB130" s="192">
        <v>34370268.132716052</v>
      </c>
      <c r="AC130" s="192">
        <v>33972410.300925933</v>
      </c>
      <c r="AD130" s="192">
        <v>33734964.634773672</v>
      </c>
      <c r="AE130" s="192">
        <f t="shared" si="12"/>
        <v>35475012.538580254</v>
      </c>
      <c r="AF130" s="192">
        <f>HLOOKUP(MAX(T130:AD130),T130:$AD$1158,COUNT(AD130:$AD$1158),FALSE)</f>
        <v>155000</v>
      </c>
      <c r="AK130">
        <v>127</v>
      </c>
      <c r="AL130" s="198">
        <v>33462006.833922893</v>
      </c>
    </row>
    <row r="131" spans="13:38" x14ac:dyDescent="0.25">
      <c r="M131">
        <v>129</v>
      </c>
      <c r="N131">
        <f t="shared" si="9"/>
        <v>-5</v>
      </c>
      <c r="O131">
        <f t="shared" si="10"/>
        <v>11000</v>
      </c>
      <c r="P131">
        <f t="shared" si="11"/>
        <v>0.2</v>
      </c>
      <c r="S131">
        <v>129</v>
      </c>
      <c r="T131" s="192">
        <v>36817966.820987657</v>
      </c>
      <c r="U131" s="192">
        <v>37007893.156828709</v>
      </c>
      <c r="V131" s="192">
        <v>37131575.279706791</v>
      </c>
      <c r="W131" s="192">
        <v>37121924.551504634</v>
      </c>
      <c r="X131" s="192">
        <v>36934272.280092604</v>
      </c>
      <c r="Y131" s="192">
        <v>36515413.893711418</v>
      </c>
      <c r="Z131" s="192">
        <v>36580008.680555552</v>
      </c>
      <c r="AA131" s="192">
        <v>36561571.059992284</v>
      </c>
      <c r="AB131" s="192">
        <v>36457157.27880659</v>
      </c>
      <c r="AC131" s="192">
        <v>36185462.480709881</v>
      </c>
      <c r="AD131" s="192">
        <v>36068865.017361112</v>
      </c>
      <c r="AE131" s="192">
        <f t="shared" si="12"/>
        <v>37131575.279706791</v>
      </c>
      <c r="AF131" s="192">
        <f>HLOOKUP(MAX(T131:AD131),T131:$AD$1158,COUNT(AD131:$AD$1158),FALSE)</f>
        <v>160000</v>
      </c>
      <c r="AK131">
        <v>128</v>
      </c>
      <c r="AL131" s="198">
        <v>35260863.499029867</v>
      </c>
    </row>
    <row r="132" spans="13:38" x14ac:dyDescent="0.25">
      <c r="M132">
        <v>130</v>
      </c>
      <c r="N132">
        <f t="shared" ref="N132:N195" si="13">VLOOKUP(ROUNDUP(MOD(M132,15),0),$J$2:$K$17,2,FALSE)</f>
        <v>0</v>
      </c>
      <c r="O132">
        <f t="shared" ref="O132:O195" si="14">VLOOKUP(ROUNDUP(MOD(M132/15,11),0),$J$20:$K$31,2,FALSE)</f>
        <v>11000</v>
      </c>
      <c r="P132">
        <f t="shared" ref="P132:P195" si="15">VLOOKUP(ROUNDUP(MOD(M132/165,7),0),$J$34:$K$41,2,FALSE)</f>
        <v>0.2</v>
      </c>
      <c r="S132">
        <v>130</v>
      </c>
      <c r="T132" s="192">
        <v>38479656.63580247</v>
      </c>
      <c r="U132" s="192">
        <v>38640037.535365231</v>
      </c>
      <c r="V132" s="192">
        <v>38888495.209619343</v>
      </c>
      <c r="W132" s="192">
        <v>38835250.409915127</v>
      </c>
      <c r="X132" s="192">
        <v>38800335.32664609</v>
      </c>
      <c r="Y132" s="192">
        <v>38378165.067193933</v>
      </c>
      <c r="Z132" s="192">
        <v>38563587.962962963</v>
      </c>
      <c r="AA132" s="192">
        <v>38661552.774562761</v>
      </c>
      <c r="AB132" s="192">
        <v>38502653.034979425</v>
      </c>
      <c r="AC132" s="192">
        <v>38347064.284336418</v>
      </c>
      <c r="AD132" s="192">
        <v>38466639.821244858</v>
      </c>
      <c r="AE132" s="192">
        <f t="shared" ref="AE132:AE195" si="16">MAX(T132:AD132)</f>
        <v>38888495.209619343</v>
      </c>
      <c r="AF132" s="192">
        <f>HLOOKUP(MAX(T132:AD132),T132:$AD$1158,COUNT(AD132:$AD$1158),FALSE)</f>
        <v>160000</v>
      </c>
      <c r="AK132">
        <v>129</v>
      </c>
      <c r="AL132" s="198">
        <v>37017899.255927578</v>
      </c>
    </row>
    <row r="133" spans="13:38" x14ac:dyDescent="0.25">
      <c r="M133">
        <v>131</v>
      </c>
      <c r="N133">
        <f t="shared" si="13"/>
        <v>10</v>
      </c>
      <c r="O133">
        <f t="shared" si="14"/>
        <v>11000</v>
      </c>
      <c r="P133">
        <f t="shared" si="15"/>
        <v>0.2</v>
      </c>
      <c r="S133">
        <v>131</v>
      </c>
      <c r="T133" s="192">
        <v>41523016.01080247</v>
      </c>
      <c r="U133" s="192">
        <v>41805062.532150216</v>
      </c>
      <c r="V133" s="192">
        <v>42204723.829732515</v>
      </c>
      <c r="W133" s="192">
        <v>42426383.58410494</v>
      </c>
      <c r="X133" s="192">
        <v>42418971.193415642</v>
      </c>
      <c r="Y133" s="192">
        <v>42282493.89146091</v>
      </c>
      <c r="Z133" s="192">
        <v>42662944.155092597</v>
      </c>
      <c r="AA133" s="192">
        <v>42918988.715277784</v>
      </c>
      <c r="AB133" s="192">
        <v>42918168.724279843</v>
      </c>
      <c r="AC133" s="192">
        <v>42920659.722222231</v>
      </c>
      <c r="AD133" s="192">
        <v>42992497.427983537</v>
      </c>
      <c r="AE133" s="192">
        <f t="shared" si="16"/>
        <v>42992497.427983537</v>
      </c>
      <c r="AF133" s="192">
        <f>HLOOKUP(MAX(T133:AD133),T133:$AD$1158,COUNT(AD133:$AD$1158),FALSE)</f>
        <v>200000</v>
      </c>
      <c r="AK133">
        <v>130</v>
      </c>
      <c r="AL133" s="198">
        <v>38774935.012825303</v>
      </c>
    </row>
    <row r="134" spans="13:38" x14ac:dyDescent="0.25">
      <c r="M134">
        <v>132</v>
      </c>
      <c r="N134">
        <f t="shared" si="13"/>
        <v>20</v>
      </c>
      <c r="O134">
        <f t="shared" si="14"/>
        <v>11000</v>
      </c>
      <c r="P134">
        <f t="shared" si="15"/>
        <v>0.2</v>
      </c>
      <c r="S134">
        <v>132</v>
      </c>
      <c r="T134" s="192">
        <v>44471853.780864209</v>
      </c>
      <c r="U134" s="192">
        <v>45114019.981352881</v>
      </c>
      <c r="V134" s="192">
        <v>45553454.298482515</v>
      </c>
      <c r="W134" s="192">
        <v>45927799.599729948</v>
      </c>
      <c r="X134" s="192">
        <v>46202167.888374493</v>
      </c>
      <c r="Y134" s="192">
        <v>46089281.00083591</v>
      </c>
      <c r="Z134" s="192">
        <v>46583987.268518522</v>
      </c>
      <c r="AA134" s="192">
        <v>46903430.226015948</v>
      </c>
      <c r="AB134" s="192">
        <v>47141619.084362149</v>
      </c>
      <c r="AC134" s="192">
        <v>47295313.705632716</v>
      </c>
      <c r="AD134" s="192">
        <v>47562712.271733537</v>
      </c>
      <c r="AE134" s="192">
        <f t="shared" si="16"/>
        <v>47562712.271733537</v>
      </c>
      <c r="AF134" s="192">
        <f>HLOOKUP(MAX(T134:AD134),T134:$AD$1158,COUNT(AD134:$AD$1158),FALSE)</f>
        <v>200000</v>
      </c>
      <c r="AK134">
        <v>131</v>
      </c>
      <c r="AL134" s="198">
        <v>42457684.189731359</v>
      </c>
    </row>
    <row r="135" spans="13:38" x14ac:dyDescent="0.25">
      <c r="M135">
        <v>133</v>
      </c>
      <c r="N135">
        <f t="shared" si="13"/>
        <v>30</v>
      </c>
      <c r="O135">
        <f t="shared" si="14"/>
        <v>11000</v>
      </c>
      <c r="P135">
        <f t="shared" si="15"/>
        <v>0.2</v>
      </c>
      <c r="S135">
        <v>133</v>
      </c>
      <c r="T135" s="192">
        <v>47622731.481481485</v>
      </c>
      <c r="U135" s="192">
        <v>48210801.142939813</v>
      </c>
      <c r="V135" s="192">
        <v>48987989.647633746</v>
      </c>
      <c r="W135" s="192">
        <v>49395231.843171299</v>
      </c>
      <c r="X135" s="192">
        <v>49742779.224537045</v>
      </c>
      <c r="Y135" s="192">
        <v>49993609.825102888</v>
      </c>
      <c r="Z135" s="192">
        <v>50683343.460648149</v>
      </c>
      <c r="AA135" s="192">
        <v>51120954.70036009</v>
      </c>
      <c r="AB135" s="192">
        <v>51557134.773662552</v>
      </c>
      <c r="AC135" s="192">
        <v>51868909.143518522</v>
      </c>
      <c r="AD135" s="192">
        <v>52250030.221193425</v>
      </c>
      <c r="AE135" s="192">
        <f t="shared" si="16"/>
        <v>52250030.221193425</v>
      </c>
      <c r="AF135" s="192">
        <f>HLOOKUP(MAX(T135:AD135),T135:$AD$1158,COUNT(AD135:$AD$1158),FALSE)</f>
        <v>200000</v>
      </c>
      <c r="AK135">
        <v>132</v>
      </c>
      <c r="AL135" s="198">
        <v>46048427.368577085</v>
      </c>
    </row>
    <row r="136" spans="13:38" x14ac:dyDescent="0.25">
      <c r="M136">
        <v>134</v>
      </c>
      <c r="N136">
        <f t="shared" si="13"/>
        <v>40</v>
      </c>
      <c r="O136">
        <f t="shared" si="14"/>
        <v>11000</v>
      </c>
      <c r="P136">
        <f t="shared" si="15"/>
        <v>0.2</v>
      </c>
      <c r="S136">
        <v>134</v>
      </c>
      <c r="T136" s="192">
        <v>50636552.854938276</v>
      </c>
      <c r="U136" s="192">
        <v>51519758.592142493</v>
      </c>
      <c r="V136" s="192">
        <v>52336720.116383746</v>
      </c>
      <c r="W136" s="192">
        <v>53020348.789544754</v>
      </c>
      <c r="X136" s="192">
        <v>53396880.787037045</v>
      </c>
      <c r="Y136" s="192">
        <v>53800396.934477873</v>
      </c>
      <c r="Z136" s="192">
        <v>54519841.579861112</v>
      </c>
      <c r="AA136" s="192">
        <v>55233112.903485075</v>
      </c>
      <c r="AB136" s="192">
        <v>55780585.133744866</v>
      </c>
      <c r="AC136" s="192">
        <v>56243563.126929022</v>
      </c>
      <c r="AD136" s="192">
        <v>56820245.064943425</v>
      </c>
      <c r="AE136" s="192">
        <f t="shared" si="16"/>
        <v>56820245.064943425</v>
      </c>
      <c r="AF136" s="192">
        <f>HLOOKUP(MAX(T136:AD136),T136:$AD$1158,COUNT(AD136:$AD$1158),FALSE)</f>
        <v>200000</v>
      </c>
      <c r="AK136">
        <v>133</v>
      </c>
      <c r="AL136" s="198">
        <v>49731176.54548315</v>
      </c>
    </row>
    <row r="137" spans="13:38" x14ac:dyDescent="0.25">
      <c r="M137">
        <v>135</v>
      </c>
      <c r="N137">
        <f t="shared" si="13"/>
        <v>50</v>
      </c>
      <c r="O137">
        <f t="shared" si="14"/>
        <v>11000</v>
      </c>
      <c r="P137">
        <f t="shared" si="15"/>
        <v>0.2</v>
      </c>
      <c r="S137">
        <v>135</v>
      </c>
      <c r="T137" s="192">
        <v>53787430.55555556</v>
      </c>
      <c r="U137" s="192">
        <v>54684783.588927463</v>
      </c>
      <c r="V137" s="192">
        <v>55771255.465534978</v>
      </c>
      <c r="W137" s="192">
        <v>56487781.032986119</v>
      </c>
      <c r="X137" s="192">
        <v>57144611.78626544</v>
      </c>
      <c r="Y137" s="192">
        <v>57488951.662165634</v>
      </c>
      <c r="Z137" s="192">
        <v>58479314.236111119</v>
      </c>
      <c r="AA137" s="192">
        <v>59305359.640239209</v>
      </c>
      <c r="AB137" s="192">
        <v>60045428.883744866</v>
      </c>
      <c r="AC137" s="192">
        <v>60618217.110339515</v>
      </c>
      <c r="AD137" s="192">
        <v>61507563.014403298</v>
      </c>
      <c r="AE137" s="192">
        <f t="shared" si="16"/>
        <v>61507563.014403298</v>
      </c>
      <c r="AF137" s="192">
        <f>HLOOKUP(MAX(T137:AD137),T137:$AD$1158,COUNT(AD137:$AD$1158),FALSE)</f>
        <v>200000</v>
      </c>
      <c r="AK137">
        <v>134</v>
      </c>
      <c r="AL137" s="198">
        <v>53321919.724328883</v>
      </c>
    </row>
    <row r="138" spans="13:38" x14ac:dyDescent="0.25">
      <c r="M138">
        <v>136</v>
      </c>
      <c r="N138">
        <f t="shared" si="13"/>
        <v>-75</v>
      </c>
      <c r="O138">
        <f t="shared" si="14"/>
        <v>13000</v>
      </c>
      <c r="P138">
        <f t="shared" si="15"/>
        <v>0.2</v>
      </c>
      <c r="S138">
        <v>136</v>
      </c>
      <c r="T138" s="192">
        <v>15132000.38580247</v>
      </c>
      <c r="U138" s="192">
        <v>14169840.293852884</v>
      </c>
      <c r="V138" s="192">
        <v>13362193.769290125</v>
      </c>
      <c r="W138" s="192">
        <v>12187241.271219136</v>
      </c>
      <c r="X138" s="192">
        <v>10950948.270318931</v>
      </c>
      <c r="Y138" s="192">
        <v>9403810.0806970187</v>
      </c>
      <c r="Z138" s="192">
        <v>8454895.833333334</v>
      </c>
      <c r="AA138" s="192">
        <v>7418071.3895318918</v>
      </c>
      <c r="AB138" s="192">
        <v>6256841.2422839515</v>
      </c>
      <c r="AC138" s="192">
        <v>4928782.1903935205</v>
      </c>
      <c r="AD138" s="192">
        <v>3912756.076388889</v>
      </c>
      <c r="AE138" s="192">
        <f t="shared" si="16"/>
        <v>15132000.38580247</v>
      </c>
      <c r="AF138" s="192">
        <f>HLOOKUP(MAX(T138:AD138),T138:$AD$1158,COUNT(AD138:$AD$1158),FALSE)</f>
        <v>150000</v>
      </c>
      <c r="AK138">
        <v>135</v>
      </c>
      <c r="AL138" s="198">
        <v>56877812.146333568</v>
      </c>
    </row>
    <row r="139" spans="13:38" x14ac:dyDescent="0.25">
      <c r="M139">
        <v>137</v>
      </c>
      <c r="N139">
        <f t="shared" si="13"/>
        <v>-65</v>
      </c>
      <c r="O139">
        <f t="shared" si="14"/>
        <v>13000</v>
      </c>
      <c r="P139">
        <f t="shared" si="15"/>
        <v>0.2</v>
      </c>
      <c r="S139">
        <v>137</v>
      </c>
      <c r="T139" s="192">
        <v>18128777.72955247</v>
      </c>
      <c r="U139" s="192">
        <v>17288735.371656381</v>
      </c>
      <c r="V139" s="192">
        <v>16561783.050411526</v>
      </c>
      <c r="W139" s="192">
        <v>15764130.497685187</v>
      </c>
      <c r="X139" s="192">
        <v>14523454.218107</v>
      </c>
      <c r="Y139" s="192">
        <v>13260363.297325103</v>
      </c>
      <c r="Z139" s="192">
        <v>12506024.305555558</v>
      </c>
      <c r="AA139" s="192">
        <v>11627279.610339506</v>
      </c>
      <c r="AB139" s="192">
        <v>10583187.934027778</v>
      </c>
      <c r="AC139" s="192">
        <v>9454149.908371916</v>
      </c>
      <c r="AD139" s="192">
        <v>8436388.8888888899</v>
      </c>
      <c r="AE139" s="192">
        <f t="shared" si="16"/>
        <v>18128777.72955247</v>
      </c>
      <c r="AF139" s="192">
        <f>HLOOKUP(MAX(T139:AD139),T139:$AD$1158,COUNT(AD139:$AD$1158),FALSE)</f>
        <v>150000</v>
      </c>
      <c r="AK139">
        <v>136</v>
      </c>
      <c r="AL139" s="198">
        <v>11469924.718461106</v>
      </c>
    </row>
    <row r="140" spans="13:38" x14ac:dyDescent="0.25">
      <c r="M140">
        <v>138</v>
      </c>
      <c r="N140">
        <f t="shared" si="13"/>
        <v>-55</v>
      </c>
      <c r="O140">
        <f t="shared" si="14"/>
        <v>13000</v>
      </c>
      <c r="P140">
        <f t="shared" si="15"/>
        <v>0.2</v>
      </c>
      <c r="S140">
        <v>138</v>
      </c>
      <c r="T140" s="192">
        <v>21096469.18402778</v>
      </c>
      <c r="U140" s="192">
        <v>20549465.100951649</v>
      </c>
      <c r="V140" s="192">
        <v>19863931.487911522</v>
      </c>
      <c r="W140" s="192">
        <v>19185432.822145067</v>
      </c>
      <c r="X140" s="192">
        <v>18258423.193158437</v>
      </c>
      <c r="Y140" s="192">
        <v>17020568.375450108</v>
      </c>
      <c r="Z140" s="192">
        <v>16380937.5</v>
      </c>
      <c r="AA140" s="192">
        <v>15653396.428112142</v>
      </c>
      <c r="AB140" s="192">
        <v>14801449.65277778</v>
      </c>
      <c r="AC140" s="192">
        <v>13689342.930169756</v>
      </c>
      <c r="AD140" s="192">
        <v>12819525.302211935</v>
      </c>
      <c r="AE140" s="192">
        <f t="shared" si="16"/>
        <v>21096469.18402778</v>
      </c>
      <c r="AF140" s="192">
        <f>HLOOKUP(MAX(T140:AD140),T140:$AD$1158,COUNT(AD140:$AD$1158),FALSE)</f>
        <v>150000</v>
      </c>
      <c r="AK140">
        <v>137</v>
      </c>
      <c r="AL140" s="198">
        <v>15104898.28772828</v>
      </c>
    </row>
    <row r="141" spans="13:38" x14ac:dyDescent="0.25">
      <c r="M141">
        <v>139</v>
      </c>
      <c r="N141">
        <f t="shared" si="13"/>
        <v>-45</v>
      </c>
      <c r="O141">
        <f t="shared" si="14"/>
        <v>13000</v>
      </c>
      <c r="P141">
        <f t="shared" si="15"/>
        <v>0.2</v>
      </c>
      <c r="S141">
        <v>139</v>
      </c>
      <c r="T141" s="192">
        <v>24199119.164737657</v>
      </c>
      <c r="U141" s="192">
        <v>23668360.178755146</v>
      </c>
      <c r="V141" s="192">
        <v>23250691.229423869</v>
      </c>
      <c r="W141" s="192">
        <v>22532965.494791672</v>
      </c>
      <c r="X141" s="192">
        <v>21830929.140946507</v>
      </c>
      <c r="Y141" s="192">
        <v>20877121.59207819</v>
      </c>
      <c r="Z141" s="192">
        <v>20432065.972222224</v>
      </c>
      <c r="AA141" s="192">
        <v>19862604.648919754</v>
      </c>
      <c r="AB141" s="192">
        <v>19127796.344521604</v>
      </c>
      <c r="AC141" s="192">
        <v>18214710.648148149</v>
      </c>
      <c r="AD141" s="192">
        <v>17459067.644032925</v>
      </c>
      <c r="AE141" s="192">
        <f t="shared" si="16"/>
        <v>24199119.164737657</v>
      </c>
      <c r="AF141" s="192">
        <f>HLOOKUP(MAX(T141:AD141),T141:$AD$1158,COUNT(AD141:$AD$1158),FALSE)</f>
        <v>150000</v>
      </c>
      <c r="AK141">
        <v>138</v>
      </c>
      <c r="AL141" s="198">
        <v>18649059.435324006</v>
      </c>
    </row>
    <row r="142" spans="13:38" x14ac:dyDescent="0.25">
      <c r="M142">
        <v>140</v>
      </c>
      <c r="N142">
        <f t="shared" si="13"/>
        <v>-35</v>
      </c>
      <c r="O142">
        <f t="shared" si="14"/>
        <v>13000</v>
      </c>
      <c r="P142">
        <f t="shared" si="15"/>
        <v>0.2</v>
      </c>
      <c r="S142">
        <v>140</v>
      </c>
      <c r="T142" s="192">
        <v>27166810.619212966</v>
      </c>
      <c r="U142" s="192">
        <v>26929089.908050418</v>
      </c>
      <c r="V142" s="192">
        <v>26552839.666923877</v>
      </c>
      <c r="W142" s="192">
        <v>26109854.72125772</v>
      </c>
      <c r="X142" s="192">
        <v>25438448.672196507</v>
      </c>
      <c r="Y142" s="192">
        <v>24637326.67020319</v>
      </c>
      <c r="Z142" s="192">
        <v>24306979.166666668</v>
      </c>
      <c r="AA142" s="192">
        <v>23888721.466692388</v>
      </c>
      <c r="AB142" s="192">
        <v>23215045.974794239</v>
      </c>
      <c r="AC142" s="192">
        <v>22543234.712577164</v>
      </c>
      <c r="AD142" s="192">
        <v>21982700.456532925</v>
      </c>
      <c r="AE142" s="192">
        <f t="shared" si="16"/>
        <v>27166810.619212966</v>
      </c>
      <c r="AF142" s="192">
        <f>HLOOKUP(MAX(T142:AD142),T142:$AD$1158,COUNT(AD142:$AD$1158),FALSE)</f>
        <v>150000</v>
      </c>
      <c r="AK142">
        <v>139</v>
      </c>
      <c r="AL142" s="198">
        <v>22284033.004591182</v>
      </c>
    </row>
    <row r="143" spans="13:38" x14ac:dyDescent="0.25">
      <c r="M143">
        <v>141</v>
      </c>
      <c r="N143">
        <f t="shared" si="13"/>
        <v>-25</v>
      </c>
      <c r="O143">
        <f t="shared" si="14"/>
        <v>13000</v>
      </c>
      <c r="P143">
        <f t="shared" si="15"/>
        <v>0.2</v>
      </c>
      <c r="S143">
        <v>141</v>
      </c>
      <c r="T143" s="192">
        <v>30269460.599922843</v>
      </c>
      <c r="U143" s="192">
        <v>30047984.985853914</v>
      </c>
      <c r="V143" s="192">
        <v>29939599.408436213</v>
      </c>
      <c r="W143" s="192">
        <v>29531157.045717593</v>
      </c>
      <c r="X143" s="192">
        <v>29138404.063786007</v>
      </c>
      <c r="Y143" s="192">
        <v>28361036.24131944</v>
      </c>
      <c r="Z143" s="192">
        <v>28219869.791666668</v>
      </c>
      <c r="AA143" s="192">
        <v>27828027.705439813</v>
      </c>
      <c r="AB143" s="192">
        <v>27433307.693544235</v>
      </c>
      <c r="AC143" s="192">
        <v>26871758.777006175</v>
      </c>
      <c r="AD143" s="192">
        <v>26622242.798353907</v>
      </c>
      <c r="AE143" s="192">
        <f t="shared" si="16"/>
        <v>30269460.599922843</v>
      </c>
      <c r="AF143" s="192">
        <f>HLOOKUP(MAX(T143:AD143),T143:$AD$1158,COUNT(AD143:$AD$1158),FALSE)</f>
        <v>150000</v>
      </c>
      <c r="AK143">
        <v>140</v>
      </c>
      <c r="AL143" s="198">
        <v>25752517.134127371</v>
      </c>
    </row>
    <row r="144" spans="13:38" x14ac:dyDescent="0.25">
      <c r="M144">
        <v>142</v>
      </c>
      <c r="N144">
        <f t="shared" si="13"/>
        <v>-15</v>
      </c>
      <c r="O144">
        <f t="shared" si="14"/>
        <v>13000</v>
      </c>
      <c r="P144">
        <f t="shared" si="15"/>
        <v>0.2</v>
      </c>
      <c r="S144">
        <v>142</v>
      </c>
      <c r="T144" s="192">
        <v>33173163.097993836</v>
      </c>
      <c r="U144" s="192">
        <v>33130198.688271604</v>
      </c>
      <c r="V144" s="192">
        <v>33241747.845936224</v>
      </c>
      <c r="W144" s="192">
        <v>33108046.272183649</v>
      </c>
      <c r="X144" s="192">
        <v>32668893.711419761</v>
      </c>
      <c r="Y144" s="192">
        <v>32254084.964956276</v>
      </c>
      <c r="Z144" s="192">
        <v>32233020.833333336</v>
      </c>
      <c r="AA144" s="192">
        <v>32037235.926247433</v>
      </c>
      <c r="AB144" s="192">
        <v>31759654.385288067</v>
      </c>
      <c r="AC144" s="192">
        <v>31397126.494984575</v>
      </c>
      <c r="AD144" s="192">
        <v>31145875.61085391</v>
      </c>
      <c r="AE144" s="192">
        <f t="shared" si="16"/>
        <v>33241747.845936224</v>
      </c>
      <c r="AF144" s="192">
        <f>HLOOKUP(MAX(T144:AD144),T144:$AD$1158,COUNT(AD144:$AD$1158),FALSE)</f>
        <v>160000</v>
      </c>
      <c r="AK144">
        <v>141</v>
      </c>
      <c r="AL144" s="198">
        <v>29262279.637150574</v>
      </c>
    </row>
    <row r="145" spans="13:38" x14ac:dyDescent="0.25">
      <c r="M145">
        <v>143</v>
      </c>
      <c r="N145">
        <f t="shared" si="13"/>
        <v>-10</v>
      </c>
      <c r="O145">
        <f t="shared" si="14"/>
        <v>13000</v>
      </c>
      <c r="P145">
        <f t="shared" si="15"/>
        <v>0.2</v>
      </c>
      <c r="S145">
        <v>143</v>
      </c>
      <c r="T145" s="192">
        <v>34703546.248070993</v>
      </c>
      <c r="U145" s="192">
        <v>34849821.566358022</v>
      </c>
      <c r="V145" s="192">
        <v>34825517.618312761</v>
      </c>
      <c r="W145" s="192">
        <v>34872348.090277776</v>
      </c>
      <c r="X145" s="192">
        <v>34476154.835390955</v>
      </c>
      <c r="Y145" s="192">
        <v>34057546.93930041</v>
      </c>
      <c r="Z145" s="192">
        <v>34147690.972222231</v>
      </c>
      <c r="AA145" s="192">
        <v>34113429.301697537</v>
      </c>
      <c r="AB145" s="192">
        <v>33913820.650077157</v>
      </c>
      <c r="AC145" s="192">
        <v>33535934.606481485</v>
      </c>
      <c r="AD145" s="192">
        <v>33315491.255144037</v>
      </c>
      <c r="AE145" s="192">
        <f t="shared" si="16"/>
        <v>34872348.090277776</v>
      </c>
      <c r="AF145" s="192">
        <f>HLOOKUP(MAX(T145:AD145),T145:$AD$1158,COUNT(AD145:$AD$1158),FALSE)</f>
        <v>165000</v>
      </c>
      <c r="AK145">
        <v>142</v>
      </c>
      <c r="AL145" s="198">
        <v>32931651.850990273</v>
      </c>
    </row>
    <row r="146" spans="13:38" x14ac:dyDescent="0.25">
      <c r="M146">
        <v>144</v>
      </c>
      <c r="N146">
        <f t="shared" si="13"/>
        <v>-5</v>
      </c>
      <c r="O146">
        <f t="shared" si="14"/>
        <v>13000</v>
      </c>
      <c r="P146">
        <f t="shared" si="15"/>
        <v>0.2</v>
      </c>
      <c r="S146">
        <v>144</v>
      </c>
      <c r="T146" s="192">
        <v>36140854.552469134</v>
      </c>
      <c r="U146" s="192">
        <v>36360360.604745373</v>
      </c>
      <c r="V146" s="192">
        <v>36511846.547067903</v>
      </c>
      <c r="W146" s="192">
        <v>36529348.596643522</v>
      </c>
      <c r="X146" s="192">
        <v>36368849.103009269</v>
      </c>
      <c r="Y146" s="192">
        <v>35977794.53607253</v>
      </c>
      <c r="Z146" s="192">
        <v>36062361.111111112</v>
      </c>
      <c r="AA146" s="192">
        <v>36063352.744020067</v>
      </c>
      <c r="AB146" s="192">
        <v>35977916.104038067</v>
      </c>
      <c r="AC146" s="192">
        <v>35725650.559413582</v>
      </c>
      <c r="AD146" s="192">
        <v>35625603.298611112</v>
      </c>
      <c r="AE146" s="192">
        <f t="shared" si="16"/>
        <v>36529348.596643522</v>
      </c>
      <c r="AF146" s="192">
        <f>HLOOKUP(MAX(T146:AD146),T146:$AD$1158,COUNT(AD146:$AD$1158),FALSE)</f>
        <v>165000</v>
      </c>
      <c r="AK146">
        <v>143</v>
      </c>
      <c r="AL146" s="198">
        <v>34707172.289245389</v>
      </c>
    </row>
    <row r="147" spans="13:38" x14ac:dyDescent="0.25">
      <c r="M147">
        <v>145</v>
      </c>
      <c r="N147">
        <f t="shared" si="13"/>
        <v>0</v>
      </c>
      <c r="O147">
        <f t="shared" si="14"/>
        <v>13000</v>
      </c>
      <c r="P147">
        <f t="shared" si="15"/>
        <v>0.2</v>
      </c>
      <c r="S147">
        <v>145</v>
      </c>
      <c r="T147" s="192">
        <v>37777110.339506179</v>
      </c>
      <c r="U147" s="192">
        <v>37968716.644161522</v>
      </c>
      <c r="V147" s="192">
        <v>38244327.096193418</v>
      </c>
      <c r="W147" s="192">
        <v>38219880.762924388</v>
      </c>
      <c r="X147" s="192">
        <v>38211123.810442388</v>
      </c>
      <c r="Y147" s="192">
        <v>37817752.01742541</v>
      </c>
      <c r="Z147" s="192">
        <v>38022604.166666672</v>
      </c>
      <c r="AA147" s="192">
        <v>38139546.119470179</v>
      </c>
      <c r="AB147" s="192">
        <v>38001070.280349799</v>
      </c>
      <c r="AC147" s="192">
        <v>37864458.6709105</v>
      </c>
      <c r="AD147" s="192">
        <v>37998938.721707821</v>
      </c>
      <c r="AE147" s="192">
        <f t="shared" si="16"/>
        <v>38244327.096193418</v>
      </c>
      <c r="AF147" s="192">
        <f>HLOOKUP(MAX(T147:AD147),T147:$AD$1158,COUNT(AD147:$AD$1158),FALSE)</f>
        <v>160000</v>
      </c>
      <c r="AK147">
        <v>144</v>
      </c>
      <c r="AL147" s="198">
        <v>36441414.35401348</v>
      </c>
    </row>
    <row r="148" spans="13:38" x14ac:dyDescent="0.25">
      <c r="M148">
        <v>146</v>
      </c>
      <c r="N148">
        <f t="shared" si="13"/>
        <v>10</v>
      </c>
      <c r="O148">
        <f t="shared" si="14"/>
        <v>13000</v>
      </c>
      <c r="P148">
        <f t="shared" si="15"/>
        <v>0.2</v>
      </c>
      <c r="S148">
        <v>146</v>
      </c>
      <c r="T148" s="192">
        <v>40773887.683256172</v>
      </c>
      <c r="U148" s="192">
        <v>41087611.72196503</v>
      </c>
      <c r="V148" s="192">
        <v>41514425.797325104</v>
      </c>
      <c r="W148" s="192">
        <v>41763238.329475313</v>
      </c>
      <c r="X148" s="192">
        <v>41783629.758230455</v>
      </c>
      <c r="Y148" s="192">
        <v>41674305.2340535</v>
      </c>
      <c r="Z148" s="192">
        <v>42073732.638888896</v>
      </c>
      <c r="AA148" s="192">
        <v>42348754.340277784</v>
      </c>
      <c r="AB148" s="192">
        <v>42368358.249742799</v>
      </c>
      <c r="AC148" s="192">
        <v>42389826.388888896</v>
      </c>
      <c r="AD148" s="192">
        <v>42478666.409465022</v>
      </c>
      <c r="AE148" s="192">
        <f t="shared" si="16"/>
        <v>42478666.409465022</v>
      </c>
      <c r="AF148" s="192">
        <f>HLOOKUP(MAX(T148:AD148),T148:$AD$1158,COUNT(AD148:$AD$1158),FALSE)</f>
        <v>200000</v>
      </c>
      <c r="AK148">
        <v>145</v>
      </c>
      <c r="AL148" s="198">
        <v>38175656.418781571</v>
      </c>
    </row>
    <row r="149" spans="13:38" x14ac:dyDescent="0.25">
      <c r="M149">
        <v>147</v>
      </c>
      <c r="N149">
        <f t="shared" si="13"/>
        <v>20</v>
      </c>
      <c r="O149">
        <f t="shared" si="14"/>
        <v>13000</v>
      </c>
      <c r="P149">
        <f t="shared" si="15"/>
        <v>0.2</v>
      </c>
      <c r="S149">
        <v>147</v>
      </c>
      <c r="T149" s="192">
        <v>43677590.181327164</v>
      </c>
      <c r="U149" s="192">
        <v>44348341.451260291</v>
      </c>
      <c r="V149" s="192">
        <v>44816574.234825104</v>
      </c>
      <c r="W149" s="192">
        <v>45218072.313850313</v>
      </c>
      <c r="X149" s="192">
        <v>45518598.733281896</v>
      </c>
      <c r="Y149" s="192">
        <v>45434510.3121785</v>
      </c>
      <c r="Z149" s="192">
        <v>45948645.833333336</v>
      </c>
      <c r="AA149" s="192">
        <v>46288060.579025216</v>
      </c>
      <c r="AB149" s="192">
        <v>46545678.690843627</v>
      </c>
      <c r="AC149" s="192">
        <v>46718350.453317903</v>
      </c>
      <c r="AD149" s="192">
        <v>47002299.221965022</v>
      </c>
      <c r="AE149" s="192">
        <f t="shared" si="16"/>
        <v>47002299.221965022</v>
      </c>
      <c r="AF149" s="192">
        <f>HLOOKUP(MAX(T149:AD149),T149:$AD$1158,COUNT(AD149:$AD$1158),FALSE)</f>
        <v>200000</v>
      </c>
      <c r="AK149">
        <v>146</v>
      </c>
      <c r="AL149" s="198">
        <v>41810629.988048747</v>
      </c>
    </row>
    <row r="150" spans="13:38" x14ac:dyDescent="0.25">
      <c r="M150">
        <v>148</v>
      </c>
      <c r="N150">
        <f t="shared" si="13"/>
        <v>30</v>
      </c>
      <c r="O150">
        <f t="shared" si="14"/>
        <v>13000</v>
      </c>
      <c r="P150">
        <f t="shared" si="15"/>
        <v>0.2</v>
      </c>
      <c r="S150">
        <v>148</v>
      </c>
      <c r="T150" s="192">
        <v>46780240.162037045</v>
      </c>
      <c r="U150" s="192">
        <v>47399987.340856485</v>
      </c>
      <c r="V150" s="192">
        <v>48203333.976337455</v>
      </c>
      <c r="W150" s="192">
        <v>48639374.638310187</v>
      </c>
      <c r="X150" s="192">
        <v>49014074.797453709</v>
      </c>
      <c r="Y150" s="192">
        <v>49291063.528806597</v>
      </c>
      <c r="Z150" s="192">
        <v>49999774.30555556</v>
      </c>
      <c r="AA150" s="192">
        <v>50457809.445730463</v>
      </c>
      <c r="AB150" s="192">
        <v>50912966.660236634</v>
      </c>
      <c r="AC150" s="192">
        <v>51243718.171296299</v>
      </c>
      <c r="AD150" s="192">
        <v>51641841.563786007</v>
      </c>
      <c r="AE150" s="192">
        <f t="shared" si="16"/>
        <v>51641841.563786007</v>
      </c>
      <c r="AF150" s="192">
        <f>HLOOKUP(MAX(T150:AD150),T150:$AD$1158,COUNT(AD150:$AD$1158),FALSE)</f>
        <v>200000</v>
      </c>
      <c r="AK150">
        <v>147</v>
      </c>
      <c r="AL150" s="198">
        <v>45354791.135644458</v>
      </c>
    </row>
    <row r="151" spans="13:38" x14ac:dyDescent="0.25">
      <c r="M151">
        <v>149</v>
      </c>
      <c r="N151">
        <f t="shared" si="13"/>
        <v>40</v>
      </c>
      <c r="O151">
        <f t="shared" si="14"/>
        <v>13000</v>
      </c>
      <c r="P151">
        <f t="shared" si="15"/>
        <v>0.2</v>
      </c>
      <c r="S151">
        <v>149</v>
      </c>
      <c r="T151" s="192">
        <v>49747931.616512343</v>
      </c>
      <c r="U151" s="192">
        <v>50660717.070151754</v>
      </c>
      <c r="V151" s="192">
        <v>51505482.413837455</v>
      </c>
      <c r="W151" s="192">
        <v>52216263.864776239</v>
      </c>
      <c r="X151" s="192">
        <v>52621594.328703709</v>
      </c>
      <c r="Y151" s="192">
        <v>53051268.606931582</v>
      </c>
      <c r="Z151" s="192">
        <v>53791137.152777791</v>
      </c>
      <c r="AA151" s="192">
        <v>54523385.617605448</v>
      </c>
      <c r="AB151" s="192">
        <v>55090287.101337455</v>
      </c>
      <c r="AC151" s="192">
        <v>55572242.235725313</v>
      </c>
      <c r="AD151" s="192">
        <v>56165474.376286007</v>
      </c>
      <c r="AE151" s="192">
        <f t="shared" si="16"/>
        <v>56165474.376286007</v>
      </c>
      <c r="AF151" s="192">
        <f>HLOOKUP(MAX(T151:AD151),T151:$AD$1158,COUNT(AD151:$AD$1158),FALSE)</f>
        <v>200000</v>
      </c>
      <c r="AK151">
        <v>148</v>
      </c>
      <c r="AL151" s="198">
        <v>48989764.704911642</v>
      </c>
    </row>
    <row r="152" spans="13:38" x14ac:dyDescent="0.25">
      <c r="M152">
        <v>150</v>
      </c>
      <c r="N152">
        <f t="shared" si="13"/>
        <v>50</v>
      </c>
      <c r="O152">
        <f t="shared" si="14"/>
        <v>13000</v>
      </c>
      <c r="P152">
        <f t="shared" si="15"/>
        <v>0.2</v>
      </c>
      <c r="S152">
        <v>150</v>
      </c>
      <c r="T152" s="192">
        <v>52850581.597222224</v>
      </c>
      <c r="U152" s="192">
        <v>53779612.147955254</v>
      </c>
      <c r="V152" s="192">
        <v>54892242.155349806</v>
      </c>
      <c r="W152" s="192">
        <v>55637566.189236112</v>
      </c>
      <c r="X152" s="192">
        <v>56321549.720293209</v>
      </c>
      <c r="Y152" s="192">
        <v>56694688.062628612</v>
      </c>
      <c r="Z152" s="192">
        <v>57704027.777777791</v>
      </c>
      <c r="AA152" s="192">
        <v>58549502.435378097</v>
      </c>
      <c r="AB152" s="192">
        <v>59308548.820087455</v>
      </c>
      <c r="AC152" s="192">
        <v>59900766.300154328</v>
      </c>
      <c r="AD152" s="192">
        <v>60805016.718107007</v>
      </c>
      <c r="AE152" s="192">
        <f t="shared" si="16"/>
        <v>60805016.718107007</v>
      </c>
      <c r="AF152" s="192">
        <f>HLOOKUP(MAX(T152:AD152),T152:$AD$1158,COUNT(AD152:$AD$1158),FALSE)</f>
        <v>200000</v>
      </c>
      <c r="AK152">
        <v>149</v>
      </c>
      <c r="AL152" s="198">
        <v>52533925.852507368</v>
      </c>
    </row>
    <row r="153" spans="13:38" x14ac:dyDescent="0.25">
      <c r="M153">
        <v>151</v>
      </c>
      <c r="N153">
        <f t="shared" si="13"/>
        <v>-75</v>
      </c>
      <c r="O153">
        <f t="shared" si="14"/>
        <v>15000</v>
      </c>
      <c r="P153">
        <f t="shared" si="15"/>
        <v>0.2</v>
      </c>
      <c r="S153">
        <v>151</v>
      </c>
      <c r="T153" s="192">
        <v>14781450.617283951</v>
      </c>
      <c r="U153" s="192">
        <v>13850515.930426955</v>
      </c>
      <c r="V153" s="192">
        <v>13069027.536651235</v>
      </c>
      <c r="W153" s="192">
        <v>11922873.505015433</v>
      </c>
      <c r="X153" s="192">
        <v>10713733.281893006</v>
      </c>
      <c r="Y153" s="192">
        <v>9195393.5587062761</v>
      </c>
      <c r="Z153" s="192">
        <v>8265908.5648148172</v>
      </c>
      <c r="AA153" s="192">
        <v>7248061.2622170784</v>
      </c>
      <c r="AB153" s="192">
        <v>6105808.2561728396</v>
      </c>
      <c r="AC153" s="192">
        <v>4797178.4577546306</v>
      </c>
      <c r="AD153" s="192">
        <v>3796056.857638889</v>
      </c>
      <c r="AE153" s="192">
        <f t="shared" si="16"/>
        <v>14781450.617283951</v>
      </c>
      <c r="AF153" s="192">
        <f>HLOOKUP(MAX(T153:AD153),T153:$AD$1158,COUNT(AD153:$AD$1158),FALSE)</f>
        <v>150000</v>
      </c>
      <c r="AK153">
        <v>150</v>
      </c>
      <c r="AL153" s="198">
        <v>56043688.355530567</v>
      </c>
    </row>
    <row r="154" spans="13:38" x14ac:dyDescent="0.25">
      <c r="M154">
        <v>152</v>
      </c>
      <c r="N154">
        <f t="shared" si="13"/>
        <v>-65</v>
      </c>
      <c r="O154">
        <f t="shared" si="14"/>
        <v>15000</v>
      </c>
      <c r="P154">
        <f t="shared" si="15"/>
        <v>0.2</v>
      </c>
      <c r="S154">
        <v>152</v>
      </c>
      <c r="T154" s="192">
        <v>17731645.929783951</v>
      </c>
      <c r="U154" s="192">
        <v>16923281.089248974</v>
      </c>
      <c r="V154" s="192">
        <v>16223481.545781896</v>
      </c>
      <c r="W154" s="192">
        <v>15451535.011574075</v>
      </c>
      <c r="X154" s="192">
        <v>14240109.31069959</v>
      </c>
      <c r="Y154" s="192">
        <v>13004171.167695474</v>
      </c>
      <c r="Z154" s="192">
        <v>12268809.317129631</v>
      </c>
      <c r="AA154" s="192">
        <v>11409041.763117285</v>
      </c>
      <c r="AB154" s="192">
        <v>10384379.340277778</v>
      </c>
      <c r="AC154" s="192">
        <v>9274318.4558256194</v>
      </c>
      <c r="AD154" s="192">
        <v>8273107.6388888899</v>
      </c>
      <c r="AE154" s="192">
        <f t="shared" si="16"/>
        <v>17731645.929783951</v>
      </c>
      <c r="AF154" s="192">
        <f>HLOOKUP(MAX(T154:AD154),T154:$AD$1158,COUNT(AD154:$AD$1158),FALSE)</f>
        <v>150000</v>
      </c>
      <c r="AK154">
        <v>151</v>
      </c>
      <c r="AL154" s="198">
        <v>11221648.005204409</v>
      </c>
    </row>
    <row r="155" spans="13:38" x14ac:dyDescent="0.25">
      <c r="M155">
        <v>153</v>
      </c>
      <c r="N155">
        <f t="shared" si="13"/>
        <v>-55</v>
      </c>
      <c r="O155">
        <f t="shared" si="14"/>
        <v>15000</v>
      </c>
      <c r="P155">
        <f t="shared" si="15"/>
        <v>0.2</v>
      </c>
      <c r="S155">
        <v>153</v>
      </c>
      <c r="T155" s="192">
        <v>20653207.46527778</v>
      </c>
      <c r="U155" s="192">
        <v>20135783.098636836</v>
      </c>
      <c r="V155" s="192">
        <v>19479047.952031892</v>
      </c>
      <c r="W155" s="192">
        <v>18826707.417052474</v>
      </c>
      <c r="X155" s="192">
        <v>17926850.565843623</v>
      </c>
      <c r="Y155" s="192">
        <v>16717794.214570478</v>
      </c>
      <c r="Z155" s="192">
        <v>16097592.592592593</v>
      </c>
      <c r="AA155" s="192">
        <v>15389028.66190844</v>
      </c>
      <c r="AB155" s="192">
        <v>14556059.02777778</v>
      </c>
      <c r="AC155" s="192">
        <v>13464376.205632718</v>
      </c>
      <c r="AD155" s="192">
        <v>12611108.780221194</v>
      </c>
      <c r="AE155" s="192">
        <f t="shared" si="16"/>
        <v>20653207.46527778</v>
      </c>
      <c r="AF155" s="192">
        <f>HLOOKUP(MAX(T155:AD155),T155:$AD$1158,COUNT(AD155:$AD$1158),FALSE)</f>
        <v>150000</v>
      </c>
      <c r="AK155">
        <v>152</v>
      </c>
      <c r="AL155" s="198">
        <v>14808845.966832694</v>
      </c>
    </row>
    <row r="156" spans="13:38" x14ac:dyDescent="0.25">
      <c r="M156">
        <v>154</v>
      </c>
      <c r="N156">
        <f t="shared" si="13"/>
        <v>-45</v>
      </c>
      <c r="O156">
        <f t="shared" si="14"/>
        <v>15000</v>
      </c>
      <c r="P156">
        <f t="shared" si="15"/>
        <v>0.2</v>
      </c>
      <c r="S156">
        <v>154</v>
      </c>
      <c r="T156" s="192">
        <v>23707629.72608025</v>
      </c>
      <c r="U156" s="192">
        <v>23208548.257458851</v>
      </c>
      <c r="V156" s="192">
        <v>22818032.085905351</v>
      </c>
      <c r="W156" s="192">
        <v>22129104.817708336</v>
      </c>
      <c r="X156" s="192">
        <v>21453226.594650213</v>
      </c>
      <c r="Y156" s="192">
        <v>20526571.823559672</v>
      </c>
      <c r="Z156" s="192">
        <v>20100493.344907407</v>
      </c>
      <c r="AA156" s="192">
        <v>19550009.162808642</v>
      </c>
      <c r="AB156" s="192">
        <v>18834630.11188272</v>
      </c>
      <c r="AC156" s="192">
        <v>17941516.203703709</v>
      </c>
      <c r="AD156" s="192">
        <v>17202875.514403295</v>
      </c>
      <c r="AE156" s="192">
        <f t="shared" si="16"/>
        <v>23707629.72608025</v>
      </c>
      <c r="AF156" s="192">
        <f>HLOOKUP(MAX(T156:AD156),T156:$AD$1158,COUNT(AD156:$AD$1158),FALSE)</f>
        <v>150000</v>
      </c>
      <c r="AK156">
        <v>153</v>
      </c>
      <c r="AL156" s="198">
        <v>18306425.083178423</v>
      </c>
    </row>
    <row r="157" spans="13:38" x14ac:dyDescent="0.25">
      <c r="M157">
        <v>155</v>
      </c>
      <c r="N157">
        <f t="shared" si="13"/>
        <v>-35</v>
      </c>
      <c r="O157">
        <f t="shared" si="14"/>
        <v>15000</v>
      </c>
      <c r="P157">
        <f t="shared" si="15"/>
        <v>0.2</v>
      </c>
      <c r="S157">
        <v>155</v>
      </c>
      <c r="T157" s="192">
        <v>26629191.261574075</v>
      </c>
      <c r="U157" s="192">
        <v>26421050.266846713</v>
      </c>
      <c r="V157" s="192">
        <v>26073598.492155354</v>
      </c>
      <c r="W157" s="192">
        <v>25657766.324266978</v>
      </c>
      <c r="X157" s="192">
        <v>25014164.094650205</v>
      </c>
      <c r="Y157" s="192">
        <v>24240194.870434672</v>
      </c>
      <c r="Z157" s="192">
        <v>23929276.620370369</v>
      </c>
      <c r="AA157" s="192">
        <v>23529996.061599795</v>
      </c>
      <c r="AB157" s="192">
        <v>22876744.470164608</v>
      </c>
      <c r="AC157" s="192">
        <v>22223910.349151239</v>
      </c>
      <c r="AD157" s="192">
        <v>21679926.295653295</v>
      </c>
      <c r="AE157" s="192">
        <f t="shared" si="16"/>
        <v>26629191.261574075</v>
      </c>
      <c r="AF157" s="192">
        <f>HLOOKUP(MAX(T157:AD157),T157:$AD$1158,COUNT(AD157:$AD$1158),FALSE)</f>
        <v>150000</v>
      </c>
      <c r="AK157">
        <v>154</v>
      </c>
      <c r="AL157" s="198">
        <v>21893623.044806711</v>
      </c>
    </row>
    <row r="158" spans="13:38" x14ac:dyDescent="0.25">
      <c r="M158">
        <v>156</v>
      </c>
      <c r="N158">
        <f t="shared" si="13"/>
        <v>-25</v>
      </c>
      <c r="O158">
        <f t="shared" si="14"/>
        <v>15000</v>
      </c>
      <c r="P158">
        <f t="shared" si="15"/>
        <v>0.2</v>
      </c>
      <c r="S158">
        <v>156</v>
      </c>
      <c r="T158" s="192">
        <v>29683613.522376545</v>
      </c>
      <c r="U158" s="192">
        <v>29493815.425668728</v>
      </c>
      <c r="V158" s="192">
        <v>29412582.626028806</v>
      </c>
      <c r="W158" s="192">
        <v>29032938.729745373</v>
      </c>
      <c r="X158" s="192">
        <v>28666343.878600828</v>
      </c>
      <c r="Y158" s="192">
        <v>27917774.522569448</v>
      </c>
      <c r="Z158" s="192">
        <v>27795585.214120373</v>
      </c>
      <c r="AA158" s="192">
        <v>27424167.028356489</v>
      </c>
      <c r="AB158" s="192">
        <v>27048424.157664608</v>
      </c>
      <c r="AC158" s="192">
        <v>26506304.494598769</v>
      </c>
      <c r="AD158" s="192">
        <v>26271693.029835392</v>
      </c>
      <c r="AE158" s="192">
        <f t="shared" si="16"/>
        <v>29683613.522376545</v>
      </c>
      <c r="AF158" s="192">
        <f>HLOOKUP(MAX(T158:AD158),T158:$AD$1158,COUNT(AD158:$AD$1158),FALSE)</f>
        <v>150000</v>
      </c>
      <c r="AK158">
        <v>155</v>
      </c>
      <c r="AL158" s="198">
        <v>25316519.790083636</v>
      </c>
    </row>
    <row r="159" spans="13:38" x14ac:dyDescent="0.25">
      <c r="M159">
        <v>157</v>
      </c>
      <c r="N159">
        <f t="shared" si="13"/>
        <v>-15</v>
      </c>
      <c r="O159">
        <f t="shared" si="14"/>
        <v>15000</v>
      </c>
      <c r="P159">
        <f t="shared" si="15"/>
        <v>0.2</v>
      </c>
      <c r="S159">
        <v>157</v>
      </c>
      <c r="T159" s="192">
        <v>32542180.748456791</v>
      </c>
      <c r="U159" s="192">
        <v>32530441.743827164</v>
      </c>
      <c r="V159" s="192">
        <v>32668149.032278806</v>
      </c>
      <c r="W159" s="192">
        <v>32561600.236304022</v>
      </c>
      <c r="X159" s="192">
        <v>32151246.141975313</v>
      </c>
      <c r="Y159" s="192">
        <v>31762595.526298873</v>
      </c>
      <c r="Z159" s="192">
        <v>31760960.648148149</v>
      </c>
      <c r="AA159" s="192">
        <v>31585147.529256687</v>
      </c>
      <c r="AB159" s="192">
        <v>31326995.241769552</v>
      </c>
      <c r="AC159" s="192">
        <v>30983444.492669754</v>
      </c>
      <c r="AD159" s="192">
        <v>30748743.811085388</v>
      </c>
      <c r="AE159" s="192">
        <f t="shared" si="16"/>
        <v>32668149.032278806</v>
      </c>
      <c r="AF159" s="192">
        <f>HLOOKUP(MAX(T159:AD159),T159:$AD$1158,COUNT(AD159:$AD$1158),FALSE)</f>
        <v>160000</v>
      </c>
      <c r="AK159">
        <v>156</v>
      </c>
      <c r="AL159" s="198">
        <v>28780152.374125361</v>
      </c>
    </row>
    <row r="160" spans="13:38" x14ac:dyDescent="0.25">
      <c r="M160">
        <v>158</v>
      </c>
      <c r="N160">
        <f t="shared" si="13"/>
        <v>-10</v>
      </c>
      <c r="O160">
        <f t="shared" si="14"/>
        <v>15000</v>
      </c>
      <c r="P160">
        <f t="shared" si="15"/>
        <v>0.2</v>
      </c>
      <c r="S160">
        <v>158</v>
      </c>
      <c r="T160" s="192">
        <v>34048775.559413582</v>
      </c>
      <c r="U160" s="192">
        <v>34224630.594135813</v>
      </c>
      <c r="V160" s="192">
        <v>34229577.224794246</v>
      </c>
      <c r="W160" s="192">
        <v>34302113.715277791</v>
      </c>
      <c r="X160" s="192">
        <v>33935171.039094657</v>
      </c>
      <c r="Y160" s="192">
        <v>33543715.920781896</v>
      </c>
      <c r="Z160" s="192">
        <v>33652837.09490741</v>
      </c>
      <c r="AA160" s="192">
        <v>33637552.565586418</v>
      </c>
      <c r="AB160" s="192">
        <v>33457373.167438276</v>
      </c>
      <c r="AC160" s="192">
        <v>33099458.912037045</v>
      </c>
      <c r="AD160" s="192">
        <v>32896017.875514403</v>
      </c>
      <c r="AE160" s="192">
        <f t="shared" si="16"/>
        <v>34302113.715277791</v>
      </c>
      <c r="AF160" s="192">
        <f>HLOOKUP(MAX(T160:AD160),T160:$AD$1158,COUNT(AD160:$AD$1158),FALSE)</f>
        <v>165000</v>
      </c>
      <c r="AK160">
        <v>157</v>
      </c>
      <c r="AL160" s="198">
        <v>32401296.868057646</v>
      </c>
    </row>
    <row r="161" spans="13:38" x14ac:dyDescent="0.25">
      <c r="M161">
        <v>159</v>
      </c>
      <c r="N161">
        <f t="shared" si="13"/>
        <v>-5</v>
      </c>
      <c r="O161">
        <f t="shared" si="14"/>
        <v>15000</v>
      </c>
      <c r="P161">
        <f t="shared" si="15"/>
        <v>0.2</v>
      </c>
      <c r="S161">
        <v>159</v>
      </c>
      <c r="T161" s="192">
        <v>35463742.283950627</v>
      </c>
      <c r="U161" s="192">
        <v>35712828.052662045</v>
      </c>
      <c r="V161" s="192">
        <v>35892117.814429015</v>
      </c>
      <c r="W161" s="192">
        <v>35936772.64178241</v>
      </c>
      <c r="X161" s="192">
        <v>35803425.925925925</v>
      </c>
      <c r="Y161" s="192">
        <v>35440175.178433649</v>
      </c>
      <c r="Z161" s="192">
        <v>35544713.541666672</v>
      </c>
      <c r="AA161" s="192">
        <v>35565134.428047843</v>
      </c>
      <c r="AB161" s="192">
        <v>35498674.929269552</v>
      </c>
      <c r="AC161" s="192">
        <v>35265838.638117284</v>
      </c>
      <c r="AD161" s="192">
        <v>35182341.579861112</v>
      </c>
      <c r="AE161" s="192">
        <f t="shared" si="16"/>
        <v>35936772.64178241</v>
      </c>
      <c r="AF161" s="192">
        <f>HLOOKUP(MAX(T161:AD161),T161:$AD$1158,COUNT(AD161:$AD$1158),FALSE)</f>
        <v>165000</v>
      </c>
      <c r="AK161">
        <v>158</v>
      </c>
      <c r="AL161" s="198">
        <v>34153481.079460919</v>
      </c>
    </row>
    <row r="162" spans="13:38" x14ac:dyDescent="0.25">
      <c r="M162">
        <v>160</v>
      </c>
      <c r="N162">
        <f t="shared" si="13"/>
        <v>0</v>
      </c>
      <c r="O162">
        <f t="shared" si="14"/>
        <v>15000</v>
      </c>
      <c r="P162">
        <f t="shared" si="15"/>
        <v>0.2</v>
      </c>
      <c r="S162">
        <v>160</v>
      </c>
      <c r="T162" s="192">
        <v>37074564.043209881</v>
      </c>
      <c r="U162" s="192">
        <v>37297395.752957828</v>
      </c>
      <c r="V162" s="192">
        <v>37600158.982767493</v>
      </c>
      <c r="W162" s="192">
        <v>37604511.115933649</v>
      </c>
      <c r="X162" s="192">
        <v>37621912.294238687</v>
      </c>
      <c r="Y162" s="192">
        <v>37257338.967656896</v>
      </c>
      <c r="Z162" s="192">
        <v>37481620.370370373</v>
      </c>
      <c r="AA162" s="192">
        <v>37617539.464377575</v>
      </c>
      <c r="AB162" s="192">
        <v>37499487.525720172</v>
      </c>
      <c r="AC162" s="192">
        <v>37381853.057484575</v>
      </c>
      <c r="AD162" s="192">
        <v>37531237.622170784</v>
      </c>
      <c r="AE162" s="192">
        <f t="shared" si="16"/>
        <v>37621912.294238687</v>
      </c>
      <c r="AF162" s="192">
        <f>HLOOKUP(MAX(T162:AD162),T162:$AD$1158,COUNT(AD162:$AD$1158),FALSE)</f>
        <v>170000</v>
      </c>
      <c r="AK162">
        <v>159</v>
      </c>
      <c r="AL162" s="198">
        <v>35864929.452099375</v>
      </c>
    </row>
    <row r="163" spans="13:38" x14ac:dyDescent="0.25">
      <c r="M163">
        <v>161</v>
      </c>
      <c r="N163">
        <f t="shared" si="13"/>
        <v>10</v>
      </c>
      <c r="O163">
        <f t="shared" si="14"/>
        <v>15000</v>
      </c>
      <c r="P163">
        <f t="shared" si="15"/>
        <v>0.2</v>
      </c>
      <c r="S163">
        <v>161</v>
      </c>
      <c r="T163" s="192">
        <v>40024759.355709881</v>
      </c>
      <c r="U163" s="192">
        <v>40370160.911779843</v>
      </c>
      <c r="V163" s="192">
        <v>40824127.764917701</v>
      </c>
      <c r="W163" s="192">
        <v>41100093.074845687</v>
      </c>
      <c r="X163" s="192">
        <v>41148288.323045276</v>
      </c>
      <c r="Y163" s="192">
        <v>41066116.576646097</v>
      </c>
      <c r="Z163" s="192">
        <v>41484521.122685187</v>
      </c>
      <c r="AA163" s="192">
        <v>41778519.965277784</v>
      </c>
      <c r="AB163" s="192">
        <v>41818547.775205761</v>
      </c>
      <c r="AC163" s="192">
        <v>41858993.05555556</v>
      </c>
      <c r="AD163" s="192">
        <v>41964835.390946507</v>
      </c>
      <c r="AE163" s="192">
        <f t="shared" si="16"/>
        <v>41964835.390946507</v>
      </c>
      <c r="AF163" s="192">
        <f>HLOOKUP(MAX(T163:AD163),T163:$AD$1158,COUNT(AD163:$AD$1158),FALSE)</f>
        <v>200000</v>
      </c>
      <c r="AK163">
        <v>160</v>
      </c>
      <c r="AL163" s="198">
        <v>37576377.824737839</v>
      </c>
    </row>
    <row r="164" spans="13:38" x14ac:dyDescent="0.25">
      <c r="M164">
        <v>162</v>
      </c>
      <c r="N164">
        <f t="shared" si="13"/>
        <v>20</v>
      </c>
      <c r="O164">
        <f t="shared" si="14"/>
        <v>15000</v>
      </c>
      <c r="P164">
        <f t="shared" si="15"/>
        <v>0.2</v>
      </c>
      <c r="S164">
        <v>162</v>
      </c>
      <c r="T164" s="192">
        <v>42883326.581790127</v>
      </c>
      <c r="U164" s="192">
        <v>43582662.921167701</v>
      </c>
      <c r="V164" s="192">
        <v>44079694.171167701</v>
      </c>
      <c r="W164" s="192">
        <v>44508345.027970687</v>
      </c>
      <c r="X164" s="192">
        <v>44835029.578189306</v>
      </c>
      <c r="Y164" s="192">
        <v>44779739.623521097</v>
      </c>
      <c r="Z164" s="192">
        <v>45313304.398148149</v>
      </c>
      <c r="AA164" s="192">
        <v>45672690.93203447</v>
      </c>
      <c r="AB164" s="192">
        <v>45949738.297325112</v>
      </c>
      <c r="AC164" s="192">
        <v>46141387.20100309</v>
      </c>
      <c r="AD164" s="192">
        <v>46441886.1721965</v>
      </c>
      <c r="AE164" s="192">
        <f t="shared" si="16"/>
        <v>46441886.1721965</v>
      </c>
      <c r="AF164" s="192">
        <f>HLOOKUP(MAX(T164:AD164),T164:$AD$1158,COUNT(AD164:$AD$1158),FALSE)</f>
        <v>200000</v>
      </c>
      <c r="AK164">
        <v>161</v>
      </c>
      <c r="AL164" s="198">
        <v>41163575.78636612</v>
      </c>
    </row>
    <row r="165" spans="13:38" x14ac:dyDescent="0.25">
      <c r="M165">
        <v>163</v>
      </c>
      <c r="N165">
        <f t="shared" si="13"/>
        <v>30</v>
      </c>
      <c r="O165">
        <f t="shared" si="14"/>
        <v>15000</v>
      </c>
      <c r="P165">
        <f t="shared" si="15"/>
        <v>0.2</v>
      </c>
      <c r="S165">
        <v>163</v>
      </c>
      <c r="T165" s="192">
        <v>45937748.842592597</v>
      </c>
      <c r="U165" s="192">
        <v>46589173.538773149</v>
      </c>
      <c r="V165" s="192">
        <v>47418678.305041157</v>
      </c>
      <c r="W165" s="192">
        <v>47883517.433449082</v>
      </c>
      <c r="X165" s="192">
        <v>48285370.370370373</v>
      </c>
      <c r="Y165" s="192">
        <v>48588517.232510291</v>
      </c>
      <c r="Z165" s="192">
        <v>49316205.15046297</v>
      </c>
      <c r="AA165" s="192">
        <v>49794664.191100828</v>
      </c>
      <c r="AB165" s="192">
        <v>50268798.546810701</v>
      </c>
      <c r="AC165" s="192">
        <v>50618527.199074075</v>
      </c>
      <c r="AD165" s="192">
        <v>51033652.906378604</v>
      </c>
      <c r="AE165" s="192">
        <f t="shared" si="16"/>
        <v>51033652.906378604</v>
      </c>
      <c r="AF165" s="192">
        <f>HLOOKUP(MAX(T165:AD165),T165:$AD$1158,COUNT(AD165:$AD$1158),FALSE)</f>
        <v>200000</v>
      </c>
      <c r="AK165">
        <v>162</v>
      </c>
      <c r="AL165" s="198">
        <v>44661154.902711846</v>
      </c>
    </row>
    <row r="166" spans="13:38" x14ac:dyDescent="0.25">
      <c r="M166">
        <v>164</v>
      </c>
      <c r="N166">
        <f t="shared" si="13"/>
        <v>40</v>
      </c>
      <c r="O166">
        <f t="shared" si="14"/>
        <v>15000</v>
      </c>
      <c r="P166">
        <f t="shared" si="15"/>
        <v>0.2</v>
      </c>
      <c r="S166">
        <v>164</v>
      </c>
      <c r="T166" s="192">
        <v>48859310.378086418</v>
      </c>
      <c r="U166" s="192">
        <v>49801675.548161007</v>
      </c>
      <c r="V166" s="192">
        <v>50674244.711291149</v>
      </c>
      <c r="W166" s="192">
        <v>51412178.940007716</v>
      </c>
      <c r="X166" s="192">
        <v>51846307.870370373</v>
      </c>
      <c r="Y166" s="192">
        <v>52302140.279385291</v>
      </c>
      <c r="Z166" s="192">
        <v>53062432.725694455</v>
      </c>
      <c r="AA166" s="192">
        <v>53813658.331725821</v>
      </c>
      <c r="AB166" s="192">
        <v>54399989.068930037</v>
      </c>
      <c r="AC166" s="192">
        <v>54900921.344521604</v>
      </c>
      <c r="AD166" s="192">
        <v>55510703.687628612</v>
      </c>
      <c r="AE166" s="192">
        <f t="shared" si="16"/>
        <v>55510703.687628612</v>
      </c>
      <c r="AF166" s="192">
        <f>HLOOKUP(MAX(T166:AD166),T166:$AD$1158,COUNT(AD166:$AD$1158),FALSE)</f>
        <v>200000</v>
      </c>
      <c r="AK166">
        <v>163</v>
      </c>
      <c r="AL166" s="198">
        <v>48248352.864340134</v>
      </c>
    </row>
    <row r="167" spans="13:38" x14ac:dyDescent="0.25">
      <c r="M167">
        <v>165</v>
      </c>
      <c r="N167">
        <f t="shared" si="13"/>
        <v>50</v>
      </c>
      <c r="O167">
        <f t="shared" si="14"/>
        <v>15000</v>
      </c>
      <c r="P167">
        <f t="shared" si="15"/>
        <v>0.2</v>
      </c>
      <c r="S167">
        <v>165</v>
      </c>
      <c r="T167" s="192">
        <v>51913732.638888888</v>
      </c>
      <c r="U167" s="192">
        <v>52874440.706983022</v>
      </c>
      <c r="V167" s="192">
        <v>54013228.845164619</v>
      </c>
      <c r="W167" s="192">
        <v>54787351.345486112</v>
      </c>
      <c r="X167" s="192">
        <v>55498487.654321</v>
      </c>
      <c r="Y167" s="192">
        <v>55900424.463091567</v>
      </c>
      <c r="Z167" s="192">
        <v>56928741.319444455</v>
      </c>
      <c r="AA167" s="192">
        <v>57793645.230516978</v>
      </c>
      <c r="AB167" s="192">
        <v>58571668.756430037</v>
      </c>
      <c r="AC167" s="192">
        <v>59183315.489969142</v>
      </c>
      <c r="AD167" s="192">
        <v>60102470.421810701</v>
      </c>
      <c r="AE167" s="192">
        <f t="shared" si="16"/>
        <v>60102470.421810701</v>
      </c>
      <c r="AF167" s="192">
        <f>HLOOKUP(MAX(T167:AD167),T167:$AD$1158,COUNT(AD167:$AD$1158),FALSE)</f>
        <v>200000</v>
      </c>
      <c r="AK167">
        <v>164</v>
      </c>
      <c r="AL167" s="198">
        <v>51745931.98068586</v>
      </c>
    </row>
    <row r="168" spans="13:38" x14ac:dyDescent="0.25">
      <c r="M168">
        <v>166</v>
      </c>
      <c r="N168">
        <f t="shared" si="13"/>
        <v>-75</v>
      </c>
      <c r="O168">
        <f t="shared" si="14"/>
        <v>-5000</v>
      </c>
      <c r="P168">
        <f t="shared" si="15"/>
        <v>0.25</v>
      </c>
      <c r="S168">
        <v>166</v>
      </c>
      <c r="T168" s="192">
        <v>20243111.352488827</v>
      </c>
      <c r="U168" s="192">
        <v>19168234.166274834</v>
      </c>
      <c r="V168" s="192">
        <v>17780658.532915782</v>
      </c>
      <c r="W168" s="192">
        <v>16387259.572974943</v>
      </c>
      <c r="X168" s="192">
        <v>14506329.748836566</v>
      </c>
      <c r="Y168" s="192">
        <v>12865862.847473398</v>
      </c>
      <c r="Z168" s="192">
        <v>11559213.541917842</v>
      </c>
      <c r="AA168" s="192">
        <v>10362091.467586568</v>
      </c>
      <c r="AB168" s="192">
        <v>8938577.2089703102</v>
      </c>
      <c r="AC168" s="192">
        <v>7529948.0133684576</v>
      </c>
      <c r="AD168" s="192">
        <v>5620795.8946698979</v>
      </c>
      <c r="AE168" s="192">
        <f t="shared" si="16"/>
        <v>20243111.352488827</v>
      </c>
      <c r="AF168" s="192">
        <f>HLOOKUP(MAX(T168:AD168),T168:$AD$1158,COUNT(AD168:$AD$1158),FALSE)</f>
        <v>150000</v>
      </c>
      <c r="AK168">
        <v>165</v>
      </c>
      <c r="AL168" s="198">
        <v>55209564.564727582</v>
      </c>
    </row>
    <row r="169" spans="13:38" x14ac:dyDescent="0.25">
      <c r="M169">
        <v>167</v>
      </c>
      <c r="N169">
        <f t="shared" si="13"/>
        <v>-65</v>
      </c>
      <c r="O169">
        <f t="shared" si="14"/>
        <v>-5000</v>
      </c>
      <c r="P169">
        <f t="shared" si="15"/>
        <v>0.25</v>
      </c>
      <c r="S169">
        <v>167</v>
      </c>
      <c r="T169" s="192">
        <v>24063881.992920931</v>
      </c>
      <c r="U169" s="192">
        <v>22973851.209098913</v>
      </c>
      <c r="V169" s="192">
        <v>21942982.912416812</v>
      </c>
      <c r="W169" s="192">
        <v>20435798.948939443</v>
      </c>
      <c r="X169" s="192">
        <v>19152468.509124629</v>
      </c>
      <c r="Y169" s="192">
        <v>17322767.506038211</v>
      </c>
      <c r="Z169" s="192">
        <v>16178940.104417846</v>
      </c>
      <c r="AA169" s="192">
        <v>15144639.934021752</v>
      </c>
      <c r="AB169" s="192">
        <v>13883947.579340681</v>
      </c>
      <c r="AC169" s="192">
        <v>12591648.076061359</v>
      </c>
      <c r="AD169" s="192">
        <v>10891810.07291064</v>
      </c>
      <c r="AE169" s="192">
        <f t="shared" si="16"/>
        <v>24063881.992920931</v>
      </c>
      <c r="AF169" s="192">
        <f>HLOOKUP(MAX(T169:AD169),T169:$AD$1158,COUNT(AD169:$AD$1158),FALSE)</f>
        <v>150000</v>
      </c>
      <c r="AK169">
        <v>166</v>
      </c>
      <c r="AL169" s="198">
        <v>15240497.968017627</v>
      </c>
    </row>
    <row r="170" spans="13:38" x14ac:dyDescent="0.25">
      <c r="M170">
        <v>168</v>
      </c>
      <c r="N170">
        <f t="shared" si="13"/>
        <v>-55</v>
      </c>
      <c r="O170">
        <f t="shared" si="14"/>
        <v>-5000</v>
      </c>
      <c r="P170">
        <f t="shared" si="15"/>
        <v>0.25</v>
      </c>
      <c r="S170">
        <v>168</v>
      </c>
      <c r="T170" s="192">
        <v>27600581.452797472</v>
      </c>
      <c r="U170" s="192">
        <v>26965398.719065476</v>
      </c>
      <c r="V170" s="192">
        <v>25911421.859176073</v>
      </c>
      <c r="W170" s="192">
        <v>24988488.112712596</v>
      </c>
      <c r="X170" s="192">
        <v>23446551.26375426</v>
      </c>
      <c r="Y170" s="192">
        <v>21997422.494142633</v>
      </c>
      <c r="Z170" s="192">
        <v>21177421.007195622</v>
      </c>
      <c r="AA170" s="192">
        <v>20160848.661195107</v>
      </c>
      <c r="AB170" s="192">
        <v>19070933.176048499</v>
      </c>
      <c r="AC170" s="192">
        <v>17949410.542303644</v>
      </c>
      <c r="AD170" s="192">
        <v>16594975.260667842</v>
      </c>
      <c r="AE170" s="192">
        <f t="shared" si="16"/>
        <v>27600581.452797472</v>
      </c>
      <c r="AF170" s="192">
        <f>HLOOKUP(MAX(T170:AD170),T170:$AD$1158,COUNT(AD170:$AD$1158),FALSE)</f>
        <v>150000</v>
      </c>
      <c r="AK170">
        <v>167</v>
      </c>
      <c r="AL170" s="198">
        <v>19673510.528971326</v>
      </c>
    </row>
    <row r="171" spans="13:38" x14ac:dyDescent="0.25">
      <c r="M171">
        <v>169</v>
      </c>
      <c r="N171">
        <f t="shared" si="13"/>
        <v>-45</v>
      </c>
      <c r="O171">
        <f t="shared" si="14"/>
        <v>-5000</v>
      </c>
      <c r="P171">
        <f t="shared" si="15"/>
        <v>0.25</v>
      </c>
      <c r="S171">
        <v>169</v>
      </c>
      <c r="T171" s="192">
        <v>31421352.093229577</v>
      </c>
      <c r="U171" s="192">
        <v>30736378.938651383</v>
      </c>
      <c r="V171" s="192">
        <v>30205218.476974424</v>
      </c>
      <c r="W171" s="192">
        <v>29037027.488677107</v>
      </c>
      <c r="X171" s="192">
        <v>27950429.382324219</v>
      </c>
      <c r="Y171" s="192">
        <v>26454327.152707454</v>
      </c>
      <c r="Z171" s="192">
        <v>25797147.569695625</v>
      </c>
      <c r="AA171" s="192">
        <v>24847634.725688417</v>
      </c>
      <c r="AB171" s="192">
        <v>24016303.546418872</v>
      </c>
      <c r="AC171" s="192">
        <v>22955319.951061364</v>
      </c>
      <c r="AD171" s="192">
        <v>21865989.438908584</v>
      </c>
      <c r="AE171" s="192">
        <f t="shared" si="16"/>
        <v>31421352.093229577</v>
      </c>
      <c r="AF171" s="192">
        <f>HLOOKUP(MAX(T171:AD171),T171:$AD$1158,COUNT(AD171:$AD$1158),FALSE)</f>
        <v>150000</v>
      </c>
      <c r="AK171">
        <v>168</v>
      </c>
      <c r="AL171" s="198">
        <v>23900028.717943083</v>
      </c>
    </row>
    <row r="172" spans="13:38" x14ac:dyDescent="0.25">
      <c r="M172">
        <v>170</v>
      </c>
      <c r="N172">
        <f t="shared" si="13"/>
        <v>-35</v>
      </c>
      <c r="O172">
        <f t="shared" si="14"/>
        <v>-5000</v>
      </c>
      <c r="P172">
        <f t="shared" si="15"/>
        <v>0.25</v>
      </c>
      <c r="S172">
        <v>170</v>
      </c>
      <c r="T172" s="192">
        <v>35064147.232118465</v>
      </c>
      <c r="U172" s="192">
        <v>34888641.308443055</v>
      </c>
      <c r="V172" s="192">
        <v>34173657.423733689</v>
      </c>
      <c r="W172" s="192">
        <v>33370128.737712599</v>
      </c>
      <c r="X172" s="192">
        <v>32244512.136953853</v>
      </c>
      <c r="Y172" s="192">
        <v>31128982.140811868</v>
      </c>
      <c r="Z172" s="192">
        <v>30642579.42733451</v>
      </c>
      <c r="AA172" s="192">
        <v>30118049.101652928</v>
      </c>
      <c r="AB172" s="192">
        <v>29203289.143126689</v>
      </c>
      <c r="AC172" s="192">
        <v>28313082.41730364</v>
      </c>
      <c r="AD172" s="192">
        <v>27394528.774685334</v>
      </c>
      <c r="AE172" s="192">
        <f t="shared" si="16"/>
        <v>35064147.232118465</v>
      </c>
      <c r="AF172" s="192">
        <f>HLOOKUP(MAX(T172:AD172),T172:$AD$1158,COUNT(AD172:$AD$1158),FALSE)</f>
        <v>150000</v>
      </c>
      <c r="AK172">
        <v>169</v>
      </c>
      <c r="AL172" s="198">
        <v>28473063.543057412</v>
      </c>
    </row>
    <row r="173" spans="13:38" x14ac:dyDescent="0.25">
      <c r="M173">
        <v>171</v>
      </c>
      <c r="N173">
        <f t="shared" si="13"/>
        <v>-25</v>
      </c>
      <c r="O173">
        <f t="shared" si="14"/>
        <v>-5000</v>
      </c>
      <c r="P173">
        <f t="shared" si="15"/>
        <v>0.25</v>
      </c>
      <c r="S173">
        <v>171</v>
      </c>
      <c r="T173" s="192">
        <v>39005601.707427099</v>
      </c>
      <c r="U173" s="192">
        <v>38659621.52802895</v>
      </c>
      <c r="V173" s="192">
        <v>38335981.803234711</v>
      </c>
      <c r="W173" s="192">
        <v>37463788.918075256</v>
      </c>
      <c r="X173" s="192">
        <v>36748390.255523808</v>
      </c>
      <c r="Y173" s="192">
        <v>35456080.343615375</v>
      </c>
      <c r="Z173" s="192">
        <v>35262305.98983451</v>
      </c>
      <c r="AA173" s="192">
        <v>34804835.166146241</v>
      </c>
      <c r="AB173" s="192">
        <v>34148659.513497062</v>
      </c>
      <c r="AC173" s="192">
        <v>33421274.691609204</v>
      </c>
      <c r="AD173" s="192">
        <v>32665542.952926077</v>
      </c>
      <c r="AE173" s="192">
        <f t="shared" si="16"/>
        <v>39005601.707427099</v>
      </c>
      <c r="AF173" s="192">
        <f>HLOOKUP(MAX(T173:AD173),T173:$AD$1158,COUNT(AD173:$AD$1158),FALSE)</f>
        <v>150000</v>
      </c>
      <c r="AK173">
        <v>170</v>
      </c>
      <c r="AL173" s="198">
        <v>32699581.732029162</v>
      </c>
    </row>
    <row r="174" spans="13:38" x14ac:dyDescent="0.25">
      <c r="M174">
        <v>172</v>
      </c>
      <c r="N174">
        <f t="shared" si="13"/>
        <v>-15</v>
      </c>
      <c r="O174">
        <f t="shared" si="14"/>
        <v>-5000</v>
      </c>
      <c r="P174">
        <f t="shared" si="15"/>
        <v>0.25</v>
      </c>
      <c r="S174">
        <v>172</v>
      </c>
      <c r="T174" s="192">
        <v>42648396.846315995</v>
      </c>
      <c r="U174" s="192">
        <v>42651169.037995517</v>
      </c>
      <c r="V174" s="192">
        <v>42188840.76028204</v>
      </c>
      <c r="W174" s="192">
        <v>41796890.167110741</v>
      </c>
      <c r="X174" s="192">
        <v>41003390.416274838</v>
      </c>
      <c r="Y174" s="192">
        <v>40130735.331719808</v>
      </c>
      <c r="Z174" s="192">
        <v>40107737.847473398</v>
      </c>
      <c r="AA174" s="192">
        <v>39821043.893319592</v>
      </c>
      <c r="AB174" s="192">
        <v>39499482.558764547</v>
      </c>
      <c r="AC174" s="192">
        <v>38779037.157851487</v>
      </c>
      <c r="AD174" s="192">
        <v>38194082.288702823</v>
      </c>
      <c r="AE174" s="192">
        <f t="shared" si="16"/>
        <v>42651169.037995517</v>
      </c>
      <c r="AF174" s="192">
        <f>HLOOKUP(MAX(T174:AD174),T174:$AD$1158,COUNT(AD174:$AD$1158),FALSE)</f>
        <v>155000</v>
      </c>
      <c r="AK174">
        <v>171</v>
      </c>
      <c r="AL174" s="198">
        <v>37132594.292982861</v>
      </c>
    </row>
    <row r="175" spans="13:38" x14ac:dyDescent="0.25">
      <c r="M175">
        <v>173</v>
      </c>
      <c r="N175">
        <f t="shared" si="13"/>
        <v>-10</v>
      </c>
      <c r="O175">
        <f t="shared" si="14"/>
        <v>-5000</v>
      </c>
      <c r="P175">
        <f t="shared" si="15"/>
        <v>0.25</v>
      </c>
      <c r="S175">
        <v>173</v>
      </c>
      <c r="T175" s="192">
        <v>44604005.449711055</v>
      </c>
      <c r="U175" s="192">
        <v>44508256.952733174</v>
      </c>
      <c r="V175" s="192">
        <v>44530202.401871547</v>
      </c>
      <c r="W175" s="192">
        <v>43949754.147627719</v>
      </c>
      <c r="X175" s="192">
        <v>43450898.775328338</v>
      </c>
      <c r="Y175" s="192">
        <v>42453297.341429159</v>
      </c>
      <c r="Z175" s="192">
        <v>42473102.430806734</v>
      </c>
      <c r="AA175" s="192">
        <v>42111332.320853025</v>
      </c>
      <c r="AB175" s="192">
        <v>41867743.87563698</v>
      </c>
      <c r="AC175" s="192">
        <v>41394503.014332972</v>
      </c>
      <c r="AD175" s="192">
        <v>40892915.236233689</v>
      </c>
      <c r="AE175" s="192">
        <f t="shared" si="16"/>
        <v>44604005.449711055</v>
      </c>
      <c r="AF175" s="192">
        <f>HLOOKUP(MAX(T175:AD175),T175:$AD$1158,COUNT(AD175:$AD$1158),FALSE)</f>
        <v>150000</v>
      </c>
      <c r="AK175">
        <v>172</v>
      </c>
      <c r="AL175" s="198">
        <v>41359112.481954619</v>
      </c>
    </row>
    <row r="176" spans="13:38" x14ac:dyDescent="0.25">
      <c r="M176">
        <v>174</v>
      </c>
      <c r="N176">
        <f t="shared" si="13"/>
        <v>-5</v>
      </c>
      <c r="O176">
        <f t="shared" si="14"/>
        <v>-5000</v>
      </c>
      <c r="P176">
        <f t="shared" si="15"/>
        <v>0.25</v>
      </c>
      <c r="S176">
        <v>174</v>
      </c>
      <c r="T176" s="192">
        <v>46469167.486748092</v>
      </c>
      <c r="U176" s="192">
        <v>46456786.080819592</v>
      </c>
      <c r="V176" s="192">
        <v>46351165.139783069</v>
      </c>
      <c r="W176" s="192">
        <v>45928151.017805189</v>
      </c>
      <c r="X176" s="192">
        <v>45507268.534844801</v>
      </c>
      <c r="Y176" s="192">
        <v>44587639.990284614</v>
      </c>
      <c r="Z176" s="192">
        <v>44685417.969001174</v>
      </c>
      <c r="AA176" s="192">
        <v>44560063.995235749</v>
      </c>
      <c r="AB176" s="192">
        <v>44444852.92913492</v>
      </c>
      <c r="AC176" s="192">
        <v>43840737.22054439</v>
      </c>
      <c r="AD176" s="192">
        <v>43311579.234433278</v>
      </c>
      <c r="AE176" s="192">
        <f t="shared" si="16"/>
        <v>46469167.486748092</v>
      </c>
      <c r="AF176" s="192">
        <f>HLOOKUP(MAX(T176:AD176),T176:$AD$1158,COUNT(AD176:$AD$1158),FALSE)</f>
        <v>150000</v>
      </c>
      <c r="AK176">
        <v>173</v>
      </c>
      <c r="AL176" s="198">
        <v>43729643.253008157</v>
      </c>
    </row>
    <row r="177" spans="13:38" x14ac:dyDescent="0.25">
      <c r="M177">
        <v>175</v>
      </c>
      <c r="N177">
        <f t="shared" si="13"/>
        <v>0</v>
      </c>
      <c r="O177">
        <f t="shared" si="14"/>
        <v>-5000</v>
      </c>
      <c r="P177">
        <f t="shared" si="15"/>
        <v>0.25</v>
      </c>
      <c r="S177">
        <v>175</v>
      </c>
      <c r="T177" s="192">
        <v>48213645.688908584</v>
      </c>
      <c r="U177" s="192">
        <v>48625882.499286674</v>
      </c>
      <c r="V177" s="192">
        <v>48419180.105703861</v>
      </c>
      <c r="W177" s="192">
        <v>48282855.396663211</v>
      </c>
      <c r="X177" s="192">
        <v>47744981.529957965</v>
      </c>
      <c r="Y177" s="192">
        <v>47127952.329533584</v>
      </c>
      <c r="Z177" s="192">
        <v>47318534.288445622</v>
      </c>
      <c r="AA177" s="192">
        <v>47285984.294875666</v>
      </c>
      <c r="AB177" s="192">
        <v>47054729.472344808</v>
      </c>
      <c r="AC177" s="192">
        <v>46752265.480575256</v>
      </c>
      <c r="AD177" s="192">
        <v>46421454.572010435</v>
      </c>
      <c r="AE177" s="192">
        <f t="shared" si="16"/>
        <v>48625882.499286674</v>
      </c>
      <c r="AF177" s="192">
        <f>HLOOKUP(MAX(T177:AD177),T177:$AD$1158,COUNT(AD177:$AD$1158),FALSE)</f>
        <v>155000</v>
      </c>
      <c r="AK177">
        <v>174</v>
      </c>
      <c r="AL177" s="198">
        <v>45792125.042908311</v>
      </c>
    </row>
    <row r="178" spans="13:38" x14ac:dyDescent="0.25">
      <c r="M178">
        <v>176</v>
      </c>
      <c r="N178">
        <f t="shared" si="13"/>
        <v>10</v>
      </c>
      <c r="O178">
        <f t="shared" si="14"/>
        <v>-5000</v>
      </c>
      <c r="P178">
        <f t="shared" si="15"/>
        <v>0.25</v>
      </c>
      <c r="S178">
        <v>176</v>
      </c>
      <c r="T178" s="192">
        <v>52188255.063908584</v>
      </c>
      <c r="U178" s="192">
        <v>52431499.542110741</v>
      </c>
      <c r="V178" s="192">
        <v>52581504.485204883</v>
      </c>
      <c r="W178" s="192">
        <v>52414116.247357659</v>
      </c>
      <c r="X178" s="192">
        <v>52248859.648527928</v>
      </c>
      <c r="Y178" s="192">
        <v>51584856.988098398</v>
      </c>
      <c r="Z178" s="192">
        <v>51938260.850945622</v>
      </c>
      <c r="AA178" s="192">
        <v>52068532.761310846</v>
      </c>
      <c r="AB178" s="192">
        <v>51901077.208970316</v>
      </c>
      <c r="AC178" s="192">
        <v>51860457.754880808</v>
      </c>
      <c r="AD178" s="192">
        <v>51586925.652900353</v>
      </c>
      <c r="AE178" s="192">
        <f t="shared" si="16"/>
        <v>52581504.485204883</v>
      </c>
      <c r="AF178" s="192">
        <f>HLOOKUP(MAX(T178:AD178),T178:$AD$1158,COUNT(AD178:$AD$1158),FALSE)</f>
        <v>160000</v>
      </c>
      <c r="AK178">
        <v>175</v>
      </c>
      <c r="AL178" s="198">
        <v>47956161.441979922</v>
      </c>
    </row>
    <row r="179" spans="13:38" x14ac:dyDescent="0.25">
      <c r="M179">
        <v>177</v>
      </c>
      <c r="N179">
        <f t="shared" si="13"/>
        <v>20</v>
      </c>
      <c r="O179">
        <f t="shared" si="14"/>
        <v>-5000</v>
      </c>
      <c r="P179">
        <f t="shared" si="15"/>
        <v>0.25</v>
      </c>
      <c r="S179">
        <v>177</v>
      </c>
      <c r="T179" s="192">
        <v>55797895.303106114</v>
      </c>
      <c r="U179" s="192">
        <v>56423047.052077316</v>
      </c>
      <c r="V179" s="192">
        <v>56513824.685179159</v>
      </c>
      <c r="W179" s="192">
        <v>56747217.496393152</v>
      </c>
      <c r="X179" s="192">
        <v>56417878.10274604</v>
      </c>
      <c r="Y179" s="192">
        <v>56259511.976202831</v>
      </c>
      <c r="Z179" s="192">
        <v>56783692.70858451</v>
      </c>
      <c r="AA179" s="192">
        <v>57084741.488484196</v>
      </c>
      <c r="AB179" s="192">
        <v>57350922.887982666</v>
      </c>
      <c r="AC179" s="192">
        <v>57218220.221123092</v>
      </c>
      <c r="AD179" s="192">
        <v>57115464.988677107</v>
      </c>
      <c r="AE179" s="192">
        <f t="shared" si="16"/>
        <v>57350922.887982666</v>
      </c>
      <c r="AF179" s="192">
        <f>HLOOKUP(MAX(T179:AD179),T179:$AD$1158,COUNT(AD179:$AD$1158),FALSE)</f>
        <v>190000</v>
      </c>
      <c r="AK179">
        <v>176</v>
      </c>
      <c r="AL179" s="198">
        <v>52389174.002933614</v>
      </c>
    </row>
    <row r="180" spans="13:38" x14ac:dyDescent="0.25">
      <c r="M180">
        <v>178</v>
      </c>
      <c r="N180">
        <f t="shared" si="13"/>
        <v>30</v>
      </c>
      <c r="O180">
        <f t="shared" si="14"/>
        <v>-5000</v>
      </c>
      <c r="P180">
        <f t="shared" si="15"/>
        <v>0.25</v>
      </c>
      <c r="S180">
        <v>178</v>
      </c>
      <c r="T180" s="192">
        <v>59618665.943538211</v>
      </c>
      <c r="U180" s="192">
        <v>60117826.260539249</v>
      </c>
      <c r="V180" s="192">
        <v>60676149.064680189</v>
      </c>
      <c r="W180" s="192">
        <v>60840877.676755816</v>
      </c>
      <c r="X180" s="192">
        <v>60921756.221315987</v>
      </c>
      <c r="Y180" s="192">
        <v>60675852.117342234</v>
      </c>
      <c r="Z180" s="192">
        <v>61268870.659973398</v>
      </c>
      <c r="AA180" s="192">
        <v>61867289.954919383</v>
      </c>
      <c r="AB180" s="192">
        <v>62197270.624608174</v>
      </c>
      <c r="AC180" s="192">
        <v>62326412.495428652</v>
      </c>
      <c r="AD180" s="192">
        <v>62386479.166917838</v>
      </c>
      <c r="AE180" s="192">
        <f t="shared" si="16"/>
        <v>62386479.166917838</v>
      </c>
      <c r="AF180" s="192">
        <f>HLOOKUP(MAX(T180:AD180),T180:$AD$1158,COUNT(AD180:$AD$1158),FALSE)</f>
        <v>200000</v>
      </c>
      <c r="AK180">
        <v>177</v>
      </c>
      <c r="AL180" s="198">
        <v>56531063.350929163</v>
      </c>
    </row>
    <row r="181" spans="13:38" x14ac:dyDescent="0.25">
      <c r="M181">
        <v>179</v>
      </c>
      <c r="N181">
        <f t="shared" si="13"/>
        <v>40</v>
      </c>
      <c r="O181">
        <f t="shared" si="14"/>
        <v>-5000</v>
      </c>
      <c r="P181">
        <f t="shared" si="15"/>
        <v>0.25</v>
      </c>
      <c r="S181">
        <v>179</v>
      </c>
      <c r="T181" s="192">
        <v>63261461.082427107</v>
      </c>
      <c r="U181" s="192">
        <v>64109373.770505801</v>
      </c>
      <c r="V181" s="192">
        <v>64644588.011439443</v>
      </c>
      <c r="W181" s="192">
        <v>65173978.925791293</v>
      </c>
      <c r="X181" s="192">
        <v>65215838.975945622</v>
      </c>
      <c r="Y181" s="192">
        <v>65538726.466300562</v>
      </c>
      <c r="Z181" s="192">
        <v>66114302.517612278</v>
      </c>
      <c r="AA181" s="192">
        <v>66883498.682092756</v>
      </c>
      <c r="AB181" s="192">
        <v>67384256.221315995</v>
      </c>
      <c r="AC181" s="192">
        <v>67853406.611940995</v>
      </c>
      <c r="AD181" s="192">
        <v>67915018.502694592</v>
      </c>
      <c r="AE181" s="192">
        <f t="shared" si="16"/>
        <v>67915018.502694592</v>
      </c>
      <c r="AF181" s="192">
        <f>HLOOKUP(MAX(T181:AD181),T181:$AD$1158,COUNT(AD181:$AD$1158),FALSE)</f>
        <v>200000</v>
      </c>
      <c r="AK181">
        <v>178</v>
      </c>
      <c r="AL181" s="198">
        <v>60964075.91188287</v>
      </c>
    </row>
    <row r="182" spans="13:38" x14ac:dyDescent="0.25">
      <c r="M182">
        <v>180</v>
      </c>
      <c r="N182">
        <f t="shared" si="13"/>
        <v>50</v>
      </c>
      <c r="O182">
        <f t="shared" si="14"/>
        <v>-5000</v>
      </c>
      <c r="P182">
        <f t="shared" si="15"/>
        <v>0.25</v>
      </c>
      <c r="S182">
        <v>180</v>
      </c>
      <c r="T182" s="192">
        <v>67082231.722859204</v>
      </c>
      <c r="U182" s="192">
        <v>67914990.813329875</v>
      </c>
      <c r="V182" s="192">
        <v>68806912.390940472</v>
      </c>
      <c r="W182" s="192">
        <v>69222518.301755816</v>
      </c>
      <c r="X182" s="192">
        <v>69861977.736233696</v>
      </c>
      <c r="Y182" s="192">
        <v>69955066.607439965</v>
      </c>
      <c r="Z182" s="192">
        <v>70734029.080112278</v>
      </c>
      <c r="AA182" s="192">
        <v>71622518.784008905</v>
      </c>
      <c r="AB182" s="192">
        <v>72284616.303620517</v>
      </c>
      <c r="AC182" s="192">
        <v>72961598.886246562</v>
      </c>
      <c r="AD182" s="192">
        <v>73138058.545775861</v>
      </c>
      <c r="AE182" s="192">
        <f t="shared" si="16"/>
        <v>73138058.545775861</v>
      </c>
      <c r="AF182" s="192">
        <f>HLOOKUP(MAX(T182:AD182),T182:$AD$1158,COUNT(AD182:$AD$1158),FALSE)</f>
        <v>200000</v>
      </c>
      <c r="AK182">
        <v>179</v>
      </c>
      <c r="AL182" s="198">
        <v>65152126.445865437</v>
      </c>
    </row>
    <row r="183" spans="13:38" x14ac:dyDescent="0.25">
      <c r="M183">
        <v>181</v>
      </c>
      <c r="N183">
        <f t="shared" si="13"/>
        <v>-75</v>
      </c>
      <c r="O183">
        <f t="shared" si="14"/>
        <v>-3000</v>
      </c>
      <c r="P183">
        <f t="shared" si="15"/>
        <v>0.25</v>
      </c>
      <c r="S183">
        <v>181</v>
      </c>
      <c r="T183" s="192">
        <v>19864121.91383142</v>
      </c>
      <c r="U183" s="192">
        <v>18819489.953311875</v>
      </c>
      <c r="V183" s="192">
        <v>17463591.837313935</v>
      </c>
      <c r="W183" s="192">
        <v>16099443.45607679</v>
      </c>
      <c r="X183" s="192">
        <v>14251185.796290271</v>
      </c>
      <c r="Y183" s="192">
        <v>12638323.784973398</v>
      </c>
      <c r="Z183" s="192">
        <v>11353744.068538211</v>
      </c>
      <c r="AA183" s="192">
        <v>10176051.247679159</v>
      </c>
      <c r="AB183" s="192">
        <v>8772960.889525868</v>
      </c>
      <c r="AC183" s="192">
        <v>7383308.8351277169</v>
      </c>
      <c r="AD183" s="192">
        <v>5496678.4178180471</v>
      </c>
      <c r="AE183" s="192">
        <f t="shared" si="16"/>
        <v>19864121.91383142</v>
      </c>
      <c r="AF183" s="192">
        <f>HLOOKUP(MAX(T183:AD183),T183:$AD$1158,COUNT(AD183:$AD$1158),FALSE)</f>
        <v>150000</v>
      </c>
      <c r="AK183">
        <v>180</v>
      </c>
      <c r="AL183" s="198">
        <v>69585139.006819114</v>
      </c>
    </row>
    <row r="184" spans="13:38" x14ac:dyDescent="0.25">
      <c r="M184">
        <v>182</v>
      </c>
      <c r="N184">
        <f t="shared" si="13"/>
        <v>-65</v>
      </c>
      <c r="O184">
        <f t="shared" si="14"/>
        <v>-3000</v>
      </c>
      <c r="P184">
        <f t="shared" si="15"/>
        <v>0.25</v>
      </c>
      <c r="S184">
        <v>182</v>
      </c>
      <c r="T184" s="192">
        <v>23632791.136439446</v>
      </c>
      <c r="U184" s="192">
        <v>22575432.516969282</v>
      </c>
      <c r="V184" s="192">
        <v>21573814.798990887</v>
      </c>
      <c r="W184" s="192">
        <v>20099302.999865372</v>
      </c>
      <c r="X184" s="192">
        <v>18843577.450096853</v>
      </c>
      <c r="Y184" s="192">
        <v>17045553.964371547</v>
      </c>
      <c r="Z184" s="192">
        <v>15923796.151871547</v>
      </c>
      <c r="AA184" s="192">
        <v>14908925.234947674</v>
      </c>
      <c r="AB184" s="192">
        <v>13668656.780729571</v>
      </c>
      <c r="AC184" s="192">
        <v>12395786.530922472</v>
      </c>
      <c r="AD184" s="192">
        <v>10718018.116892122</v>
      </c>
      <c r="AE184" s="192">
        <f t="shared" si="16"/>
        <v>23632791.136439446</v>
      </c>
      <c r="AF184" s="192">
        <f>HLOOKUP(MAX(T184:AD184),T184:$AD$1158,COUNT(AD184:$AD$1158),FALSE)</f>
        <v>150000</v>
      </c>
      <c r="AK184">
        <v>181</v>
      </c>
      <c r="AL184" s="198">
        <v>14972646.601983156</v>
      </c>
    </row>
    <row r="185" spans="13:38" x14ac:dyDescent="0.25">
      <c r="M185">
        <v>183</v>
      </c>
      <c r="N185">
        <f t="shared" si="13"/>
        <v>-55</v>
      </c>
      <c r="O185">
        <f t="shared" si="14"/>
        <v>-3000</v>
      </c>
      <c r="P185">
        <f t="shared" si="15"/>
        <v>0.25</v>
      </c>
      <c r="S185">
        <v>183</v>
      </c>
      <c r="T185" s="192">
        <v>27121262.876408584</v>
      </c>
      <c r="U185" s="192">
        <v>26514878.609111775</v>
      </c>
      <c r="V185" s="192">
        <v>25492579.26658348</v>
      </c>
      <c r="W185" s="192">
        <v>24597250.410166301</v>
      </c>
      <c r="X185" s="192">
        <v>23087985.725559816</v>
      </c>
      <c r="Y185" s="192">
        <v>21668107.534651894</v>
      </c>
      <c r="Z185" s="192">
        <v>20868529.948167842</v>
      </c>
      <c r="AA185" s="192">
        <v>19873032.544296958</v>
      </c>
      <c r="AB185" s="192">
        <v>18803540.959613316</v>
      </c>
      <c r="AC185" s="192">
        <v>17701447.579340685</v>
      </c>
      <c r="AD185" s="192">
        <v>16367436.198167842</v>
      </c>
      <c r="AE185" s="192">
        <f t="shared" si="16"/>
        <v>27121262.876408584</v>
      </c>
      <c r="AF185" s="192">
        <f>HLOOKUP(MAX(T185:AD185),T185:$AD$1158,COUNT(AD185:$AD$1158),FALSE)</f>
        <v>150000</v>
      </c>
      <c r="AK185">
        <v>182</v>
      </c>
      <c r="AL185" s="198">
        <v>19353557.74511278</v>
      </c>
    </row>
    <row r="186" spans="13:38" x14ac:dyDescent="0.25">
      <c r="M186">
        <v>184</v>
      </c>
      <c r="N186">
        <f t="shared" si="13"/>
        <v>-45</v>
      </c>
      <c r="O186">
        <f t="shared" si="14"/>
        <v>-3000</v>
      </c>
      <c r="P186">
        <f t="shared" si="15"/>
        <v>0.25</v>
      </c>
      <c r="S186">
        <v>184</v>
      </c>
      <c r="T186" s="192">
        <v>30889932.099016607</v>
      </c>
      <c r="U186" s="192">
        <v>30236636.461799532</v>
      </c>
      <c r="V186" s="192">
        <v>29732628.777900353</v>
      </c>
      <c r="W186" s="192">
        <v>28597109.953954879</v>
      </c>
      <c r="X186" s="192">
        <v>27539762.4263057</v>
      </c>
      <c r="Y186" s="192">
        <v>26075337.71405004</v>
      </c>
      <c r="Z186" s="192">
        <v>25438582.031501174</v>
      </c>
      <c r="AA186" s="192">
        <v>24511138.776614346</v>
      </c>
      <c r="AB186" s="192">
        <v>23699236.850817021</v>
      </c>
      <c r="AC186" s="192">
        <v>22658677.155922472</v>
      </c>
      <c r="AD186" s="192">
        <v>21588775.89724192</v>
      </c>
      <c r="AE186" s="192">
        <f t="shared" si="16"/>
        <v>30889932.099016607</v>
      </c>
      <c r="AF186" s="192">
        <f>HLOOKUP(MAX(T186:AD186),T186:$AD$1158,COUNT(AD186:$AD$1158),FALSE)</f>
        <v>150000</v>
      </c>
      <c r="AK186">
        <v>183</v>
      </c>
      <c r="AL186" s="198">
        <v>23530401.45491787</v>
      </c>
    </row>
    <row r="187" spans="13:38" x14ac:dyDescent="0.25">
      <c r="M187">
        <v>185</v>
      </c>
      <c r="N187">
        <f t="shared" si="13"/>
        <v>-35</v>
      </c>
      <c r="O187">
        <f t="shared" si="14"/>
        <v>-3000</v>
      </c>
      <c r="P187">
        <f t="shared" si="15"/>
        <v>0.25</v>
      </c>
      <c r="S187">
        <v>185</v>
      </c>
      <c r="T187" s="192">
        <v>34483052.758738838</v>
      </c>
      <c r="U187" s="192">
        <v>34334699.612841196</v>
      </c>
      <c r="V187" s="192">
        <v>33651393.245492943</v>
      </c>
      <c r="W187" s="192">
        <v>32878109.785166301</v>
      </c>
      <c r="X187" s="192">
        <v>31784170.701768659</v>
      </c>
      <c r="Y187" s="192">
        <v>30697891.28433039</v>
      </c>
      <c r="Z187" s="192">
        <v>30231912.471315991</v>
      </c>
      <c r="AA187" s="192">
        <v>29726811.399106633</v>
      </c>
      <c r="AB187" s="192">
        <v>28834121.029700764</v>
      </c>
      <c r="AC187" s="192">
        <v>27964338.204340681</v>
      </c>
      <c r="AD187" s="192">
        <v>27065213.815194592</v>
      </c>
      <c r="AE187" s="192">
        <f t="shared" si="16"/>
        <v>34483052.758738838</v>
      </c>
      <c r="AF187" s="192">
        <f>HLOOKUP(MAX(T187:AD187),T187:$AD$1158,COUNT(AD187:$AD$1158),FALSE)</f>
        <v>150000</v>
      </c>
      <c r="AK187">
        <v>184</v>
      </c>
      <c r="AL187" s="198">
        <v>28049689.173550718</v>
      </c>
    </row>
    <row r="188" spans="13:38" x14ac:dyDescent="0.25">
      <c r="M188">
        <v>186</v>
      </c>
      <c r="N188">
        <f t="shared" si="13"/>
        <v>-25</v>
      </c>
      <c r="O188">
        <f t="shared" si="14"/>
        <v>-3000</v>
      </c>
      <c r="P188">
        <f t="shared" si="15"/>
        <v>0.25</v>
      </c>
      <c r="S188">
        <v>186</v>
      </c>
      <c r="T188" s="192">
        <v>38370760.127565987</v>
      </c>
      <c r="U188" s="192">
        <v>38056457.46552895</v>
      </c>
      <c r="V188" s="192">
        <v>37761616.207169898</v>
      </c>
      <c r="W188" s="192">
        <v>36922547.598630808</v>
      </c>
      <c r="X188" s="192">
        <v>36235947.402514555</v>
      </c>
      <c r="Y188" s="192">
        <v>34976761.767226487</v>
      </c>
      <c r="Z188" s="192">
        <v>34801964.554649323</v>
      </c>
      <c r="AA188" s="192">
        <v>34364917.631424025</v>
      </c>
      <c r="AB188" s="192">
        <v>33729816.920904465</v>
      </c>
      <c r="AC188" s="192">
        <v>33022855.999479569</v>
      </c>
      <c r="AD188" s="192">
        <v>32286553.514268667</v>
      </c>
      <c r="AE188" s="192">
        <f t="shared" si="16"/>
        <v>38370760.127565987</v>
      </c>
      <c r="AF188" s="192">
        <f>HLOOKUP(MAX(T188:AD188),T188:$AD$1158,COUNT(AD188:$AD$1158),FALSE)</f>
        <v>150000</v>
      </c>
      <c r="AK188">
        <v>185</v>
      </c>
      <c r="AL188" s="198">
        <v>32226532.883355804</v>
      </c>
    </row>
    <row r="189" spans="13:38" x14ac:dyDescent="0.25">
      <c r="M189">
        <v>187</v>
      </c>
      <c r="N189">
        <f t="shared" si="13"/>
        <v>-15</v>
      </c>
      <c r="O189">
        <f t="shared" si="14"/>
        <v>-3000</v>
      </c>
      <c r="P189">
        <f t="shared" si="15"/>
        <v>0.25</v>
      </c>
      <c r="S189">
        <v>187</v>
      </c>
      <c r="T189" s="192">
        <v>41963880.787288211</v>
      </c>
      <c r="U189" s="192">
        <v>41995903.557671443</v>
      </c>
      <c r="V189" s="192">
        <v>41566247.444309816</v>
      </c>
      <c r="W189" s="192">
        <v>41203547.429842226</v>
      </c>
      <c r="X189" s="192">
        <v>40441725.196367428</v>
      </c>
      <c r="Y189" s="192">
        <v>39599315.337506838</v>
      </c>
      <c r="Z189" s="192">
        <v>39595294.994464137</v>
      </c>
      <c r="AA189" s="192">
        <v>39329024.940773301</v>
      </c>
      <c r="AB189" s="192">
        <v>39026892.85969048</v>
      </c>
      <c r="AC189" s="192">
        <v>38328517.047897786</v>
      </c>
      <c r="AD189" s="192">
        <v>37762991.432221338</v>
      </c>
      <c r="AE189" s="192">
        <f t="shared" si="16"/>
        <v>41995903.557671443</v>
      </c>
      <c r="AF189" s="192">
        <f>HLOOKUP(MAX(T189:AD189),T189:$AD$1158,COUNT(AD189:$AD$1158),FALSE)</f>
        <v>155000</v>
      </c>
      <c r="AK189">
        <v>186</v>
      </c>
      <c r="AL189" s="198">
        <v>36607444.026485428</v>
      </c>
    </row>
    <row r="190" spans="13:38" x14ac:dyDescent="0.25">
      <c r="M190">
        <v>188</v>
      </c>
      <c r="N190">
        <f t="shared" si="13"/>
        <v>-10</v>
      </c>
      <c r="O190">
        <f t="shared" si="14"/>
        <v>-3000</v>
      </c>
      <c r="P190">
        <f t="shared" si="15"/>
        <v>0.25</v>
      </c>
      <c r="S190">
        <v>188</v>
      </c>
      <c r="T190" s="192">
        <v>43892822.00063698</v>
      </c>
      <c r="U190" s="192">
        <v>43828751.021020211</v>
      </c>
      <c r="V190" s="192">
        <v>43878301.360204883</v>
      </c>
      <c r="W190" s="192">
        <v>43330525.270312905</v>
      </c>
      <c r="X190" s="192">
        <v>42860920.476717234</v>
      </c>
      <c r="Y190" s="192">
        <v>41895991.207169898</v>
      </c>
      <c r="Z190" s="192">
        <v>41935225.550019696</v>
      </c>
      <c r="AA190" s="192">
        <v>41595525.029186361</v>
      </c>
      <c r="AB190" s="192">
        <v>41371365.83744254</v>
      </c>
      <c r="AC190" s="192">
        <v>40918548.876601487</v>
      </c>
      <c r="AD190" s="192">
        <v>40436390.351974428</v>
      </c>
      <c r="AE190" s="192">
        <f t="shared" si="16"/>
        <v>43892822.00063698</v>
      </c>
      <c r="AF190" s="192">
        <f>HLOOKUP(MAX(T190:AD190),T190:$AD$1158,COUNT(AD190:$AD$1158),FALSE)</f>
        <v>150000</v>
      </c>
      <c r="AK190">
        <v>187</v>
      </c>
      <c r="AL190" s="198">
        <v>40784287.736290522</v>
      </c>
    </row>
    <row r="191" spans="13:38" x14ac:dyDescent="0.25">
      <c r="M191">
        <v>189</v>
      </c>
      <c r="N191">
        <f t="shared" si="13"/>
        <v>-5</v>
      </c>
      <c r="O191">
        <f t="shared" si="14"/>
        <v>-3000</v>
      </c>
      <c r="P191">
        <f t="shared" si="15"/>
        <v>0.25</v>
      </c>
      <c r="S191">
        <v>189</v>
      </c>
      <c r="T191" s="192">
        <v>45732550.009896241</v>
      </c>
      <c r="U191" s="192">
        <v>45751846.121328853</v>
      </c>
      <c r="V191" s="192">
        <v>45676470.405986771</v>
      </c>
      <c r="W191" s="192">
        <v>45285133.80137001</v>
      </c>
      <c r="X191" s="192">
        <v>44893501.897113316</v>
      </c>
      <c r="Y191" s="192">
        <v>44006545.51690498</v>
      </c>
      <c r="Z191" s="192">
        <v>44123752.749093771</v>
      </c>
      <c r="AA191" s="192">
        <v>44018822.675791301</v>
      </c>
      <c r="AB191" s="192">
        <v>43922588.750894181</v>
      </c>
      <c r="AC191" s="192">
        <v>43340994.743692532</v>
      </c>
      <c r="AD191" s="192">
        <v>42832260.65804439</v>
      </c>
      <c r="AE191" s="192">
        <f t="shared" si="16"/>
        <v>45751846.121328853</v>
      </c>
      <c r="AF191" s="192">
        <f>HLOOKUP(MAX(T191:AD191),T191:$AD$1158,COUNT(AD191:$AD$1158),FALSE)</f>
        <v>155000</v>
      </c>
      <c r="AK191">
        <v>188</v>
      </c>
      <c r="AL191" s="198">
        <v>43126957.540908873</v>
      </c>
    </row>
    <row r="192" spans="13:38" x14ac:dyDescent="0.25">
      <c r="M192">
        <v>190</v>
      </c>
      <c r="N192">
        <f t="shared" si="13"/>
        <v>0</v>
      </c>
      <c r="O192">
        <f t="shared" si="14"/>
        <v>-3000</v>
      </c>
      <c r="P192">
        <f t="shared" si="15"/>
        <v>0.25</v>
      </c>
      <c r="S192">
        <v>190</v>
      </c>
      <c r="T192" s="192">
        <v>47453239.872936361</v>
      </c>
      <c r="U192" s="192">
        <v>47892629.461092234</v>
      </c>
      <c r="V192" s="192">
        <v>47718599.231861264</v>
      </c>
      <c r="W192" s="192">
        <v>47611525.101524323</v>
      </c>
      <c r="X192" s="192">
        <v>47105328.752180189</v>
      </c>
      <c r="Y192" s="192">
        <v>46518544.777450256</v>
      </c>
      <c r="Z192" s="192">
        <v>46728555.98983451</v>
      </c>
      <c r="AA192" s="192">
        <v>46716429.896727517</v>
      </c>
      <c r="AB192" s="192">
        <v>46506250.016326286</v>
      </c>
      <c r="AC192" s="192">
        <v>46224209.925019696</v>
      </c>
      <c r="AD192" s="192">
        <v>45912828.269927099</v>
      </c>
      <c r="AE192" s="192">
        <f t="shared" si="16"/>
        <v>47892629.461092234</v>
      </c>
      <c r="AF192" s="192">
        <f>HLOOKUP(MAX(T192:AD192),T192:$AD$1158,COUNT(AD192:$AD$1158),FALSE)</f>
        <v>155000</v>
      </c>
      <c r="AK192">
        <v>189</v>
      </c>
      <c r="AL192" s="198">
        <v>45165198.879420139</v>
      </c>
    </row>
    <row r="193" spans="13:38" x14ac:dyDescent="0.25">
      <c r="M193">
        <v>191</v>
      </c>
      <c r="N193">
        <f t="shared" si="13"/>
        <v>10</v>
      </c>
      <c r="O193">
        <f t="shared" si="14"/>
        <v>-3000</v>
      </c>
      <c r="P193">
        <f t="shared" si="15"/>
        <v>0.25</v>
      </c>
      <c r="S193">
        <v>191</v>
      </c>
      <c r="T193" s="192">
        <v>51373650.029186368</v>
      </c>
      <c r="U193" s="192">
        <v>51648572.024749629</v>
      </c>
      <c r="V193" s="192">
        <v>51828822.193538211</v>
      </c>
      <c r="W193" s="192">
        <v>51693111.473052107</v>
      </c>
      <c r="X193" s="192">
        <v>51557105.452926077</v>
      </c>
      <c r="Y193" s="192">
        <v>50925774.956848398</v>
      </c>
      <c r="Z193" s="192">
        <v>51298608.073167838</v>
      </c>
      <c r="AA193" s="192">
        <v>51449303.883996032</v>
      </c>
      <c r="AB193" s="192">
        <v>51303917.920775868</v>
      </c>
      <c r="AC193" s="192">
        <v>51282727.720158577</v>
      </c>
      <c r="AD193" s="192">
        <v>51029619.518641099</v>
      </c>
      <c r="AE193" s="192">
        <f t="shared" si="16"/>
        <v>51828822.193538211</v>
      </c>
      <c r="AF193" s="192">
        <f>HLOOKUP(MAX(T193:AD193),T193:$AD$1158,COUNT(AD193:$AD$1158),FALSE)</f>
        <v>160000</v>
      </c>
      <c r="AK193">
        <v>190</v>
      </c>
      <c r="AL193" s="198">
        <v>47303801.250713959</v>
      </c>
    </row>
    <row r="194" spans="13:38" x14ac:dyDescent="0.25">
      <c r="M194">
        <v>192</v>
      </c>
      <c r="N194">
        <f t="shared" si="13"/>
        <v>20</v>
      </c>
      <c r="O194">
        <f t="shared" si="14"/>
        <v>-3000</v>
      </c>
      <c r="P194">
        <f t="shared" si="15"/>
        <v>0.25</v>
      </c>
      <c r="S194">
        <v>192</v>
      </c>
      <c r="T194" s="192">
        <v>54934067.901485741</v>
      </c>
      <c r="U194" s="192">
        <v>55588018.116892129</v>
      </c>
      <c r="V194" s="192">
        <v>55711920.026614346</v>
      </c>
      <c r="W194" s="192">
        <v>55974111.304263525</v>
      </c>
      <c r="X194" s="192">
        <v>55677896.187236771</v>
      </c>
      <c r="Y194" s="192">
        <v>55548328.527128749</v>
      </c>
      <c r="Z194" s="192">
        <v>56091938.512982652</v>
      </c>
      <c r="AA194" s="192">
        <v>56413411.193345316</v>
      </c>
      <c r="AB194" s="192">
        <v>56699021.846316002</v>
      </c>
      <c r="AC194" s="192">
        <v>56588388.768576793</v>
      </c>
      <c r="AD194" s="192">
        <v>56506057.436593771</v>
      </c>
      <c r="AE194" s="192">
        <f t="shared" si="16"/>
        <v>56699021.846316002</v>
      </c>
      <c r="AF194" s="192">
        <f>HLOOKUP(MAX(T194:AD194),T194:$AD$1158,COUNT(AD194:$AD$1158),FALSE)</f>
        <v>190000</v>
      </c>
      <c r="AK194">
        <v>191</v>
      </c>
      <c r="AL194" s="198">
        <v>51684712.393843584</v>
      </c>
    </row>
    <row r="195" spans="13:38" x14ac:dyDescent="0.25">
      <c r="M195">
        <v>193</v>
      </c>
      <c r="N195">
        <f t="shared" si="13"/>
        <v>30</v>
      </c>
      <c r="O195">
        <f t="shared" si="14"/>
        <v>-3000</v>
      </c>
      <c r="P195">
        <f t="shared" si="15"/>
        <v>0.25</v>
      </c>
      <c r="S195">
        <v>193</v>
      </c>
      <c r="T195" s="192">
        <v>58702737.124093771</v>
      </c>
      <c r="U195" s="192">
        <v>59234569.605446644</v>
      </c>
      <c r="V195" s="192">
        <v>59822142.988291301</v>
      </c>
      <c r="W195" s="192">
        <v>60018549.117728025</v>
      </c>
      <c r="X195" s="192">
        <v>60129672.887982652</v>
      </c>
      <c r="Y195" s="192">
        <v>59915446.301370002</v>
      </c>
      <c r="Z195" s="192">
        <v>60528888.744464144</v>
      </c>
      <c r="AA195" s="192">
        <v>61146285.180613823</v>
      </c>
      <c r="AB195" s="192">
        <v>61496689.750765577</v>
      </c>
      <c r="AC195" s="192">
        <v>61646906.563715689</v>
      </c>
      <c r="AD195" s="192">
        <v>61727397.135667838</v>
      </c>
      <c r="AE195" s="192">
        <f t="shared" si="16"/>
        <v>61727397.135667838</v>
      </c>
      <c r="AF195" s="192">
        <f>HLOOKUP(MAX(T195:AD195),T195:$AD$1158,COUNT(AD195:$AD$1158),FALSE)</f>
        <v>200000</v>
      </c>
      <c r="AK195">
        <v>192</v>
      </c>
      <c r="AL195" s="198">
        <v>55777921.909663208</v>
      </c>
    </row>
    <row r="196" spans="13:38" x14ac:dyDescent="0.25">
      <c r="M196">
        <v>194</v>
      </c>
      <c r="N196">
        <f t="shared" ref="N196:N259" si="17">VLOOKUP(ROUNDUP(MOD(M196,15),0),$J$2:$K$17,2,FALSE)</f>
        <v>40</v>
      </c>
      <c r="O196">
        <f t="shared" ref="O196:O259" si="18">VLOOKUP(ROUNDUP(MOD(M196/15,11),0),$J$20:$K$31,2,FALSE)</f>
        <v>-3000</v>
      </c>
      <c r="P196">
        <f t="shared" ref="P196:P259" si="19">VLOOKUP(ROUNDUP(MOD(M196/165,7),0),$J$34:$K$41,2,FALSE)</f>
        <v>0.25</v>
      </c>
      <c r="S196">
        <v>194</v>
      </c>
      <c r="T196" s="192">
        <v>62295857.783815987</v>
      </c>
      <c r="U196" s="192">
        <v>63174015.697589137</v>
      </c>
      <c r="V196" s="192">
        <v>63740907.455883883</v>
      </c>
      <c r="W196" s="192">
        <v>64299548.948939443</v>
      </c>
      <c r="X196" s="192">
        <v>64374081.163445622</v>
      </c>
      <c r="Y196" s="192">
        <v>64724121.431578338</v>
      </c>
      <c r="Z196" s="192">
        <v>65322219.18427895</v>
      </c>
      <c r="AA196" s="192">
        <v>66110392.489963099</v>
      </c>
      <c r="AB196" s="192">
        <v>66631573.929649338</v>
      </c>
      <c r="AC196" s="192">
        <v>67120153.573746547</v>
      </c>
      <c r="AD196" s="192">
        <v>67203835.053620517</v>
      </c>
      <c r="AE196" s="192">
        <f t="shared" ref="AE196:AE259" si="20">MAX(T196:AD196)</f>
        <v>67203835.053620517</v>
      </c>
      <c r="AF196" s="192">
        <f>HLOOKUP(MAX(T196:AD196),T196:$AD$1158,COUNT(AD196:$AD$1158),FALSE)</f>
        <v>200000</v>
      </c>
      <c r="AK196">
        <v>193</v>
      </c>
      <c r="AL196" s="198">
        <v>60158833.05279284</v>
      </c>
    </row>
    <row r="197" spans="13:38" x14ac:dyDescent="0.25">
      <c r="M197">
        <v>195</v>
      </c>
      <c r="N197">
        <f t="shared" si="17"/>
        <v>50</v>
      </c>
      <c r="O197">
        <f t="shared" si="18"/>
        <v>-3000</v>
      </c>
      <c r="P197">
        <f t="shared" si="19"/>
        <v>0.25</v>
      </c>
      <c r="S197">
        <v>195</v>
      </c>
      <c r="T197" s="192">
        <v>66064527.00642401</v>
      </c>
      <c r="U197" s="192">
        <v>66929958.261246547</v>
      </c>
      <c r="V197" s="192">
        <v>67851130.417560846</v>
      </c>
      <c r="W197" s="192">
        <v>68299408.492728025</v>
      </c>
      <c r="X197" s="192">
        <v>68966472.817252204</v>
      </c>
      <c r="Y197" s="192">
        <v>69091239.205819592</v>
      </c>
      <c r="Z197" s="192">
        <v>69892271.267612293</v>
      </c>
      <c r="AA197" s="192">
        <v>70800190.224981129</v>
      </c>
      <c r="AB197" s="192">
        <v>71482711.645055711</v>
      </c>
      <c r="AC197" s="192">
        <v>72178671.368885443</v>
      </c>
      <c r="AD197" s="192">
        <v>72377652.729803652</v>
      </c>
      <c r="AE197" s="192">
        <f t="shared" si="20"/>
        <v>72377652.729803652</v>
      </c>
      <c r="AF197" s="192">
        <f>HLOOKUP(MAX(T197:AD197),T197:$AD$1158,COUNT(AD197:$AD$1158),FALSE)</f>
        <v>200000</v>
      </c>
      <c r="AK197">
        <v>194</v>
      </c>
      <c r="AL197" s="198">
        <v>64297661.219877243</v>
      </c>
    </row>
    <row r="198" spans="13:38" x14ac:dyDescent="0.25">
      <c r="M198">
        <v>196</v>
      </c>
      <c r="N198">
        <f t="shared" si="17"/>
        <v>-75</v>
      </c>
      <c r="O198">
        <f t="shared" si="18"/>
        <v>-1000</v>
      </c>
      <c r="P198">
        <f t="shared" si="19"/>
        <v>0.25</v>
      </c>
      <c r="S198">
        <v>196</v>
      </c>
      <c r="T198" s="192">
        <v>19485132.475174014</v>
      </c>
      <c r="U198" s="192">
        <v>18470745.740348913</v>
      </c>
      <c r="V198" s="192">
        <v>17146525.141712081</v>
      </c>
      <c r="W198" s="192">
        <v>15811627.339178644</v>
      </c>
      <c r="X198" s="192">
        <v>13996041.843743972</v>
      </c>
      <c r="Y198" s="192">
        <v>12410784.722473398</v>
      </c>
      <c r="Z198" s="192">
        <v>11148274.595158583</v>
      </c>
      <c r="AA198" s="192">
        <v>9990011.0277717505</v>
      </c>
      <c r="AB198" s="192">
        <v>8607344.5700814221</v>
      </c>
      <c r="AC198" s="192">
        <v>7236669.6568869781</v>
      </c>
      <c r="AD198" s="192">
        <v>5372560.9409661954</v>
      </c>
      <c r="AE198" s="192">
        <f t="shared" si="20"/>
        <v>19485132.475174014</v>
      </c>
      <c r="AF198" s="192">
        <f>HLOOKUP(MAX(T198:AD198),T198:$AD$1158,COUNT(AD198:$AD$1158),FALSE)</f>
        <v>150000</v>
      </c>
      <c r="AK198">
        <v>195</v>
      </c>
      <c r="AL198" s="198">
        <v>68678572.363006875</v>
      </c>
    </row>
    <row r="199" spans="13:38" x14ac:dyDescent="0.25">
      <c r="M199">
        <v>197</v>
      </c>
      <c r="N199">
        <f t="shared" si="17"/>
        <v>-65</v>
      </c>
      <c r="O199">
        <f t="shared" si="18"/>
        <v>-1000</v>
      </c>
      <c r="P199">
        <f t="shared" si="19"/>
        <v>0.25</v>
      </c>
      <c r="S199">
        <v>197</v>
      </c>
      <c r="T199" s="192">
        <v>23201700.279957965</v>
      </c>
      <c r="U199" s="192">
        <v>22177013.824839648</v>
      </c>
      <c r="V199" s="192">
        <v>21204646.685564961</v>
      </c>
      <c r="W199" s="192">
        <v>19762807.050791301</v>
      </c>
      <c r="X199" s="192">
        <v>18534686.391069077</v>
      </c>
      <c r="Y199" s="192">
        <v>16768340.422704879</v>
      </c>
      <c r="Z199" s="192">
        <v>15668652.199325249</v>
      </c>
      <c r="AA199" s="192">
        <v>14673210.535873599</v>
      </c>
      <c r="AB199" s="192">
        <v>13453365.982118458</v>
      </c>
      <c r="AC199" s="192">
        <v>12199924.985783583</v>
      </c>
      <c r="AD199" s="192">
        <v>10544226.160873603</v>
      </c>
      <c r="AE199" s="192">
        <f t="shared" si="20"/>
        <v>23201700.279957965</v>
      </c>
      <c r="AF199" s="192">
        <f>HLOOKUP(MAX(T199:AD199),T199:$AD$1158,COUNT(AD199:$AD$1158),FALSE)</f>
        <v>150000</v>
      </c>
      <c r="AK199">
        <v>196</v>
      </c>
      <c r="AL199" s="198">
        <v>14704795.235948682</v>
      </c>
    </row>
    <row r="200" spans="13:38" x14ac:dyDescent="0.25">
      <c r="M200">
        <v>198</v>
      </c>
      <c r="N200">
        <f t="shared" si="17"/>
        <v>-55</v>
      </c>
      <c r="O200">
        <f t="shared" si="18"/>
        <v>-1000</v>
      </c>
      <c r="P200">
        <f t="shared" si="19"/>
        <v>0.25</v>
      </c>
      <c r="S200">
        <v>198</v>
      </c>
      <c r="T200" s="192">
        <v>26641944.300019693</v>
      </c>
      <c r="U200" s="192">
        <v>26064358.499158069</v>
      </c>
      <c r="V200" s="192">
        <v>25073736.673990887</v>
      </c>
      <c r="W200" s="192">
        <v>24206012.707620002</v>
      </c>
      <c r="X200" s="192">
        <v>22729420.187365372</v>
      </c>
      <c r="Y200" s="192">
        <v>21338792.575161155</v>
      </c>
      <c r="Z200" s="192">
        <v>20559638.889140066</v>
      </c>
      <c r="AA200" s="192">
        <v>19585216.427398808</v>
      </c>
      <c r="AB200" s="192">
        <v>18536148.743178129</v>
      </c>
      <c r="AC200" s="192">
        <v>17453484.616377719</v>
      </c>
      <c r="AD200" s="192">
        <v>16139897.135667842</v>
      </c>
      <c r="AE200" s="192">
        <f t="shared" si="20"/>
        <v>26641944.300019693</v>
      </c>
      <c r="AF200" s="192">
        <f>HLOOKUP(MAX(T200:AD200),T200:$AD$1158,COUNT(AD200:$AD$1158),FALSE)</f>
        <v>150000</v>
      </c>
      <c r="AK200">
        <v>197</v>
      </c>
      <c r="AL200" s="198">
        <v>19033604.961254232</v>
      </c>
    </row>
    <row r="201" spans="13:38" x14ac:dyDescent="0.25">
      <c r="M201">
        <v>199</v>
      </c>
      <c r="N201">
        <f t="shared" si="17"/>
        <v>-45</v>
      </c>
      <c r="O201">
        <f t="shared" si="18"/>
        <v>-1000</v>
      </c>
      <c r="P201">
        <f t="shared" si="19"/>
        <v>0.25</v>
      </c>
      <c r="S201">
        <v>199</v>
      </c>
      <c r="T201" s="192">
        <v>30358512.104803648</v>
      </c>
      <c r="U201" s="192">
        <v>29736893.984947678</v>
      </c>
      <c r="V201" s="192">
        <v>29260039.078826278</v>
      </c>
      <c r="W201" s="192">
        <v>28157192.419232659</v>
      </c>
      <c r="X201" s="192">
        <v>27129095.470287181</v>
      </c>
      <c r="Y201" s="192">
        <v>25696348.27539264</v>
      </c>
      <c r="Z201" s="192">
        <v>25080016.493306734</v>
      </c>
      <c r="AA201" s="192">
        <v>24174642.827540271</v>
      </c>
      <c r="AB201" s="192">
        <v>23382170.155215167</v>
      </c>
      <c r="AC201" s="192">
        <v>22362034.360783584</v>
      </c>
      <c r="AD201" s="192">
        <v>21311562.355575252</v>
      </c>
      <c r="AE201" s="192">
        <f t="shared" si="20"/>
        <v>30358512.104803648</v>
      </c>
      <c r="AF201" s="192">
        <f>HLOOKUP(MAX(T201:AD201),T201:$AD$1158,COUNT(AD201:$AD$1158),FALSE)</f>
        <v>150000</v>
      </c>
      <c r="AK201">
        <v>198</v>
      </c>
      <c r="AL201" s="198">
        <v>23160774.19189265</v>
      </c>
    </row>
    <row r="202" spans="13:38" x14ac:dyDescent="0.25">
      <c r="M202">
        <v>200</v>
      </c>
      <c r="N202">
        <f t="shared" si="17"/>
        <v>-35</v>
      </c>
      <c r="O202">
        <f t="shared" si="18"/>
        <v>-1000</v>
      </c>
      <c r="P202">
        <f t="shared" si="19"/>
        <v>0.25</v>
      </c>
      <c r="S202">
        <v>200</v>
      </c>
      <c r="T202" s="192">
        <v>33901958.285359211</v>
      </c>
      <c r="U202" s="192">
        <v>33780757.917239346</v>
      </c>
      <c r="V202" s="192">
        <v>33129129.067252204</v>
      </c>
      <c r="W202" s="192">
        <v>32386090.832620002</v>
      </c>
      <c r="X202" s="192">
        <v>31323829.26658348</v>
      </c>
      <c r="Y202" s="192">
        <v>30266800.427848909</v>
      </c>
      <c r="Z202" s="192">
        <v>29821245.515297472</v>
      </c>
      <c r="AA202" s="192">
        <v>29335573.696560338</v>
      </c>
      <c r="AB202" s="192">
        <v>28464952.916274842</v>
      </c>
      <c r="AC202" s="192">
        <v>27615593.991377715</v>
      </c>
      <c r="AD202" s="192">
        <v>26735898.855703853</v>
      </c>
      <c r="AE202" s="192">
        <f t="shared" si="20"/>
        <v>33901958.285359211</v>
      </c>
      <c r="AF202" s="192">
        <f>HLOOKUP(MAX(T202:AD202),T202:$AD$1158,COUNT(AD202:$AD$1158),FALSE)</f>
        <v>150000</v>
      </c>
      <c r="AK202">
        <v>199</v>
      </c>
      <c r="AL202" s="198">
        <v>27626314.804044027</v>
      </c>
    </row>
    <row r="203" spans="13:38" x14ac:dyDescent="0.25">
      <c r="M203">
        <v>201</v>
      </c>
      <c r="N203">
        <f t="shared" si="17"/>
        <v>-25</v>
      </c>
      <c r="O203">
        <f t="shared" si="18"/>
        <v>-1000</v>
      </c>
      <c r="P203">
        <f t="shared" si="19"/>
        <v>0.25</v>
      </c>
      <c r="S203">
        <v>201</v>
      </c>
      <c r="T203" s="192">
        <v>37735918.547704883</v>
      </c>
      <c r="U203" s="192">
        <v>37453293.40302895</v>
      </c>
      <c r="V203" s="192">
        <v>37187250.611105092</v>
      </c>
      <c r="W203" s="192">
        <v>36381306.279186361</v>
      </c>
      <c r="X203" s="192">
        <v>35723504.549505293</v>
      </c>
      <c r="Y203" s="192">
        <v>34497443.190837599</v>
      </c>
      <c r="Z203" s="192">
        <v>34341623.119464137</v>
      </c>
      <c r="AA203" s="192">
        <v>33925000.096701793</v>
      </c>
      <c r="AB203" s="192">
        <v>33310974.328311875</v>
      </c>
      <c r="AC203" s="192">
        <v>32624437.307349943</v>
      </c>
      <c r="AD203" s="192">
        <v>31907564.075611264</v>
      </c>
      <c r="AE203" s="192">
        <f t="shared" si="20"/>
        <v>37735918.547704883</v>
      </c>
      <c r="AF203" s="192">
        <f>HLOOKUP(MAX(T203:AD203),T203:$AD$1158,COUNT(AD203:$AD$1158),FALSE)</f>
        <v>150000</v>
      </c>
      <c r="AK203">
        <v>200</v>
      </c>
      <c r="AL203" s="198">
        <v>31753484.034682438</v>
      </c>
    </row>
    <row r="204" spans="13:38" x14ac:dyDescent="0.25">
      <c r="M204">
        <v>202</v>
      </c>
      <c r="N204">
        <f t="shared" si="17"/>
        <v>-15</v>
      </c>
      <c r="O204">
        <f t="shared" si="18"/>
        <v>-1000</v>
      </c>
      <c r="P204">
        <f t="shared" si="19"/>
        <v>0.25</v>
      </c>
      <c r="S204">
        <v>202</v>
      </c>
      <c r="T204" s="192">
        <v>41279364.728260443</v>
      </c>
      <c r="U204" s="192">
        <v>41340638.077347368</v>
      </c>
      <c r="V204" s="192">
        <v>40943654.128337599</v>
      </c>
      <c r="W204" s="192">
        <v>40610204.692573711</v>
      </c>
      <c r="X204" s="192">
        <v>39880059.976460032</v>
      </c>
      <c r="Y204" s="192">
        <v>39067895.343293875</v>
      </c>
      <c r="Z204" s="192">
        <v>39082852.141454883</v>
      </c>
      <c r="AA204" s="192">
        <v>38837005.98822701</v>
      </c>
      <c r="AB204" s="192">
        <v>38554303.160616405</v>
      </c>
      <c r="AC204" s="192">
        <v>37877996.937944077</v>
      </c>
      <c r="AD204" s="192">
        <v>37331900.575739853</v>
      </c>
      <c r="AE204" s="192">
        <f t="shared" si="20"/>
        <v>41340638.077347368</v>
      </c>
      <c r="AF204" s="192">
        <f>HLOOKUP(MAX(T204:AD204),T204:$AD$1158,COUNT(AD204:$AD$1158),FALSE)</f>
        <v>155000</v>
      </c>
      <c r="AK204">
        <v>201</v>
      </c>
      <c r="AL204" s="198">
        <v>36082293.759987988</v>
      </c>
    </row>
    <row r="205" spans="13:38" x14ac:dyDescent="0.25">
      <c r="M205">
        <v>203</v>
      </c>
      <c r="N205">
        <f t="shared" si="17"/>
        <v>-10</v>
      </c>
      <c r="O205">
        <f t="shared" si="18"/>
        <v>-1000</v>
      </c>
      <c r="P205">
        <f t="shared" si="19"/>
        <v>0.25</v>
      </c>
      <c r="S205">
        <v>203</v>
      </c>
      <c r="T205" s="192">
        <v>43181638.551562905</v>
      </c>
      <c r="U205" s="192">
        <v>43149245.089307249</v>
      </c>
      <c r="V205" s="192">
        <v>43226400.318538211</v>
      </c>
      <c r="W205" s="192">
        <v>42711296.392998092</v>
      </c>
      <c r="X205" s="192">
        <v>42270942.178106114</v>
      </c>
      <c r="Y205" s="192">
        <v>41338685.072910637</v>
      </c>
      <c r="Z205" s="192">
        <v>41397348.669232659</v>
      </c>
      <c r="AA205" s="192">
        <v>41079717.737519696</v>
      </c>
      <c r="AB205" s="192">
        <v>40874987.799248092</v>
      </c>
      <c r="AC205" s="192">
        <v>40442594.738870002</v>
      </c>
      <c r="AD205" s="192">
        <v>39979865.467715167</v>
      </c>
      <c r="AE205" s="192">
        <f t="shared" si="20"/>
        <v>43226400.318538211</v>
      </c>
      <c r="AF205" s="192">
        <f>HLOOKUP(MAX(T205:AD205),T205:$AD$1158,COUNT(AD205:$AD$1158),FALSE)</f>
        <v>160000</v>
      </c>
      <c r="AK205">
        <v>202</v>
      </c>
      <c r="AL205" s="198">
        <v>40209462.99062641</v>
      </c>
    </row>
    <row r="206" spans="13:38" x14ac:dyDescent="0.25">
      <c r="M206">
        <v>204</v>
      </c>
      <c r="N206">
        <f t="shared" si="17"/>
        <v>-5</v>
      </c>
      <c r="O206">
        <f t="shared" si="18"/>
        <v>-1000</v>
      </c>
      <c r="P206">
        <f t="shared" si="19"/>
        <v>0.25</v>
      </c>
      <c r="S206">
        <v>204</v>
      </c>
      <c r="T206" s="192">
        <v>44995932.53304439</v>
      </c>
      <c r="U206" s="192">
        <v>45046906.161838114</v>
      </c>
      <c r="V206" s="192">
        <v>45001775.67219048</v>
      </c>
      <c r="W206" s="192">
        <v>44642116.584934823</v>
      </c>
      <c r="X206" s="192">
        <v>44279735.259381838</v>
      </c>
      <c r="Y206" s="192">
        <v>43425451.043525353</v>
      </c>
      <c r="Z206" s="192">
        <v>43562087.529186361</v>
      </c>
      <c r="AA206" s="192">
        <v>43477581.356346861</v>
      </c>
      <c r="AB206" s="192">
        <v>43400324.572653443</v>
      </c>
      <c r="AC206" s="192">
        <v>42841252.266840689</v>
      </c>
      <c r="AD206" s="192">
        <v>42352942.081655502</v>
      </c>
      <c r="AE206" s="192">
        <f t="shared" si="20"/>
        <v>45046906.161838114</v>
      </c>
      <c r="AF206" s="192">
        <f>HLOOKUP(MAX(T206:AD206),T206:$AD$1158,COUNT(AD206:$AD$1158),FALSE)</f>
        <v>155000</v>
      </c>
      <c r="AK206">
        <v>203</v>
      </c>
      <c r="AL206" s="198">
        <v>42524271.828809589</v>
      </c>
    </row>
    <row r="207" spans="13:38" x14ac:dyDescent="0.25">
      <c r="M207">
        <v>205</v>
      </c>
      <c r="N207">
        <f t="shared" si="17"/>
        <v>0</v>
      </c>
      <c r="O207">
        <f t="shared" si="18"/>
        <v>-1000</v>
      </c>
      <c r="P207">
        <f t="shared" si="19"/>
        <v>0.25</v>
      </c>
      <c r="S207">
        <v>205</v>
      </c>
      <c r="T207" s="192">
        <v>46692834.056964137</v>
      </c>
      <c r="U207" s="192">
        <v>47159376.422897778</v>
      </c>
      <c r="V207" s="192">
        <v>47018018.358018674</v>
      </c>
      <c r="W207" s="192">
        <v>46940194.806385435</v>
      </c>
      <c r="X207" s="192">
        <v>46465675.974402413</v>
      </c>
      <c r="Y207" s="192">
        <v>45909137.22536692</v>
      </c>
      <c r="Z207" s="192">
        <v>46138577.691223398</v>
      </c>
      <c r="AA207" s="192">
        <v>46146875.498579368</v>
      </c>
      <c r="AB207" s="192">
        <v>45957770.560307764</v>
      </c>
      <c r="AC207" s="192">
        <v>45696154.369464137</v>
      </c>
      <c r="AD207" s="192">
        <v>45404201.967843764</v>
      </c>
      <c r="AE207" s="192">
        <f t="shared" si="20"/>
        <v>47159376.422897778</v>
      </c>
      <c r="AF207" s="192">
        <f>HLOOKUP(MAX(T207:AD207),T207:$AD$1158,COUNT(AD207:$AD$1158),FALSE)</f>
        <v>155000</v>
      </c>
      <c r="AK207">
        <v>204</v>
      </c>
      <c r="AL207" s="198">
        <v>44538272.715931959</v>
      </c>
    </row>
    <row r="208" spans="13:38" x14ac:dyDescent="0.25">
      <c r="M208">
        <v>206</v>
      </c>
      <c r="N208">
        <f t="shared" si="17"/>
        <v>10</v>
      </c>
      <c r="O208">
        <f t="shared" si="18"/>
        <v>-1000</v>
      </c>
      <c r="P208">
        <f t="shared" si="19"/>
        <v>0.25</v>
      </c>
      <c r="S208">
        <v>206</v>
      </c>
      <c r="T208" s="192">
        <v>50559044.994464144</v>
      </c>
      <c r="U208" s="192">
        <v>50865644.507388525</v>
      </c>
      <c r="V208" s="192">
        <v>51076139.901871547</v>
      </c>
      <c r="W208" s="192">
        <v>50972106.698746547</v>
      </c>
      <c r="X208" s="192">
        <v>50865351.257324219</v>
      </c>
      <c r="Y208" s="192">
        <v>50266692.925598398</v>
      </c>
      <c r="Z208" s="192">
        <v>50658955.295390069</v>
      </c>
      <c r="AA208" s="192">
        <v>50830075.006681219</v>
      </c>
      <c r="AB208" s="192">
        <v>50706758.63258142</v>
      </c>
      <c r="AC208" s="192">
        <v>50704997.685436361</v>
      </c>
      <c r="AD208" s="192">
        <v>50472313.384381838</v>
      </c>
      <c r="AE208" s="192">
        <f t="shared" si="20"/>
        <v>51076139.901871547</v>
      </c>
      <c r="AF208" s="192">
        <f>HLOOKUP(MAX(T208:AD208),T208:$AD$1158,COUNT(AD208:$AD$1158),FALSE)</f>
        <v>160000</v>
      </c>
      <c r="AK208">
        <v>205</v>
      </c>
      <c r="AL208" s="198">
        <v>46651441.059448011</v>
      </c>
    </row>
    <row r="209" spans="13:38" x14ac:dyDescent="0.25">
      <c r="M209">
        <v>207</v>
      </c>
      <c r="N209">
        <f t="shared" si="17"/>
        <v>20</v>
      </c>
      <c r="O209">
        <f t="shared" si="18"/>
        <v>-1000</v>
      </c>
      <c r="P209">
        <f t="shared" si="19"/>
        <v>0.25</v>
      </c>
      <c r="S209">
        <v>207</v>
      </c>
      <c r="T209" s="192">
        <v>54070240.499865375</v>
      </c>
      <c r="U209" s="192">
        <v>54752989.181706943</v>
      </c>
      <c r="V209" s="192">
        <v>54910015.368049547</v>
      </c>
      <c r="W209" s="192">
        <v>55201005.112133883</v>
      </c>
      <c r="X209" s="192">
        <v>54937914.271727517</v>
      </c>
      <c r="Y209" s="192">
        <v>54837145.078054667</v>
      </c>
      <c r="Z209" s="192">
        <v>55400184.317380801</v>
      </c>
      <c r="AA209" s="192">
        <v>55742080.89820642</v>
      </c>
      <c r="AB209" s="192">
        <v>56047120.804649323</v>
      </c>
      <c r="AC209" s="192">
        <v>55958557.316030487</v>
      </c>
      <c r="AD209" s="192">
        <v>55896649.884510443</v>
      </c>
      <c r="AE209" s="192">
        <f t="shared" si="20"/>
        <v>56047120.804649323</v>
      </c>
      <c r="AF209" s="192">
        <f>HLOOKUP(MAX(T209:AD209),T209:$AD$1158,COUNT(AD209:$AD$1158),FALSE)</f>
        <v>190000</v>
      </c>
      <c r="AK209">
        <v>206</v>
      </c>
      <c r="AL209" s="198">
        <v>50980250.784753554</v>
      </c>
    </row>
    <row r="210" spans="13:38" x14ac:dyDescent="0.25">
      <c r="M210">
        <v>208</v>
      </c>
      <c r="N210">
        <f t="shared" si="17"/>
        <v>30</v>
      </c>
      <c r="O210">
        <f t="shared" si="18"/>
        <v>-1000</v>
      </c>
      <c r="P210">
        <f t="shared" si="19"/>
        <v>0.25</v>
      </c>
      <c r="S210">
        <v>208</v>
      </c>
      <c r="T210" s="192">
        <v>57786808.304649323</v>
      </c>
      <c r="U210" s="192">
        <v>58351312.950354062</v>
      </c>
      <c r="V210" s="192">
        <v>58968136.91190242</v>
      </c>
      <c r="W210" s="192">
        <v>59196220.558700256</v>
      </c>
      <c r="X210" s="192">
        <v>59337589.554649323</v>
      </c>
      <c r="Y210" s="192">
        <v>59155040.485397778</v>
      </c>
      <c r="Z210" s="192">
        <v>59788906.828954883</v>
      </c>
      <c r="AA210" s="192">
        <v>60425280.406308278</v>
      </c>
      <c r="AB210" s="192">
        <v>60796108.876922987</v>
      </c>
      <c r="AC210" s="192">
        <v>60967400.632002726</v>
      </c>
      <c r="AD210" s="192">
        <v>61068315.104417838</v>
      </c>
      <c r="AE210" s="192">
        <f t="shared" si="20"/>
        <v>61068315.104417838</v>
      </c>
      <c r="AF210" s="192">
        <f>HLOOKUP(MAX(T210:AD210),T210:$AD$1158,COUNT(AD210:$AD$1158),FALSE)</f>
        <v>200000</v>
      </c>
      <c r="AK210">
        <v>207</v>
      </c>
      <c r="AL210" s="198">
        <v>55024780.468397252</v>
      </c>
    </row>
    <row r="211" spans="13:38" x14ac:dyDescent="0.25">
      <c r="M211">
        <v>209</v>
      </c>
      <c r="N211">
        <f t="shared" si="17"/>
        <v>40</v>
      </c>
      <c r="O211">
        <f t="shared" si="18"/>
        <v>-1000</v>
      </c>
      <c r="P211">
        <f t="shared" si="19"/>
        <v>0.25</v>
      </c>
      <c r="S211">
        <v>209</v>
      </c>
      <c r="T211" s="192">
        <v>61330254.485204883</v>
      </c>
      <c r="U211" s="192">
        <v>62238657.62467248</v>
      </c>
      <c r="V211" s="192">
        <v>62837226.900328338</v>
      </c>
      <c r="W211" s="192">
        <v>63425118.972087607</v>
      </c>
      <c r="X211" s="192">
        <v>63532323.350945629</v>
      </c>
      <c r="Y211" s="192">
        <v>63909516.396856114</v>
      </c>
      <c r="Z211" s="192">
        <v>64530135.850945622</v>
      </c>
      <c r="AA211" s="192">
        <v>65337286.297833472</v>
      </c>
      <c r="AB211" s="192">
        <v>65878891.637982652</v>
      </c>
      <c r="AC211" s="192">
        <v>66386900.535552114</v>
      </c>
      <c r="AD211" s="192">
        <v>66492651.604546443</v>
      </c>
      <c r="AE211" s="192">
        <f t="shared" si="20"/>
        <v>66492651.604546443</v>
      </c>
      <c r="AF211" s="192">
        <f>HLOOKUP(MAX(T211:AD211),T211:$AD$1158,COUNT(AD211:$AD$1158),FALSE)</f>
        <v>200000</v>
      </c>
      <c r="AK211">
        <v>208</v>
      </c>
      <c r="AL211" s="198">
        <v>59353590.193702802</v>
      </c>
    </row>
    <row r="212" spans="13:38" x14ac:dyDescent="0.25">
      <c r="M212">
        <v>210</v>
      </c>
      <c r="N212">
        <f t="shared" si="17"/>
        <v>50</v>
      </c>
      <c r="O212">
        <f t="shared" si="18"/>
        <v>-1000</v>
      </c>
      <c r="P212">
        <f t="shared" si="19"/>
        <v>0.25</v>
      </c>
      <c r="S212">
        <v>210</v>
      </c>
      <c r="T212" s="192">
        <v>65046822.289988831</v>
      </c>
      <c r="U212" s="192">
        <v>65944925.709163219</v>
      </c>
      <c r="V212" s="192">
        <v>66895348.444181219</v>
      </c>
      <c r="W212" s="192">
        <v>67376298.683700249</v>
      </c>
      <c r="X212" s="192">
        <v>68070967.898270726</v>
      </c>
      <c r="Y212" s="192">
        <v>68227411.804199219</v>
      </c>
      <c r="Z212" s="192">
        <v>69050513.455112278</v>
      </c>
      <c r="AA212" s="192">
        <v>69977861.665953353</v>
      </c>
      <c r="AB212" s="192">
        <v>70680806.98649089</v>
      </c>
      <c r="AC212" s="192">
        <v>71395743.851524323</v>
      </c>
      <c r="AD212" s="192">
        <v>71617246.913831428</v>
      </c>
      <c r="AE212" s="192">
        <f t="shared" si="20"/>
        <v>71617246.913831428</v>
      </c>
      <c r="AF212" s="192">
        <f>HLOOKUP(MAX(T212:AD212),T212:$AD$1158,COUNT(AD212:$AD$1158),FALSE)</f>
        <v>200000</v>
      </c>
      <c r="AK212">
        <v>209</v>
      </c>
      <c r="AL212" s="198">
        <v>63443195.993889064</v>
      </c>
    </row>
    <row r="213" spans="13:38" x14ac:dyDescent="0.25">
      <c r="M213">
        <v>211</v>
      </c>
      <c r="N213">
        <f t="shared" si="17"/>
        <v>-75</v>
      </c>
      <c r="O213">
        <f t="shared" si="18"/>
        <v>1000</v>
      </c>
      <c r="P213">
        <f t="shared" si="19"/>
        <v>0.25</v>
      </c>
      <c r="S213">
        <v>211</v>
      </c>
      <c r="T213" s="192">
        <v>19106143.036516607</v>
      </c>
      <c r="U213" s="192">
        <v>18122001.52738595</v>
      </c>
      <c r="V213" s="192">
        <v>16829458.446110226</v>
      </c>
      <c r="W213" s="192">
        <v>15523811.222280495</v>
      </c>
      <c r="X213" s="192">
        <v>13740897.891197678</v>
      </c>
      <c r="Y213" s="192">
        <v>12183245.659973398</v>
      </c>
      <c r="Z213" s="192">
        <v>10942805.121778952</v>
      </c>
      <c r="AA213" s="192">
        <v>9803970.8078643437</v>
      </c>
      <c r="AB213" s="192">
        <v>8441728.2506369781</v>
      </c>
      <c r="AC213" s="192">
        <v>7090030.4786462355</v>
      </c>
      <c r="AD213" s="192">
        <v>5248443.4641143437</v>
      </c>
      <c r="AE213" s="192">
        <f t="shared" si="20"/>
        <v>19106143.036516607</v>
      </c>
      <c r="AF213" s="192">
        <f>HLOOKUP(MAX(T213:AD213),T213:$AD$1158,COUNT(AD213:$AD$1158),FALSE)</f>
        <v>150000</v>
      </c>
      <c r="AK213">
        <v>210</v>
      </c>
      <c r="AL213" s="198">
        <v>67772005.719194621</v>
      </c>
    </row>
    <row r="214" spans="13:38" x14ac:dyDescent="0.25">
      <c r="M214">
        <v>212</v>
      </c>
      <c r="N214">
        <f t="shared" si="17"/>
        <v>-65</v>
      </c>
      <c r="O214">
        <f t="shared" si="18"/>
        <v>1000</v>
      </c>
      <c r="P214">
        <f t="shared" si="19"/>
        <v>0.25</v>
      </c>
      <c r="S214">
        <v>212</v>
      </c>
      <c r="T214" s="192">
        <v>22770609.423476484</v>
      </c>
      <c r="U214" s="192">
        <v>21778595.132710021</v>
      </c>
      <c r="V214" s="192">
        <v>20835478.572139036</v>
      </c>
      <c r="W214" s="192">
        <v>19426311.101717222</v>
      </c>
      <c r="X214" s="192">
        <v>18225795.332041297</v>
      </c>
      <c r="Y214" s="192">
        <v>16491126.881038211</v>
      </c>
      <c r="Z214" s="192">
        <v>15413508.246778954</v>
      </c>
      <c r="AA214" s="192">
        <v>14437495.836799528</v>
      </c>
      <c r="AB214" s="192">
        <v>13238075.183507347</v>
      </c>
      <c r="AC214" s="192">
        <v>12004063.440644693</v>
      </c>
      <c r="AD214" s="192">
        <v>10370434.204855084</v>
      </c>
      <c r="AE214" s="192">
        <f t="shared" si="20"/>
        <v>22770609.423476484</v>
      </c>
      <c r="AF214" s="192">
        <f>HLOOKUP(MAX(T214:AD214),T214:$AD$1158,COUNT(AD214:$AD$1158),FALSE)</f>
        <v>150000</v>
      </c>
      <c r="AK214">
        <v>211</v>
      </c>
      <c r="AL214" s="198">
        <v>14436943.869914208</v>
      </c>
    </row>
    <row r="215" spans="13:38" x14ac:dyDescent="0.25">
      <c r="M215">
        <v>213</v>
      </c>
      <c r="N215">
        <f t="shared" si="17"/>
        <v>-55</v>
      </c>
      <c r="O215">
        <f t="shared" si="18"/>
        <v>1000</v>
      </c>
      <c r="P215">
        <f t="shared" si="19"/>
        <v>0.25</v>
      </c>
      <c r="S215">
        <v>213</v>
      </c>
      <c r="T215" s="192">
        <v>26162625.723630805</v>
      </c>
      <c r="U215" s="192">
        <v>25613838.389204368</v>
      </c>
      <c r="V215" s="192">
        <v>24654894.081398293</v>
      </c>
      <c r="W215" s="192">
        <v>23814775.005073708</v>
      </c>
      <c r="X215" s="192">
        <v>22370854.649170928</v>
      </c>
      <c r="Y215" s="192">
        <v>21009477.615670413</v>
      </c>
      <c r="Z215" s="192">
        <v>20250747.83011229</v>
      </c>
      <c r="AA215" s="192">
        <v>19297400.310500663</v>
      </c>
      <c r="AB215" s="192">
        <v>18268756.526742946</v>
      </c>
      <c r="AC215" s="192">
        <v>17205521.653414756</v>
      </c>
      <c r="AD215" s="192">
        <v>15912358.073167842</v>
      </c>
      <c r="AE215" s="192">
        <f t="shared" si="20"/>
        <v>26162625.723630805</v>
      </c>
      <c r="AF215" s="192">
        <f>HLOOKUP(MAX(T215:AD215),T215:$AD$1158,COUNT(AD215:$AD$1158),FALSE)</f>
        <v>150000</v>
      </c>
      <c r="AK215">
        <v>212</v>
      </c>
      <c r="AL215" s="198">
        <v>18713652.177395687</v>
      </c>
    </row>
    <row r="216" spans="13:38" x14ac:dyDescent="0.25">
      <c r="M216">
        <v>214</v>
      </c>
      <c r="N216">
        <f t="shared" si="17"/>
        <v>-45</v>
      </c>
      <c r="O216">
        <f t="shared" si="18"/>
        <v>1000</v>
      </c>
      <c r="P216">
        <f t="shared" si="19"/>
        <v>0.25</v>
      </c>
      <c r="S216">
        <v>214</v>
      </c>
      <c r="T216" s="192">
        <v>29827092.110590689</v>
      </c>
      <c r="U216" s="192">
        <v>29237151.508095823</v>
      </c>
      <c r="V216" s="192">
        <v>28787449.379752204</v>
      </c>
      <c r="W216" s="192">
        <v>27717274.884510431</v>
      </c>
      <c r="X216" s="192">
        <v>26718428.514268667</v>
      </c>
      <c r="Y216" s="192">
        <v>25317358.836735226</v>
      </c>
      <c r="Z216" s="192">
        <v>24721450.95511229</v>
      </c>
      <c r="AA216" s="192">
        <v>23838146.878466193</v>
      </c>
      <c r="AB216" s="192">
        <v>23065103.459613316</v>
      </c>
      <c r="AC216" s="192">
        <v>22065391.5656447</v>
      </c>
      <c r="AD216" s="192">
        <v>21034348.813908584</v>
      </c>
      <c r="AE216" s="192">
        <f t="shared" si="20"/>
        <v>29827092.110590689</v>
      </c>
      <c r="AF216" s="192">
        <f>HLOOKUP(MAX(T216:AD216),T216:$AD$1158,COUNT(AD216:$AD$1158),FALSE)</f>
        <v>150000</v>
      </c>
      <c r="AK216">
        <v>213</v>
      </c>
      <c r="AL216" s="198">
        <v>22791146.928867437</v>
      </c>
    </row>
    <row r="217" spans="13:38" x14ac:dyDescent="0.25">
      <c r="M217">
        <v>215</v>
      </c>
      <c r="N217">
        <f t="shared" si="17"/>
        <v>-35</v>
      </c>
      <c r="O217">
        <f t="shared" si="18"/>
        <v>1000</v>
      </c>
      <c r="P217">
        <f t="shared" si="19"/>
        <v>0.25</v>
      </c>
      <c r="S217">
        <v>215</v>
      </c>
      <c r="T217" s="192">
        <v>33320863.811979577</v>
      </c>
      <c r="U217" s="192">
        <v>33226816.221637495</v>
      </c>
      <c r="V217" s="192">
        <v>32606864.889011458</v>
      </c>
      <c r="W217" s="192">
        <v>31894071.880073704</v>
      </c>
      <c r="X217" s="192">
        <v>30863487.831398301</v>
      </c>
      <c r="Y217" s="192">
        <v>29835709.571367428</v>
      </c>
      <c r="Z217" s="192">
        <v>29410578.559278958</v>
      </c>
      <c r="AA217" s="192">
        <v>28944335.99401404</v>
      </c>
      <c r="AB217" s="192">
        <v>28095784.802848909</v>
      </c>
      <c r="AC217" s="192">
        <v>27266849.778414756</v>
      </c>
      <c r="AD217" s="192">
        <v>26406583.896213114</v>
      </c>
      <c r="AE217" s="192">
        <f t="shared" si="20"/>
        <v>33320863.811979577</v>
      </c>
      <c r="AF217" s="192">
        <f>HLOOKUP(MAX(T217:AD217),T217:$AD$1158,COUNT(AD217:$AD$1158),FALSE)</f>
        <v>150000</v>
      </c>
      <c r="AK217">
        <v>214</v>
      </c>
      <c r="AL217" s="198">
        <v>27202940.434537333</v>
      </c>
    </row>
    <row r="218" spans="13:38" x14ac:dyDescent="0.25">
      <c r="M218">
        <v>216</v>
      </c>
      <c r="N218">
        <f t="shared" si="17"/>
        <v>-25</v>
      </c>
      <c r="O218">
        <f t="shared" si="18"/>
        <v>1000</v>
      </c>
      <c r="P218">
        <f t="shared" si="19"/>
        <v>0.25</v>
      </c>
      <c r="S218">
        <v>216</v>
      </c>
      <c r="T218" s="192">
        <v>37101076.967843764</v>
      </c>
      <c r="U218" s="192">
        <v>36850129.34052895</v>
      </c>
      <c r="V218" s="192">
        <v>36612885.015040264</v>
      </c>
      <c r="W218" s="192">
        <v>35840064.95974192</v>
      </c>
      <c r="X218" s="192">
        <v>35211061.69649604</v>
      </c>
      <c r="Y218" s="192">
        <v>34018124.614448711</v>
      </c>
      <c r="Z218" s="192">
        <v>33881281.68427895</v>
      </c>
      <c r="AA218" s="192">
        <v>33485082.561979577</v>
      </c>
      <c r="AB218" s="192">
        <v>32892131.735719286</v>
      </c>
      <c r="AC218" s="192">
        <v>32226018.615220316</v>
      </c>
      <c r="AD218" s="192">
        <v>31528574.636953853</v>
      </c>
      <c r="AE218" s="192">
        <f t="shared" si="20"/>
        <v>37101076.967843764</v>
      </c>
      <c r="AF218" s="192">
        <f>HLOOKUP(MAX(T218:AD218),T218:$AD$1158,COUNT(AD218:$AD$1158),FALSE)</f>
        <v>150000</v>
      </c>
      <c r="AK218">
        <v>215</v>
      </c>
      <c r="AL218" s="198">
        <v>31280435.186009079</v>
      </c>
    </row>
    <row r="219" spans="13:38" x14ac:dyDescent="0.25">
      <c r="M219">
        <v>217</v>
      </c>
      <c r="N219">
        <f t="shared" si="17"/>
        <v>-15</v>
      </c>
      <c r="O219">
        <f t="shared" si="18"/>
        <v>1000</v>
      </c>
      <c r="P219">
        <f t="shared" si="19"/>
        <v>0.25</v>
      </c>
      <c r="S219">
        <v>217</v>
      </c>
      <c r="T219" s="192">
        <v>40594848.669232659</v>
      </c>
      <c r="U219" s="192">
        <v>40685372.597023293</v>
      </c>
      <c r="V219" s="192">
        <v>40321060.812365368</v>
      </c>
      <c r="W219" s="192">
        <v>40016861.955305189</v>
      </c>
      <c r="X219" s="192">
        <v>39318394.756552614</v>
      </c>
      <c r="Y219" s="192">
        <v>38536475.349080913</v>
      </c>
      <c r="Z219" s="192">
        <v>38570409.288445622</v>
      </c>
      <c r="AA219" s="192">
        <v>38344987.035680704</v>
      </c>
      <c r="AB219" s="192">
        <v>38081713.461542331</v>
      </c>
      <c r="AC219" s="192">
        <v>37427476.827990375</v>
      </c>
      <c r="AD219" s="192">
        <v>36900809.719258375</v>
      </c>
      <c r="AE219" s="192">
        <f t="shared" si="20"/>
        <v>40685372.597023293</v>
      </c>
      <c r="AF219" s="192">
        <f>HLOOKUP(MAX(T219:AD219),T219:$AD$1158,COUNT(AD219:$AD$1158),FALSE)</f>
        <v>155000</v>
      </c>
      <c r="AK219">
        <v>216</v>
      </c>
      <c r="AL219" s="198">
        <v>35557143.493490554</v>
      </c>
    </row>
    <row r="220" spans="13:38" x14ac:dyDescent="0.25">
      <c r="M220">
        <v>218</v>
      </c>
      <c r="N220">
        <f t="shared" si="17"/>
        <v>-10</v>
      </c>
      <c r="O220">
        <f t="shared" si="18"/>
        <v>1000</v>
      </c>
      <c r="P220">
        <f t="shared" si="19"/>
        <v>0.25</v>
      </c>
      <c r="S220">
        <v>218</v>
      </c>
      <c r="T220" s="192">
        <v>42470455.102488838</v>
      </c>
      <c r="U220" s="192">
        <v>42469739.157594286</v>
      </c>
      <c r="V220" s="192">
        <v>42574499.276871547</v>
      </c>
      <c r="W220" s="192">
        <v>42092067.515683278</v>
      </c>
      <c r="X220" s="192">
        <v>41680963.879495002</v>
      </c>
      <c r="Y220" s="192">
        <v>40781378.938651375</v>
      </c>
      <c r="Z220" s="192">
        <v>40859471.788445622</v>
      </c>
      <c r="AA220" s="192">
        <v>40563910.445853025</v>
      </c>
      <c r="AB220" s="192">
        <v>40378609.761053652</v>
      </c>
      <c r="AC220" s="192">
        <v>39966640.601138525</v>
      </c>
      <c r="AD220" s="192">
        <v>39523340.583455913</v>
      </c>
      <c r="AE220" s="192">
        <f t="shared" si="20"/>
        <v>42574499.276871547</v>
      </c>
      <c r="AF220" s="192">
        <f>HLOOKUP(MAX(T220:AD220),T220:$AD$1158,COUNT(AD220:$AD$1158),FALSE)</f>
        <v>160000</v>
      </c>
      <c r="AK220">
        <v>217</v>
      </c>
      <c r="AL220" s="198">
        <v>39634638.244962312</v>
      </c>
    </row>
    <row r="221" spans="13:38" x14ac:dyDescent="0.25">
      <c r="M221">
        <v>219</v>
      </c>
      <c r="N221">
        <f t="shared" si="17"/>
        <v>-5</v>
      </c>
      <c r="O221">
        <f t="shared" si="18"/>
        <v>1000</v>
      </c>
      <c r="P221">
        <f t="shared" si="19"/>
        <v>0.25</v>
      </c>
      <c r="S221">
        <v>219</v>
      </c>
      <c r="T221" s="192">
        <v>44259315.056192532</v>
      </c>
      <c r="U221" s="192">
        <v>44341966.202347368</v>
      </c>
      <c r="V221" s="192">
        <v>44327080.938394174</v>
      </c>
      <c r="W221" s="192">
        <v>43999099.368499637</v>
      </c>
      <c r="X221" s="192">
        <v>43665968.621650353</v>
      </c>
      <c r="Y221" s="192">
        <v>42844356.570145726</v>
      </c>
      <c r="Z221" s="192">
        <v>43000422.30927895</v>
      </c>
      <c r="AA221" s="192">
        <v>42936340.03690242</v>
      </c>
      <c r="AB221" s="192">
        <v>42878060.394412696</v>
      </c>
      <c r="AC221" s="192">
        <v>42341509.789988838</v>
      </c>
      <c r="AD221" s="192">
        <v>41873623.505266607</v>
      </c>
      <c r="AE221" s="192">
        <f t="shared" si="20"/>
        <v>44341966.202347368</v>
      </c>
      <c r="AF221" s="192">
        <f>HLOOKUP(MAX(T221:AD221),T221:$AD$1158,COUNT(AD221:$AD$1158),FALSE)</f>
        <v>155000</v>
      </c>
      <c r="AK221">
        <v>218</v>
      </c>
      <c r="AL221" s="198">
        <v>41921586.116710298</v>
      </c>
    </row>
    <row r="222" spans="13:38" x14ac:dyDescent="0.25">
      <c r="M222">
        <v>220</v>
      </c>
      <c r="N222">
        <f t="shared" si="17"/>
        <v>0</v>
      </c>
      <c r="O222">
        <f t="shared" si="18"/>
        <v>1000</v>
      </c>
      <c r="P222">
        <f t="shared" si="19"/>
        <v>0.25</v>
      </c>
      <c r="S222">
        <v>220</v>
      </c>
      <c r="T222" s="192">
        <v>45932428.24099192</v>
      </c>
      <c r="U222" s="192">
        <v>46426123.384703338</v>
      </c>
      <c r="V222" s="192">
        <v>46317437.484176077</v>
      </c>
      <c r="W222" s="192">
        <v>46268864.511246547</v>
      </c>
      <c r="X222" s="192">
        <v>45826023.196624629</v>
      </c>
      <c r="Y222" s="192">
        <v>45299729.673283584</v>
      </c>
      <c r="Z222" s="192">
        <v>45548599.392612286</v>
      </c>
      <c r="AA222" s="192">
        <v>45577321.100431226</v>
      </c>
      <c r="AB222" s="192">
        <v>45409291.104289249</v>
      </c>
      <c r="AC222" s="192">
        <v>45168098.813908584</v>
      </c>
      <c r="AD222" s="192">
        <v>44895575.665760435</v>
      </c>
      <c r="AE222" s="192">
        <f t="shared" si="20"/>
        <v>46426123.384703338</v>
      </c>
      <c r="AF222" s="192">
        <f>HLOOKUP(MAX(T222:AD222),T222:$AD$1158,COUNT(AD222:$AD$1158),FALSE)</f>
        <v>155000</v>
      </c>
      <c r="AK222">
        <v>219</v>
      </c>
      <c r="AL222" s="198">
        <v>43911346.552443787</v>
      </c>
    </row>
    <row r="223" spans="13:38" x14ac:dyDescent="0.25">
      <c r="M223">
        <v>221</v>
      </c>
      <c r="N223">
        <f t="shared" si="17"/>
        <v>10</v>
      </c>
      <c r="O223">
        <f t="shared" si="18"/>
        <v>1000</v>
      </c>
      <c r="P223">
        <f t="shared" si="19"/>
        <v>0.25</v>
      </c>
      <c r="S223">
        <v>221</v>
      </c>
      <c r="T223" s="192">
        <v>49744439.95974192</v>
      </c>
      <c r="U223" s="192">
        <v>50082716.990027413</v>
      </c>
      <c r="V223" s="192">
        <v>50323457.610204883</v>
      </c>
      <c r="W223" s="192">
        <v>50251101.924440995</v>
      </c>
      <c r="X223" s="192">
        <v>50173597.061722375</v>
      </c>
      <c r="Y223" s="192">
        <v>49607610.894348398</v>
      </c>
      <c r="Z223" s="192">
        <v>50019302.517612286</v>
      </c>
      <c r="AA223" s="192">
        <v>50210846.129366398</v>
      </c>
      <c r="AB223" s="192">
        <v>50109599.34438698</v>
      </c>
      <c r="AC223" s="192">
        <v>50127267.650714137</v>
      </c>
      <c r="AD223" s="192">
        <v>49915007.250122577</v>
      </c>
      <c r="AE223" s="192">
        <f t="shared" si="20"/>
        <v>50323457.610204883</v>
      </c>
      <c r="AF223" s="192">
        <f>HLOOKUP(MAX(T223:AD223),T223:$AD$1158,COUNT(AD223:$AD$1158),FALSE)</f>
        <v>160000</v>
      </c>
      <c r="AK223">
        <v>220</v>
      </c>
      <c r="AL223" s="198">
        <v>45999080.868182063</v>
      </c>
    </row>
    <row r="224" spans="13:38" x14ac:dyDescent="0.25">
      <c r="M224">
        <v>222</v>
      </c>
      <c r="N224">
        <f t="shared" si="17"/>
        <v>20</v>
      </c>
      <c r="O224">
        <f t="shared" si="18"/>
        <v>1000</v>
      </c>
      <c r="P224">
        <f t="shared" si="19"/>
        <v>0.25</v>
      </c>
      <c r="S224">
        <v>222</v>
      </c>
      <c r="T224" s="192">
        <v>53206413.098245002</v>
      </c>
      <c r="U224" s="192">
        <v>53917960.246521756</v>
      </c>
      <c r="V224" s="192">
        <v>54108110.709484719</v>
      </c>
      <c r="W224" s="192">
        <v>54427898.920004256</v>
      </c>
      <c r="X224" s="192">
        <v>54197932.356218249</v>
      </c>
      <c r="Y224" s="192">
        <v>54125961.628980599</v>
      </c>
      <c r="Z224" s="192">
        <v>54708430.12177895</v>
      </c>
      <c r="AA224" s="192">
        <v>55070750.603067532</v>
      </c>
      <c r="AB224" s="192">
        <v>55395219.762982666</v>
      </c>
      <c r="AC224" s="192">
        <v>55328725.863484196</v>
      </c>
      <c r="AD224" s="192">
        <v>55287242.332427107</v>
      </c>
      <c r="AE224" s="192">
        <f t="shared" si="20"/>
        <v>55395219.762982666</v>
      </c>
      <c r="AF224" s="192">
        <f>HLOOKUP(MAX(T224:AD224),T224:$AD$1158,COUNT(AD224:$AD$1158),FALSE)</f>
        <v>190000</v>
      </c>
      <c r="AK224">
        <v>221</v>
      </c>
      <c r="AL224" s="198">
        <v>50275789.175663531</v>
      </c>
    </row>
    <row r="225" spans="13:38" x14ac:dyDescent="0.25">
      <c r="M225">
        <v>223</v>
      </c>
      <c r="N225">
        <f t="shared" si="17"/>
        <v>30</v>
      </c>
      <c r="O225">
        <f t="shared" si="18"/>
        <v>1000</v>
      </c>
      <c r="P225">
        <f t="shared" si="19"/>
        <v>0.25</v>
      </c>
      <c r="S225">
        <v>223</v>
      </c>
      <c r="T225" s="192">
        <v>56870879.485204883</v>
      </c>
      <c r="U225" s="192">
        <v>57468056.295261458</v>
      </c>
      <c r="V225" s="192">
        <v>58114130.835513525</v>
      </c>
      <c r="W225" s="192">
        <v>58373891.999672465</v>
      </c>
      <c r="X225" s="192">
        <v>58545506.221315987</v>
      </c>
      <c r="Y225" s="192">
        <v>58394634.669425555</v>
      </c>
      <c r="Z225" s="192">
        <v>59048924.913445614</v>
      </c>
      <c r="AA225" s="192">
        <v>59704275.632002719</v>
      </c>
      <c r="AB225" s="192">
        <v>60095528.003080405</v>
      </c>
      <c r="AC225" s="192">
        <v>60287894.700289756</v>
      </c>
      <c r="AD225" s="192">
        <v>60409233.073167838</v>
      </c>
      <c r="AE225" s="192">
        <f t="shared" si="20"/>
        <v>60409233.073167838</v>
      </c>
      <c r="AF225" s="192">
        <f>HLOOKUP(MAX(T225:AD225),T225:$AD$1158,COUNT(AD225:$AD$1158),FALSE)</f>
        <v>200000</v>
      </c>
      <c r="AK225">
        <v>222</v>
      </c>
      <c r="AL225" s="198">
        <v>54271639.027131304</v>
      </c>
    </row>
    <row r="226" spans="13:38" x14ac:dyDescent="0.25">
      <c r="M226">
        <v>224</v>
      </c>
      <c r="N226">
        <f t="shared" si="17"/>
        <v>40</v>
      </c>
      <c r="O226">
        <f t="shared" si="18"/>
        <v>1000</v>
      </c>
      <c r="P226">
        <f t="shared" si="19"/>
        <v>0.25</v>
      </c>
      <c r="S226">
        <v>224</v>
      </c>
      <c r="T226" s="192">
        <v>60364651.186593771</v>
      </c>
      <c r="U226" s="192">
        <v>61303299.551755801</v>
      </c>
      <c r="V226" s="192">
        <v>61933546.344772778</v>
      </c>
      <c r="W226" s="192">
        <v>62550688.995235741</v>
      </c>
      <c r="X226" s="192">
        <v>62690565.538445614</v>
      </c>
      <c r="Y226" s="192">
        <v>63094911.362133898</v>
      </c>
      <c r="Z226" s="192">
        <v>63738052.517612278</v>
      </c>
      <c r="AA226" s="192">
        <v>64564180.105703846</v>
      </c>
      <c r="AB226" s="192">
        <v>65126209.346315995</v>
      </c>
      <c r="AC226" s="192">
        <v>65653647.497357652</v>
      </c>
      <c r="AD226" s="192">
        <v>65781468.155472368</v>
      </c>
      <c r="AE226" s="192">
        <f t="shared" si="20"/>
        <v>65781468.155472368</v>
      </c>
      <c r="AF226" s="192">
        <f>HLOOKUP(MAX(T226:AD226),T226:$AD$1158,COUNT(AD226:$AD$1158),FALSE)</f>
        <v>200000</v>
      </c>
      <c r="AK226">
        <v>223</v>
      </c>
      <c r="AL226" s="198">
        <v>58548347.334612772</v>
      </c>
    </row>
    <row r="227" spans="13:38" x14ac:dyDescent="0.25">
      <c r="M227">
        <v>225</v>
      </c>
      <c r="N227">
        <f t="shared" si="17"/>
        <v>50</v>
      </c>
      <c r="O227">
        <f t="shared" si="18"/>
        <v>1000</v>
      </c>
      <c r="P227">
        <f t="shared" si="19"/>
        <v>0.25</v>
      </c>
      <c r="S227">
        <v>225</v>
      </c>
      <c r="T227" s="192">
        <v>64029117.573553652</v>
      </c>
      <c r="U227" s="192">
        <v>64959893.157079875</v>
      </c>
      <c r="V227" s="192">
        <v>65939566.470801592</v>
      </c>
      <c r="W227" s="192">
        <v>66453188.874672487</v>
      </c>
      <c r="X227" s="192">
        <v>67175462.979289249</v>
      </c>
      <c r="Y227" s="192">
        <v>67363584.402578846</v>
      </c>
      <c r="Z227" s="192">
        <v>68208755.642612278</v>
      </c>
      <c r="AA227" s="192">
        <v>69155533.106925562</v>
      </c>
      <c r="AB227" s="192">
        <v>69878902.327926069</v>
      </c>
      <c r="AC227" s="192">
        <v>70612816.334163219</v>
      </c>
      <c r="AD227" s="192">
        <v>70856841.097859204</v>
      </c>
      <c r="AE227" s="192">
        <f t="shared" si="20"/>
        <v>70856841.097859204</v>
      </c>
      <c r="AF227" s="192">
        <f>HLOOKUP(MAX(T227:AD227),T227:$AD$1158,COUNT(AD227:$AD$1158),FALSE)</f>
        <v>200000</v>
      </c>
      <c r="AK227">
        <v>224</v>
      </c>
      <c r="AL227" s="198">
        <v>62588730.767900899</v>
      </c>
    </row>
    <row r="228" spans="13:38" x14ac:dyDescent="0.25">
      <c r="M228">
        <v>226</v>
      </c>
      <c r="N228">
        <f t="shared" si="17"/>
        <v>-75</v>
      </c>
      <c r="O228">
        <f t="shared" si="18"/>
        <v>3000</v>
      </c>
      <c r="P228">
        <f t="shared" si="19"/>
        <v>0.25</v>
      </c>
      <c r="S228">
        <v>226</v>
      </c>
      <c r="T228" s="192">
        <v>18727153.5978592</v>
      </c>
      <c r="U228" s="192">
        <v>17773257.314422984</v>
      </c>
      <c r="V228" s="192">
        <v>16512391.750508375</v>
      </c>
      <c r="W228" s="192">
        <v>15235995.105382349</v>
      </c>
      <c r="X228" s="192">
        <v>13485753.938651381</v>
      </c>
      <c r="Y228" s="192">
        <v>11955706.597473398</v>
      </c>
      <c r="Z228" s="192">
        <v>10737335.648399321</v>
      </c>
      <c r="AA228" s="192">
        <v>9617930.587956937</v>
      </c>
      <c r="AB228" s="192">
        <v>8276111.931192534</v>
      </c>
      <c r="AC228" s="192">
        <v>6943391.3004054949</v>
      </c>
      <c r="AD228" s="192">
        <v>5124325.9872624902</v>
      </c>
      <c r="AE228" s="192">
        <f t="shared" si="20"/>
        <v>18727153.5978592</v>
      </c>
      <c r="AF228" s="192">
        <f>HLOOKUP(MAX(T228:AD228),T228:$AD$1158,COUNT(AD228:$AD$1158),FALSE)</f>
        <v>150000</v>
      </c>
      <c r="AK228">
        <v>225</v>
      </c>
      <c r="AL228" s="198">
        <v>66865439.075382367</v>
      </c>
    </row>
    <row r="229" spans="13:38" x14ac:dyDescent="0.25">
      <c r="M229">
        <v>227</v>
      </c>
      <c r="N229">
        <f t="shared" si="17"/>
        <v>-65</v>
      </c>
      <c r="O229">
        <f t="shared" si="18"/>
        <v>3000</v>
      </c>
      <c r="P229">
        <f t="shared" si="19"/>
        <v>0.25</v>
      </c>
      <c r="S229">
        <v>227</v>
      </c>
      <c r="T229" s="192">
        <v>22339518.566995002</v>
      </c>
      <c r="U229" s="192">
        <v>21380176.440580394</v>
      </c>
      <c r="V229" s="192">
        <v>20466310.458713111</v>
      </c>
      <c r="W229" s="192">
        <v>19089815.152643152</v>
      </c>
      <c r="X229" s="192">
        <v>17916904.273013521</v>
      </c>
      <c r="Y229" s="192">
        <v>16213913.339371547</v>
      </c>
      <c r="Z229" s="192">
        <v>15158364.294232655</v>
      </c>
      <c r="AA229" s="192">
        <v>14201781.137725454</v>
      </c>
      <c r="AB229" s="192">
        <v>13022784.384896237</v>
      </c>
      <c r="AC229" s="192">
        <v>11808201.895505805</v>
      </c>
      <c r="AD229" s="192">
        <v>10196642.248836566</v>
      </c>
      <c r="AE229" s="192">
        <f t="shared" si="20"/>
        <v>22339518.566995002</v>
      </c>
      <c r="AF229" s="192">
        <f>HLOOKUP(MAX(T229:AD229),T229:$AD$1158,COUNT(AD229:$AD$1158),FALSE)</f>
        <v>150000</v>
      </c>
      <c r="AK229">
        <v>226</v>
      </c>
      <c r="AL229" s="198">
        <v>14169092.503879737</v>
      </c>
    </row>
    <row r="230" spans="13:38" x14ac:dyDescent="0.25">
      <c r="M230">
        <v>228</v>
      </c>
      <c r="N230">
        <f t="shared" si="17"/>
        <v>-55</v>
      </c>
      <c r="O230">
        <f t="shared" si="18"/>
        <v>3000</v>
      </c>
      <c r="P230">
        <f t="shared" si="19"/>
        <v>0.25</v>
      </c>
      <c r="S230">
        <v>228</v>
      </c>
      <c r="T230" s="192">
        <v>25683307.14724192</v>
      </c>
      <c r="U230" s="192">
        <v>25163318.279250663</v>
      </c>
      <c r="V230" s="192">
        <v>24236051.4888057</v>
      </c>
      <c r="W230" s="192">
        <v>23423537.302527409</v>
      </c>
      <c r="X230" s="192">
        <v>22012289.110976484</v>
      </c>
      <c r="Y230" s="192">
        <v>20680162.656179674</v>
      </c>
      <c r="Z230" s="192">
        <v>19941856.77108451</v>
      </c>
      <c r="AA230" s="192">
        <v>19009584.193602514</v>
      </c>
      <c r="AB230" s="192">
        <v>18001364.31030776</v>
      </c>
      <c r="AC230" s="192">
        <v>16957558.690451793</v>
      </c>
      <c r="AD230" s="192">
        <v>15684819.010667842</v>
      </c>
      <c r="AE230" s="192">
        <f t="shared" si="20"/>
        <v>25683307.14724192</v>
      </c>
      <c r="AF230" s="192">
        <f>HLOOKUP(MAX(T230:AD230),T230:$AD$1158,COUNT(AD230:$AD$1158),FALSE)</f>
        <v>150000</v>
      </c>
      <c r="AK230">
        <v>227</v>
      </c>
      <c r="AL230" s="198">
        <v>18393699.393537138</v>
      </c>
    </row>
    <row r="231" spans="13:38" x14ac:dyDescent="0.25">
      <c r="M231">
        <v>229</v>
      </c>
      <c r="N231">
        <f t="shared" si="17"/>
        <v>-45</v>
      </c>
      <c r="O231">
        <f t="shared" si="18"/>
        <v>3000</v>
      </c>
      <c r="P231">
        <f t="shared" si="19"/>
        <v>0.25</v>
      </c>
      <c r="S231">
        <v>229</v>
      </c>
      <c r="T231" s="192">
        <v>29295672.116377722</v>
      </c>
      <c r="U231" s="192">
        <v>28737409.031243976</v>
      </c>
      <c r="V231" s="192">
        <v>28314859.680678133</v>
      </c>
      <c r="W231" s="192">
        <v>27277357.349788211</v>
      </c>
      <c r="X231" s="192">
        <v>26307761.558250148</v>
      </c>
      <c r="Y231" s="192">
        <v>24938369.398077819</v>
      </c>
      <c r="Z231" s="192">
        <v>24362885.416917842</v>
      </c>
      <c r="AA231" s="192">
        <v>23501650.929392125</v>
      </c>
      <c r="AB231" s="192">
        <v>22748036.764011465</v>
      </c>
      <c r="AC231" s="192">
        <v>21768748.770505805</v>
      </c>
      <c r="AD231" s="192">
        <v>20757135.272241917</v>
      </c>
      <c r="AE231" s="192">
        <f t="shared" si="20"/>
        <v>29295672.116377722</v>
      </c>
      <c r="AF231" s="192">
        <f>HLOOKUP(MAX(T231:AD231),T231:$AD$1158,COUNT(AD231:$AD$1158),FALSE)</f>
        <v>150000</v>
      </c>
      <c r="AK231">
        <v>228</v>
      </c>
      <c r="AL231" s="198">
        <v>22421519.665842228</v>
      </c>
    </row>
    <row r="232" spans="13:38" x14ac:dyDescent="0.25">
      <c r="M232">
        <v>230</v>
      </c>
      <c r="N232">
        <f t="shared" si="17"/>
        <v>-35</v>
      </c>
      <c r="O232">
        <f t="shared" si="18"/>
        <v>3000</v>
      </c>
      <c r="P232">
        <f t="shared" si="19"/>
        <v>0.25</v>
      </c>
      <c r="S232">
        <v>230</v>
      </c>
      <c r="T232" s="192">
        <v>32739769.338599943</v>
      </c>
      <c r="U232" s="192">
        <v>32672874.526035637</v>
      </c>
      <c r="V232" s="192">
        <v>32084600.710770726</v>
      </c>
      <c r="W232" s="192">
        <v>31402052.927527413</v>
      </c>
      <c r="X232" s="192">
        <v>30403146.396213107</v>
      </c>
      <c r="Y232" s="192">
        <v>29404618.71488595</v>
      </c>
      <c r="Z232" s="192">
        <v>28999911.603260439</v>
      </c>
      <c r="AA232" s="192">
        <v>28553098.291467741</v>
      </c>
      <c r="AB232" s="192">
        <v>27726616.689422987</v>
      </c>
      <c r="AC232" s="192">
        <v>26918105.565451793</v>
      </c>
      <c r="AD232" s="192">
        <v>26077268.936722372</v>
      </c>
      <c r="AE232" s="192">
        <f t="shared" si="20"/>
        <v>32739769.338599943</v>
      </c>
      <c r="AF232" s="192">
        <f>HLOOKUP(MAX(T232:AD232),T232:$AD$1158,COUNT(AD232:$AD$1158),FALSE)</f>
        <v>150000</v>
      </c>
      <c r="AK232">
        <v>229</v>
      </c>
      <c r="AL232" s="198">
        <v>26779566.065030634</v>
      </c>
    </row>
    <row r="233" spans="13:38" x14ac:dyDescent="0.25">
      <c r="M233">
        <v>231</v>
      </c>
      <c r="N233">
        <f t="shared" si="17"/>
        <v>-25</v>
      </c>
      <c r="O233">
        <f t="shared" si="18"/>
        <v>3000</v>
      </c>
      <c r="P233">
        <f t="shared" si="19"/>
        <v>0.25</v>
      </c>
      <c r="S233">
        <v>231</v>
      </c>
      <c r="T233" s="192">
        <v>36466235.387982652</v>
      </c>
      <c r="U233" s="192">
        <v>36246965.27802895</v>
      </c>
      <c r="V233" s="192">
        <v>36038519.41897545</v>
      </c>
      <c r="W233" s="192">
        <v>35298823.640297472</v>
      </c>
      <c r="X233" s="192">
        <v>34698618.843486778</v>
      </c>
      <c r="Y233" s="192">
        <v>33538806.038059816</v>
      </c>
      <c r="Z233" s="192">
        <v>33420940.249093771</v>
      </c>
      <c r="AA233" s="192">
        <v>33045165.027257353</v>
      </c>
      <c r="AB233" s="192">
        <v>32473289.143126689</v>
      </c>
      <c r="AC233" s="192">
        <v>31827599.923090681</v>
      </c>
      <c r="AD233" s="192">
        <v>31149585.19829645</v>
      </c>
      <c r="AE233" s="192">
        <f t="shared" si="20"/>
        <v>36466235.387982652</v>
      </c>
      <c r="AF233" s="192">
        <f>HLOOKUP(MAX(T233:AD233),T233:$AD$1158,COUNT(AD233:$AD$1158),FALSE)</f>
        <v>150000</v>
      </c>
      <c r="AK233">
        <v>230</v>
      </c>
      <c r="AL233" s="198">
        <v>30807386.337335721</v>
      </c>
    </row>
    <row r="234" spans="13:38" x14ac:dyDescent="0.25">
      <c r="M234">
        <v>232</v>
      </c>
      <c r="N234">
        <f t="shared" si="17"/>
        <v>-15</v>
      </c>
      <c r="O234">
        <f t="shared" si="18"/>
        <v>3000</v>
      </c>
      <c r="P234">
        <f t="shared" si="19"/>
        <v>0.25</v>
      </c>
      <c r="S234">
        <v>232</v>
      </c>
      <c r="T234" s="192">
        <v>39910332.610204883</v>
      </c>
      <c r="U234" s="192">
        <v>40030107.116699219</v>
      </c>
      <c r="V234" s="192">
        <v>39698467.496393152</v>
      </c>
      <c r="W234" s="192">
        <v>39423519.218036674</v>
      </c>
      <c r="X234" s="192">
        <v>38756729.536645204</v>
      </c>
      <c r="Y234" s="192">
        <v>38005055.35486795</v>
      </c>
      <c r="Z234" s="192">
        <v>38057966.435436361</v>
      </c>
      <c r="AA234" s="192">
        <v>37852968.083134413</v>
      </c>
      <c r="AB234" s="192">
        <v>37609123.762468256</v>
      </c>
      <c r="AC234" s="192">
        <v>36976956.718036674</v>
      </c>
      <c r="AD234" s="192">
        <v>36469718.862776898</v>
      </c>
      <c r="AE234" s="192">
        <f t="shared" si="20"/>
        <v>40030107.116699219</v>
      </c>
      <c r="AF234" s="192">
        <f>HLOOKUP(MAX(T234:AD234),T234:$AD$1158,COUNT(AD234:$AD$1158),FALSE)</f>
        <v>155000</v>
      </c>
      <c r="AK234">
        <v>231</v>
      </c>
      <c r="AL234" s="198">
        <v>35031993.226993121</v>
      </c>
    </row>
    <row r="235" spans="13:38" x14ac:dyDescent="0.25">
      <c r="M235">
        <v>233</v>
      </c>
      <c r="N235">
        <f t="shared" si="17"/>
        <v>-10</v>
      </c>
      <c r="O235">
        <f t="shared" si="18"/>
        <v>3000</v>
      </c>
      <c r="P235">
        <f t="shared" si="19"/>
        <v>0.25</v>
      </c>
      <c r="S235">
        <v>233</v>
      </c>
      <c r="T235" s="192">
        <v>41759271.653414756</v>
      </c>
      <c r="U235" s="192">
        <v>41790233.225881323</v>
      </c>
      <c r="V235" s="192">
        <v>41922598.235204883</v>
      </c>
      <c r="W235" s="192">
        <v>41472838.638368458</v>
      </c>
      <c r="X235" s="192">
        <v>41090985.580883898</v>
      </c>
      <c r="Y235" s="192">
        <v>40224072.804392122</v>
      </c>
      <c r="Z235" s="192">
        <v>40321594.907658584</v>
      </c>
      <c r="AA235" s="192">
        <v>40048103.154186361</v>
      </c>
      <c r="AB235" s="192">
        <v>39882231.722859211</v>
      </c>
      <c r="AC235" s="192">
        <v>39490686.463407047</v>
      </c>
      <c r="AD235" s="192">
        <v>39066815.699196644</v>
      </c>
      <c r="AE235" s="192">
        <f t="shared" si="20"/>
        <v>41922598.235204883</v>
      </c>
      <c r="AF235" s="192">
        <f>HLOOKUP(MAX(T235:AD235),T235:$AD$1158,COUNT(AD235:$AD$1158),FALSE)</f>
        <v>160000</v>
      </c>
      <c r="AK235">
        <v>232</v>
      </c>
      <c r="AL235" s="198">
        <v>39059813.499298215</v>
      </c>
    </row>
    <row r="236" spans="13:38" x14ac:dyDescent="0.25">
      <c r="M236">
        <v>234</v>
      </c>
      <c r="N236">
        <f t="shared" si="17"/>
        <v>-5</v>
      </c>
      <c r="O236">
        <f t="shared" si="18"/>
        <v>3000</v>
      </c>
      <c r="P236">
        <f t="shared" si="19"/>
        <v>0.25</v>
      </c>
      <c r="S236">
        <v>234</v>
      </c>
      <c r="T236" s="192">
        <v>43522697.579340681</v>
      </c>
      <c r="U236" s="192">
        <v>43637026.242856637</v>
      </c>
      <c r="V236" s="192">
        <v>43652386.204597883</v>
      </c>
      <c r="W236" s="192">
        <v>43356082.152064458</v>
      </c>
      <c r="X236" s="192">
        <v>43052201.983918875</v>
      </c>
      <c r="Y236" s="192">
        <v>42263262.096766092</v>
      </c>
      <c r="Z236" s="192">
        <v>42438757.089371547</v>
      </c>
      <c r="AA236" s="192">
        <v>42395098.717457972</v>
      </c>
      <c r="AB236" s="192">
        <v>42355796.216171965</v>
      </c>
      <c r="AC236" s="192">
        <v>41841767.31313698</v>
      </c>
      <c r="AD236" s="192">
        <v>41394304.928877719</v>
      </c>
      <c r="AE236" s="192">
        <f t="shared" si="20"/>
        <v>43652386.204597883</v>
      </c>
      <c r="AF236" s="192">
        <f>HLOOKUP(MAX(T236:AD236),T236:$AD$1158,COUNT(AD236:$AD$1158),FALSE)</f>
        <v>160000</v>
      </c>
      <c r="AK236">
        <v>233</v>
      </c>
      <c r="AL236" s="198">
        <v>41318900.404611006</v>
      </c>
    </row>
    <row r="237" spans="13:38" x14ac:dyDescent="0.25">
      <c r="M237">
        <v>235</v>
      </c>
      <c r="N237">
        <f t="shared" si="17"/>
        <v>0</v>
      </c>
      <c r="O237">
        <f t="shared" si="18"/>
        <v>3000</v>
      </c>
      <c r="P237">
        <f t="shared" si="19"/>
        <v>0.25</v>
      </c>
      <c r="S237">
        <v>235</v>
      </c>
      <c r="T237" s="192">
        <v>45172022.425019696</v>
      </c>
      <c r="U237" s="192">
        <v>45692870.346508898</v>
      </c>
      <c r="V237" s="192">
        <v>45616856.610333487</v>
      </c>
      <c r="W237" s="192">
        <v>45597534.216107659</v>
      </c>
      <c r="X237" s="192">
        <v>45186370.418846861</v>
      </c>
      <c r="Y237" s="192">
        <v>44690322.121200256</v>
      </c>
      <c r="Z237" s="192">
        <v>44958621.094001181</v>
      </c>
      <c r="AA237" s="192">
        <v>45007766.702283069</v>
      </c>
      <c r="AB237" s="192">
        <v>44860811.648270726</v>
      </c>
      <c r="AC237" s="192">
        <v>44640043.258353025</v>
      </c>
      <c r="AD237" s="192">
        <v>44386949.363677099</v>
      </c>
      <c r="AE237" s="192">
        <f t="shared" si="20"/>
        <v>45692870.346508898</v>
      </c>
      <c r="AF237" s="192">
        <f>HLOOKUP(MAX(T237:AD237),T237:$AD$1158,COUNT(AD237:$AD$1158),FALSE)</f>
        <v>155000</v>
      </c>
      <c r="AK237">
        <v>234</v>
      </c>
      <c r="AL237" s="198">
        <v>43284420.388955615</v>
      </c>
    </row>
    <row r="238" spans="13:38" x14ac:dyDescent="0.25">
      <c r="M238">
        <v>236</v>
      </c>
      <c r="N238">
        <f t="shared" si="17"/>
        <v>10</v>
      </c>
      <c r="O238">
        <f t="shared" si="18"/>
        <v>3000</v>
      </c>
      <c r="P238">
        <f t="shared" si="19"/>
        <v>0.25</v>
      </c>
      <c r="S238">
        <v>236</v>
      </c>
      <c r="T238" s="192">
        <v>48929834.925019696</v>
      </c>
      <c r="U238" s="192">
        <v>49299789.472666301</v>
      </c>
      <c r="V238" s="192">
        <v>49570775.318538211</v>
      </c>
      <c r="W238" s="192">
        <v>49530097.150135443</v>
      </c>
      <c r="X238" s="192">
        <v>49481842.866120517</v>
      </c>
      <c r="Y238" s="192">
        <v>48948528.863098398</v>
      </c>
      <c r="Z238" s="192">
        <v>49379649.73983451</v>
      </c>
      <c r="AA238" s="192">
        <v>49591617.252051584</v>
      </c>
      <c r="AB238" s="192">
        <v>49512440.056192532</v>
      </c>
      <c r="AC238" s="192">
        <v>49549537.615991913</v>
      </c>
      <c r="AD238" s="192">
        <v>49357701.115863316</v>
      </c>
      <c r="AE238" s="192">
        <f t="shared" si="20"/>
        <v>49591617.252051584</v>
      </c>
      <c r="AF238" s="192">
        <f>HLOOKUP(MAX(T238:AD238),T238:$AD$1158,COUNT(AD238:$AD$1158),FALSE)</f>
        <v>185000</v>
      </c>
      <c r="AK238">
        <v>235</v>
      </c>
      <c r="AL238" s="198">
        <v>45346720.6769161</v>
      </c>
    </row>
    <row r="239" spans="13:38" x14ac:dyDescent="0.25">
      <c r="M239">
        <v>237</v>
      </c>
      <c r="N239">
        <f t="shared" si="17"/>
        <v>20</v>
      </c>
      <c r="O239">
        <f t="shared" si="18"/>
        <v>3000</v>
      </c>
      <c r="P239">
        <f t="shared" si="19"/>
        <v>0.25</v>
      </c>
      <c r="S239">
        <v>237</v>
      </c>
      <c r="T239" s="192">
        <v>52342585.696624629</v>
      </c>
      <c r="U239" s="192">
        <v>53082931.311336569</v>
      </c>
      <c r="V239" s="192">
        <v>53306206.050919905</v>
      </c>
      <c r="W239" s="192">
        <v>53654792.727874629</v>
      </c>
      <c r="X239" s="192">
        <v>53457950.440708995</v>
      </c>
      <c r="Y239" s="192">
        <v>53414778.179906532</v>
      </c>
      <c r="Z239" s="192">
        <v>54016675.926177107</v>
      </c>
      <c r="AA239" s="192">
        <v>54399420.307928652</v>
      </c>
      <c r="AB239" s="192">
        <v>54743318.721316002</v>
      </c>
      <c r="AC239" s="192">
        <v>54698894.410937905</v>
      </c>
      <c r="AD239" s="192">
        <v>54677834.780343771</v>
      </c>
      <c r="AE239" s="192">
        <f t="shared" si="20"/>
        <v>54743318.721316002</v>
      </c>
      <c r="AF239" s="192">
        <f>HLOOKUP(MAX(T239:AD239),T239:$AD$1158,COUNT(AD239:$AD$1158),FALSE)</f>
        <v>190000</v>
      </c>
      <c r="AK239">
        <v>236</v>
      </c>
      <c r="AL239" s="198">
        <v>49571327.566573493</v>
      </c>
    </row>
    <row r="240" spans="13:38" x14ac:dyDescent="0.25">
      <c r="M240">
        <v>238</v>
      </c>
      <c r="N240">
        <f t="shared" si="17"/>
        <v>30</v>
      </c>
      <c r="O240">
        <f t="shared" si="18"/>
        <v>3000</v>
      </c>
      <c r="P240">
        <f t="shared" si="19"/>
        <v>0.25</v>
      </c>
      <c r="S240">
        <v>238</v>
      </c>
      <c r="T240" s="192">
        <v>55954950.665760443</v>
      </c>
      <c r="U240" s="192">
        <v>56584799.640168875</v>
      </c>
      <c r="V240" s="192">
        <v>57260124.759124629</v>
      </c>
      <c r="W240" s="192">
        <v>57551563.440644696</v>
      </c>
      <c r="X240" s="192">
        <v>57753422.887982652</v>
      </c>
      <c r="Y240" s="192">
        <v>57634228.853453338</v>
      </c>
      <c r="Z240" s="192">
        <v>58308942.997936361</v>
      </c>
      <c r="AA240" s="192">
        <v>58983270.857697159</v>
      </c>
      <c r="AB240" s="192">
        <v>59394947.129237801</v>
      </c>
      <c r="AC240" s="192">
        <v>59608388.768576793</v>
      </c>
      <c r="AD240" s="192">
        <v>59750151.041917838</v>
      </c>
      <c r="AE240" s="192">
        <f t="shared" si="20"/>
        <v>59750151.041917838</v>
      </c>
      <c r="AF240" s="192">
        <f>HLOOKUP(MAX(T240:AD240),T240:$AD$1158,COUNT(AD240:$AD$1158),FALSE)</f>
        <v>200000</v>
      </c>
      <c r="AK240">
        <v>237</v>
      </c>
      <c r="AL240" s="198">
        <v>53518497.585865349</v>
      </c>
    </row>
    <row r="241" spans="13:38" x14ac:dyDescent="0.25">
      <c r="M241">
        <v>239</v>
      </c>
      <c r="N241">
        <f t="shared" si="17"/>
        <v>40</v>
      </c>
      <c r="O241">
        <f t="shared" si="18"/>
        <v>3000</v>
      </c>
      <c r="P241">
        <f t="shared" si="19"/>
        <v>0.25</v>
      </c>
      <c r="S241">
        <v>239</v>
      </c>
      <c r="T241" s="192">
        <v>59399047.887982652</v>
      </c>
      <c r="U241" s="192">
        <v>60367941.478839137</v>
      </c>
      <c r="V241" s="192">
        <v>61029865.789217219</v>
      </c>
      <c r="W241" s="192">
        <v>61676259.018383898</v>
      </c>
      <c r="X241" s="192">
        <v>61848807.725945629</v>
      </c>
      <c r="Y241" s="192">
        <v>62280306.327411674</v>
      </c>
      <c r="Z241" s="192">
        <v>62945969.18427895</v>
      </c>
      <c r="AA241" s="192">
        <v>63791073.913574219</v>
      </c>
      <c r="AB241" s="192">
        <v>64373527.054649323</v>
      </c>
      <c r="AC241" s="192">
        <v>64920394.459163219</v>
      </c>
      <c r="AD241" s="192">
        <v>65070284.706398308</v>
      </c>
      <c r="AE241" s="192">
        <f t="shared" si="20"/>
        <v>65070284.706398308</v>
      </c>
      <c r="AF241" s="192">
        <f>HLOOKUP(MAX(T241:AD241),T241:$AD$1158,COUNT(AD241:$AD$1158),FALSE)</f>
        <v>200000</v>
      </c>
      <c r="AK241">
        <v>238</v>
      </c>
      <c r="AL241" s="198">
        <v>57743104.475522749</v>
      </c>
    </row>
    <row r="242" spans="13:38" x14ac:dyDescent="0.25">
      <c r="M242">
        <v>240</v>
      </c>
      <c r="N242">
        <f t="shared" si="17"/>
        <v>50</v>
      </c>
      <c r="O242">
        <f t="shared" si="18"/>
        <v>3000</v>
      </c>
      <c r="P242">
        <f t="shared" si="19"/>
        <v>0.25</v>
      </c>
      <c r="S242">
        <v>240</v>
      </c>
      <c r="T242" s="192">
        <v>63011412.857118465</v>
      </c>
      <c r="U242" s="192">
        <v>63974860.604996547</v>
      </c>
      <c r="V242" s="192">
        <v>64983784.497421965</v>
      </c>
      <c r="W242" s="192">
        <v>65530079.065644696</v>
      </c>
      <c r="X242" s="192">
        <v>66279958.060307771</v>
      </c>
      <c r="Y242" s="192">
        <v>66499757.000958487</v>
      </c>
      <c r="Z242" s="192">
        <v>67366997.830112293</v>
      </c>
      <c r="AA242" s="192">
        <v>68333204.547897786</v>
      </c>
      <c r="AB242" s="192">
        <v>69076997.669361264</v>
      </c>
      <c r="AC242" s="192">
        <v>69829888.816802114</v>
      </c>
      <c r="AD242" s="192">
        <v>70096435.28188698</v>
      </c>
      <c r="AE242" s="192">
        <f t="shared" si="20"/>
        <v>70096435.28188698</v>
      </c>
      <c r="AF242" s="192">
        <f>HLOOKUP(MAX(T242:AD242),T242:$AD$1158,COUNT(AD242:$AD$1158),FALSE)</f>
        <v>200000</v>
      </c>
      <c r="AK242">
        <v>239</v>
      </c>
      <c r="AL242" s="198">
        <v>61734265.54191272</v>
      </c>
    </row>
    <row r="243" spans="13:38" x14ac:dyDescent="0.25">
      <c r="M243">
        <v>241</v>
      </c>
      <c r="N243">
        <f t="shared" si="17"/>
        <v>-75</v>
      </c>
      <c r="O243">
        <f t="shared" si="18"/>
        <v>5000</v>
      </c>
      <c r="P243">
        <f t="shared" si="19"/>
        <v>0.25</v>
      </c>
      <c r="S243">
        <v>241</v>
      </c>
      <c r="T243" s="192">
        <v>18348164.15920179</v>
      </c>
      <c r="U243" s="192">
        <v>17424513.101460021</v>
      </c>
      <c r="V243" s="192">
        <v>16195325.054906525</v>
      </c>
      <c r="W243" s="192">
        <v>14948178.9884842</v>
      </c>
      <c r="X243" s="192">
        <v>13230609.986105084</v>
      </c>
      <c r="Y243" s="192">
        <v>11728167.534973398</v>
      </c>
      <c r="Z243" s="192">
        <v>10531866.175019693</v>
      </c>
      <c r="AA243" s="192">
        <v>9431890.3680495284</v>
      </c>
      <c r="AB243" s="192">
        <v>8110495.6117480882</v>
      </c>
      <c r="AC243" s="192">
        <v>6796752.1221647542</v>
      </c>
      <c r="AD243" s="192">
        <v>5000208.5104106404</v>
      </c>
      <c r="AE243" s="192">
        <f t="shared" si="20"/>
        <v>18348164.15920179</v>
      </c>
      <c r="AF243" s="192">
        <f>HLOOKUP(MAX(T243:AD243),T243:$AD$1158,COUNT(AD243:$AD$1158),FALSE)</f>
        <v>150000</v>
      </c>
      <c r="AK243">
        <v>240</v>
      </c>
      <c r="AL243" s="198">
        <v>65958872.431570128</v>
      </c>
    </row>
    <row r="244" spans="13:38" x14ac:dyDescent="0.25">
      <c r="M244">
        <v>242</v>
      </c>
      <c r="N244">
        <f t="shared" si="17"/>
        <v>-65</v>
      </c>
      <c r="O244">
        <f t="shared" si="18"/>
        <v>5000</v>
      </c>
      <c r="P244">
        <f t="shared" si="19"/>
        <v>0.25</v>
      </c>
      <c r="S244">
        <v>242</v>
      </c>
      <c r="T244" s="192">
        <v>21908427.710513521</v>
      </c>
      <c r="U244" s="192">
        <v>20981757.748450764</v>
      </c>
      <c r="V244" s="192">
        <v>20097142.345287185</v>
      </c>
      <c r="W244" s="192">
        <v>18753319.203569077</v>
      </c>
      <c r="X244" s="192">
        <v>17608013.213985745</v>
      </c>
      <c r="Y244" s="192">
        <v>15936699.797704879</v>
      </c>
      <c r="Z244" s="192">
        <v>14903220.341686361</v>
      </c>
      <c r="AA244" s="192">
        <v>13966066.438651379</v>
      </c>
      <c r="AB244" s="192">
        <v>12807493.586285124</v>
      </c>
      <c r="AC244" s="192">
        <v>11612340.350366915</v>
      </c>
      <c r="AD244" s="192">
        <v>10022850.292818047</v>
      </c>
      <c r="AE244" s="192">
        <f t="shared" si="20"/>
        <v>21908427.710513521</v>
      </c>
      <c r="AF244" s="192">
        <f>HLOOKUP(MAX(T244:AD244),T244:$AD$1158,COUNT(AD244:$AD$1158),FALSE)</f>
        <v>150000</v>
      </c>
      <c r="AK244">
        <v>241</v>
      </c>
      <c r="AL244" s="198">
        <v>13901241.137845263</v>
      </c>
    </row>
    <row r="245" spans="13:38" x14ac:dyDescent="0.25">
      <c r="M245">
        <v>243</v>
      </c>
      <c r="N245">
        <f t="shared" si="17"/>
        <v>-55</v>
      </c>
      <c r="O245">
        <f t="shared" si="18"/>
        <v>5000</v>
      </c>
      <c r="P245">
        <f t="shared" si="19"/>
        <v>0.25</v>
      </c>
      <c r="S245">
        <v>243</v>
      </c>
      <c r="T245" s="192">
        <v>25203988.570853025</v>
      </c>
      <c r="U245" s="192">
        <v>24712798.169296958</v>
      </c>
      <c r="V245" s="192">
        <v>23817208.896213111</v>
      </c>
      <c r="W245" s="192">
        <v>23032299.599981114</v>
      </c>
      <c r="X245" s="192">
        <v>21653723.572782036</v>
      </c>
      <c r="Y245" s="192">
        <v>20350847.696688935</v>
      </c>
      <c r="Z245" s="192">
        <v>19632965.712056734</v>
      </c>
      <c r="AA245" s="192">
        <v>18721768.076704364</v>
      </c>
      <c r="AB245" s="192">
        <v>17733972.093872573</v>
      </c>
      <c r="AC245" s="192">
        <v>16709595.727488827</v>
      </c>
      <c r="AD245" s="192">
        <v>15457279.948167842</v>
      </c>
      <c r="AE245" s="192">
        <f t="shared" si="20"/>
        <v>25203988.570853025</v>
      </c>
      <c r="AF245" s="192">
        <f>HLOOKUP(MAX(T245:AD245),T245:$AD$1158,COUNT(AD245:$AD$1158),FALSE)</f>
        <v>150000</v>
      </c>
      <c r="AK245">
        <v>242</v>
      </c>
      <c r="AL245" s="198">
        <v>18073746.609678589</v>
      </c>
    </row>
    <row r="246" spans="13:38" x14ac:dyDescent="0.25">
      <c r="M246">
        <v>244</v>
      </c>
      <c r="N246">
        <f t="shared" si="17"/>
        <v>-45</v>
      </c>
      <c r="O246">
        <f t="shared" si="18"/>
        <v>5000</v>
      </c>
      <c r="P246">
        <f t="shared" si="19"/>
        <v>0.25</v>
      </c>
      <c r="S246">
        <v>244</v>
      </c>
      <c r="T246" s="192">
        <v>28764252.12216476</v>
      </c>
      <c r="U246" s="192">
        <v>28237666.554392125</v>
      </c>
      <c r="V246" s="192">
        <v>27842269.981604051</v>
      </c>
      <c r="W246" s="192">
        <v>26837439.815065991</v>
      </c>
      <c r="X246" s="192">
        <v>25897094.602231625</v>
      </c>
      <c r="Y246" s="192">
        <v>24559379.959420417</v>
      </c>
      <c r="Z246" s="192">
        <v>24004319.878723398</v>
      </c>
      <c r="AA246" s="192">
        <v>23165154.980318051</v>
      </c>
      <c r="AB246" s="192">
        <v>22430970.068409611</v>
      </c>
      <c r="AC246" s="192">
        <v>21472105.97536692</v>
      </c>
      <c r="AD246" s="192">
        <v>20479921.730575249</v>
      </c>
      <c r="AE246" s="192">
        <f t="shared" si="20"/>
        <v>28764252.12216476</v>
      </c>
      <c r="AF246" s="192">
        <f>HLOOKUP(MAX(T246:AD246),T246:$AD$1158,COUNT(AD246:$AD$1158),FALSE)</f>
        <v>150000</v>
      </c>
      <c r="AK246">
        <v>243</v>
      </c>
      <c r="AL246" s="198">
        <v>22051892.402817015</v>
      </c>
    </row>
    <row r="247" spans="13:38" x14ac:dyDescent="0.25">
      <c r="M247">
        <v>245</v>
      </c>
      <c r="N247">
        <f t="shared" si="17"/>
        <v>-35</v>
      </c>
      <c r="O247">
        <f t="shared" si="18"/>
        <v>5000</v>
      </c>
      <c r="P247">
        <f t="shared" si="19"/>
        <v>0.25</v>
      </c>
      <c r="S247">
        <v>245</v>
      </c>
      <c r="T247" s="192">
        <v>32158674.865220316</v>
      </c>
      <c r="U247" s="192">
        <v>32118932.830433793</v>
      </c>
      <c r="V247" s="192">
        <v>31562336.532529987</v>
      </c>
      <c r="W247" s="192">
        <v>30910033.974981114</v>
      </c>
      <c r="X247" s="192">
        <v>29942804.961027928</v>
      </c>
      <c r="Y247" s="192">
        <v>28973527.858404469</v>
      </c>
      <c r="Z247" s="192">
        <v>28589244.64724192</v>
      </c>
      <c r="AA247" s="192">
        <v>28161860.588921446</v>
      </c>
      <c r="AB247" s="192">
        <v>27357448.575997062</v>
      </c>
      <c r="AC247" s="192">
        <v>26569361.352488827</v>
      </c>
      <c r="AD247" s="192">
        <v>25747953.977231633</v>
      </c>
      <c r="AE247" s="192">
        <f t="shared" si="20"/>
        <v>32158674.865220316</v>
      </c>
      <c r="AF247" s="192">
        <f>HLOOKUP(MAX(T247:AD247),T247:$AD$1158,COUNT(AD247:$AD$1158),FALSE)</f>
        <v>150000</v>
      </c>
      <c r="AK247">
        <v>244</v>
      </c>
      <c r="AL247" s="198">
        <v>26356191.695523933</v>
      </c>
    </row>
    <row r="248" spans="13:38" x14ac:dyDescent="0.25">
      <c r="M248">
        <v>246</v>
      </c>
      <c r="N248">
        <f t="shared" si="17"/>
        <v>-25</v>
      </c>
      <c r="O248">
        <f t="shared" si="18"/>
        <v>5000</v>
      </c>
      <c r="P248">
        <f t="shared" si="19"/>
        <v>0.25</v>
      </c>
      <c r="S248">
        <v>246</v>
      </c>
      <c r="T248" s="192">
        <v>35831393.808121547</v>
      </c>
      <c r="U248" s="192">
        <v>35643801.21552895</v>
      </c>
      <c r="V248" s="192">
        <v>35464153.822910644</v>
      </c>
      <c r="W248" s="192">
        <v>34757582.320853025</v>
      </c>
      <c r="X248" s="192">
        <v>34186175.99047751</v>
      </c>
      <c r="Y248" s="192">
        <v>33059487.461670928</v>
      </c>
      <c r="Z248" s="192">
        <v>32960598.813908584</v>
      </c>
      <c r="AA248" s="192">
        <v>32605247.492535129</v>
      </c>
      <c r="AB248" s="192">
        <v>32054446.550534099</v>
      </c>
      <c r="AC248" s="192">
        <v>31429181.230961055</v>
      </c>
      <c r="AD248" s="192">
        <v>30770595.75963904</v>
      </c>
      <c r="AE248" s="192">
        <f t="shared" si="20"/>
        <v>35831393.808121547</v>
      </c>
      <c r="AF248" s="192">
        <f>HLOOKUP(MAX(T248:AD248),T248:$AD$1158,COUNT(AD248:$AD$1158),FALSE)</f>
        <v>150000</v>
      </c>
      <c r="AK248">
        <v>245</v>
      </c>
      <c r="AL248" s="198">
        <v>30334337.488662355</v>
      </c>
    </row>
    <row r="249" spans="13:38" x14ac:dyDescent="0.25">
      <c r="M249">
        <v>247</v>
      </c>
      <c r="N249">
        <f t="shared" si="17"/>
        <v>-15</v>
      </c>
      <c r="O249">
        <f t="shared" si="18"/>
        <v>5000</v>
      </c>
      <c r="P249">
        <f t="shared" si="19"/>
        <v>0.25</v>
      </c>
      <c r="S249">
        <v>247</v>
      </c>
      <c r="T249" s="192">
        <v>39225816.551177107</v>
      </c>
      <c r="U249" s="192">
        <v>39374841.636375144</v>
      </c>
      <c r="V249" s="192">
        <v>39075874.180420928</v>
      </c>
      <c r="W249" s="192">
        <v>38830176.480768152</v>
      </c>
      <c r="X249" s="192">
        <v>38195064.316737801</v>
      </c>
      <c r="Y249" s="192">
        <v>37473635.360654987</v>
      </c>
      <c r="Z249" s="192">
        <v>37545523.582427107</v>
      </c>
      <c r="AA249" s="192">
        <v>37360949.130588114</v>
      </c>
      <c r="AB249" s="192">
        <v>37136534.063394181</v>
      </c>
      <c r="AC249" s="192">
        <v>36526436.608082965</v>
      </c>
      <c r="AD249" s="192">
        <v>36038628.006295413</v>
      </c>
      <c r="AE249" s="192">
        <f t="shared" si="20"/>
        <v>39374841.636375144</v>
      </c>
      <c r="AF249" s="192">
        <f>HLOOKUP(MAX(T249:AD249),T249:$AD$1158,COUNT(AD249:$AD$1158),FALSE)</f>
        <v>155000</v>
      </c>
      <c r="AK249">
        <v>246</v>
      </c>
      <c r="AL249" s="198">
        <v>34506842.960495688</v>
      </c>
    </row>
    <row r="250" spans="13:38" x14ac:dyDescent="0.25">
      <c r="M250">
        <v>248</v>
      </c>
      <c r="N250">
        <f t="shared" si="17"/>
        <v>-10</v>
      </c>
      <c r="O250">
        <f t="shared" si="18"/>
        <v>5000</v>
      </c>
      <c r="P250">
        <f t="shared" si="19"/>
        <v>0.25</v>
      </c>
      <c r="S250">
        <v>248</v>
      </c>
      <c r="T250" s="192">
        <v>41048088.204340689</v>
      </c>
      <c r="U250" s="192">
        <v>41110727.294168361</v>
      </c>
      <c r="V250" s="192">
        <v>41270697.193538211</v>
      </c>
      <c r="W250" s="192">
        <v>40853609.761053644</v>
      </c>
      <c r="X250" s="192">
        <v>40501007.282272786</v>
      </c>
      <c r="Y250" s="192">
        <v>39666766.670132868</v>
      </c>
      <c r="Z250" s="192">
        <v>39783718.026871547</v>
      </c>
      <c r="AA250" s="192">
        <v>39532295.862519696</v>
      </c>
      <c r="AB250" s="192">
        <v>39385853.684664756</v>
      </c>
      <c r="AC250" s="192">
        <v>39014732.325675555</v>
      </c>
      <c r="AD250" s="192">
        <v>38610290.81493739</v>
      </c>
      <c r="AE250" s="192">
        <f t="shared" si="20"/>
        <v>41270697.193538211</v>
      </c>
      <c r="AF250" s="192">
        <f>HLOOKUP(MAX(T250:AD250),T250:$AD$1158,COUNT(AD250:$AD$1158),FALSE)</f>
        <v>160000</v>
      </c>
      <c r="AK250">
        <v>247</v>
      </c>
      <c r="AL250" s="198">
        <v>38484988.75363411</v>
      </c>
    </row>
    <row r="251" spans="13:38" x14ac:dyDescent="0.25">
      <c r="M251">
        <v>249</v>
      </c>
      <c r="N251">
        <f t="shared" si="17"/>
        <v>-5</v>
      </c>
      <c r="O251">
        <f t="shared" si="18"/>
        <v>5000</v>
      </c>
      <c r="P251">
        <f t="shared" si="19"/>
        <v>0.25</v>
      </c>
      <c r="S251">
        <v>249</v>
      </c>
      <c r="T251" s="192">
        <v>42786080.102488838</v>
      </c>
      <c r="U251" s="192">
        <v>42932086.28336589</v>
      </c>
      <c r="V251" s="192">
        <v>42977691.470801584</v>
      </c>
      <c r="W251" s="192">
        <v>42713064.935629271</v>
      </c>
      <c r="X251" s="192">
        <v>42438435.34618739</v>
      </c>
      <c r="Y251" s="192">
        <v>41682167.623386465</v>
      </c>
      <c r="Z251" s="192">
        <v>41877091.869464137</v>
      </c>
      <c r="AA251" s="192">
        <v>41853857.398013525</v>
      </c>
      <c r="AB251" s="192">
        <v>41833532.037931226</v>
      </c>
      <c r="AC251" s="192">
        <v>41342024.836285129</v>
      </c>
      <c r="AD251" s="192">
        <v>40914986.352488838</v>
      </c>
      <c r="AE251" s="192">
        <f t="shared" si="20"/>
        <v>42977691.470801584</v>
      </c>
      <c r="AF251" s="192">
        <f>HLOOKUP(MAX(T251:AD251),T251:$AD$1158,COUNT(AD251:$AD$1158),FALSE)</f>
        <v>160000</v>
      </c>
      <c r="AK251">
        <v>248</v>
      </c>
      <c r="AL251" s="198">
        <v>40716214.692511722</v>
      </c>
    </row>
    <row r="252" spans="13:38" x14ac:dyDescent="0.25">
      <c r="M252">
        <v>250</v>
      </c>
      <c r="N252">
        <f t="shared" si="17"/>
        <v>0</v>
      </c>
      <c r="O252">
        <f t="shared" si="18"/>
        <v>5000</v>
      </c>
      <c r="P252">
        <f t="shared" si="19"/>
        <v>0.25</v>
      </c>
      <c r="S252">
        <v>250</v>
      </c>
      <c r="T252" s="192">
        <v>44411616.609047472</v>
      </c>
      <c r="U252" s="192">
        <v>44959617.308314458</v>
      </c>
      <c r="V252" s="192">
        <v>44916275.73649089</v>
      </c>
      <c r="W252" s="192">
        <v>44926203.920968764</v>
      </c>
      <c r="X252" s="192">
        <v>44546717.641069084</v>
      </c>
      <c r="Y252" s="192">
        <v>44080914.56911692</v>
      </c>
      <c r="Z252" s="192">
        <v>44368642.795390069</v>
      </c>
      <c r="AA252" s="192">
        <v>44438212.30413492</v>
      </c>
      <c r="AB252" s="192">
        <v>44312332.192252204</v>
      </c>
      <c r="AC252" s="192">
        <v>44111987.70279748</v>
      </c>
      <c r="AD252" s="192">
        <v>43878323.061593764</v>
      </c>
      <c r="AE252" s="192">
        <f t="shared" si="20"/>
        <v>44959617.308314458</v>
      </c>
      <c r="AF252" s="192">
        <f>HLOOKUP(MAX(T252:AD252),T252:$AD$1158,COUNT(AD252:$AD$1158),FALSE)</f>
        <v>155000</v>
      </c>
      <c r="AK252">
        <v>249</v>
      </c>
      <c r="AL252" s="198">
        <v>42657494.225467436</v>
      </c>
    </row>
    <row r="253" spans="13:38" x14ac:dyDescent="0.25">
      <c r="M253">
        <v>251</v>
      </c>
      <c r="N253">
        <f t="shared" si="17"/>
        <v>10</v>
      </c>
      <c r="O253">
        <f t="shared" si="18"/>
        <v>5000</v>
      </c>
      <c r="P253">
        <f t="shared" si="19"/>
        <v>0.25</v>
      </c>
      <c r="S253">
        <v>251</v>
      </c>
      <c r="T253" s="192">
        <v>48115229.89029748</v>
      </c>
      <c r="U253" s="192">
        <v>48516861.955305189</v>
      </c>
      <c r="V253" s="192">
        <v>48818093.026871547</v>
      </c>
      <c r="W253" s="192">
        <v>48809092.375829883</v>
      </c>
      <c r="X253" s="192">
        <v>48790088.670518667</v>
      </c>
      <c r="Y253" s="192">
        <v>48289446.831848398</v>
      </c>
      <c r="Z253" s="192">
        <v>48739996.962056734</v>
      </c>
      <c r="AA253" s="192">
        <v>48972388.374736771</v>
      </c>
      <c r="AB253" s="192">
        <v>48915280.767998092</v>
      </c>
      <c r="AC253" s="192">
        <v>48971807.581269696</v>
      </c>
      <c r="AD253" s="192">
        <v>48800394.981604062</v>
      </c>
      <c r="AE253" s="192">
        <f t="shared" si="20"/>
        <v>48972388.374736771</v>
      </c>
      <c r="AF253" s="192">
        <f>HLOOKUP(MAX(T253:AD253),T253:$AD$1158,COUNT(AD253:$AD$1158),FALSE)</f>
        <v>185000</v>
      </c>
      <c r="AK253">
        <v>250</v>
      </c>
      <c r="AL253" s="198">
        <v>44694360.485650145</v>
      </c>
    </row>
    <row r="254" spans="13:38" x14ac:dyDescent="0.25">
      <c r="M254">
        <v>252</v>
      </c>
      <c r="N254">
        <f t="shared" si="17"/>
        <v>20</v>
      </c>
      <c r="O254">
        <f t="shared" si="18"/>
        <v>5000</v>
      </c>
      <c r="P254">
        <f t="shared" si="19"/>
        <v>0.25</v>
      </c>
      <c r="S254">
        <v>252</v>
      </c>
      <c r="T254" s="192">
        <v>51478758.295004264</v>
      </c>
      <c r="U254" s="192">
        <v>52247902.376151383</v>
      </c>
      <c r="V254" s="192">
        <v>52504301.392355077</v>
      </c>
      <c r="W254" s="192">
        <v>52881686.535744995</v>
      </c>
      <c r="X254" s="192">
        <v>52717968.525199734</v>
      </c>
      <c r="Y254" s="192">
        <v>52703594.730832458</v>
      </c>
      <c r="Z254" s="192">
        <v>53324921.730575256</v>
      </c>
      <c r="AA254" s="192">
        <v>53728090.012789756</v>
      </c>
      <c r="AB254" s="192">
        <v>54091417.679649323</v>
      </c>
      <c r="AC254" s="192">
        <v>54069062.958391607</v>
      </c>
      <c r="AD254" s="192">
        <v>54068427.228260443</v>
      </c>
      <c r="AE254" s="192">
        <f t="shared" si="20"/>
        <v>54091417.679649323</v>
      </c>
      <c r="AF254" s="192">
        <f>HLOOKUP(MAX(T254:AD254),T254:$AD$1158,COUNT(AD254:$AD$1158),FALSE)</f>
        <v>190000</v>
      </c>
      <c r="AK254">
        <v>251</v>
      </c>
      <c r="AL254" s="198">
        <v>48866865.957483463</v>
      </c>
    </row>
    <row r="255" spans="13:38" x14ac:dyDescent="0.25">
      <c r="M255">
        <v>253</v>
      </c>
      <c r="N255">
        <f t="shared" si="17"/>
        <v>30</v>
      </c>
      <c r="O255">
        <f t="shared" si="18"/>
        <v>5000</v>
      </c>
      <c r="P255">
        <f t="shared" si="19"/>
        <v>0.25</v>
      </c>
      <c r="S255">
        <v>253</v>
      </c>
      <c r="T255" s="192">
        <v>55039021.846315987</v>
      </c>
      <c r="U255" s="192">
        <v>55701542.985076286</v>
      </c>
      <c r="V255" s="192">
        <v>56406118.682735749</v>
      </c>
      <c r="W255" s="192">
        <v>56729234.88161692</v>
      </c>
      <c r="X255" s="192">
        <v>56961339.554649323</v>
      </c>
      <c r="Y255" s="192">
        <v>56873823.037481114</v>
      </c>
      <c r="Z255" s="192">
        <v>57568961.082427107</v>
      </c>
      <c r="AA255" s="192">
        <v>58262266.083391607</v>
      </c>
      <c r="AB255" s="192">
        <v>58694366.255395219</v>
      </c>
      <c r="AC255" s="192">
        <v>58928882.836863838</v>
      </c>
      <c r="AD255" s="192">
        <v>59091069.010667838</v>
      </c>
      <c r="AE255" s="192">
        <f t="shared" si="20"/>
        <v>59091069.010667838</v>
      </c>
      <c r="AF255" s="192">
        <f>HLOOKUP(MAX(T255:AD255),T255:$AD$1158,COUNT(AD255:$AD$1158),FALSE)</f>
        <v>200000</v>
      </c>
      <c r="AK255">
        <v>252</v>
      </c>
      <c r="AL255" s="198">
        <v>52765356.144599393</v>
      </c>
    </row>
    <row r="256" spans="13:38" x14ac:dyDescent="0.25">
      <c r="M256">
        <v>254</v>
      </c>
      <c r="N256">
        <f t="shared" si="17"/>
        <v>40</v>
      </c>
      <c r="O256">
        <f t="shared" si="18"/>
        <v>5000</v>
      </c>
      <c r="P256">
        <f t="shared" si="19"/>
        <v>0.25</v>
      </c>
      <c r="S256">
        <v>254</v>
      </c>
      <c r="T256" s="192">
        <v>58433444.589371547</v>
      </c>
      <c r="U256" s="192">
        <v>59432583.40592248</v>
      </c>
      <c r="V256" s="192">
        <v>60126185.233661674</v>
      </c>
      <c r="W256" s="192">
        <v>60801829.041532047</v>
      </c>
      <c r="X256" s="192">
        <v>61007049.913445629</v>
      </c>
      <c r="Y256" s="192">
        <v>61465701.292689443</v>
      </c>
      <c r="Z256" s="192">
        <v>62153885.850945614</v>
      </c>
      <c r="AA256" s="192">
        <v>63017967.721444592</v>
      </c>
      <c r="AB256" s="192">
        <v>63620844.762982652</v>
      </c>
      <c r="AC256" s="192">
        <v>64187141.420968771</v>
      </c>
      <c r="AD256" s="192">
        <v>64359101.257324219</v>
      </c>
      <c r="AE256" s="192">
        <f t="shared" si="20"/>
        <v>64359101.257324219</v>
      </c>
      <c r="AF256" s="192">
        <f>HLOOKUP(MAX(T256:AD256),T256:$AD$1158,COUNT(AD256:$AD$1158),FALSE)</f>
        <v>200000</v>
      </c>
      <c r="AK256">
        <v>253</v>
      </c>
      <c r="AL256" s="198">
        <v>56937861.616432719</v>
      </c>
    </row>
    <row r="257" spans="13:38" x14ac:dyDescent="0.25">
      <c r="M257">
        <v>255</v>
      </c>
      <c r="N257">
        <f t="shared" si="17"/>
        <v>50</v>
      </c>
      <c r="O257">
        <f t="shared" si="18"/>
        <v>5000</v>
      </c>
      <c r="P257">
        <f t="shared" si="19"/>
        <v>0.25</v>
      </c>
      <c r="S257">
        <v>255</v>
      </c>
      <c r="T257" s="192">
        <v>61993708.140683278</v>
      </c>
      <c r="U257" s="192">
        <v>62989828.052913211</v>
      </c>
      <c r="V257" s="192">
        <v>64028002.524042331</v>
      </c>
      <c r="W257" s="192">
        <v>64606969.25661692</v>
      </c>
      <c r="X257" s="192">
        <v>65384453.141326293</v>
      </c>
      <c r="Y257" s="192">
        <v>65635929.599338114</v>
      </c>
      <c r="Z257" s="192">
        <v>66525240.017612278</v>
      </c>
      <c r="AA257" s="192">
        <v>67510875.988870025</v>
      </c>
      <c r="AB257" s="192">
        <v>68275093.010796443</v>
      </c>
      <c r="AC257" s="192">
        <v>69046961.299440995</v>
      </c>
      <c r="AD257" s="192">
        <v>69336029.465914756</v>
      </c>
      <c r="AE257" s="192">
        <f t="shared" si="20"/>
        <v>69336029.465914756</v>
      </c>
      <c r="AF257" s="192">
        <f>HLOOKUP(MAX(T257:AD257),T257:$AD$1158,COUNT(AD257:$AD$1158),FALSE)</f>
        <v>200000</v>
      </c>
      <c r="AK257">
        <v>254</v>
      </c>
      <c r="AL257" s="198">
        <v>60879800.31592454</v>
      </c>
    </row>
    <row r="258" spans="13:38" x14ac:dyDescent="0.25">
      <c r="M258">
        <v>256</v>
      </c>
      <c r="N258">
        <f t="shared" si="17"/>
        <v>-75</v>
      </c>
      <c r="O258">
        <f t="shared" si="18"/>
        <v>7000</v>
      </c>
      <c r="P258">
        <f t="shared" si="19"/>
        <v>0.25</v>
      </c>
      <c r="S258">
        <v>256</v>
      </c>
      <c r="T258" s="192">
        <v>17969174.720544383</v>
      </c>
      <c r="U258" s="192">
        <v>17075768.888497058</v>
      </c>
      <c r="V258" s="192">
        <v>15878258.359304674</v>
      </c>
      <c r="W258" s="192">
        <v>14660362.871586051</v>
      </c>
      <c r="X258" s="192">
        <v>12975466.03355879</v>
      </c>
      <c r="Y258" s="192">
        <v>11500628.472473398</v>
      </c>
      <c r="Z258" s="192">
        <v>10326396.701640062</v>
      </c>
      <c r="AA258" s="192">
        <v>9245850.1481421217</v>
      </c>
      <c r="AB258" s="192">
        <v>7944879.2923036441</v>
      </c>
      <c r="AC258" s="192">
        <v>6650112.9439240117</v>
      </c>
      <c r="AD258" s="192">
        <v>4876091.0335587868</v>
      </c>
      <c r="AE258" s="192">
        <f t="shared" si="20"/>
        <v>17969174.720544383</v>
      </c>
      <c r="AF258" s="192">
        <f>HLOOKUP(MAX(T258:AD258),T258:$AD$1158,COUNT(AD258:$AD$1158),FALSE)</f>
        <v>150000</v>
      </c>
      <c r="AK258">
        <v>255</v>
      </c>
      <c r="AL258" s="198">
        <v>65052305.787757874</v>
      </c>
    </row>
    <row r="259" spans="13:38" x14ac:dyDescent="0.25">
      <c r="M259">
        <v>257</v>
      </c>
      <c r="N259">
        <f t="shared" si="17"/>
        <v>-65</v>
      </c>
      <c r="O259">
        <f t="shared" si="18"/>
        <v>7000</v>
      </c>
      <c r="P259">
        <f t="shared" si="19"/>
        <v>0.25</v>
      </c>
      <c r="S259">
        <v>257</v>
      </c>
      <c r="T259" s="192">
        <v>21477336.85403204</v>
      </c>
      <c r="U259" s="192">
        <v>20583339.056321137</v>
      </c>
      <c r="V259" s="192">
        <v>19727974.23186126</v>
      </c>
      <c r="W259" s="192">
        <v>18416823.254494999</v>
      </c>
      <c r="X259" s="192">
        <v>17299122.154957965</v>
      </c>
      <c r="Y259" s="192">
        <v>15659486.256038211</v>
      </c>
      <c r="Z259" s="192">
        <v>14648076.389140062</v>
      </c>
      <c r="AA259" s="192">
        <v>13730351.739577306</v>
      </c>
      <c r="AB259" s="192">
        <v>12592202.787674014</v>
      </c>
      <c r="AC259" s="192">
        <v>11416478.805228025</v>
      </c>
      <c r="AD259" s="192">
        <v>9849058.3367995284</v>
      </c>
      <c r="AE259" s="192">
        <f t="shared" si="20"/>
        <v>21477336.85403204</v>
      </c>
      <c r="AF259" s="192">
        <f>HLOOKUP(MAX(T259:AD259),T259:$AD$1158,COUNT(AD259:$AD$1158),FALSE)</f>
        <v>150000</v>
      </c>
      <c r="AK259">
        <v>256</v>
      </c>
      <c r="AL259" s="198">
        <v>13633389.771810792</v>
      </c>
    </row>
    <row r="260" spans="13:38" x14ac:dyDescent="0.25">
      <c r="M260">
        <v>258</v>
      </c>
      <c r="N260">
        <f t="shared" ref="N260:N323" si="21">VLOOKUP(ROUNDUP(MOD(M260,15),0),$J$2:$K$17,2,FALSE)</f>
        <v>-55</v>
      </c>
      <c r="O260">
        <f t="shared" ref="O260:O323" si="22">VLOOKUP(ROUNDUP(MOD(M260/15,11),0),$J$20:$K$31,2,FALSE)</f>
        <v>7000</v>
      </c>
      <c r="P260">
        <f t="shared" ref="P260:P323" si="23">VLOOKUP(ROUNDUP(MOD(M260/165,7),0),$J$34:$K$41,2,FALSE)</f>
        <v>0.25</v>
      </c>
      <c r="S260">
        <v>258</v>
      </c>
      <c r="T260" s="192">
        <v>24724669.99446414</v>
      </c>
      <c r="U260" s="192">
        <v>24262278.059343256</v>
      </c>
      <c r="V260" s="192">
        <v>23398366.303620517</v>
      </c>
      <c r="W260" s="192">
        <v>22641061.897434816</v>
      </c>
      <c r="X260" s="192">
        <v>21295158.034587592</v>
      </c>
      <c r="Y260" s="192">
        <v>20021532.737198193</v>
      </c>
      <c r="Z260" s="192">
        <v>19324074.653028954</v>
      </c>
      <c r="AA260" s="192">
        <v>18433951.959806219</v>
      </c>
      <c r="AB260" s="192">
        <v>17466579.877437387</v>
      </c>
      <c r="AC260" s="192">
        <v>16461632.764525868</v>
      </c>
      <c r="AD260" s="192">
        <v>15229740.885667842</v>
      </c>
      <c r="AE260" s="192">
        <f t="shared" ref="AE260:AE323" si="24">MAX(T260:AD260)</f>
        <v>24724669.99446414</v>
      </c>
      <c r="AF260" s="192">
        <f>HLOOKUP(MAX(T260:AD260),T260:$AD$1158,COUNT(AD260:$AD$1158),FALSE)</f>
        <v>150000</v>
      </c>
      <c r="AK260">
        <v>257</v>
      </c>
      <c r="AL260" s="198">
        <v>17753793.825820047</v>
      </c>
    </row>
    <row r="261" spans="13:38" x14ac:dyDescent="0.25">
      <c r="M261">
        <v>259</v>
      </c>
      <c r="N261">
        <f t="shared" si="21"/>
        <v>-45</v>
      </c>
      <c r="O261">
        <f t="shared" si="22"/>
        <v>7000</v>
      </c>
      <c r="P261">
        <f t="shared" si="23"/>
        <v>0.25</v>
      </c>
      <c r="S261">
        <v>259</v>
      </c>
      <c r="T261" s="192">
        <v>28232832.127951793</v>
      </c>
      <c r="U261" s="192">
        <v>27737924.077540271</v>
      </c>
      <c r="V261" s="192">
        <v>27369680.282529984</v>
      </c>
      <c r="W261" s="192">
        <v>26397522.280343767</v>
      </c>
      <c r="X261" s="192">
        <v>25486427.646213114</v>
      </c>
      <c r="Y261" s="192">
        <v>24180390.520763006</v>
      </c>
      <c r="Z261" s="192">
        <v>23645754.340528954</v>
      </c>
      <c r="AA261" s="192">
        <v>22828659.031243972</v>
      </c>
      <c r="AB261" s="192">
        <v>22113903.37280776</v>
      </c>
      <c r="AC261" s="192">
        <v>21175463.180228032</v>
      </c>
      <c r="AD261" s="192">
        <v>20202708.188908584</v>
      </c>
      <c r="AE261" s="192">
        <f t="shared" si="24"/>
        <v>28232832.127951793</v>
      </c>
      <c r="AF261" s="192">
        <f>HLOOKUP(MAX(T261:AD261),T261:$AD$1158,COUNT(AD261:$AD$1158),FALSE)</f>
        <v>150000</v>
      </c>
      <c r="AK261">
        <v>258</v>
      </c>
      <c r="AL261" s="198">
        <v>21682265.139791802</v>
      </c>
    </row>
    <row r="262" spans="13:38" x14ac:dyDescent="0.25">
      <c r="M262">
        <v>260</v>
      </c>
      <c r="N262">
        <f t="shared" si="21"/>
        <v>-35</v>
      </c>
      <c r="O262">
        <f t="shared" si="22"/>
        <v>7000</v>
      </c>
      <c r="P262">
        <f t="shared" si="23"/>
        <v>0.25</v>
      </c>
      <c r="S262">
        <v>260</v>
      </c>
      <c r="T262" s="192">
        <v>31577580.391840689</v>
      </c>
      <c r="U262" s="192">
        <v>31564991.134831935</v>
      </c>
      <c r="V262" s="192">
        <v>31040072.354289241</v>
      </c>
      <c r="W262" s="192">
        <v>30418015.022434816</v>
      </c>
      <c r="X262" s="192">
        <v>29482463.525842741</v>
      </c>
      <c r="Y262" s="192">
        <v>28542437.001922984</v>
      </c>
      <c r="Z262" s="192">
        <v>28178577.691223398</v>
      </c>
      <c r="AA262" s="192">
        <v>27770622.886375152</v>
      </c>
      <c r="AB262" s="192">
        <v>26988280.462571137</v>
      </c>
      <c r="AC262" s="192">
        <v>26220617.139525868</v>
      </c>
      <c r="AD262" s="192">
        <v>25418639.017740887</v>
      </c>
      <c r="AE262" s="192">
        <f t="shared" si="24"/>
        <v>31577580.391840689</v>
      </c>
      <c r="AF262" s="192">
        <f>HLOOKUP(MAX(T262:AD262),T262:$AD$1158,COUNT(AD262:$AD$1158),FALSE)</f>
        <v>150000</v>
      </c>
      <c r="AK262">
        <v>259</v>
      </c>
      <c r="AL262" s="198">
        <v>25932817.326017242</v>
      </c>
    </row>
    <row r="263" spans="13:38" x14ac:dyDescent="0.25">
      <c r="M263">
        <v>261</v>
      </c>
      <c r="N263">
        <f t="shared" si="21"/>
        <v>-25</v>
      </c>
      <c r="O263">
        <f t="shared" si="22"/>
        <v>7000</v>
      </c>
      <c r="P263">
        <f t="shared" si="23"/>
        <v>0.25</v>
      </c>
      <c r="S263">
        <v>261</v>
      </c>
      <c r="T263" s="192">
        <v>35196552.228260435</v>
      </c>
      <c r="U263" s="192">
        <v>35040637.15302895</v>
      </c>
      <c r="V263" s="192">
        <v>34889788.226845823</v>
      </c>
      <c r="W263" s="192">
        <v>34216341.001408584</v>
      </c>
      <c r="X263" s="192">
        <v>33673733.137468256</v>
      </c>
      <c r="Y263" s="192">
        <v>32580168.885282047</v>
      </c>
      <c r="Z263" s="192">
        <v>32500257.378723398</v>
      </c>
      <c r="AA263" s="192">
        <v>32165329.957812905</v>
      </c>
      <c r="AB263" s="192">
        <v>31635603.95794151</v>
      </c>
      <c r="AC263" s="192">
        <v>31030762.53883142</v>
      </c>
      <c r="AD263" s="192">
        <v>30391606.320981633</v>
      </c>
      <c r="AE263" s="192">
        <f t="shared" si="24"/>
        <v>35196552.228260435</v>
      </c>
      <c r="AF263" s="192">
        <f>HLOOKUP(MAX(T263:AD263),T263:$AD$1158,COUNT(AD263:$AD$1158),FALSE)</f>
        <v>150000</v>
      </c>
      <c r="AK263">
        <v>260</v>
      </c>
      <c r="AL263" s="198">
        <v>29861288.639989</v>
      </c>
    </row>
    <row r="264" spans="13:38" x14ac:dyDescent="0.25">
      <c r="M264">
        <v>262</v>
      </c>
      <c r="N264">
        <f t="shared" si="21"/>
        <v>-15</v>
      </c>
      <c r="O264">
        <f t="shared" si="22"/>
        <v>7000</v>
      </c>
      <c r="P264">
        <f t="shared" si="23"/>
        <v>0.25</v>
      </c>
      <c r="S264">
        <v>262</v>
      </c>
      <c r="T264" s="192">
        <v>38541300.492149323</v>
      </c>
      <c r="U264" s="192">
        <v>38719576.156051077</v>
      </c>
      <c r="V264" s="192">
        <v>38453280.864448704</v>
      </c>
      <c r="W264" s="192">
        <v>38236833.743499629</v>
      </c>
      <c r="X264" s="192">
        <v>37633399.096830398</v>
      </c>
      <c r="Y264" s="192">
        <v>36942215.366442025</v>
      </c>
      <c r="Z264" s="192">
        <v>37033080.729417838</v>
      </c>
      <c r="AA264" s="192">
        <v>36868930.178041823</v>
      </c>
      <c r="AB264" s="192">
        <v>36663944.364320107</v>
      </c>
      <c r="AC264" s="192">
        <v>36075916.498129264</v>
      </c>
      <c r="AD264" s="192">
        <v>35607537.149813935</v>
      </c>
      <c r="AE264" s="192">
        <f t="shared" si="24"/>
        <v>38719576.156051077</v>
      </c>
      <c r="AF264" s="192">
        <f>HLOOKUP(MAX(T264:AD264),T264:$AD$1158,COUNT(AD264:$AD$1158),FALSE)</f>
        <v>155000</v>
      </c>
      <c r="AK264">
        <v>261</v>
      </c>
      <c r="AL264" s="198">
        <v>33981692.693998247</v>
      </c>
    </row>
    <row r="265" spans="13:38" x14ac:dyDescent="0.25">
      <c r="M265">
        <v>263</v>
      </c>
      <c r="N265">
        <f t="shared" si="21"/>
        <v>-10</v>
      </c>
      <c r="O265">
        <f t="shared" si="22"/>
        <v>7000</v>
      </c>
      <c r="P265">
        <f t="shared" si="23"/>
        <v>0.25</v>
      </c>
      <c r="S265">
        <v>263</v>
      </c>
      <c r="T265" s="192">
        <v>40336904.755266607</v>
      </c>
      <c r="U265" s="192">
        <v>40431221.362455398</v>
      </c>
      <c r="V265" s="192">
        <v>40618796.151871547</v>
      </c>
      <c r="W265" s="192">
        <v>40234380.883738831</v>
      </c>
      <c r="X265" s="192">
        <v>39911028.983661674</v>
      </c>
      <c r="Y265" s="192">
        <v>39109460.535873607</v>
      </c>
      <c r="Z265" s="192">
        <v>39245841.14608451</v>
      </c>
      <c r="AA265" s="192">
        <v>39016488.570853025</v>
      </c>
      <c r="AB265" s="192">
        <v>38889475.646470316</v>
      </c>
      <c r="AC265" s="192">
        <v>38538778.187944084</v>
      </c>
      <c r="AD265" s="192">
        <v>38153765.930678129</v>
      </c>
      <c r="AE265" s="192">
        <f t="shared" si="24"/>
        <v>40618796.151871547</v>
      </c>
      <c r="AF265" s="192">
        <f>HLOOKUP(MAX(T265:AD265),T265:$AD$1158,COUNT(AD265:$AD$1158),FALSE)</f>
        <v>160000</v>
      </c>
      <c r="AK265">
        <v>262</v>
      </c>
      <c r="AL265" s="198">
        <v>37910164.007970005</v>
      </c>
    </row>
    <row r="266" spans="13:38" x14ac:dyDescent="0.25">
      <c r="M266">
        <v>264</v>
      </c>
      <c r="N266">
        <f t="shared" si="21"/>
        <v>-5</v>
      </c>
      <c r="O266">
        <f t="shared" si="22"/>
        <v>7000</v>
      </c>
      <c r="P266">
        <f t="shared" si="23"/>
        <v>0.25</v>
      </c>
      <c r="S266">
        <v>264</v>
      </c>
      <c r="T266" s="192">
        <v>42049462.62563698</v>
      </c>
      <c r="U266" s="192">
        <v>42227146.323875144</v>
      </c>
      <c r="V266" s="192">
        <v>42302996.737005293</v>
      </c>
      <c r="W266" s="192">
        <v>42070047.719194084</v>
      </c>
      <c r="X266" s="192">
        <v>41824668.708455905</v>
      </c>
      <c r="Y266" s="192">
        <v>41101073.150006831</v>
      </c>
      <c r="Z266" s="192">
        <v>41315426.649556734</v>
      </c>
      <c r="AA266" s="192">
        <v>41312616.078569084</v>
      </c>
      <c r="AB266" s="192">
        <v>41311267.85969048</v>
      </c>
      <c r="AC266" s="192">
        <v>40842282.359433278</v>
      </c>
      <c r="AD266" s="192">
        <v>40435667.776099943</v>
      </c>
      <c r="AE266" s="192">
        <f t="shared" si="24"/>
        <v>42302996.737005293</v>
      </c>
      <c r="AF266" s="192">
        <f>HLOOKUP(MAX(T266:AD266),T266:$AD$1158,COUNT(AD266:$AD$1158),FALSE)</f>
        <v>160000</v>
      </c>
      <c r="AK266">
        <v>263</v>
      </c>
      <c r="AL266" s="198">
        <v>40113528.980412439</v>
      </c>
    </row>
    <row r="267" spans="13:38" x14ac:dyDescent="0.25">
      <c r="M267">
        <v>265</v>
      </c>
      <c r="N267">
        <f t="shared" si="21"/>
        <v>0</v>
      </c>
      <c r="O267">
        <f t="shared" si="22"/>
        <v>7000</v>
      </c>
      <c r="P267">
        <f t="shared" si="23"/>
        <v>0.25</v>
      </c>
      <c r="S267">
        <v>265</v>
      </c>
      <c r="T267" s="192">
        <v>43651210.793075256</v>
      </c>
      <c r="U267" s="192">
        <v>44226364.270120002</v>
      </c>
      <c r="V267" s="192">
        <v>44215694.862648293</v>
      </c>
      <c r="W267" s="192">
        <v>44254873.625829883</v>
      </c>
      <c r="X267" s="192">
        <v>43907064.863291301</v>
      </c>
      <c r="Y267" s="192">
        <v>43471507.017033584</v>
      </c>
      <c r="Z267" s="192">
        <v>43778664.49677895</v>
      </c>
      <c r="AA267" s="192">
        <v>43868657.905986778</v>
      </c>
      <c r="AB267" s="192">
        <v>43763852.736233689</v>
      </c>
      <c r="AC267" s="192">
        <v>43583932.147241913</v>
      </c>
      <c r="AD267" s="192">
        <v>43369696.759510435</v>
      </c>
      <c r="AE267" s="192">
        <f t="shared" si="24"/>
        <v>44254873.625829883</v>
      </c>
      <c r="AF267" s="192">
        <f>HLOOKUP(MAX(T267:AD267),T267:$AD$1158,COUNT(AD267:$AD$1158),FALSE)</f>
        <v>165000</v>
      </c>
      <c r="AK267">
        <v>264</v>
      </c>
      <c r="AL267" s="198">
        <v>42030568.061979257</v>
      </c>
    </row>
    <row r="268" spans="13:38" x14ac:dyDescent="0.25">
      <c r="M268">
        <v>266</v>
      </c>
      <c r="N268">
        <f t="shared" si="21"/>
        <v>10</v>
      </c>
      <c r="O268">
        <f t="shared" si="22"/>
        <v>7000</v>
      </c>
      <c r="P268">
        <f t="shared" si="23"/>
        <v>0.25</v>
      </c>
      <c r="S268">
        <v>266</v>
      </c>
      <c r="T268" s="192">
        <v>47300624.855575256</v>
      </c>
      <c r="U268" s="192">
        <v>47733934.437944077</v>
      </c>
      <c r="V268" s="192">
        <v>48065410.735204883</v>
      </c>
      <c r="W268" s="192">
        <v>48088087.601524323</v>
      </c>
      <c r="X268" s="192">
        <v>48098334.474916823</v>
      </c>
      <c r="Y268" s="192">
        <v>47630364.800598398</v>
      </c>
      <c r="Z268" s="192">
        <v>48100344.18427895</v>
      </c>
      <c r="AA268" s="192">
        <v>48353159.497421958</v>
      </c>
      <c r="AB268" s="192">
        <v>48318121.479803652</v>
      </c>
      <c r="AC268" s="192">
        <v>48394077.546547472</v>
      </c>
      <c r="AD268" s="192">
        <v>48243088.847344801</v>
      </c>
      <c r="AE268" s="192">
        <f t="shared" si="24"/>
        <v>48394077.546547472</v>
      </c>
      <c r="AF268" s="192">
        <f>HLOOKUP(MAX(T268:AD268),T268:$AD$1158,COUNT(AD268:$AD$1158),FALSE)</f>
        <v>195000</v>
      </c>
      <c r="AK268">
        <v>265</v>
      </c>
      <c r="AL268" s="198">
        <v>44042000.294384196</v>
      </c>
    </row>
    <row r="269" spans="13:38" x14ac:dyDescent="0.25">
      <c r="M269">
        <v>267</v>
      </c>
      <c r="N269">
        <f t="shared" si="21"/>
        <v>20</v>
      </c>
      <c r="O269">
        <f t="shared" si="22"/>
        <v>7000</v>
      </c>
      <c r="P269">
        <f t="shared" si="23"/>
        <v>0.25</v>
      </c>
      <c r="S269">
        <v>267</v>
      </c>
      <c r="T269" s="192">
        <v>50614930.893383898</v>
      </c>
      <c r="U269" s="192">
        <v>51412873.440966204</v>
      </c>
      <c r="V269" s="192">
        <v>51702396.733790264</v>
      </c>
      <c r="W269" s="192">
        <v>52108580.343615368</v>
      </c>
      <c r="X269" s="192">
        <v>51977986.60969048</v>
      </c>
      <c r="Y269" s="192">
        <v>51992411.281758383</v>
      </c>
      <c r="Z269" s="192">
        <v>52633167.534973398</v>
      </c>
      <c r="AA269" s="192">
        <v>53056759.717650861</v>
      </c>
      <c r="AB269" s="192">
        <v>53439516.637982666</v>
      </c>
      <c r="AC269" s="192">
        <v>53439231.505845316</v>
      </c>
      <c r="AD269" s="192">
        <v>53459019.676177107</v>
      </c>
      <c r="AE269" s="192">
        <f t="shared" si="24"/>
        <v>53459019.676177107</v>
      </c>
      <c r="AF269" s="192">
        <f>HLOOKUP(MAX(T269:AD269),T269:$AD$1158,COUNT(AD269:$AD$1158),FALSE)</f>
        <v>200000</v>
      </c>
      <c r="AK269">
        <v>266</v>
      </c>
      <c r="AL269" s="198">
        <v>48162404.34839344</v>
      </c>
    </row>
    <row r="270" spans="13:38" x14ac:dyDescent="0.25">
      <c r="M270">
        <v>268</v>
      </c>
      <c r="N270">
        <f t="shared" si="21"/>
        <v>30</v>
      </c>
      <c r="O270">
        <f t="shared" si="22"/>
        <v>7000</v>
      </c>
      <c r="P270">
        <f t="shared" si="23"/>
        <v>0.25</v>
      </c>
      <c r="S270">
        <v>268</v>
      </c>
      <c r="T270" s="192">
        <v>54123093.026871547</v>
      </c>
      <c r="U270" s="192">
        <v>54818286.329983689</v>
      </c>
      <c r="V270" s="192">
        <v>55552112.606346861</v>
      </c>
      <c r="W270" s="192">
        <v>55906906.322589137</v>
      </c>
      <c r="X270" s="192">
        <v>56169256.221315987</v>
      </c>
      <c r="Y270" s="192">
        <v>56113417.221508883</v>
      </c>
      <c r="Z270" s="192">
        <v>56828979.166917838</v>
      </c>
      <c r="AA270" s="192">
        <v>57541261.309086047</v>
      </c>
      <c r="AB270" s="192">
        <v>57993785.381552629</v>
      </c>
      <c r="AC270" s="192">
        <v>58249376.905150875</v>
      </c>
      <c r="AD270" s="192">
        <v>58431986.979417838</v>
      </c>
      <c r="AE270" s="192">
        <f t="shared" si="24"/>
        <v>58431986.979417838</v>
      </c>
      <c r="AF270" s="192">
        <f>HLOOKUP(MAX(T270:AD270),T270:$AD$1158,COUNT(AD270:$AD$1158),FALSE)</f>
        <v>200000</v>
      </c>
      <c r="AK270">
        <v>267</v>
      </c>
      <c r="AL270" s="198">
        <v>52012214.703333437</v>
      </c>
    </row>
    <row r="271" spans="13:38" x14ac:dyDescent="0.25">
      <c r="M271">
        <v>269</v>
      </c>
      <c r="N271">
        <f t="shared" si="21"/>
        <v>40</v>
      </c>
      <c r="O271">
        <f t="shared" si="22"/>
        <v>7000</v>
      </c>
      <c r="P271">
        <f t="shared" si="23"/>
        <v>0.25</v>
      </c>
      <c r="S271">
        <v>269</v>
      </c>
      <c r="T271" s="192">
        <v>57467841.290760443</v>
      </c>
      <c r="U271" s="192">
        <v>58497225.333005801</v>
      </c>
      <c r="V271" s="192">
        <v>59222504.678106114</v>
      </c>
      <c r="W271" s="192">
        <v>59927399.064680189</v>
      </c>
      <c r="X271" s="192">
        <v>60165292.100945614</v>
      </c>
      <c r="Y271" s="192">
        <v>60651096.257967234</v>
      </c>
      <c r="Z271" s="192">
        <v>61361802.517612278</v>
      </c>
      <c r="AA271" s="192">
        <v>62244861.529314965</v>
      </c>
      <c r="AB271" s="192">
        <v>62868162.471315987</v>
      </c>
      <c r="AC271" s="192">
        <v>63453888.382774323</v>
      </c>
      <c r="AD271" s="192">
        <v>63647917.808250144</v>
      </c>
      <c r="AE271" s="192">
        <f t="shared" si="24"/>
        <v>63647917.808250144</v>
      </c>
      <c r="AF271" s="192">
        <f>HLOOKUP(MAX(T271:AD271),T271:$AD$1158,COUNT(AD271:$AD$1158),FALSE)</f>
        <v>200000</v>
      </c>
      <c r="AK271">
        <v>268</v>
      </c>
      <c r="AL271" s="198">
        <v>56132618.757342689</v>
      </c>
    </row>
    <row r="272" spans="13:38" x14ac:dyDescent="0.25">
      <c r="M272">
        <v>270</v>
      </c>
      <c r="N272">
        <f t="shared" si="21"/>
        <v>50</v>
      </c>
      <c r="O272">
        <f t="shared" si="22"/>
        <v>7000</v>
      </c>
      <c r="P272">
        <f t="shared" si="23"/>
        <v>0.25</v>
      </c>
      <c r="S272">
        <v>270</v>
      </c>
      <c r="T272" s="192">
        <v>60976003.424248092</v>
      </c>
      <c r="U272" s="192">
        <v>62004795.500829883</v>
      </c>
      <c r="V272" s="192">
        <v>63072220.550662704</v>
      </c>
      <c r="W272" s="192">
        <v>63683859.447589137</v>
      </c>
      <c r="X272" s="192">
        <v>64488948.222344801</v>
      </c>
      <c r="Y272" s="192">
        <v>64772102.197717756</v>
      </c>
      <c r="Z272" s="192">
        <v>65683482.205112278</v>
      </c>
      <c r="AA272" s="192">
        <v>66688547.429842234</v>
      </c>
      <c r="AB272" s="192">
        <v>67473188.352231622</v>
      </c>
      <c r="AC272" s="192">
        <v>68264033.782079875</v>
      </c>
      <c r="AD272" s="192">
        <v>68575623.649942532</v>
      </c>
      <c r="AE272" s="192">
        <f t="shared" si="24"/>
        <v>68575623.649942532</v>
      </c>
      <c r="AF272" s="192">
        <f>HLOOKUP(MAX(T272:AD272),T272:$AD$1158,COUNT(AD272:$AD$1158),FALSE)</f>
        <v>200000</v>
      </c>
      <c r="AK272">
        <v>269</v>
      </c>
      <c r="AL272" s="198">
        <v>60025335.089936368</v>
      </c>
    </row>
    <row r="273" spans="13:38" x14ac:dyDescent="0.25">
      <c r="M273">
        <v>271</v>
      </c>
      <c r="N273">
        <f t="shared" si="21"/>
        <v>-75</v>
      </c>
      <c r="O273">
        <f t="shared" si="22"/>
        <v>9000</v>
      </c>
      <c r="P273">
        <f t="shared" si="23"/>
        <v>0.25</v>
      </c>
      <c r="S273">
        <v>271</v>
      </c>
      <c r="T273" s="192">
        <v>17590185.281886976</v>
      </c>
      <c r="U273" s="192">
        <v>16727024.675534099</v>
      </c>
      <c r="V273" s="192">
        <v>15561191.663702819</v>
      </c>
      <c r="W273" s="192">
        <v>14372546.754687902</v>
      </c>
      <c r="X273" s="192">
        <v>12720322.081012491</v>
      </c>
      <c r="Y273" s="192">
        <v>11273089.409973398</v>
      </c>
      <c r="Z273" s="192">
        <v>10120927.228260433</v>
      </c>
      <c r="AA273" s="192">
        <v>9059809.9282347132</v>
      </c>
      <c r="AB273" s="192">
        <v>7779262.9728592001</v>
      </c>
      <c r="AC273" s="192">
        <v>6503473.7656832747</v>
      </c>
      <c r="AD273" s="192">
        <v>4751973.5567069352</v>
      </c>
      <c r="AE273" s="192">
        <f t="shared" si="24"/>
        <v>17590185.281886976</v>
      </c>
      <c r="AF273" s="192">
        <f>HLOOKUP(MAX(T273:AD273),T273:$AD$1158,COUNT(AD273:$AD$1158),FALSE)</f>
        <v>150000</v>
      </c>
      <c r="AK273">
        <v>270</v>
      </c>
      <c r="AL273" s="198">
        <v>64145739.143945619</v>
      </c>
    </row>
    <row r="274" spans="13:38" x14ac:dyDescent="0.25">
      <c r="M274">
        <v>272</v>
      </c>
      <c r="N274">
        <f t="shared" si="21"/>
        <v>-65</v>
      </c>
      <c r="O274">
        <f t="shared" si="22"/>
        <v>9000</v>
      </c>
      <c r="P274">
        <f t="shared" si="23"/>
        <v>0.25</v>
      </c>
      <c r="S274">
        <v>272</v>
      </c>
      <c r="T274" s="192">
        <v>21046245.997550558</v>
      </c>
      <c r="U274" s="192">
        <v>20184920.364191506</v>
      </c>
      <c r="V274" s="192">
        <v>19358806.118435334</v>
      </c>
      <c r="W274" s="192">
        <v>18080327.305420928</v>
      </c>
      <c r="X274" s="192">
        <v>16990231.095930185</v>
      </c>
      <c r="Y274" s="192">
        <v>15382272.714371547</v>
      </c>
      <c r="Z274" s="192">
        <v>14392932.436593767</v>
      </c>
      <c r="AA274" s="192">
        <v>13494637.040503234</v>
      </c>
      <c r="AB274" s="192">
        <v>12376911.989062903</v>
      </c>
      <c r="AC274" s="192">
        <v>11220617.260089139</v>
      </c>
      <c r="AD274" s="192">
        <v>9675266.3807810098</v>
      </c>
      <c r="AE274" s="192">
        <f t="shared" si="24"/>
        <v>21046245.997550558</v>
      </c>
      <c r="AF274" s="192">
        <f>HLOOKUP(MAX(T274:AD274),T274:$AD$1158,COUNT(AD274:$AD$1158),FALSE)</f>
        <v>150000</v>
      </c>
      <c r="AK274">
        <v>271</v>
      </c>
      <c r="AL274" s="198">
        <v>13365538.40577632</v>
      </c>
    </row>
    <row r="275" spans="13:38" x14ac:dyDescent="0.25">
      <c r="M275">
        <v>273</v>
      </c>
      <c r="N275">
        <f t="shared" si="21"/>
        <v>-55</v>
      </c>
      <c r="O275">
        <f t="shared" si="22"/>
        <v>9000</v>
      </c>
      <c r="P275">
        <f t="shared" si="23"/>
        <v>0.25</v>
      </c>
      <c r="S275">
        <v>273</v>
      </c>
      <c r="T275" s="192">
        <v>24245351.418075249</v>
      </c>
      <c r="U275" s="192">
        <v>23811757.949389551</v>
      </c>
      <c r="V275" s="192">
        <v>22979523.711027924</v>
      </c>
      <c r="W275" s="192">
        <v>22249824.194888521</v>
      </c>
      <c r="X275" s="192">
        <v>20936592.496393152</v>
      </c>
      <c r="Y275" s="192">
        <v>19692217.777707454</v>
      </c>
      <c r="Z275" s="192">
        <v>19015183.594001174</v>
      </c>
      <c r="AA275" s="192">
        <v>18146135.842908069</v>
      </c>
      <c r="AB275" s="192">
        <v>17199187.6610022</v>
      </c>
      <c r="AC275" s="192">
        <v>16213669.801562909</v>
      </c>
      <c r="AD275" s="192">
        <v>15002201.823167842</v>
      </c>
      <c r="AE275" s="192">
        <f t="shared" si="24"/>
        <v>24245351.418075249</v>
      </c>
      <c r="AF275" s="192">
        <f>HLOOKUP(MAX(T275:AD275),T275:$AD$1158,COUNT(AD275:$AD$1158),FALSE)</f>
        <v>150000</v>
      </c>
      <c r="AK275">
        <v>272</v>
      </c>
      <c r="AL275" s="198">
        <v>17433841.041961495</v>
      </c>
    </row>
    <row r="276" spans="13:38" x14ac:dyDescent="0.25">
      <c r="M276">
        <v>274</v>
      </c>
      <c r="N276">
        <f t="shared" si="21"/>
        <v>-45</v>
      </c>
      <c r="O276">
        <f t="shared" si="22"/>
        <v>9000</v>
      </c>
      <c r="P276">
        <f t="shared" si="23"/>
        <v>0.25</v>
      </c>
      <c r="S276">
        <v>274</v>
      </c>
      <c r="T276" s="192">
        <v>27701412.133738834</v>
      </c>
      <c r="U276" s="192">
        <v>27238181.600688424</v>
      </c>
      <c r="V276" s="192">
        <v>26897090.583455905</v>
      </c>
      <c r="W276" s="192">
        <v>25957604.745621547</v>
      </c>
      <c r="X276" s="192">
        <v>25075760.690194592</v>
      </c>
      <c r="Y276" s="192">
        <v>23801401.082105599</v>
      </c>
      <c r="Z276" s="192">
        <v>23287188.80233451</v>
      </c>
      <c r="AA276" s="192">
        <v>22492163.082169902</v>
      </c>
      <c r="AB276" s="192">
        <v>21796836.677205913</v>
      </c>
      <c r="AC276" s="192">
        <v>20878820.38508914</v>
      </c>
      <c r="AD276" s="192">
        <v>19925494.647241917</v>
      </c>
      <c r="AE276" s="192">
        <f t="shared" si="24"/>
        <v>27701412.133738834</v>
      </c>
      <c r="AF276" s="192">
        <f>HLOOKUP(MAX(T276:AD276),T276:$AD$1158,COUNT(AD276:$AD$1158),FALSE)</f>
        <v>150000</v>
      </c>
      <c r="AK276">
        <v>273</v>
      </c>
      <c r="AL276" s="198">
        <v>21312637.876766585</v>
      </c>
    </row>
    <row r="277" spans="13:38" x14ac:dyDescent="0.25">
      <c r="M277">
        <v>275</v>
      </c>
      <c r="N277">
        <f t="shared" si="21"/>
        <v>-35</v>
      </c>
      <c r="O277">
        <f t="shared" si="22"/>
        <v>9000</v>
      </c>
      <c r="P277">
        <f t="shared" si="23"/>
        <v>0.25</v>
      </c>
      <c r="S277">
        <v>275</v>
      </c>
      <c r="T277" s="192">
        <v>30996485.918461055</v>
      </c>
      <c r="U277" s="192">
        <v>31011049.439230084</v>
      </c>
      <c r="V277" s="192">
        <v>30517808.176048499</v>
      </c>
      <c r="W277" s="192">
        <v>29925996.069888525</v>
      </c>
      <c r="X277" s="192">
        <v>29022122.090657555</v>
      </c>
      <c r="Y277" s="192">
        <v>28111346.145441502</v>
      </c>
      <c r="Z277" s="192">
        <v>27767910.735204879</v>
      </c>
      <c r="AA277" s="192">
        <v>27379385.183828853</v>
      </c>
      <c r="AB277" s="192">
        <v>26619112.349145208</v>
      </c>
      <c r="AC277" s="192">
        <v>25871872.926562902</v>
      </c>
      <c r="AD277" s="192">
        <v>25089324.058250148</v>
      </c>
      <c r="AE277" s="192">
        <f t="shared" si="24"/>
        <v>31011049.439230084</v>
      </c>
      <c r="AF277" s="192">
        <f>HLOOKUP(MAX(T277:AD277),T277:$AD$1158,COUNT(AD277:$AD$1158),FALSE)</f>
        <v>155000</v>
      </c>
      <c r="AK277">
        <v>274</v>
      </c>
      <c r="AL277" s="198">
        <v>25509442.956510548</v>
      </c>
    </row>
    <row r="278" spans="13:38" x14ac:dyDescent="0.25">
      <c r="M278">
        <v>276</v>
      </c>
      <c r="N278">
        <f t="shared" si="21"/>
        <v>-25</v>
      </c>
      <c r="O278">
        <f t="shared" si="22"/>
        <v>9000</v>
      </c>
      <c r="P278">
        <f t="shared" si="23"/>
        <v>0.25</v>
      </c>
      <c r="S278">
        <v>276</v>
      </c>
      <c r="T278" s="192">
        <v>34561710.648399323</v>
      </c>
      <c r="U278" s="192">
        <v>34437473.09052895</v>
      </c>
      <c r="V278" s="192">
        <v>34315422.63078101</v>
      </c>
      <c r="W278" s="192">
        <v>33675099.681964137</v>
      </c>
      <c r="X278" s="192">
        <v>33161290.284458995</v>
      </c>
      <c r="Y278" s="192">
        <v>32100850.308893152</v>
      </c>
      <c r="Z278" s="192">
        <v>32039915.943538211</v>
      </c>
      <c r="AA278" s="192">
        <v>31725412.423090689</v>
      </c>
      <c r="AB278" s="192">
        <v>31216761.365348913</v>
      </c>
      <c r="AC278" s="192">
        <v>30632343.846701793</v>
      </c>
      <c r="AD278" s="192">
        <v>30012616.882324219</v>
      </c>
      <c r="AE278" s="192">
        <f t="shared" si="24"/>
        <v>34561710.648399323</v>
      </c>
      <c r="AF278" s="192">
        <f>HLOOKUP(MAX(T278:AD278),T278:$AD$1158,COUNT(AD278:$AD$1158),FALSE)</f>
        <v>150000</v>
      </c>
      <c r="AK278">
        <v>275</v>
      </c>
      <c r="AL278" s="198">
        <v>29388239.791315634</v>
      </c>
    </row>
    <row r="279" spans="13:38" x14ac:dyDescent="0.25">
      <c r="M279">
        <v>277</v>
      </c>
      <c r="N279">
        <f t="shared" si="21"/>
        <v>-15</v>
      </c>
      <c r="O279">
        <f t="shared" si="22"/>
        <v>9000</v>
      </c>
      <c r="P279">
        <f t="shared" si="23"/>
        <v>0.25</v>
      </c>
      <c r="S279">
        <v>277</v>
      </c>
      <c r="T279" s="192">
        <v>37856784.433121547</v>
      </c>
      <c r="U279" s="192">
        <v>38064310.675726995</v>
      </c>
      <c r="V279" s="192">
        <v>37830687.548476487</v>
      </c>
      <c r="W279" s="192">
        <v>37643491.006231114</v>
      </c>
      <c r="X279" s="192">
        <v>37071733.87692298</v>
      </c>
      <c r="Y279" s="192">
        <v>36410795.372229062</v>
      </c>
      <c r="Z279" s="192">
        <v>36520637.876408584</v>
      </c>
      <c r="AA279" s="192">
        <v>36376911.225495525</v>
      </c>
      <c r="AB279" s="192">
        <v>36191354.66524604</v>
      </c>
      <c r="AC279" s="192">
        <v>35625396.388175562</v>
      </c>
      <c r="AD279" s="192">
        <v>35176446.293332458</v>
      </c>
      <c r="AE279" s="192">
        <f t="shared" si="24"/>
        <v>38064310.675726995</v>
      </c>
      <c r="AF279" s="192">
        <f>HLOOKUP(MAX(T279:AD279),T279:$AD$1158,COUNT(AD279:$AD$1158),FALSE)</f>
        <v>155000</v>
      </c>
      <c r="AK279">
        <v>276</v>
      </c>
      <c r="AL279" s="198">
        <v>33456542.427500814</v>
      </c>
    </row>
    <row r="280" spans="13:38" x14ac:dyDescent="0.25">
      <c r="M280">
        <v>278</v>
      </c>
      <c r="N280">
        <f t="shared" si="21"/>
        <v>-10</v>
      </c>
      <c r="O280">
        <f t="shared" si="22"/>
        <v>9000</v>
      </c>
      <c r="P280">
        <f t="shared" si="23"/>
        <v>0.25</v>
      </c>
      <c r="S280">
        <v>278</v>
      </c>
      <c r="T280" s="192">
        <v>39625721.306192532</v>
      </c>
      <c r="U280" s="192">
        <v>39751715.430742428</v>
      </c>
      <c r="V280" s="192">
        <v>39966895.110204883</v>
      </c>
      <c r="W280" s="192">
        <v>39615152.006424017</v>
      </c>
      <c r="X280" s="192">
        <v>39321050.685050562</v>
      </c>
      <c r="Y280" s="192">
        <v>38552154.401614346</v>
      </c>
      <c r="Z280" s="192">
        <v>38707964.26529748</v>
      </c>
      <c r="AA280" s="192">
        <v>38500681.279186361</v>
      </c>
      <c r="AB280" s="192">
        <v>38393097.608275875</v>
      </c>
      <c r="AC280" s="192">
        <v>38062824.050212599</v>
      </c>
      <c r="AD280" s="192">
        <v>37697241.046418875</v>
      </c>
      <c r="AE280" s="192">
        <f t="shared" si="24"/>
        <v>39966895.110204883</v>
      </c>
      <c r="AF280" s="192">
        <f>HLOOKUP(MAX(T280:AD280),T280:$AD$1158,COUNT(AD280:$AD$1158),FALSE)</f>
        <v>160000</v>
      </c>
      <c r="AK280">
        <v>277</v>
      </c>
      <c r="AL280" s="198">
        <v>37335339.2623059</v>
      </c>
    </row>
    <row r="281" spans="13:38" x14ac:dyDescent="0.25">
      <c r="M281">
        <v>279</v>
      </c>
      <c r="N281">
        <f t="shared" si="21"/>
        <v>-5</v>
      </c>
      <c r="O281">
        <f t="shared" si="22"/>
        <v>9000</v>
      </c>
      <c r="P281">
        <f t="shared" si="23"/>
        <v>0.25</v>
      </c>
      <c r="S281">
        <v>279</v>
      </c>
      <c r="T281" s="192">
        <v>41312845.148785129</v>
      </c>
      <c r="U281" s="192">
        <v>41522206.364384405</v>
      </c>
      <c r="V281" s="192">
        <v>41628302.003208995</v>
      </c>
      <c r="W281" s="192">
        <v>41427030.502758898</v>
      </c>
      <c r="X281" s="192">
        <v>41210902.070724435</v>
      </c>
      <c r="Y281" s="192">
        <v>40519978.676627204</v>
      </c>
      <c r="Z281" s="192">
        <v>40753761.429649323</v>
      </c>
      <c r="AA281" s="192">
        <v>40771374.759124637</v>
      </c>
      <c r="AB281" s="192">
        <v>40789003.681449741</v>
      </c>
      <c r="AC281" s="192">
        <v>40342539.88258142</v>
      </c>
      <c r="AD281" s="192">
        <v>39956349.199711055</v>
      </c>
      <c r="AE281" s="192">
        <f t="shared" si="24"/>
        <v>41628302.003208995</v>
      </c>
      <c r="AF281" s="192">
        <f>HLOOKUP(MAX(T281:AD281),T281:$AD$1158,COUNT(AD281:$AD$1158),FALSE)</f>
        <v>160000</v>
      </c>
      <c r="AK281">
        <v>278</v>
      </c>
      <c r="AL281" s="198">
        <v>39510843.268313147</v>
      </c>
    </row>
    <row r="282" spans="13:38" x14ac:dyDescent="0.25">
      <c r="M282">
        <v>280</v>
      </c>
      <c r="N282">
        <f t="shared" si="21"/>
        <v>0</v>
      </c>
      <c r="O282">
        <f t="shared" si="22"/>
        <v>9000</v>
      </c>
      <c r="P282">
        <f t="shared" si="23"/>
        <v>0.25</v>
      </c>
      <c r="S282">
        <v>280</v>
      </c>
      <c r="T282" s="192">
        <v>42890804.977103025</v>
      </c>
      <c r="U282" s="192">
        <v>43493111.231925555</v>
      </c>
      <c r="V282" s="192">
        <v>43515113.988805704</v>
      </c>
      <c r="W282" s="192">
        <v>43583543.330690995</v>
      </c>
      <c r="X282" s="192">
        <v>43267412.085513525</v>
      </c>
      <c r="Y282" s="192">
        <v>42862099.464950256</v>
      </c>
      <c r="Z282" s="192">
        <v>43188686.198167846</v>
      </c>
      <c r="AA282" s="192">
        <v>43299103.507838622</v>
      </c>
      <c r="AB282" s="192">
        <v>43215373.280215174</v>
      </c>
      <c r="AC282" s="192">
        <v>43055876.591686361</v>
      </c>
      <c r="AD282" s="192">
        <v>42861070.457427099</v>
      </c>
      <c r="AE282" s="192">
        <f t="shared" si="24"/>
        <v>43583543.330690995</v>
      </c>
      <c r="AF282" s="192">
        <f>HLOOKUP(MAX(T282:AD282),T282:$AD$1158,COUNT(AD282:$AD$1158),FALSE)</f>
        <v>165000</v>
      </c>
      <c r="AK282">
        <v>279</v>
      </c>
      <c r="AL282" s="198">
        <v>41403641.898491085</v>
      </c>
    </row>
    <row r="283" spans="13:38" x14ac:dyDescent="0.25">
      <c r="M283">
        <v>281</v>
      </c>
      <c r="N283">
        <f t="shared" si="21"/>
        <v>10</v>
      </c>
      <c r="O283">
        <f t="shared" si="22"/>
        <v>9000</v>
      </c>
      <c r="P283">
        <f t="shared" si="23"/>
        <v>0.25</v>
      </c>
      <c r="S283">
        <v>281</v>
      </c>
      <c r="T283" s="192">
        <v>46486019.820853032</v>
      </c>
      <c r="U283" s="192">
        <v>46951006.920582965</v>
      </c>
      <c r="V283" s="192">
        <v>47312728.443538211</v>
      </c>
      <c r="W283" s="192">
        <v>47367082.827218771</v>
      </c>
      <c r="X283" s="192">
        <v>47406580.279314965</v>
      </c>
      <c r="Y283" s="192">
        <v>46971282.769348398</v>
      </c>
      <c r="Z283" s="192">
        <v>47460691.406501174</v>
      </c>
      <c r="AA283" s="192">
        <v>47733930.620107144</v>
      </c>
      <c r="AB283" s="192">
        <v>47720962.191609204</v>
      </c>
      <c r="AC283" s="192">
        <v>47816347.511825249</v>
      </c>
      <c r="AD283" s="192">
        <v>47685782.71308554</v>
      </c>
      <c r="AE283" s="192">
        <f t="shared" si="24"/>
        <v>47816347.511825249</v>
      </c>
      <c r="AF283" s="192">
        <f>HLOOKUP(MAX(T283:AD283),T283:$AD$1158,COUNT(AD283:$AD$1158),FALSE)</f>
        <v>195000</v>
      </c>
      <c r="AK283">
        <v>280</v>
      </c>
      <c r="AL283" s="198">
        <v>43389640.103118233</v>
      </c>
    </row>
    <row r="284" spans="13:38" x14ac:dyDescent="0.25">
      <c r="M284">
        <v>282</v>
      </c>
      <c r="N284">
        <f t="shared" si="21"/>
        <v>20</v>
      </c>
      <c r="O284">
        <f t="shared" si="22"/>
        <v>9000</v>
      </c>
      <c r="P284">
        <f t="shared" si="23"/>
        <v>0.25</v>
      </c>
      <c r="S284">
        <v>282</v>
      </c>
      <c r="T284" s="192">
        <v>49751103.491763525</v>
      </c>
      <c r="U284" s="192">
        <v>50577844.50578101</v>
      </c>
      <c r="V284" s="192">
        <v>50900492.07522545</v>
      </c>
      <c r="W284" s="192">
        <v>51335474.151485741</v>
      </c>
      <c r="X284" s="192">
        <v>51238004.694181211</v>
      </c>
      <c r="Y284" s="192">
        <v>51281227.832684308</v>
      </c>
      <c r="Z284" s="192">
        <v>51941413.339371547</v>
      </c>
      <c r="AA284" s="192">
        <v>52385429.42251198</v>
      </c>
      <c r="AB284" s="192">
        <v>52787615.596316002</v>
      </c>
      <c r="AC284" s="192">
        <v>52809400.053299025</v>
      </c>
      <c r="AD284" s="192">
        <v>52849612.124093771</v>
      </c>
      <c r="AE284" s="192">
        <f t="shared" si="24"/>
        <v>52849612.124093771</v>
      </c>
      <c r="AF284" s="192">
        <f>HLOOKUP(MAX(T284:AD284),T284:$AD$1158,COUNT(AD284:$AD$1158),FALSE)</f>
        <v>200000</v>
      </c>
      <c r="AK284">
        <v>281</v>
      </c>
      <c r="AL284" s="198">
        <v>47457942.73930341</v>
      </c>
    </row>
    <row r="285" spans="13:38" x14ac:dyDescent="0.25">
      <c r="M285">
        <v>283</v>
      </c>
      <c r="N285">
        <f t="shared" si="21"/>
        <v>30</v>
      </c>
      <c r="O285">
        <f t="shared" si="22"/>
        <v>9000</v>
      </c>
      <c r="P285">
        <f t="shared" si="23"/>
        <v>0.25</v>
      </c>
      <c r="S285">
        <v>283</v>
      </c>
      <c r="T285" s="192">
        <v>53207164.207427107</v>
      </c>
      <c r="U285" s="192">
        <v>53935029.674891099</v>
      </c>
      <c r="V285" s="192">
        <v>54698106.529957965</v>
      </c>
      <c r="W285" s="192">
        <v>55084577.763561361</v>
      </c>
      <c r="X285" s="192">
        <v>55377172.887982652</v>
      </c>
      <c r="Y285" s="192">
        <v>55353011.405536674</v>
      </c>
      <c r="Z285" s="192">
        <v>56088997.251408584</v>
      </c>
      <c r="AA285" s="192">
        <v>56820256.534780487</v>
      </c>
      <c r="AB285" s="192">
        <v>57293204.507710032</v>
      </c>
      <c r="AC285" s="192">
        <v>57569870.973437905</v>
      </c>
      <c r="AD285" s="192">
        <v>57772904.948167838</v>
      </c>
      <c r="AE285" s="192">
        <f t="shared" si="24"/>
        <v>57772904.948167838</v>
      </c>
      <c r="AF285" s="192">
        <f>HLOOKUP(MAX(T285:AD285),T285:$AD$1158,COUNT(AD285:$AD$1158),FALSE)</f>
        <v>200000</v>
      </c>
      <c r="AK285">
        <v>282</v>
      </c>
      <c r="AL285" s="198">
        <v>51259073.262067482</v>
      </c>
    </row>
    <row r="286" spans="13:38" x14ac:dyDescent="0.25">
      <c r="M286">
        <v>284</v>
      </c>
      <c r="N286">
        <f t="shared" si="21"/>
        <v>40</v>
      </c>
      <c r="O286">
        <f t="shared" si="22"/>
        <v>9000</v>
      </c>
      <c r="P286">
        <f t="shared" si="23"/>
        <v>0.25</v>
      </c>
      <c r="S286">
        <v>284</v>
      </c>
      <c r="T286" s="192">
        <v>56502237.992149323</v>
      </c>
      <c r="U286" s="192">
        <v>57561867.260089137</v>
      </c>
      <c r="V286" s="192">
        <v>58318824.122550555</v>
      </c>
      <c r="W286" s="192">
        <v>59052969.087828338</v>
      </c>
      <c r="X286" s="192">
        <v>59323534.288445629</v>
      </c>
      <c r="Y286" s="192">
        <v>59836491.223245002</v>
      </c>
      <c r="Z286" s="192">
        <v>60569719.18427895</v>
      </c>
      <c r="AA286" s="192">
        <v>61471755.337185331</v>
      </c>
      <c r="AB286" s="192">
        <v>62115480.179649323</v>
      </c>
      <c r="AC286" s="192">
        <v>62720635.344579883</v>
      </c>
      <c r="AD286" s="192">
        <v>62936734.359176077</v>
      </c>
      <c r="AE286" s="192">
        <f t="shared" si="24"/>
        <v>62936734.359176077</v>
      </c>
      <c r="AF286" s="192">
        <f>HLOOKUP(MAX(T286:AD286),T286:$AD$1158,COUNT(AD286:$AD$1158),FALSE)</f>
        <v>200000</v>
      </c>
      <c r="AK286">
        <v>283</v>
      </c>
      <c r="AL286" s="198">
        <v>55327375.898252666</v>
      </c>
    </row>
    <row r="287" spans="13:38" x14ac:dyDescent="0.25">
      <c r="M287">
        <v>285</v>
      </c>
      <c r="N287">
        <f t="shared" si="21"/>
        <v>50</v>
      </c>
      <c r="O287">
        <f t="shared" si="22"/>
        <v>9000</v>
      </c>
      <c r="P287">
        <f t="shared" si="23"/>
        <v>0.25</v>
      </c>
      <c r="S287">
        <v>285</v>
      </c>
      <c r="T287" s="192">
        <v>59958298.707812905</v>
      </c>
      <c r="U287" s="192">
        <v>61019762.948746547</v>
      </c>
      <c r="V287" s="192">
        <v>62116438.577283077</v>
      </c>
      <c r="W287" s="192">
        <v>62760749.638561361</v>
      </c>
      <c r="X287" s="192">
        <v>63593443.303363323</v>
      </c>
      <c r="Y287" s="192">
        <v>63908274.796097383</v>
      </c>
      <c r="Z287" s="192">
        <v>64841724.392612293</v>
      </c>
      <c r="AA287" s="192">
        <v>65866218.870814458</v>
      </c>
      <c r="AB287" s="192">
        <v>66671283.693666816</v>
      </c>
      <c r="AC287" s="192">
        <v>67481106.264718771</v>
      </c>
      <c r="AD287" s="192">
        <v>67815217.833970323</v>
      </c>
      <c r="AE287" s="192">
        <f t="shared" si="24"/>
        <v>67815217.833970323</v>
      </c>
      <c r="AF287" s="192">
        <f>HLOOKUP(MAX(T287:AD287),T287:$AD$1158,COUNT(AD287:$AD$1158),FALSE)</f>
        <v>200000</v>
      </c>
      <c r="AK287">
        <v>284</v>
      </c>
      <c r="AL287" s="198">
        <v>59170869.863948189</v>
      </c>
    </row>
    <row r="288" spans="13:38" x14ac:dyDescent="0.25">
      <c r="M288">
        <v>286</v>
      </c>
      <c r="N288">
        <f t="shared" si="21"/>
        <v>-75</v>
      </c>
      <c r="O288">
        <f t="shared" si="22"/>
        <v>11000</v>
      </c>
      <c r="P288">
        <f t="shared" si="23"/>
        <v>0.25</v>
      </c>
      <c r="S288">
        <v>286</v>
      </c>
      <c r="T288" s="192">
        <v>17211195.843229569</v>
      </c>
      <c r="U288" s="192">
        <v>16378280.462571137</v>
      </c>
      <c r="V288" s="192">
        <v>15244124.968100969</v>
      </c>
      <c r="W288" s="192">
        <v>14084730.637789756</v>
      </c>
      <c r="X288" s="192">
        <v>12465178.128466196</v>
      </c>
      <c r="Y288" s="192">
        <v>11045550.347473398</v>
      </c>
      <c r="Z288" s="192">
        <v>9915457.7548808027</v>
      </c>
      <c r="AA288" s="192">
        <v>8873769.7083273064</v>
      </c>
      <c r="AB288" s="192">
        <v>7613646.6534147561</v>
      </c>
      <c r="AC288" s="192">
        <v>6356834.5874425322</v>
      </c>
      <c r="AD288" s="192">
        <v>4627856.0798550835</v>
      </c>
      <c r="AE288" s="192">
        <f t="shared" si="24"/>
        <v>17211195.843229569</v>
      </c>
      <c r="AF288" s="192">
        <f>HLOOKUP(MAX(T288:AD288),T288:$AD$1158,COUNT(AD288:$AD$1158),FALSE)</f>
        <v>150000</v>
      </c>
      <c r="AK288">
        <v>285</v>
      </c>
      <c r="AL288" s="198">
        <v>63239172.500133365</v>
      </c>
    </row>
    <row r="289" spans="13:38" x14ac:dyDescent="0.25">
      <c r="M289">
        <v>287</v>
      </c>
      <c r="N289">
        <f t="shared" si="21"/>
        <v>-65</v>
      </c>
      <c r="O289">
        <f t="shared" si="22"/>
        <v>11000</v>
      </c>
      <c r="P289">
        <f t="shared" si="23"/>
        <v>0.25</v>
      </c>
      <c r="S289">
        <v>287</v>
      </c>
      <c r="T289" s="192">
        <v>20615155.141069077</v>
      </c>
      <c r="U289" s="192">
        <v>19786501.672061872</v>
      </c>
      <c r="V289" s="192">
        <v>18989638.005009405</v>
      </c>
      <c r="W289" s="192">
        <v>17743831.356346857</v>
      </c>
      <c r="X289" s="192">
        <v>16681340.036902409</v>
      </c>
      <c r="Y289" s="192">
        <v>15105059.172704879</v>
      </c>
      <c r="Z289" s="192">
        <v>14137788.484047472</v>
      </c>
      <c r="AA289" s="192">
        <v>13258922.341429161</v>
      </c>
      <c r="AB289" s="192">
        <v>12161621.190451792</v>
      </c>
      <c r="AC289" s="192">
        <v>11024755.714950249</v>
      </c>
      <c r="AD289" s="192">
        <v>9501474.4247624911</v>
      </c>
      <c r="AE289" s="192">
        <f t="shared" si="24"/>
        <v>20615155.141069077</v>
      </c>
      <c r="AF289" s="192">
        <f>HLOOKUP(MAX(T289:AD289),T289:$AD$1158,COUNT(AD289:$AD$1158),FALSE)</f>
        <v>150000</v>
      </c>
      <c r="AK289">
        <v>286</v>
      </c>
      <c r="AL289" s="198">
        <v>13097687.039741846</v>
      </c>
    </row>
    <row r="290" spans="13:38" x14ac:dyDescent="0.25">
      <c r="M290">
        <v>288</v>
      </c>
      <c r="N290">
        <f t="shared" si="21"/>
        <v>-55</v>
      </c>
      <c r="O290">
        <f t="shared" si="22"/>
        <v>11000</v>
      </c>
      <c r="P290">
        <f t="shared" si="23"/>
        <v>0.25</v>
      </c>
      <c r="S290">
        <v>288</v>
      </c>
      <c r="T290" s="192">
        <v>23766032.841686361</v>
      </c>
      <c r="U290" s="192">
        <v>23361237.839435849</v>
      </c>
      <c r="V290" s="192">
        <v>22560681.118435334</v>
      </c>
      <c r="W290" s="192">
        <v>21858586.492342222</v>
      </c>
      <c r="X290" s="192">
        <v>20578026.958198708</v>
      </c>
      <c r="Y290" s="192">
        <v>19362902.818216715</v>
      </c>
      <c r="Z290" s="192">
        <v>18706292.534973398</v>
      </c>
      <c r="AA290" s="192">
        <v>17858319.726009924</v>
      </c>
      <c r="AB290" s="192">
        <v>16931795.444567017</v>
      </c>
      <c r="AC290" s="192">
        <v>15965706.838599943</v>
      </c>
      <c r="AD290" s="192">
        <v>14774662.760667842</v>
      </c>
      <c r="AE290" s="192">
        <f t="shared" si="24"/>
        <v>23766032.841686361</v>
      </c>
      <c r="AF290" s="192">
        <f>HLOOKUP(MAX(T290:AD290),T290:$AD$1158,COUNT(AD290:$AD$1158),FALSE)</f>
        <v>150000</v>
      </c>
      <c r="AK290">
        <v>287</v>
      </c>
      <c r="AL290" s="198">
        <v>17113888.25810295</v>
      </c>
    </row>
    <row r="291" spans="13:38" x14ac:dyDescent="0.25">
      <c r="M291">
        <v>289</v>
      </c>
      <c r="N291">
        <f t="shared" si="21"/>
        <v>-45</v>
      </c>
      <c r="O291">
        <f t="shared" si="22"/>
        <v>11000</v>
      </c>
      <c r="P291">
        <f t="shared" si="23"/>
        <v>0.25</v>
      </c>
      <c r="S291">
        <v>289</v>
      </c>
      <c r="T291" s="192">
        <v>27169992.139525875</v>
      </c>
      <c r="U291" s="192">
        <v>26738439.123836569</v>
      </c>
      <c r="V291" s="192">
        <v>26424500.884381831</v>
      </c>
      <c r="W291" s="192">
        <v>25517687.210899327</v>
      </c>
      <c r="X291" s="192">
        <v>24665093.734176073</v>
      </c>
      <c r="Y291" s="192">
        <v>23422411.643448193</v>
      </c>
      <c r="Z291" s="192">
        <v>22928623.264140066</v>
      </c>
      <c r="AA291" s="192">
        <v>22155667.133095827</v>
      </c>
      <c r="AB291" s="192">
        <v>21479769.981604058</v>
      </c>
      <c r="AC291" s="192">
        <v>20582177.589950249</v>
      </c>
      <c r="AD291" s="192">
        <v>19648281.105575249</v>
      </c>
      <c r="AE291" s="192">
        <f t="shared" si="24"/>
        <v>27169992.139525875</v>
      </c>
      <c r="AF291" s="192">
        <f>HLOOKUP(MAX(T291:AD291),T291:$AD$1158,COUNT(AD291:$AD$1158),FALSE)</f>
        <v>150000</v>
      </c>
      <c r="AK291">
        <v>288</v>
      </c>
      <c r="AL291" s="198">
        <v>20943010.613741372</v>
      </c>
    </row>
    <row r="292" spans="13:38" x14ac:dyDescent="0.25">
      <c r="M292">
        <v>290</v>
      </c>
      <c r="N292">
        <f t="shared" si="21"/>
        <v>-35</v>
      </c>
      <c r="O292">
        <f t="shared" si="22"/>
        <v>11000</v>
      </c>
      <c r="P292">
        <f t="shared" si="23"/>
        <v>0.25</v>
      </c>
      <c r="S292">
        <v>290</v>
      </c>
      <c r="T292" s="192">
        <v>30415391.44508142</v>
      </c>
      <c r="U292" s="192">
        <v>30457107.74362823</v>
      </c>
      <c r="V292" s="192">
        <v>29995543.99780776</v>
      </c>
      <c r="W292" s="192">
        <v>29433977.117342222</v>
      </c>
      <c r="X292" s="192">
        <v>28561780.655472368</v>
      </c>
      <c r="Y292" s="192">
        <v>27680255.288960021</v>
      </c>
      <c r="Z292" s="192">
        <v>27357243.779186361</v>
      </c>
      <c r="AA292" s="192">
        <v>26988147.481282558</v>
      </c>
      <c r="AB292" s="192">
        <v>26249944.235719282</v>
      </c>
      <c r="AC292" s="192">
        <v>25523128.713599943</v>
      </c>
      <c r="AD292" s="192">
        <v>24760009.098759405</v>
      </c>
      <c r="AE292" s="192">
        <f t="shared" si="24"/>
        <v>30457107.74362823</v>
      </c>
      <c r="AF292" s="192">
        <f>HLOOKUP(MAX(T292:AD292),T292:$AD$1158,COUNT(AD292:$AD$1158),FALSE)</f>
        <v>155000</v>
      </c>
      <c r="AK292">
        <v>289</v>
      </c>
      <c r="AL292" s="198">
        <v>25086068.587003853</v>
      </c>
    </row>
    <row r="293" spans="13:38" x14ac:dyDescent="0.25">
      <c r="M293">
        <v>291</v>
      </c>
      <c r="N293">
        <f t="shared" si="21"/>
        <v>-25</v>
      </c>
      <c r="O293">
        <f t="shared" si="22"/>
        <v>11000</v>
      </c>
      <c r="P293">
        <f t="shared" si="23"/>
        <v>0.25</v>
      </c>
      <c r="S293">
        <v>291</v>
      </c>
      <c r="T293" s="192">
        <v>33926869.068538211</v>
      </c>
      <c r="U293" s="192">
        <v>33834309.02802895</v>
      </c>
      <c r="V293" s="192">
        <v>33741057.034716196</v>
      </c>
      <c r="W293" s="192">
        <v>33133858.362519696</v>
      </c>
      <c r="X293" s="192">
        <v>32648847.431449734</v>
      </c>
      <c r="Y293" s="192">
        <v>31621531.732504264</v>
      </c>
      <c r="Z293" s="192">
        <v>31579574.508353025</v>
      </c>
      <c r="AA293" s="192">
        <v>31285494.888368465</v>
      </c>
      <c r="AB293" s="192">
        <v>30797918.772756323</v>
      </c>
      <c r="AC293" s="192">
        <v>30233925.154572167</v>
      </c>
      <c r="AD293" s="192">
        <v>29633627.443666812</v>
      </c>
      <c r="AE293" s="192">
        <f t="shared" si="24"/>
        <v>33926869.068538211</v>
      </c>
      <c r="AF293" s="192">
        <f>HLOOKUP(MAX(T293:AD293),T293:$AD$1158,COUNT(AD293:$AD$1158),FALSE)</f>
        <v>150000</v>
      </c>
      <c r="AK293">
        <v>290</v>
      </c>
      <c r="AL293" s="198">
        <v>28915190.942642275</v>
      </c>
    </row>
    <row r="294" spans="13:38" x14ac:dyDescent="0.25">
      <c r="M294">
        <v>292</v>
      </c>
      <c r="N294">
        <f t="shared" si="21"/>
        <v>-15</v>
      </c>
      <c r="O294">
        <f t="shared" si="22"/>
        <v>11000</v>
      </c>
      <c r="P294">
        <f t="shared" si="23"/>
        <v>0.25</v>
      </c>
      <c r="S294">
        <v>292</v>
      </c>
      <c r="T294" s="192">
        <v>37172268.374093771</v>
      </c>
      <c r="U294" s="192">
        <v>37409045.195402928</v>
      </c>
      <c r="V294" s="192">
        <v>37208094.232504264</v>
      </c>
      <c r="W294" s="192">
        <v>37050148.268962599</v>
      </c>
      <c r="X294" s="192">
        <v>36510068.657015584</v>
      </c>
      <c r="Y294" s="192">
        <v>35879375.378016099</v>
      </c>
      <c r="Z294" s="192">
        <v>36008195.023399323</v>
      </c>
      <c r="AA294" s="192">
        <v>35884892.272949226</v>
      </c>
      <c r="AB294" s="192">
        <v>35718764.966171965</v>
      </c>
      <c r="AC294" s="192">
        <v>35174876.278221861</v>
      </c>
      <c r="AD294" s="192">
        <v>34745355.436850965</v>
      </c>
      <c r="AE294" s="192">
        <f t="shared" si="24"/>
        <v>37409045.195402928</v>
      </c>
      <c r="AF294" s="192">
        <f>HLOOKUP(MAX(T294:AD294),T294:$AD$1158,COUNT(AD294:$AD$1158),FALSE)</f>
        <v>155000</v>
      </c>
      <c r="AK294">
        <v>291</v>
      </c>
      <c r="AL294" s="198">
        <v>32931392.161003381</v>
      </c>
    </row>
    <row r="295" spans="13:38" x14ac:dyDescent="0.25">
      <c r="M295">
        <v>293</v>
      </c>
      <c r="N295">
        <f t="shared" si="21"/>
        <v>-10</v>
      </c>
      <c r="O295">
        <f t="shared" si="22"/>
        <v>11000</v>
      </c>
      <c r="P295">
        <f t="shared" si="23"/>
        <v>0.25</v>
      </c>
      <c r="S295">
        <v>293</v>
      </c>
      <c r="T295" s="192">
        <v>38914537.857118465</v>
      </c>
      <c r="U295" s="192">
        <v>39072209.499029472</v>
      </c>
      <c r="V295" s="192">
        <v>39314994.068538211</v>
      </c>
      <c r="W295" s="192">
        <v>38995923.129109196</v>
      </c>
      <c r="X295" s="192">
        <v>38731072.38643945</v>
      </c>
      <c r="Y295" s="192">
        <v>37994848.267355084</v>
      </c>
      <c r="Z295" s="192">
        <v>38170087.384510443</v>
      </c>
      <c r="AA295" s="192">
        <v>37984873.987519696</v>
      </c>
      <c r="AB295" s="192">
        <v>37896719.57008142</v>
      </c>
      <c r="AC295" s="192">
        <v>37586869.912481114</v>
      </c>
      <c r="AD295" s="192">
        <v>37240716.162159614</v>
      </c>
      <c r="AE295" s="192">
        <f t="shared" si="24"/>
        <v>39314994.068538211</v>
      </c>
      <c r="AF295" s="192">
        <f>HLOOKUP(MAX(T295:AD295),T295:$AD$1158,COUNT(AD295:$AD$1158),FALSE)</f>
        <v>160000</v>
      </c>
      <c r="AK295">
        <v>292</v>
      </c>
      <c r="AL295" s="198">
        <v>36760514.516641796</v>
      </c>
    </row>
    <row r="296" spans="13:38" x14ac:dyDescent="0.25">
      <c r="M296">
        <v>294</v>
      </c>
      <c r="N296">
        <f t="shared" si="21"/>
        <v>-5</v>
      </c>
      <c r="O296">
        <f t="shared" si="22"/>
        <v>11000</v>
      </c>
      <c r="P296">
        <f t="shared" si="23"/>
        <v>0.25</v>
      </c>
      <c r="S296">
        <v>294</v>
      </c>
      <c r="T296" s="192">
        <v>40576227.671933278</v>
      </c>
      <c r="U296" s="192">
        <v>40817266.404893667</v>
      </c>
      <c r="V296" s="192">
        <v>40953607.269412696</v>
      </c>
      <c r="W296" s="192">
        <v>40784013.286323711</v>
      </c>
      <c r="X296" s="192">
        <v>40597135.43299295</v>
      </c>
      <c r="Y296" s="192">
        <v>39938884.20324757</v>
      </c>
      <c r="Z296" s="192">
        <v>40192096.20974192</v>
      </c>
      <c r="AA296" s="192">
        <v>40230133.439680189</v>
      </c>
      <c r="AB296" s="192">
        <v>40266739.503208995</v>
      </c>
      <c r="AC296" s="192">
        <v>39842797.405729577</v>
      </c>
      <c r="AD296" s="192">
        <v>39477030.623322167</v>
      </c>
      <c r="AE296" s="192">
        <f t="shared" si="24"/>
        <v>40953607.269412696</v>
      </c>
      <c r="AF296" s="192">
        <f>HLOOKUP(MAX(T296:AD296),T296:$AD$1158,COUNT(AD296:$AD$1158),FALSE)</f>
        <v>160000</v>
      </c>
      <c r="AK296">
        <v>293</v>
      </c>
      <c r="AL296" s="198">
        <v>38908157.556213863</v>
      </c>
    </row>
    <row r="297" spans="13:38" x14ac:dyDescent="0.25">
      <c r="M297">
        <v>295</v>
      </c>
      <c r="N297">
        <f t="shared" si="21"/>
        <v>0</v>
      </c>
      <c r="O297">
        <f t="shared" si="22"/>
        <v>11000</v>
      </c>
      <c r="P297">
        <f t="shared" si="23"/>
        <v>0.25</v>
      </c>
      <c r="S297">
        <v>295</v>
      </c>
      <c r="T297" s="192">
        <v>42130399.161130808</v>
      </c>
      <c r="U297" s="192">
        <v>42759858.193731114</v>
      </c>
      <c r="V297" s="192">
        <v>42814533.114963107</v>
      </c>
      <c r="W297" s="192">
        <v>42912213.035552099</v>
      </c>
      <c r="X297" s="192">
        <v>42627759.307735749</v>
      </c>
      <c r="Y297" s="192">
        <v>42252691.91286692</v>
      </c>
      <c r="Z297" s="192">
        <v>42598707.899556734</v>
      </c>
      <c r="AA297" s="192">
        <v>42729549.10969048</v>
      </c>
      <c r="AB297" s="192">
        <v>42666893.824196652</v>
      </c>
      <c r="AC297" s="192">
        <v>42527821.036130808</v>
      </c>
      <c r="AD297" s="192">
        <v>42352444.155343764</v>
      </c>
      <c r="AE297" s="192">
        <f t="shared" si="24"/>
        <v>42912213.035552099</v>
      </c>
      <c r="AF297" s="192">
        <f>HLOOKUP(MAX(T297:AD297),T297:$AD$1158,COUNT(AD297:$AD$1158),FALSE)</f>
        <v>165000</v>
      </c>
      <c r="AK297">
        <v>294</v>
      </c>
      <c r="AL297" s="198">
        <v>40776715.735002913</v>
      </c>
    </row>
    <row r="298" spans="13:38" x14ac:dyDescent="0.25">
      <c r="M298">
        <v>296</v>
      </c>
      <c r="N298">
        <f t="shared" si="21"/>
        <v>10</v>
      </c>
      <c r="O298">
        <f t="shared" si="22"/>
        <v>11000</v>
      </c>
      <c r="P298">
        <f t="shared" si="23"/>
        <v>0.25</v>
      </c>
      <c r="S298">
        <v>296</v>
      </c>
      <c r="T298" s="192">
        <v>45671414.786130816</v>
      </c>
      <c r="U298" s="192">
        <v>46168079.403221861</v>
      </c>
      <c r="V298" s="192">
        <v>46560046.151871547</v>
      </c>
      <c r="W298" s="192">
        <v>46646078.052913211</v>
      </c>
      <c r="X298" s="192">
        <v>46714826.083713114</v>
      </c>
      <c r="Y298" s="192">
        <v>46312200.738098398</v>
      </c>
      <c r="Z298" s="192">
        <v>46821038.628723398</v>
      </c>
      <c r="AA298" s="192">
        <v>47114701.742792331</v>
      </c>
      <c r="AB298" s="192">
        <v>47123802.903414756</v>
      </c>
      <c r="AC298" s="192">
        <v>47238617.477103025</v>
      </c>
      <c r="AD298" s="192">
        <v>47128476.578826278</v>
      </c>
      <c r="AE298" s="192">
        <f t="shared" si="24"/>
        <v>47238617.477103025</v>
      </c>
      <c r="AF298" s="192">
        <f>HLOOKUP(MAX(T298:AD298),T298:$AD$1158,COUNT(AD298:$AD$1158),FALSE)</f>
        <v>195000</v>
      </c>
      <c r="AK298">
        <v>295</v>
      </c>
      <c r="AL298" s="198">
        <v>42737279.911852285</v>
      </c>
    </row>
    <row r="299" spans="13:38" x14ac:dyDescent="0.25">
      <c r="M299">
        <v>297</v>
      </c>
      <c r="N299">
        <f t="shared" si="21"/>
        <v>20</v>
      </c>
      <c r="O299">
        <f t="shared" si="22"/>
        <v>11000</v>
      </c>
      <c r="P299">
        <f t="shared" si="23"/>
        <v>0.25</v>
      </c>
      <c r="S299">
        <v>297</v>
      </c>
      <c r="T299" s="192">
        <v>48887276.090143152</v>
      </c>
      <c r="U299" s="192">
        <v>49742815.570595823</v>
      </c>
      <c r="V299" s="192">
        <v>50098587.416660637</v>
      </c>
      <c r="W299" s="192">
        <v>50562367.959356114</v>
      </c>
      <c r="X299" s="192">
        <v>50498022.778671958</v>
      </c>
      <c r="Y299" s="192">
        <v>50570044.383610226</v>
      </c>
      <c r="Z299" s="192">
        <v>51249659.143769696</v>
      </c>
      <c r="AA299" s="192">
        <v>51714099.127373092</v>
      </c>
      <c r="AB299" s="192">
        <v>52135714.554649323</v>
      </c>
      <c r="AC299" s="192">
        <v>52179568.600752719</v>
      </c>
      <c r="AD299" s="192">
        <v>52240204.572010443</v>
      </c>
      <c r="AE299" s="192">
        <f t="shared" si="24"/>
        <v>52240204.572010443</v>
      </c>
      <c r="AF299" s="192">
        <f>HLOOKUP(MAX(T299:AD299),T299:$AD$1158,COUNT(AD299:$AD$1158),FALSE)</f>
        <v>200000</v>
      </c>
      <c r="AK299">
        <v>296</v>
      </c>
      <c r="AL299" s="198">
        <v>46753481.13021338</v>
      </c>
    </row>
    <row r="300" spans="13:38" x14ac:dyDescent="0.25">
      <c r="M300">
        <v>298</v>
      </c>
      <c r="N300">
        <f t="shared" si="21"/>
        <v>30</v>
      </c>
      <c r="O300">
        <f t="shared" si="22"/>
        <v>11000</v>
      </c>
      <c r="P300">
        <f t="shared" si="23"/>
        <v>0.25</v>
      </c>
      <c r="S300">
        <v>298</v>
      </c>
      <c r="T300" s="192">
        <v>52291235.387982659</v>
      </c>
      <c r="U300" s="192">
        <v>53051773.019798502</v>
      </c>
      <c r="V300" s="192">
        <v>53844100.453569084</v>
      </c>
      <c r="W300" s="192">
        <v>54262249.204533584</v>
      </c>
      <c r="X300" s="192">
        <v>54585089.554649323</v>
      </c>
      <c r="Y300" s="192">
        <v>54592605.589564443</v>
      </c>
      <c r="Z300" s="192">
        <v>55349015.335899323</v>
      </c>
      <c r="AA300" s="192">
        <v>56099251.760474943</v>
      </c>
      <c r="AB300" s="192">
        <v>56592623.633867428</v>
      </c>
      <c r="AC300" s="192">
        <v>56890365.041724943</v>
      </c>
      <c r="AD300" s="192">
        <v>57113822.916917838</v>
      </c>
      <c r="AE300" s="192">
        <f t="shared" si="24"/>
        <v>57113822.916917838</v>
      </c>
      <c r="AF300" s="192">
        <f>HLOOKUP(MAX(T300:AD300),T300:$AD$1158,COUNT(AD300:$AD$1158),FALSE)</f>
        <v>200000</v>
      </c>
      <c r="AK300">
        <v>297</v>
      </c>
      <c r="AL300" s="198">
        <v>50505931.820801526</v>
      </c>
    </row>
    <row r="301" spans="13:38" x14ac:dyDescent="0.25">
      <c r="M301">
        <v>299</v>
      </c>
      <c r="N301">
        <f t="shared" si="21"/>
        <v>40</v>
      </c>
      <c r="O301">
        <f t="shared" si="22"/>
        <v>11000</v>
      </c>
      <c r="P301">
        <f t="shared" si="23"/>
        <v>0.25</v>
      </c>
      <c r="S301">
        <v>299</v>
      </c>
      <c r="T301" s="192">
        <v>55536634.693538211</v>
      </c>
      <c r="U301" s="192">
        <v>56626509.18717248</v>
      </c>
      <c r="V301" s="192">
        <v>57415143.566995002</v>
      </c>
      <c r="W301" s="192">
        <v>58178539.110976487</v>
      </c>
      <c r="X301" s="192">
        <v>58481776.475945629</v>
      </c>
      <c r="Y301" s="192">
        <v>59021886.188522778</v>
      </c>
      <c r="Z301" s="192">
        <v>59777635.850945614</v>
      </c>
      <c r="AA301" s="192">
        <v>60698649.145055704</v>
      </c>
      <c r="AB301" s="192">
        <v>61362797.887982652</v>
      </c>
      <c r="AC301" s="192">
        <v>61987382.306385443</v>
      </c>
      <c r="AD301" s="192">
        <v>62225550.91010201</v>
      </c>
      <c r="AE301" s="192">
        <f t="shared" si="24"/>
        <v>62225550.91010201</v>
      </c>
      <c r="AF301" s="192">
        <f>HLOOKUP(MAX(T301:AD301),T301:$AD$1158,COUNT(AD301:$AD$1158),FALSE)</f>
        <v>200000</v>
      </c>
      <c r="AK301">
        <v>298</v>
      </c>
      <c r="AL301" s="198">
        <v>54522133.039162636</v>
      </c>
    </row>
    <row r="302" spans="13:38" x14ac:dyDescent="0.25">
      <c r="M302">
        <v>300</v>
      </c>
      <c r="N302">
        <f t="shared" si="21"/>
        <v>50</v>
      </c>
      <c r="O302">
        <f t="shared" si="22"/>
        <v>11000</v>
      </c>
      <c r="P302">
        <f t="shared" si="23"/>
        <v>0.25</v>
      </c>
      <c r="S302">
        <v>300</v>
      </c>
      <c r="T302" s="192">
        <v>58940593.991377719</v>
      </c>
      <c r="U302" s="192">
        <v>60034730.396663211</v>
      </c>
      <c r="V302" s="192">
        <v>61160656.603903435</v>
      </c>
      <c r="W302" s="192">
        <v>61837639.829533584</v>
      </c>
      <c r="X302" s="192">
        <v>62697938.384381846</v>
      </c>
      <c r="Y302" s="192">
        <v>63044447.39447701</v>
      </c>
      <c r="Z302" s="192">
        <v>63999966.580112278</v>
      </c>
      <c r="AA302" s="192">
        <v>65043890.311786681</v>
      </c>
      <c r="AB302" s="192">
        <v>65869379.03510201</v>
      </c>
      <c r="AC302" s="192">
        <v>66698178.747357652</v>
      </c>
      <c r="AD302" s="192">
        <v>67054812.017998084</v>
      </c>
      <c r="AE302" s="192">
        <f t="shared" si="24"/>
        <v>67054812.017998084</v>
      </c>
      <c r="AF302" s="192">
        <f>HLOOKUP(MAX(T302:AD302),T302:$AD$1158,COUNT(AD302:$AD$1158),FALSE)</f>
        <v>200000</v>
      </c>
      <c r="AK302">
        <v>299</v>
      </c>
      <c r="AL302" s="198">
        <v>58316404.637960009</v>
      </c>
    </row>
    <row r="303" spans="13:38" x14ac:dyDescent="0.25">
      <c r="M303">
        <v>301</v>
      </c>
      <c r="N303">
        <f t="shared" si="21"/>
        <v>-75</v>
      </c>
      <c r="O303">
        <f t="shared" si="22"/>
        <v>13000</v>
      </c>
      <c r="P303">
        <f t="shared" si="23"/>
        <v>0.25</v>
      </c>
      <c r="S303">
        <v>301</v>
      </c>
      <c r="T303" s="192">
        <v>16832206.404572163</v>
      </c>
      <c r="U303" s="192">
        <v>16029536.24960817</v>
      </c>
      <c r="V303" s="192">
        <v>14927058.272499118</v>
      </c>
      <c r="W303" s="192">
        <v>13796914.520891607</v>
      </c>
      <c r="X303" s="192">
        <v>12210034.1759199</v>
      </c>
      <c r="Y303" s="192">
        <v>10818011.284973398</v>
      </c>
      <c r="Z303" s="192">
        <v>9709988.281501174</v>
      </c>
      <c r="AA303" s="192">
        <v>8687729.4884198997</v>
      </c>
      <c r="AB303" s="192">
        <v>7448030.3339703102</v>
      </c>
      <c r="AC303" s="192">
        <v>6210195.4092017915</v>
      </c>
      <c r="AD303" s="192">
        <v>4503738.6030032318</v>
      </c>
      <c r="AE303" s="192">
        <f t="shared" si="24"/>
        <v>16832206.404572163</v>
      </c>
      <c r="AF303" s="192">
        <f>HLOOKUP(MAX(T303:AD303),T303:$AD$1158,COUNT(AD303:$AD$1158),FALSE)</f>
        <v>150000</v>
      </c>
      <c r="AK303">
        <v>300</v>
      </c>
      <c r="AL303" s="198">
        <v>62332605.856321119</v>
      </c>
    </row>
    <row r="304" spans="13:38" x14ac:dyDescent="0.25">
      <c r="M304">
        <v>302</v>
      </c>
      <c r="N304">
        <f t="shared" si="21"/>
        <v>-65</v>
      </c>
      <c r="O304">
        <f t="shared" si="22"/>
        <v>13000</v>
      </c>
      <c r="P304">
        <f t="shared" si="23"/>
        <v>0.25</v>
      </c>
      <c r="S304">
        <v>302</v>
      </c>
      <c r="T304" s="192">
        <v>20184064.284587596</v>
      </c>
      <c r="U304" s="192">
        <v>19388082.979932245</v>
      </c>
      <c r="V304" s="192">
        <v>18620469.89158348</v>
      </c>
      <c r="W304" s="192">
        <v>17407335.407272778</v>
      </c>
      <c r="X304" s="192">
        <v>16372448.977874629</v>
      </c>
      <c r="Y304" s="192">
        <v>14827845.631038211</v>
      </c>
      <c r="Z304" s="192">
        <v>13882644.531501174</v>
      </c>
      <c r="AA304" s="192">
        <v>13023207.642355084</v>
      </c>
      <c r="AB304" s="192">
        <v>11946330.391840681</v>
      </c>
      <c r="AC304" s="192">
        <v>10828894.169811361</v>
      </c>
      <c r="AD304" s="192">
        <v>9327682.4687439743</v>
      </c>
      <c r="AE304" s="192">
        <f t="shared" si="24"/>
        <v>20184064.284587596</v>
      </c>
      <c r="AF304" s="192">
        <f>HLOOKUP(MAX(T304:AD304),T304:$AD$1158,COUNT(AD304:$AD$1158),FALSE)</f>
        <v>150000</v>
      </c>
      <c r="AK304">
        <v>301</v>
      </c>
      <c r="AL304" s="198">
        <v>12829835.673707373</v>
      </c>
    </row>
    <row r="305" spans="13:38" x14ac:dyDescent="0.25">
      <c r="M305">
        <v>303</v>
      </c>
      <c r="N305">
        <f t="shared" si="21"/>
        <v>-55</v>
      </c>
      <c r="O305">
        <f t="shared" si="22"/>
        <v>13000</v>
      </c>
      <c r="P305">
        <f t="shared" si="23"/>
        <v>0.25</v>
      </c>
      <c r="S305">
        <v>303</v>
      </c>
      <c r="T305" s="192">
        <v>23286714.265297472</v>
      </c>
      <c r="U305" s="192">
        <v>22910717.729482144</v>
      </c>
      <c r="V305" s="192">
        <v>22141838.525842741</v>
      </c>
      <c r="W305" s="192">
        <v>21467348.789795931</v>
      </c>
      <c r="X305" s="192">
        <v>20219461.420004264</v>
      </c>
      <c r="Y305" s="192">
        <v>19033587.858725969</v>
      </c>
      <c r="Z305" s="192">
        <v>18397401.475945622</v>
      </c>
      <c r="AA305" s="192">
        <v>17570503.609111771</v>
      </c>
      <c r="AB305" s="192">
        <v>16664403.228131831</v>
      </c>
      <c r="AC305" s="192">
        <v>15717743.875636976</v>
      </c>
      <c r="AD305" s="192">
        <v>14547123.698167842</v>
      </c>
      <c r="AE305" s="192">
        <f t="shared" si="24"/>
        <v>23286714.265297472</v>
      </c>
      <c r="AF305" s="192">
        <f>HLOOKUP(MAX(T305:AD305),T305:$AD$1158,COUNT(AD305:$AD$1158),FALSE)</f>
        <v>150000</v>
      </c>
      <c r="AK305">
        <v>302</v>
      </c>
      <c r="AL305" s="198">
        <v>16793935.474244408</v>
      </c>
    </row>
    <row r="306" spans="13:38" x14ac:dyDescent="0.25">
      <c r="M306">
        <v>304</v>
      </c>
      <c r="N306">
        <f t="shared" si="21"/>
        <v>-45</v>
      </c>
      <c r="O306">
        <f t="shared" si="22"/>
        <v>13000</v>
      </c>
      <c r="P306">
        <f t="shared" si="23"/>
        <v>0.25</v>
      </c>
      <c r="S306">
        <v>304</v>
      </c>
      <c r="T306" s="192">
        <v>26638572.145312909</v>
      </c>
      <c r="U306" s="192">
        <v>26238696.646984719</v>
      </c>
      <c r="V306" s="192">
        <v>25951911.18530776</v>
      </c>
      <c r="W306" s="192">
        <v>25077769.676177099</v>
      </c>
      <c r="X306" s="192">
        <v>24254426.778157555</v>
      </c>
      <c r="Y306" s="192">
        <v>23043422.204790786</v>
      </c>
      <c r="Z306" s="192">
        <v>22570057.725945622</v>
      </c>
      <c r="AA306" s="192">
        <v>21819171.184021752</v>
      </c>
      <c r="AB306" s="192">
        <v>21162703.286002204</v>
      </c>
      <c r="AC306" s="192">
        <v>20285534.794811361</v>
      </c>
      <c r="AD306" s="192">
        <v>19371067.563908584</v>
      </c>
      <c r="AE306" s="192">
        <f t="shared" si="24"/>
        <v>26638572.145312909</v>
      </c>
      <c r="AF306" s="192">
        <f>HLOOKUP(MAX(T306:AD306),T306:$AD$1158,COUNT(AD306:$AD$1158),FALSE)</f>
        <v>150000</v>
      </c>
      <c r="AK306">
        <v>303</v>
      </c>
      <c r="AL306" s="198">
        <v>20573383.350716159</v>
      </c>
    </row>
    <row r="307" spans="13:38" x14ac:dyDescent="0.25">
      <c r="M307">
        <v>305</v>
      </c>
      <c r="N307">
        <f t="shared" si="21"/>
        <v>-35</v>
      </c>
      <c r="O307">
        <f t="shared" si="22"/>
        <v>13000</v>
      </c>
      <c r="P307">
        <f t="shared" si="23"/>
        <v>0.25</v>
      </c>
      <c r="S307">
        <v>305</v>
      </c>
      <c r="T307" s="192">
        <v>29834296.971701793</v>
      </c>
      <c r="U307" s="192">
        <v>29903166.048026379</v>
      </c>
      <c r="V307" s="192">
        <v>29473279.819567017</v>
      </c>
      <c r="W307" s="192">
        <v>28941958.164795931</v>
      </c>
      <c r="X307" s="192">
        <v>28101439.220287185</v>
      </c>
      <c r="Y307" s="192">
        <v>27249164.432478543</v>
      </c>
      <c r="Z307" s="192">
        <v>26946576.823167846</v>
      </c>
      <c r="AA307" s="192">
        <v>26596909.77873626</v>
      </c>
      <c r="AB307" s="192">
        <v>25880776.122293357</v>
      </c>
      <c r="AC307" s="192">
        <v>25174384.500636976</v>
      </c>
      <c r="AD307" s="192">
        <v>24430694.139268663</v>
      </c>
      <c r="AE307" s="192">
        <f t="shared" si="24"/>
        <v>29903166.048026379</v>
      </c>
      <c r="AF307" s="192">
        <f>HLOOKUP(MAX(T307:AD307),T307:$AD$1158,COUNT(AD307:$AD$1158),FALSE)</f>
        <v>155000</v>
      </c>
      <c r="AK307">
        <v>304</v>
      </c>
      <c r="AL307" s="198">
        <v>24662694.217497159</v>
      </c>
    </row>
    <row r="308" spans="13:38" x14ac:dyDescent="0.25">
      <c r="M308">
        <v>306</v>
      </c>
      <c r="N308">
        <f t="shared" si="21"/>
        <v>-25</v>
      </c>
      <c r="O308">
        <f t="shared" si="22"/>
        <v>13000</v>
      </c>
      <c r="P308">
        <f t="shared" si="23"/>
        <v>0.25</v>
      </c>
      <c r="S308">
        <v>306</v>
      </c>
      <c r="T308" s="192">
        <v>33292027.488677099</v>
      </c>
      <c r="U308" s="192">
        <v>33231144.96552895</v>
      </c>
      <c r="V308" s="192">
        <v>33166691.438651375</v>
      </c>
      <c r="W308" s="192">
        <v>32592617.043075256</v>
      </c>
      <c r="X308" s="192">
        <v>32136404.57844048</v>
      </c>
      <c r="Y308" s="192">
        <v>31142213.156115375</v>
      </c>
      <c r="Z308" s="192">
        <v>31119233.073167846</v>
      </c>
      <c r="AA308" s="192">
        <v>30845577.353646241</v>
      </c>
      <c r="AB308" s="192">
        <v>30379076.18016373</v>
      </c>
      <c r="AC308" s="192">
        <v>29835506.462442536</v>
      </c>
      <c r="AD308" s="192">
        <v>29254638.005009405</v>
      </c>
      <c r="AE308" s="192">
        <f t="shared" si="24"/>
        <v>33292027.488677099</v>
      </c>
      <c r="AF308" s="192">
        <f>HLOOKUP(MAX(T308:AD308),T308:$AD$1158,COUNT(AD308:$AD$1158),FALSE)</f>
        <v>150000</v>
      </c>
      <c r="AK308">
        <v>305</v>
      </c>
      <c r="AL308" s="198">
        <v>28442142.093968913</v>
      </c>
    </row>
    <row r="309" spans="13:38" x14ac:dyDescent="0.25">
      <c r="M309">
        <v>307</v>
      </c>
      <c r="N309">
        <f t="shared" si="21"/>
        <v>-15</v>
      </c>
      <c r="O309">
        <f t="shared" si="22"/>
        <v>13000</v>
      </c>
      <c r="P309">
        <f t="shared" si="23"/>
        <v>0.25</v>
      </c>
      <c r="S309">
        <v>307</v>
      </c>
      <c r="T309" s="192">
        <v>36487752.315065995</v>
      </c>
      <c r="U309" s="192">
        <v>36753779.715078846</v>
      </c>
      <c r="V309" s="192">
        <v>36585500.91653204</v>
      </c>
      <c r="W309" s="192">
        <v>36456805.531694077</v>
      </c>
      <c r="X309" s="192">
        <v>35948403.437108167</v>
      </c>
      <c r="Y309" s="192">
        <v>35347955.383803137</v>
      </c>
      <c r="Z309" s="192">
        <v>35495752.170390069</v>
      </c>
      <c r="AA309" s="192">
        <v>35392873.320402928</v>
      </c>
      <c r="AB309" s="192">
        <v>35246175.267097883</v>
      </c>
      <c r="AC309" s="192">
        <v>34724356.168268152</v>
      </c>
      <c r="AD309" s="192">
        <v>34314264.580369487</v>
      </c>
      <c r="AE309" s="192">
        <f t="shared" si="24"/>
        <v>36753779.715078846</v>
      </c>
      <c r="AF309" s="192">
        <f>HLOOKUP(MAX(T309:AD309),T309:$AD$1158,COUNT(AD309:$AD$1158),FALSE)</f>
        <v>155000</v>
      </c>
      <c r="AK309">
        <v>306</v>
      </c>
      <c r="AL309" s="198">
        <v>32406241.894505948</v>
      </c>
    </row>
    <row r="310" spans="13:38" x14ac:dyDescent="0.25">
      <c r="M310">
        <v>308</v>
      </c>
      <c r="N310">
        <f t="shared" si="21"/>
        <v>-10</v>
      </c>
      <c r="O310">
        <f t="shared" si="22"/>
        <v>13000</v>
      </c>
      <c r="P310">
        <f t="shared" si="23"/>
        <v>0.25</v>
      </c>
      <c r="S310">
        <v>308</v>
      </c>
      <c r="T310" s="192">
        <v>38203354.40804439</v>
      </c>
      <c r="U310" s="192">
        <v>38392703.56731651</v>
      </c>
      <c r="V310" s="192">
        <v>38663093.026871547</v>
      </c>
      <c r="W310" s="192">
        <v>38376694.251794383</v>
      </c>
      <c r="X310" s="192">
        <v>38141094.087828338</v>
      </c>
      <c r="Y310" s="192">
        <v>37437542.133095823</v>
      </c>
      <c r="Z310" s="192">
        <v>37632210.503723398</v>
      </c>
      <c r="AA310" s="192">
        <v>37469066.695853025</v>
      </c>
      <c r="AB310" s="192">
        <v>37400341.53188698</v>
      </c>
      <c r="AC310" s="192">
        <v>37110915.774749637</v>
      </c>
      <c r="AD310" s="192">
        <v>36784191.277900361</v>
      </c>
      <c r="AE310" s="192">
        <f t="shared" si="24"/>
        <v>38663093.026871547</v>
      </c>
      <c r="AF310" s="192">
        <f>HLOOKUP(MAX(T310:AD310),T310:$AD$1158,COUNT(AD310:$AD$1158),FALSE)</f>
        <v>160000</v>
      </c>
      <c r="AK310">
        <v>307</v>
      </c>
      <c r="AL310" s="198">
        <v>36185689.770977698</v>
      </c>
    </row>
    <row r="311" spans="13:38" x14ac:dyDescent="0.25">
      <c r="M311">
        <v>309</v>
      </c>
      <c r="N311">
        <f t="shared" si="21"/>
        <v>-5</v>
      </c>
      <c r="O311">
        <f t="shared" si="22"/>
        <v>13000</v>
      </c>
      <c r="P311">
        <f t="shared" si="23"/>
        <v>0.25</v>
      </c>
      <c r="S311">
        <v>309</v>
      </c>
      <c r="T311" s="192">
        <v>39839610.19508142</v>
      </c>
      <c r="U311" s="192">
        <v>40112326.445402928</v>
      </c>
      <c r="V311" s="192">
        <v>40278912.535616405</v>
      </c>
      <c r="W311" s="192">
        <v>40140996.069888525</v>
      </c>
      <c r="X311" s="192">
        <v>39983368.795261465</v>
      </c>
      <c r="Y311" s="192">
        <v>39357789.729867943</v>
      </c>
      <c r="Z311" s="192">
        <v>39630430.98983451</v>
      </c>
      <c r="AA311" s="192">
        <v>39688892.120235749</v>
      </c>
      <c r="AB311" s="192">
        <v>39744475.324968249</v>
      </c>
      <c r="AC311" s="192">
        <v>39343054.928877719</v>
      </c>
      <c r="AD311" s="192">
        <v>38997712.046933278</v>
      </c>
      <c r="AE311" s="192">
        <f t="shared" si="24"/>
        <v>40278912.535616405</v>
      </c>
      <c r="AF311" s="192">
        <f>HLOOKUP(MAX(T311:AD311),T311:$AD$1158,COUNT(AD311:$AD$1158),FALSE)</f>
        <v>160000</v>
      </c>
      <c r="AK311">
        <v>308</v>
      </c>
      <c r="AL311" s="198">
        <v>38305471.844114572</v>
      </c>
    </row>
    <row r="312" spans="13:38" x14ac:dyDescent="0.25">
      <c r="M312">
        <v>310</v>
      </c>
      <c r="N312">
        <f t="shared" si="21"/>
        <v>0</v>
      </c>
      <c r="O312">
        <f t="shared" si="22"/>
        <v>13000</v>
      </c>
      <c r="P312">
        <f t="shared" si="23"/>
        <v>0.25</v>
      </c>
      <c r="S312">
        <v>310</v>
      </c>
      <c r="T312" s="192">
        <v>41369993.345158584</v>
      </c>
      <c r="U312" s="192">
        <v>42026605.155536674</v>
      </c>
      <c r="V312" s="192">
        <v>42113952.241120517</v>
      </c>
      <c r="W312" s="192">
        <v>42240882.740413211</v>
      </c>
      <c r="X312" s="192">
        <v>41988106.529957972</v>
      </c>
      <c r="Y312" s="192">
        <v>41643284.360783584</v>
      </c>
      <c r="Z312" s="192">
        <v>42008729.600945622</v>
      </c>
      <c r="AA312" s="192">
        <v>42159994.711542331</v>
      </c>
      <c r="AB312" s="192">
        <v>42118414.368178137</v>
      </c>
      <c r="AC312" s="192">
        <v>41999765.480575249</v>
      </c>
      <c r="AD312" s="192">
        <v>41843817.853260435</v>
      </c>
      <c r="AE312" s="192">
        <f t="shared" si="24"/>
        <v>42240882.740413211</v>
      </c>
      <c r="AF312" s="192">
        <f>HLOOKUP(MAX(T312:AD312),T312:$AD$1158,COUNT(AD312:$AD$1158),FALSE)</f>
        <v>165000</v>
      </c>
      <c r="AK312">
        <v>309</v>
      </c>
      <c r="AL312" s="198">
        <v>40149789.571514726</v>
      </c>
    </row>
    <row r="313" spans="13:38" x14ac:dyDescent="0.25">
      <c r="M313">
        <v>311</v>
      </c>
      <c r="N313">
        <f t="shared" si="21"/>
        <v>10</v>
      </c>
      <c r="O313">
        <f t="shared" si="22"/>
        <v>13000</v>
      </c>
      <c r="P313">
        <f t="shared" si="23"/>
        <v>0.25</v>
      </c>
      <c r="S313">
        <v>311</v>
      </c>
      <c r="T313" s="192">
        <v>44856809.751408584</v>
      </c>
      <c r="U313" s="192">
        <v>45385151.885860741</v>
      </c>
      <c r="V313" s="192">
        <v>45807363.860204883</v>
      </c>
      <c r="W313" s="192">
        <v>45925073.278607659</v>
      </c>
      <c r="X313" s="192">
        <v>46023071.888111264</v>
      </c>
      <c r="Y313" s="192">
        <v>45653118.706848398</v>
      </c>
      <c r="Z313" s="192">
        <v>46181385.850945622</v>
      </c>
      <c r="AA313" s="192">
        <v>46495472.86547751</v>
      </c>
      <c r="AB313" s="192">
        <v>46526643.615220316</v>
      </c>
      <c r="AC313" s="192">
        <v>46660887.442380808</v>
      </c>
      <c r="AD313" s="192">
        <v>46571170.444567017</v>
      </c>
      <c r="AE313" s="192">
        <f t="shared" si="24"/>
        <v>46660887.442380808</v>
      </c>
      <c r="AF313" s="192">
        <f>HLOOKUP(MAX(T313:AD313),T313:$AD$1158,COUNT(AD313:$AD$1158),FALSE)</f>
        <v>195000</v>
      </c>
      <c r="AK313">
        <v>310</v>
      </c>
      <c r="AL313" s="198">
        <v>42084919.72058633</v>
      </c>
    </row>
    <row r="314" spans="13:38" x14ac:dyDescent="0.25">
      <c r="M314">
        <v>312</v>
      </c>
      <c r="N314">
        <f t="shared" si="21"/>
        <v>20</v>
      </c>
      <c r="O314">
        <f t="shared" si="22"/>
        <v>13000</v>
      </c>
      <c r="P314">
        <f t="shared" si="23"/>
        <v>0.25</v>
      </c>
      <c r="S314">
        <v>312</v>
      </c>
      <c r="T314" s="192">
        <v>48023448.688522786</v>
      </c>
      <c r="U314" s="192">
        <v>48907786.635410652</v>
      </c>
      <c r="V314" s="192">
        <v>49296682.758095823</v>
      </c>
      <c r="W314" s="192">
        <v>49789261.76722648</v>
      </c>
      <c r="X314" s="192">
        <v>49758040.863162704</v>
      </c>
      <c r="Y314" s="192">
        <v>49858860.934536159</v>
      </c>
      <c r="Z314" s="192">
        <v>50557904.948167838</v>
      </c>
      <c r="AA314" s="192">
        <v>51042768.832234196</v>
      </c>
      <c r="AB314" s="192">
        <v>51483813.512982659</v>
      </c>
      <c r="AC314" s="192">
        <v>51549737.14820642</v>
      </c>
      <c r="AD314" s="192">
        <v>51630797.019927107</v>
      </c>
      <c r="AE314" s="192">
        <f t="shared" si="24"/>
        <v>51630797.019927107</v>
      </c>
      <c r="AF314" s="192">
        <f>HLOOKUP(MAX(T314:AD314),T314:$AD$1158,COUNT(AD314:$AD$1158),FALSE)</f>
        <v>200000</v>
      </c>
      <c r="AK314">
        <v>311</v>
      </c>
      <c r="AL314" s="198">
        <v>46049019.521123357</v>
      </c>
    </row>
    <row r="315" spans="13:38" x14ac:dyDescent="0.25">
      <c r="M315">
        <v>313</v>
      </c>
      <c r="N315">
        <f t="shared" si="21"/>
        <v>30</v>
      </c>
      <c r="O315">
        <f t="shared" si="22"/>
        <v>13000</v>
      </c>
      <c r="P315">
        <f t="shared" si="23"/>
        <v>0.25</v>
      </c>
      <c r="S315">
        <v>313</v>
      </c>
      <c r="T315" s="192">
        <v>51375306.568538211</v>
      </c>
      <c r="U315" s="192">
        <v>52168516.364705905</v>
      </c>
      <c r="V315" s="192">
        <v>52990094.377180189</v>
      </c>
      <c r="W315" s="192">
        <v>53439920.645505801</v>
      </c>
      <c r="X315" s="192">
        <v>53793006.221315987</v>
      </c>
      <c r="Y315" s="192">
        <v>53832199.773592219</v>
      </c>
      <c r="Z315" s="192">
        <v>54609033.420390069</v>
      </c>
      <c r="AA315" s="192">
        <v>55378246.986169383</v>
      </c>
      <c r="AB315" s="192">
        <v>55892042.760024846</v>
      </c>
      <c r="AC315" s="192">
        <v>56210859.11001198</v>
      </c>
      <c r="AD315" s="192">
        <v>56454740.885667838</v>
      </c>
      <c r="AE315" s="192">
        <f t="shared" si="24"/>
        <v>56454740.885667838</v>
      </c>
      <c r="AF315" s="192">
        <f>HLOOKUP(MAX(T315:AD315),T315:$AD$1158,COUNT(AD315:$AD$1158),FALSE)</f>
        <v>200000</v>
      </c>
      <c r="AK315">
        <v>312</v>
      </c>
      <c r="AL315" s="198">
        <v>49752790.379535571</v>
      </c>
    </row>
    <row r="316" spans="13:38" x14ac:dyDescent="0.25">
      <c r="M316">
        <v>314</v>
      </c>
      <c r="N316">
        <f t="shared" si="21"/>
        <v>40</v>
      </c>
      <c r="O316">
        <f t="shared" si="22"/>
        <v>13000</v>
      </c>
      <c r="P316">
        <f t="shared" si="23"/>
        <v>0.25</v>
      </c>
      <c r="S316">
        <v>314</v>
      </c>
      <c r="T316" s="192">
        <v>54571031.394927107</v>
      </c>
      <c r="U316" s="192">
        <v>55691151.114255801</v>
      </c>
      <c r="V316" s="192">
        <v>56511463.011439443</v>
      </c>
      <c r="W316" s="192">
        <v>57304109.134124629</v>
      </c>
      <c r="X316" s="192">
        <v>57640018.663445614</v>
      </c>
      <c r="Y316" s="192">
        <v>58207281.153800562</v>
      </c>
      <c r="Z316" s="192">
        <v>58985552.517612278</v>
      </c>
      <c r="AA316" s="192">
        <v>59925542.952926077</v>
      </c>
      <c r="AB316" s="192">
        <v>60610115.596315987</v>
      </c>
      <c r="AC316" s="192">
        <v>61254129.268190987</v>
      </c>
      <c r="AD316" s="192">
        <v>61514367.461027928</v>
      </c>
      <c r="AE316" s="192">
        <f t="shared" si="24"/>
        <v>61514367.461027928</v>
      </c>
      <c r="AF316" s="192">
        <f>HLOOKUP(MAX(T316:AD316),T316:$AD$1158,COUNT(AD316:$AD$1158),FALSE)</f>
        <v>200000</v>
      </c>
      <c r="AK316">
        <v>313</v>
      </c>
      <c r="AL316" s="198">
        <v>53716890.180072613</v>
      </c>
    </row>
    <row r="317" spans="13:38" x14ac:dyDescent="0.25">
      <c r="M317">
        <v>315</v>
      </c>
      <c r="N317">
        <f t="shared" si="21"/>
        <v>50</v>
      </c>
      <c r="O317">
        <f t="shared" si="22"/>
        <v>13000</v>
      </c>
      <c r="P317">
        <f t="shared" si="23"/>
        <v>0.25</v>
      </c>
      <c r="S317">
        <v>315</v>
      </c>
      <c r="T317" s="192">
        <v>57922889.274942532</v>
      </c>
      <c r="U317" s="192">
        <v>59049697.844579883</v>
      </c>
      <c r="V317" s="192">
        <v>60204874.630523808</v>
      </c>
      <c r="W317" s="192">
        <v>60914530.020505801</v>
      </c>
      <c r="X317" s="192">
        <v>61802433.465400353</v>
      </c>
      <c r="Y317" s="192">
        <v>62180619.992856637</v>
      </c>
      <c r="Z317" s="192">
        <v>63158208.767612278</v>
      </c>
      <c r="AA317" s="192">
        <v>64221561.752758905</v>
      </c>
      <c r="AB317" s="192">
        <v>65067474.376537189</v>
      </c>
      <c r="AC317" s="192">
        <v>65915251.229996547</v>
      </c>
      <c r="AD317" s="192">
        <v>66294406.202025861</v>
      </c>
      <c r="AE317" s="192">
        <f t="shared" si="24"/>
        <v>66294406.202025861</v>
      </c>
      <c r="AF317" s="192">
        <f>HLOOKUP(MAX(T317:AD317),T317:$AD$1158,COUNT(AD317:$AD$1158),FALSE)</f>
        <v>200000</v>
      </c>
      <c r="AK317">
        <v>314</v>
      </c>
      <c r="AL317" s="198">
        <v>57461939.411971845</v>
      </c>
    </row>
    <row r="318" spans="13:38" x14ac:dyDescent="0.25">
      <c r="M318">
        <v>316</v>
      </c>
      <c r="N318">
        <f t="shared" si="21"/>
        <v>-75</v>
      </c>
      <c r="O318">
        <f t="shared" si="22"/>
        <v>15000</v>
      </c>
      <c r="P318">
        <f t="shared" si="23"/>
        <v>0.25</v>
      </c>
      <c r="S318">
        <v>316</v>
      </c>
      <c r="T318" s="192">
        <v>16453216.965914756</v>
      </c>
      <c r="U318" s="192">
        <v>15680792.036645208</v>
      </c>
      <c r="V318" s="192">
        <v>14609991.576897264</v>
      </c>
      <c r="W318" s="192">
        <v>13509098.403993458</v>
      </c>
      <c r="X318" s="192">
        <v>11954890.223373603</v>
      </c>
      <c r="Y318" s="192">
        <v>10590472.222473398</v>
      </c>
      <c r="Z318" s="192">
        <v>9504518.8081215452</v>
      </c>
      <c r="AA318" s="192">
        <v>8501689.2685124911</v>
      </c>
      <c r="AB318" s="192">
        <v>7282414.0145258661</v>
      </c>
      <c r="AC318" s="192">
        <v>6063556.2309610508</v>
      </c>
      <c r="AD318" s="192">
        <v>4379621.1261513801</v>
      </c>
      <c r="AE318" s="192">
        <f t="shared" si="24"/>
        <v>16453216.965914756</v>
      </c>
      <c r="AF318" s="192">
        <f>HLOOKUP(MAX(T318:AD318),T318:$AD$1158,COUNT(AD318:$AD$1158),FALSE)</f>
        <v>150000</v>
      </c>
      <c r="AK318">
        <v>315</v>
      </c>
      <c r="AL318" s="198">
        <v>61426039.212508865</v>
      </c>
    </row>
    <row r="319" spans="13:38" x14ac:dyDescent="0.25">
      <c r="M319">
        <v>317</v>
      </c>
      <c r="N319">
        <f t="shared" si="21"/>
        <v>-65</v>
      </c>
      <c r="O319">
        <f t="shared" si="22"/>
        <v>15000</v>
      </c>
      <c r="P319">
        <f t="shared" si="23"/>
        <v>0.25</v>
      </c>
      <c r="S319">
        <v>317</v>
      </c>
      <c r="T319" s="192">
        <v>19752973.428106114</v>
      </c>
      <c r="U319" s="192">
        <v>18989664.287802614</v>
      </c>
      <c r="V319" s="192">
        <v>18251301.778157555</v>
      </c>
      <c r="W319" s="192">
        <v>17070839.458198708</v>
      </c>
      <c r="X319" s="192">
        <v>16063557.918846853</v>
      </c>
      <c r="Y319" s="192">
        <v>14550632.089371547</v>
      </c>
      <c r="Z319" s="192">
        <v>13627500.578954879</v>
      </c>
      <c r="AA319" s="192">
        <v>12787492.94328101</v>
      </c>
      <c r="AB319" s="192">
        <v>11731039.593229571</v>
      </c>
      <c r="AC319" s="192">
        <v>10633032.624672472</v>
      </c>
      <c r="AD319" s="192">
        <v>9153890.5127254557</v>
      </c>
      <c r="AE319" s="192">
        <f t="shared" si="24"/>
        <v>19752973.428106114</v>
      </c>
      <c r="AF319" s="192">
        <f>HLOOKUP(MAX(T319:AD319),T319:$AD$1158,COUNT(AD319:$AD$1158),FALSE)</f>
        <v>150000</v>
      </c>
      <c r="AK319">
        <v>316</v>
      </c>
      <c r="AL319" s="198">
        <v>12561984.307672901</v>
      </c>
    </row>
    <row r="320" spans="13:38" x14ac:dyDescent="0.25">
      <c r="M320">
        <v>318</v>
      </c>
      <c r="N320">
        <f t="shared" si="21"/>
        <v>-55</v>
      </c>
      <c r="O320">
        <f t="shared" si="22"/>
        <v>15000</v>
      </c>
      <c r="P320">
        <f t="shared" si="23"/>
        <v>0.25</v>
      </c>
      <c r="S320">
        <v>318</v>
      </c>
      <c r="T320" s="192">
        <v>22807395.688908581</v>
      </c>
      <c r="U320" s="192">
        <v>22460197.619528443</v>
      </c>
      <c r="V320" s="192">
        <v>21722995.933250148</v>
      </c>
      <c r="W320" s="192">
        <v>21076111.087249633</v>
      </c>
      <c r="X320" s="192">
        <v>19860895.881809816</v>
      </c>
      <c r="Y320" s="192">
        <v>18704272.89923523</v>
      </c>
      <c r="Z320" s="192">
        <v>18088510.416917842</v>
      </c>
      <c r="AA320" s="192">
        <v>17282687.492213622</v>
      </c>
      <c r="AB320" s="192">
        <v>16397011.011696644</v>
      </c>
      <c r="AC320" s="192">
        <v>15469780.912674014</v>
      </c>
      <c r="AD320" s="192">
        <v>14319584.635667842</v>
      </c>
      <c r="AE320" s="192">
        <f t="shared" si="24"/>
        <v>22807395.688908581</v>
      </c>
      <c r="AF320" s="192">
        <f>HLOOKUP(MAX(T320:AD320),T320:$AD$1158,COUNT(AD320:$AD$1158),FALSE)</f>
        <v>150000</v>
      </c>
      <c r="AK320">
        <v>317</v>
      </c>
      <c r="AL320" s="198">
        <v>16473982.690385856</v>
      </c>
    </row>
    <row r="321" spans="13:38" x14ac:dyDescent="0.25">
      <c r="M321">
        <v>319</v>
      </c>
      <c r="N321">
        <f t="shared" si="21"/>
        <v>-45</v>
      </c>
      <c r="O321">
        <f t="shared" si="22"/>
        <v>15000</v>
      </c>
      <c r="P321">
        <f t="shared" si="23"/>
        <v>0.25</v>
      </c>
      <c r="S321">
        <v>319</v>
      </c>
      <c r="T321" s="192">
        <v>26107152.151099943</v>
      </c>
      <c r="U321" s="192">
        <v>25738954.170132864</v>
      </c>
      <c r="V321" s="192">
        <v>25479321.486233685</v>
      </c>
      <c r="W321" s="192">
        <v>24637852.141454879</v>
      </c>
      <c r="X321" s="192">
        <v>23843759.822139036</v>
      </c>
      <c r="Y321" s="192">
        <v>22664432.766133375</v>
      </c>
      <c r="Z321" s="192">
        <v>22211492.187751174</v>
      </c>
      <c r="AA321" s="192">
        <v>21482675.234947678</v>
      </c>
      <c r="AB321" s="192">
        <v>20845636.590400353</v>
      </c>
      <c r="AC321" s="192">
        <v>19988891.999672472</v>
      </c>
      <c r="AD321" s="192">
        <v>19093854.022241917</v>
      </c>
      <c r="AE321" s="192">
        <f t="shared" si="24"/>
        <v>26107152.151099943</v>
      </c>
      <c r="AF321" s="192">
        <f>HLOOKUP(MAX(T321:AD321),T321:$AD$1158,COUNT(AD321:$AD$1158),FALSE)</f>
        <v>150000</v>
      </c>
      <c r="AK321">
        <v>318</v>
      </c>
      <c r="AL321" s="198">
        <v>20203756.087690946</v>
      </c>
    </row>
    <row r="322" spans="13:38" x14ac:dyDescent="0.25">
      <c r="M322">
        <v>320</v>
      </c>
      <c r="N322">
        <f t="shared" si="21"/>
        <v>-35</v>
      </c>
      <c r="O322">
        <f t="shared" si="22"/>
        <v>15000</v>
      </c>
      <c r="P322">
        <f t="shared" si="23"/>
        <v>0.25</v>
      </c>
      <c r="S322">
        <v>320</v>
      </c>
      <c r="T322" s="192">
        <v>29253202.498322167</v>
      </c>
      <c r="U322" s="192">
        <v>29349224.352424532</v>
      </c>
      <c r="V322" s="192">
        <v>28951015.641326278</v>
      </c>
      <c r="W322" s="192">
        <v>28449939.212249629</v>
      </c>
      <c r="X322" s="192">
        <v>27641097.785101999</v>
      </c>
      <c r="Y322" s="192">
        <v>26818073.575997055</v>
      </c>
      <c r="Z322" s="192">
        <v>26535909.867149327</v>
      </c>
      <c r="AA322" s="192">
        <v>26205672.076189965</v>
      </c>
      <c r="AB322" s="192">
        <v>25511608.008867428</v>
      </c>
      <c r="AC322" s="192">
        <v>24825640.287674014</v>
      </c>
      <c r="AD322" s="192">
        <v>24101379.179777924</v>
      </c>
      <c r="AE322" s="192">
        <f t="shared" si="24"/>
        <v>29349224.352424532</v>
      </c>
      <c r="AF322" s="192">
        <f>HLOOKUP(MAX(T322:AD322),T322:$AD$1158,COUNT(AD322:$AD$1158),FALSE)</f>
        <v>155000</v>
      </c>
      <c r="AK322">
        <v>319</v>
      </c>
      <c r="AL322" s="198">
        <v>24239319.847990461</v>
      </c>
    </row>
    <row r="323" spans="13:38" x14ac:dyDescent="0.25">
      <c r="M323">
        <v>321</v>
      </c>
      <c r="N323">
        <f t="shared" si="21"/>
        <v>-25</v>
      </c>
      <c r="O323">
        <f t="shared" si="22"/>
        <v>15000</v>
      </c>
      <c r="P323">
        <f t="shared" si="23"/>
        <v>0.25</v>
      </c>
      <c r="S323">
        <v>321</v>
      </c>
      <c r="T323" s="192">
        <v>32657185.908815995</v>
      </c>
      <c r="U323" s="192">
        <v>32627980.903028958</v>
      </c>
      <c r="V323" s="192">
        <v>32592325.842586562</v>
      </c>
      <c r="W323" s="192">
        <v>32051375.723630808</v>
      </c>
      <c r="X323" s="192">
        <v>31623961.725431226</v>
      </c>
      <c r="Y323" s="192">
        <v>30662894.579726487</v>
      </c>
      <c r="Z323" s="192">
        <v>30658891.637982659</v>
      </c>
      <c r="AA323" s="192">
        <v>30405659.818924021</v>
      </c>
      <c r="AB323" s="192">
        <v>29960233.587571137</v>
      </c>
      <c r="AC323" s="192">
        <v>29437087.770312902</v>
      </c>
      <c r="AD323" s="192">
        <v>28875648.566351999</v>
      </c>
      <c r="AE323" s="192">
        <f t="shared" si="24"/>
        <v>32657185.908815995</v>
      </c>
      <c r="AF323" s="192">
        <f>HLOOKUP(MAX(T323:AD323),T323:$AD$1158,COUNT(AD323:$AD$1158),FALSE)</f>
        <v>150000</v>
      </c>
      <c r="AK323">
        <v>320</v>
      </c>
      <c r="AL323" s="198">
        <v>27969093.245295547</v>
      </c>
    </row>
    <row r="324" spans="13:38" x14ac:dyDescent="0.25">
      <c r="M324">
        <v>322</v>
      </c>
      <c r="N324">
        <f t="shared" ref="N324:N387" si="25">VLOOKUP(ROUNDUP(MOD(M324,15),0),$J$2:$K$17,2,FALSE)</f>
        <v>-15</v>
      </c>
      <c r="O324">
        <f t="shared" ref="O324:O387" si="26">VLOOKUP(ROUNDUP(MOD(M324/15,11),0),$J$20:$K$31,2,FALSE)</f>
        <v>15000</v>
      </c>
      <c r="P324">
        <f t="shared" ref="P324:P387" si="27">VLOOKUP(ROUNDUP(MOD(M324/165,7),0),$J$34:$K$41,2,FALSE)</f>
        <v>0.25</v>
      </c>
      <c r="S324">
        <v>322</v>
      </c>
      <c r="T324" s="192">
        <v>35803236.256038211</v>
      </c>
      <c r="U324" s="192">
        <v>36098514.234754771</v>
      </c>
      <c r="V324" s="192">
        <v>35962907.600559816</v>
      </c>
      <c r="W324" s="192">
        <v>35863462.794425555</v>
      </c>
      <c r="X324" s="192">
        <v>35386738.217200764</v>
      </c>
      <c r="Y324" s="192">
        <v>34816535.389590174</v>
      </c>
      <c r="Z324" s="192">
        <v>34983309.317380808</v>
      </c>
      <c r="AA324" s="192">
        <v>34900854.367856637</v>
      </c>
      <c r="AB324" s="192">
        <v>34773585.568023808</v>
      </c>
      <c r="AC324" s="192">
        <v>34273836.05831445</v>
      </c>
      <c r="AD324" s="192">
        <v>33883173.72388801</v>
      </c>
      <c r="AE324" s="192">
        <f t="shared" ref="AE324:AE387" si="28">MAX(T324:AD324)</f>
        <v>36098514.234754771</v>
      </c>
      <c r="AF324" s="192">
        <f>HLOOKUP(MAX(T324:AD324),T324:$AD$1158,COUNT(AD324:$AD$1158),FALSE)</f>
        <v>155000</v>
      </c>
      <c r="AK324">
        <v>321</v>
      </c>
      <c r="AL324" s="198">
        <v>31881091.628008507</v>
      </c>
    </row>
    <row r="325" spans="13:38" x14ac:dyDescent="0.25">
      <c r="M325">
        <v>323</v>
      </c>
      <c r="N325">
        <f t="shared" si="25"/>
        <v>-10</v>
      </c>
      <c r="O325">
        <f t="shared" si="26"/>
        <v>15000</v>
      </c>
      <c r="P325">
        <f t="shared" si="27"/>
        <v>0.25</v>
      </c>
      <c r="S325">
        <v>323</v>
      </c>
      <c r="T325" s="192">
        <v>37492170.958970316</v>
      </c>
      <c r="U325" s="192">
        <v>37713197.63560354</v>
      </c>
      <c r="V325" s="192">
        <v>38011191.985204883</v>
      </c>
      <c r="W325" s="192">
        <v>37757465.374479569</v>
      </c>
      <c r="X325" s="192">
        <v>37551115.789217234</v>
      </c>
      <c r="Y325" s="192">
        <v>36880235.998836562</v>
      </c>
      <c r="Z325" s="192">
        <v>37094333.622936368</v>
      </c>
      <c r="AA325" s="192">
        <v>36953259.404186361</v>
      </c>
      <c r="AB325" s="192">
        <v>36903963.49369254</v>
      </c>
      <c r="AC325" s="192">
        <v>36634961.637018152</v>
      </c>
      <c r="AD325" s="192">
        <v>36327666.393641092</v>
      </c>
      <c r="AE325" s="192">
        <f t="shared" si="28"/>
        <v>38011191.985204883</v>
      </c>
      <c r="AF325" s="192">
        <f>HLOOKUP(MAX(T325:AD325),T325:$AD$1158,COUNT(AD325:$AD$1158),FALSE)</f>
        <v>160000</v>
      </c>
      <c r="AK325">
        <v>322</v>
      </c>
      <c r="AL325" s="198">
        <v>35610865.025313601</v>
      </c>
    </row>
    <row r="326" spans="13:38" x14ac:dyDescent="0.25">
      <c r="M326">
        <v>324</v>
      </c>
      <c r="N326">
        <f t="shared" si="25"/>
        <v>-5</v>
      </c>
      <c r="O326">
        <f t="shared" si="26"/>
        <v>15000</v>
      </c>
      <c r="P326">
        <f t="shared" si="27"/>
        <v>0.25</v>
      </c>
      <c r="S326">
        <v>324</v>
      </c>
      <c r="T326" s="192">
        <v>39102992.718229577</v>
      </c>
      <c r="U326" s="192">
        <v>39407386.485912189</v>
      </c>
      <c r="V326" s="192">
        <v>39604217.801820107</v>
      </c>
      <c r="W326" s="192">
        <v>39497978.853453346</v>
      </c>
      <c r="X326" s="192">
        <v>39369602.157529987</v>
      </c>
      <c r="Y326" s="192">
        <v>38776695.256488316</v>
      </c>
      <c r="Z326" s="192">
        <v>39068765.769927107</v>
      </c>
      <c r="AA326" s="192">
        <v>39147650.800791301</v>
      </c>
      <c r="AB326" s="192">
        <v>39222211.146727517</v>
      </c>
      <c r="AC326" s="192">
        <v>38843312.452025868</v>
      </c>
      <c r="AD326" s="192">
        <v>38518393.47054439</v>
      </c>
      <c r="AE326" s="192">
        <f t="shared" si="28"/>
        <v>39604217.801820107</v>
      </c>
      <c r="AF326" s="192">
        <f>HLOOKUP(MAX(T326:AD326),T326:$AD$1158,COUNT(AD326:$AD$1158),FALSE)</f>
        <v>160000</v>
      </c>
      <c r="AK326">
        <v>323</v>
      </c>
      <c r="AL326" s="198">
        <v>37702786.13201528</v>
      </c>
    </row>
    <row r="327" spans="13:38" x14ac:dyDescent="0.25">
      <c r="M327">
        <v>325</v>
      </c>
      <c r="N327">
        <f t="shared" si="25"/>
        <v>0</v>
      </c>
      <c r="O327">
        <f t="shared" si="26"/>
        <v>15000</v>
      </c>
      <c r="P327">
        <f t="shared" si="27"/>
        <v>0.25</v>
      </c>
      <c r="S327">
        <v>325</v>
      </c>
      <c r="T327" s="192">
        <v>40609587.529186361</v>
      </c>
      <c r="U327" s="192">
        <v>41293352.117342226</v>
      </c>
      <c r="V327" s="192">
        <v>41413371.367277928</v>
      </c>
      <c r="W327" s="192">
        <v>41569552.445274323</v>
      </c>
      <c r="X327" s="192">
        <v>41348453.752180189</v>
      </c>
      <c r="Y327" s="192">
        <v>41033876.808700256</v>
      </c>
      <c r="Z327" s="192">
        <v>41418751.30233451</v>
      </c>
      <c r="AA327" s="192">
        <v>41590440.313394181</v>
      </c>
      <c r="AB327" s="192">
        <v>41569934.912159622</v>
      </c>
      <c r="AC327" s="192">
        <v>41471709.925019696</v>
      </c>
      <c r="AD327" s="192">
        <v>41335191.551177099</v>
      </c>
      <c r="AE327" s="192">
        <f t="shared" si="28"/>
        <v>41590440.313394181</v>
      </c>
      <c r="AF327" s="192">
        <f>HLOOKUP(MAX(T327:AD327),T327:$AD$1158,COUNT(AD327:$AD$1158),FALSE)</f>
        <v>185000</v>
      </c>
      <c r="AK327">
        <v>324</v>
      </c>
      <c r="AL327" s="198">
        <v>39522863.408026546</v>
      </c>
    </row>
    <row r="328" spans="13:38" x14ac:dyDescent="0.25">
      <c r="M328">
        <v>326</v>
      </c>
      <c r="N328">
        <f t="shared" si="25"/>
        <v>10</v>
      </c>
      <c r="O328">
        <f t="shared" si="26"/>
        <v>15000</v>
      </c>
      <c r="P328">
        <f t="shared" si="27"/>
        <v>0.25</v>
      </c>
      <c r="S328">
        <v>326</v>
      </c>
      <c r="T328" s="192">
        <v>44042204.716686368</v>
      </c>
      <c r="U328" s="192">
        <v>44602224.368499629</v>
      </c>
      <c r="V328" s="192">
        <v>45054681.568538211</v>
      </c>
      <c r="W328" s="192">
        <v>45204068.504302107</v>
      </c>
      <c r="X328" s="192">
        <v>45331317.692509413</v>
      </c>
      <c r="Y328" s="192">
        <v>44994036.675598398</v>
      </c>
      <c r="Z328" s="192">
        <v>45541733.073167838</v>
      </c>
      <c r="AA328" s="192">
        <v>45876243.988162696</v>
      </c>
      <c r="AB328" s="192">
        <v>45929484.327025868</v>
      </c>
      <c r="AC328" s="192">
        <v>46083157.407658577</v>
      </c>
      <c r="AD328" s="192">
        <v>46013864.310307764</v>
      </c>
      <c r="AE328" s="192">
        <f t="shared" si="28"/>
        <v>46083157.407658577</v>
      </c>
      <c r="AF328" s="192">
        <f>HLOOKUP(MAX(T328:AD328),T328:$AD$1158,COUNT(AD328:$AD$1158),FALSE)</f>
        <v>195000</v>
      </c>
      <c r="AK328">
        <v>325</v>
      </c>
      <c r="AL328" s="198">
        <v>41432559.529320367</v>
      </c>
    </row>
    <row r="329" spans="13:38" x14ac:dyDescent="0.25">
      <c r="M329">
        <v>327</v>
      </c>
      <c r="N329">
        <f t="shared" si="25"/>
        <v>20</v>
      </c>
      <c r="O329">
        <f t="shared" si="26"/>
        <v>15000</v>
      </c>
      <c r="P329">
        <f t="shared" si="27"/>
        <v>0.25</v>
      </c>
      <c r="S329">
        <v>327</v>
      </c>
      <c r="T329" s="192">
        <v>47159621.286902413</v>
      </c>
      <c r="U329" s="192">
        <v>48072757.700225458</v>
      </c>
      <c r="V329" s="192">
        <v>48494778.09953101</v>
      </c>
      <c r="W329" s="192">
        <v>49016155.575096861</v>
      </c>
      <c r="X329" s="192">
        <v>49018058.947653435</v>
      </c>
      <c r="Y329" s="192">
        <v>49147677.485462084</v>
      </c>
      <c r="Z329" s="192">
        <v>49866150.752565995</v>
      </c>
      <c r="AA329" s="192">
        <v>50371438.537095316</v>
      </c>
      <c r="AB329" s="192">
        <v>50831912.471316002</v>
      </c>
      <c r="AC329" s="192">
        <v>50919905.695660129</v>
      </c>
      <c r="AD329" s="192">
        <v>51021389.467843771</v>
      </c>
      <c r="AE329" s="192">
        <f t="shared" si="28"/>
        <v>51021389.467843771</v>
      </c>
      <c r="AF329" s="192">
        <f>HLOOKUP(MAX(T329:AD329),T329:$AD$1158,COUNT(AD329:$AD$1158),FALSE)</f>
        <v>200000</v>
      </c>
      <c r="AK329">
        <v>326</v>
      </c>
      <c r="AL329" s="198">
        <v>45344557.912033327</v>
      </c>
    </row>
    <row r="330" spans="13:38" x14ac:dyDescent="0.25">
      <c r="M330">
        <v>328</v>
      </c>
      <c r="N330">
        <f t="shared" si="25"/>
        <v>30</v>
      </c>
      <c r="O330">
        <f t="shared" si="26"/>
        <v>15000</v>
      </c>
      <c r="P330">
        <f t="shared" si="27"/>
        <v>0.25</v>
      </c>
      <c r="S330">
        <v>328</v>
      </c>
      <c r="T330" s="192">
        <v>50459377.749093771</v>
      </c>
      <c r="U330" s="192">
        <v>51285259.709613316</v>
      </c>
      <c r="V330" s="192">
        <v>52136088.300791301</v>
      </c>
      <c r="W330" s="192">
        <v>52617592.086478025</v>
      </c>
      <c r="X330" s="192">
        <v>53000922.887982652</v>
      </c>
      <c r="Y330" s="192">
        <v>53071793.957620002</v>
      </c>
      <c r="Z330" s="192">
        <v>53869051.504880816</v>
      </c>
      <c r="AA330" s="192">
        <v>54657242.211863823</v>
      </c>
      <c r="AB330" s="192">
        <v>55191461.886182241</v>
      </c>
      <c r="AC330" s="192">
        <v>55531353.178299025</v>
      </c>
      <c r="AD330" s="192">
        <v>55795658.854417838</v>
      </c>
      <c r="AE330" s="192">
        <f t="shared" si="28"/>
        <v>55795658.854417838</v>
      </c>
      <c r="AF330" s="192">
        <f>HLOOKUP(MAX(T330:AD330),T330:$AD$1158,COUNT(AD330:$AD$1158),FALSE)</f>
        <v>200000</v>
      </c>
      <c r="AK330">
        <v>327</v>
      </c>
      <c r="AL330" s="198">
        <v>48999648.938269623</v>
      </c>
    </row>
    <row r="331" spans="13:38" x14ac:dyDescent="0.25">
      <c r="M331">
        <v>329</v>
      </c>
      <c r="N331">
        <f t="shared" si="25"/>
        <v>40</v>
      </c>
      <c r="O331">
        <f t="shared" si="26"/>
        <v>15000</v>
      </c>
      <c r="P331">
        <f t="shared" si="27"/>
        <v>0.25</v>
      </c>
      <c r="S331">
        <v>329</v>
      </c>
      <c r="T331" s="192">
        <v>53605428.096315987</v>
      </c>
      <c r="U331" s="192">
        <v>54755793.041339137</v>
      </c>
      <c r="V331" s="192">
        <v>55607782.455883883</v>
      </c>
      <c r="W331" s="192">
        <v>56429679.157272778</v>
      </c>
      <c r="X331" s="192">
        <v>56798260.850945629</v>
      </c>
      <c r="Y331" s="192">
        <v>57392676.119078338</v>
      </c>
      <c r="Z331" s="192">
        <v>58193469.18427895</v>
      </c>
      <c r="AA331" s="192">
        <v>59152436.760796435</v>
      </c>
      <c r="AB331" s="192">
        <v>59857433.304649323</v>
      </c>
      <c r="AC331" s="192">
        <v>60520876.229996547</v>
      </c>
      <c r="AD331" s="192">
        <v>60803184.011953846</v>
      </c>
      <c r="AE331" s="192">
        <f t="shared" si="28"/>
        <v>60803184.011953846</v>
      </c>
      <c r="AF331" s="192">
        <f>HLOOKUP(MAX(T331:AD331),T331:$AD$1158,COUNT(AD331:$AD$1158),FALSE)</f>
        <v>200000</v>
      </c>
      <c r="AK331">
        <v>328</v>
      </c>
      <c r="AL331" s="198">
        <v>52911647.320982583</v>
      </c>
    </row>
    <row r="332" spans="13:38" x14ac:dyDescent="0.25">
      <c r="M332">
        <v>330</v>
      </c>
      <c r="N332">
        <f t="shared" si="25"/>
        <v>50</v>
      </c>
      <c r="O332">
        <f t="shared" si="26"/>
        <v>15000</v>
      </c>
      <c r="P332">
        <f t="shared" si="27"/>
        <v>0.25</v>
      </c>
      <c r="S332">
        <v>330</v>
      </c>
      <c r="T332" s="192">
        <v>56905184.558507346</v>
      </c>
      <c r="U332" s="192">
        <v>58064665.292496547</v>
      </c>
      <c r="V332" s="192">
        <v>59249092.657144181</v>
      </c>
      <c r="W332" s="192">
        <v>59991420.211478025</v>
      </c>
      <c r="X332" s="192">
        <v>60906928.546418875</v>
      </c>
      <c r="Y332" s="192">
        <v>61316792.591236264</v>
      </c>
      <c r="Z332" s="192">
        <v>62316450.955112293</v>
      </c>
      <c r="AA332" s="192">
        <v>63399233.193731122</v>
      </c>
      <c r="AB332" s="192">
        <v>64265569.717972383</v>
      </c>
      <c r="AC332" s="192">
        <v>65132323.712635443</v>
      </c>
      <c r="AD332" s="192">
        <v>65534000.386053652</v>
      </c>
      <c r="AE332" s="192">
        <f t="shared" si="28"/>
        <v>65534000.386053652</v>
      </c>
      <c r="AF332" s="192">
        <f>HLOOKUP(MAX(T332:AD332),T332:$AD$1158,COUNT(AD332:$AD$1158),FALSE)</f>
        <v>200000</v>
      </c>
      <c r="AK332">
        <v>329</v>
      </c>
      <c r="AL332" s="198">
        <v>56607474.18598365</v>
      </c>
    </row>
    <row r="333" spans="13:38" x14ac:dyDescent="0.25">
      <c r="M333">
        <v>331</v>
      </c>
      <c r="N333">
        <f t="shared" si="25"/>
        <v>-75</v>
      </c>
      <c r="O333">
        <f t="shared" si="26"/>
        <v>-5000</v>
      </c>
      <c r="P333">
        <f t="shared" si="27"/>
        <v>0.3</v>
      </c>
      <c r="S333">
        <v>331</v>
      </c>
      <c r="T333" s="192">
        <v>22520085.218139149</v>
      </c>
      <c r="U333" s="192">
        <v>21206612.714602627</v>
      </c>
      <c r="V333" s="192">
        <v>19796676.01032022</v>
      </c>
      <c r="W333" s="192">
        <v>18409032.339088224</v>
      </c>
      <c r="X333" s="192">
        <v>16431975.81098894</v>
      </c>
      <c r="Y333" s="192">
        <v>14374637.687274951</v>
      </c>
      <c r="Z333" s="192">
        <v>13086191.024466306</v>
      </c>
      <c r="AA333" s="192">
        <v>11852073.708365485</v>
      </c>
      <c r="AB333" s="192">
        <v>10033603.415155606</v>
      </c>
      <c r="AC333" s="192">
        <v>8470382.7682934683</v>
      </c>
      <c r="AD333" s="192">
        <v>6595682.4082111642</v>
      </c>
      <c r="AE333" s="192">
        <f t="shared" si="28"/>
        <v>22520085.218139149</v>
      </c>
      <c r="AF333" s="192">
        <f>HLOOKUP(MAX(T333:AD333),T333:$AD$1158,COUNT(AD333:$AD$1158),FALSE)</f>
        <v>150000</v>
      </c>
      <c r="AK333">
        <v>330</v>
      </c>
      <c r="AL333" s="198">
        <v>60519472.568696618</v>
      </c>
    </row>
    <row r="334" spans="13:38" x14ac:dyDescent="0.25">
      <c r="M334">
        <v>332</v>
      </c>
      <c r="N334">
        <f t="shared" si="25"/>
        <v>-65</v>
      </c>
      <c r="O334">
        <f t="shared" si="26"/>
        <v>-5000</v>
      </c>
      <c r="P334">
        <f t="shared" si="27"/>
        <v>0.3</v>
      </c>
      <c r="S334">
        <v>332</v>
      </c>
      <c r="T334" s="192">
        <v>26600790.272151493</v>
      </c>
      <c r="U334" s="192">
        <v>25469712.918756433</v>
      </c>
      <c r="V334" s="192">
        <v>24242171.364615485</v>
      </c>
      <c r="W334" s="192">
        <v>22999322.17319316</v>
      </c>
      <c r="X334" s="192">
        <v>21203178.871688534</v>
      </c>
      <c r="Y334" s="192">
        <v>19326753.974569187</v>
      </c>
      <c r="Z334" s="192">
        <v>18261266.979327422</v>
      </c>
      <c r="AA334" s="192">
        <v>17166016.448849026</v>
      </c>
      <c r="AB334" s="192">
        <v>15528459.382233799</v>
      </c>
      <c r="AC334" s="192">
        <v>14192644.173578963</v>
      </c>
      <c r="AD334" s="192">
        <v>12500338.963638119</v>
      </c>
      <c r="AE334" s="192">
        <f t="shared" si="28"/>
        <v>26600790.272151493</v>
      </c>
      <c r="AF334" s="192">
        <f>HLOOKUP(MAX(T334:AD334),T334:$AD$1158,COUNT(AD334:$AD$1158),FALSE)</f>
        <v>150000</v>
      </c>
      <c r="AK334">
        <v>331</v>
      </c>
      <c r="AL334" s="198">
        <v>17133635.900719933</v>
      </c>
    </row>
    <row r="335" spans="13:38" x14ac:dyDescent="0.25">
      <c r="M335">
        <v>333</v>
      </c>
      <c r="N335">
        <f t="shared" si="25"/>
        <v>-55</v>
      </c>
      <c r="O335">
        <f t="shared" si="26"/>
        <v>-5000</v>
      </c>
      <c r="P335">
        <f t="shared" si="27"/>
        <v>0.3</v>
      </c>
      <c r="S335">
        <v>333</v>
      </c>
      <c r="T335" s="192">
        <v>30527656.591595933</v>
      </c>
      <c r="U335" s="192">
        <v>29698176.299672067</v>
      </c>
      <c r="V335" s="192">
        <v>28687666.718910754</v>
      </c>
      <c r="W335" s="192">
        <v>27709934.152359828</v>
      </c>
      <c r="X335" s="192">
        <v>26013464.526266716</v>
      </c>
      <c r="Y335" s="192">
        <v>24319434.77928884</v>
      </c>
      <c r="Z335" s="192">
        <v>23394296.493216306</v>
      </c>
      <c r="AA335" s="192">
        <v>22523487.553851597</v>
      </c>
      <c r="AB335" s="192">
        <v>21068325.637377832</v>
      </c>
      <c r="AC335" s="192">
        <v>19699181.716981739</v>
      </c>
      <c r="AD335" s="192">
        <v>18404995.519065071</v>
      </c>
      <c r="AE335" s="192">
        <f t="shared" si="28"/>
        <v>30527656.591595933</v>
      </c>
      <c r="AF335" s="192">
        <f>HLOOKUP(MAX(T335:AD335),T335:$AD$1158,COUNT(AD335:$AD$1158),FALSE)</f>
        <v>150000</v>
      </c>
      <c r="AK335">
        <v>332</v>
      </c>
      <c r="AL335" s="198">
        <v>21868234.876788843</v>
      </c>
    </row>
    <row r="336" spans="13:38" x14ac:dyDescent="0.25">
      <c r="M336">
        <v>334</v>
      </c>
      <c r="N336">
        <f t="shared" si="25"/>
        <v>-45</v>
      </c>
      <c r="O336">
        <f t="shared" si="26"/>
        <v>-5000</v>
      </c>
      <c r="P336">
        <f t="shared" si="27"/>
        <v>0.3</v>
      </c>
      <c r="S336">
        <v>334</v>
      </c>
      <c r="T336" s="192">
        <v>34608361.645608284</v>
      </c>
      <c r="U336" s="192">
        <v>33961276.503825881</v>
      </c>
      <c r="V336" s="192">
        <v>33097043.326421045</v>
      </c>
      <c r="W336" s="192">
        <v>32080636.071727112</v>
      </c>
      <c r="X336" s="192">
        <v>30784667.586966306</v>
      </c>
      <c r="Y336" s="192">
        <v>29271551.066583078</v>
      </c>
      <c r="Z336" s="192">
        <v>28569372.448077422</v>
      </c>
      <c r="AA336" s="192">
        <v>27837430.294335138</v>
      </c>
      <c r="AB336" s="192">
        <v>26563181.604456022</v>
      </c>
      <c r="AC336" s="192">
        <v>25421443.122267235</v>
      </c>
      <c r="AD336" s="192">
        <v>24261677.939332563</v>
      </c>
      <c r="AE336" s="192">
        <f t="shared" si="28"/>
        <v>34608361.645608284</v>
      </c>
      <c r="AF336" s="192">
        <f>HLOOKUP(MAX(T336:AD336),T336:$AD$1158,COUNT(AD336:$AD$1158),FALSE)</f>
        <v>150000</v>
      </c>
      <c r="AK336">
        <v>333</v>
      </c>
      <c r="AL336" s="198">
        <v>26564366.197868574</v>
      </c>
    </row>
    <row r="337" spans="13:38" x14ac:dyDescent="0.25">
      <c r="M337">
        <v>335</v>
      </c>
      <c r="N337">
        <f t="shared" si="25"/>
        <v>-35</v>
      </c>
      <c r="O337">
        <f t="shared" si="26"/>
        <v>-5000</v>
      </c>
      <c r="P337">
        <f t="shared" si="27"/>
        <v>0.3</v>
      </c>
      <c r="S337">
        <v>335</v>
      </c>
      <c r="T337" s="192">
        <v>38689066.699620627</v>
      </c>
      <c r="U337" s="192">
        <v>38224376.707979687</v>
      </c>
      <c r="V337" s="192">
        <v>37374947.695634007</v>
      </c>
      <c r="W337" s="192">
        <v>36708526.576163836</v>
      </c>
      <c r="X337" s="192">
        <v>35594953.2415445</v>
      </c>
      <c r="Y337" s="192">
        <v>34264231.871302731</v>
      </c>
      <c r="Z337" s="192">
        <v>33702401.961966313</v>
      </c>
      <c r="AA337" s="192">
        <v>33290663.801279582</v>
      </c>
      <c r="AB337" s="192">
        <v>32103047.85960006</v>
      </c>
      <c r="AC337" s="192">
        <v>31097212.315940075</v>
      </c>
      <c r="AD337" s="192">
        <v>30166334.494759522</v>
      </c>
      <c r="AE337" s="192">
        <f t="shared" si="28"/>
        <v>38689066.699620627</v>
      </c>
      <c r="AF337" s="192">
        <f>HLOOKUP(MAX(T337:AD337),T337:$AD$1158,COUNT(AD337:$AD$1158),FALSE)</f>
        <v>150000</v>
      </c>
      <c r="AK337">
        <v>334</v>
      </c>
      <c r="AL337" s="198">
        <v>31383594.014913693</v>
      </c>
    </row>
    <row r="338" spans="13:38" x14ac:dyDescent="0.25">
      <c r="M338">
        <v>336</v>
      </c>
      <c r="N338">
        <f t="shared" si="25"/>
        <v>-25</v>
      </c>
      <c r="O338">
        <f t="shared" si="26"/>
        <v>-5000</v>
      </c>
      <c r="P338">
        <f t="shared" si="27"/>
        <v>0.3</v>
      </c>
      <c r="S338">
        <v>336</v>
      </c>
      <c r="T338" s="192">
        <v>42809557.633262604</v>
      </c>
      <c r="U338" s="192">
        <v>42563677.923257455</v>
      </c>
      <c r="V338" s="192">
        <v>41820443.049929269</v>
      </c>
      <c r="W338" s="192">
        <v>41419138.555330515</v>
      </c>
      <c r="X338" s="192">
        <v>40491220.602655612</v>
      </c>
      <c r="Y338" s="192">
        <v>39068693.31516847</v>
      </c>
      <c r="Z338" s="192">
        <v>38877477.916827418</v>
      </c>
      <c r="AA338" s="192">
        <v>38350400.89297197</v>
      </c>
      <c r="AB338" s="192">
        <v>37642914.11474409</v>
      </c>
      <c r="AC338" s="192">
        <v>36819473.721225575</v>
      </c>
      <c r="AD338" s="192">
        <v>36023016.915027007</v>
      </c>
      <c r="AE338" s="192">
        <f t="shared" si="28"/>
        <v>42809557.633262604</v>
      </c>
      <c r="AF338" s="192">
        <f>HLOOKUP(MAX(T338:AD338),T338:$AD$1158,COUNT(AD338:$AD$1158),FALSE)</f>
        <v>150000</v>
      </c>
      <c r="AK338">
        <v>335</v>
      </c>
      <c r="AL338" s="198">
        <v>36118192.9909826</v>
      </c>
    </row>
    <row r="339" spans="13:38" x14ac:dyDescent="0.25">
      <c r="M339">
        <v>337</v>
      </c>
      <c r="N339">
        <f t="shared" si="25"/>
        <v>-15</v>
      </c>
      <c r="O339">
        <f t="shared" si="26"/>
        <v>-5000</v>
      </c>
      <c r="P339">
        <f t="shared" si="27"/>
        <v>0.3</v>
      </c>
      <c r="S339">
        <v>337</v>
      </c>
      <c r="T339" s="192">
        <v>46890262.687274955</v>
      </c>
      <c r="U339" s="192">
        <v>46792141.304173097</v>
      </c>
      <c r="V339" s="192">
        <v>46265938.404224545</v>
      </c>
      <c r="W339" s="192">
        <v>46009428.389435448</v>
      </c>
      <c r="X339" s="192">
        <v>45262423.663355201</v>
      </c>
      <c r="Y339" s="192">
        <v>44061374.119888119</v>
      </c>
      <c r="Z339" s="192">
        <v>44145056.041827418</v>
      </c>
      <c r="AA339" s="192">
        <v>43707871.997974545</v>
      </c>
      <c r="AB339" s="192">
        <v>43137770.081822276</v>
      </c>
      <c r="AC339" s="192">
        <v>42495242.91489841</v>
      </c>
      <c r="AD339" s="192">
        <v>41927673.470453963</v>
      </c>
      <c r="AE339" s="192">
        <f t="shared" si="28"/>
        <v>46890262.687274955</v>
      </c>
      <c r="AF339" s="192">
        <f>HLOOKUP(MAX(T339:AD339),T339:$AD$1158,COUNT(AD339:$AD$1158),FALSE)</f>
        <v>150000</v>
      </c>
      <c r="AK339">
        <v>336</v>
      </c>
      <c r="AL339" s="198">
        <v>40814324.312062331</v>
      </c>
    </row>
    <row r="340" spans="13:38" x14ac:dyDescent="0.25">
      <c r="M340">
        <v>338</v>
      </c>
      <c r="N340">
        <f t="shared" si="25"/>
        <v>-10</v>
      </c>
      <c r="O340">
        <f t="shared" si="26"/>
        <v>-5000</v>
      </c>
      <c r="P340">
        <f t="shared" si="27"/>
        <v>0.3</v>
      </c>
      <c r="S340">
        <v>338</v>
      </c>
      <c r="T340" s="192">
        <v>48966555.12554656</v>
      </c>
      <c r="U340" s="192">
        <v>48961237.722640187</v>
      </c>
      <c r="V340" s="192">
        <v>48607300.045814045</v>
      </c>
      <c r="W340" s="192">
        <v>48162292.369952425</v>
      </c>
      <c r="X340" s="192">
        <v>47500136.658468373</v>
      </c>
      <c r="Y340" s="192">
        <v>46731492.91489841</v>
      </c>
      <c r="Z340" s="192">
        <v>46552467.066132978</v>
      </c>
      <c r="AA340" s="192">
        <v>46295894.438818164</v>
      </c>
      <c r="AB340" s="192">
        <v>46100527.283468373</v>
      </c>
      <c r="AC340" s="192">
        <v>45555546.252089769</v>
      </c>
      <c r="AD340" s="192">
        <v>45085522.94319059</v>
      </c>
      <c r="AE340" s="192">
        <f t="shared" si="28"/>
        <v>48966555.12554656</v>
      </c>
      <c r="AF340" s="192">
        <f>HLOOKUP(MAX(T340:AD340),T340:$AD$1158,COUNT(AD340:$AD$1158),FALSE)</f>
        <v>150000</v>
      </c>
      <c r="AK340">
        <v>337</v>
      </c>
      <c r="AL340" s="198">
        <v>45548923.288131237</v>
      </c>
    </row>
    <row r="341" spans="13:38" x14ac:dyDescent="0.25">
      <c r="M341">
        <v>339</v>
      </c>
      <c r="N341">
        <f t="shared" si="25"/>
        <v>-5</v>
      </c>
      <c r="O341">
        <f t="shared" si="26"/>
        <v>-5000</v>
      </c>
      <c r="P341">
        <f t="shared" si="27"/>
        <v>0.3</v>
      </c>
      <c r="S341">
        <v>339</v>
      </c>
      <c r="T341" s="192">
        <v>50970967.741287291</v>
      </c>
      <c r="U341" s="192">
        <v>51055241.508326903</v>
      </c>
      <c r="V341" s="192">
        <v>50675315.011734836</v>
      </c>
      <c r="W341" s="192">
        <v>50637318.893872179</v>
      </c>
      <c r="X341" s="192">
        <v>50072709.317933388</v>
      </c>
      <c r="Y341" s="192">
        <v>49054054.924607776</v>
      </c>
      <c r="Z341" s="192">
        <v>49278085.555716313</v>
      </c>
      <c r="AA341" s="192">
        <v>49161105.504918985</v>
      </c>
      <c r="AB341" s="192">
        <v>48468788.600340798</v>
      </c>
      <c r="AC341" s="192">
        <v>48217504.320183903</v>
      </c>
      <c r="AD341" s="192">
        <v>47609730.038741</v>
      </c>
      <c r="AE341" s="192">
        <f t="shared" si="28"/>
        <v>51055241.508326903</v>
      </c>
      <c r="AF341" s="192">
        <f>HLOOKUP(MAX(T341:AD341),T341:$AD$1158,COUNT(AD341:$AD$1158),FALSE)</f>
        <v>155000</v>
      </c>
      <c r="AK341">
        <v>338</v>
      </c>
      <c r="AL341" s="198">
        <v>48081018.210139364</v>
      </c>
    </row>
    <row r="342" spans="13:38" x14ac:dyDescent="0.25">
      <c r="M342">
        <v>340</v>
      </c>
      <c r="N342">
        <f t="shared" si="25"/>
        <v>0</v>
      </c>
      <c r="O342">
        <f t="shared" si="26"/>
        <v>-5000</v>
      </c>
      <c r="P342">
        <f t="shared" si="27"/>
        <v>0.3</v>
      </c>
      <c r="S342">
        <v>340</v>
      </c>
      <c r="T342" s="192">
        <v>53047260.17955891</v>
      </c>
      <c r="U342" s="192">
        <v>53224337.926793985</v>
      </c>
      <c r="V342" s="192">
        <v>53052795.400109321</v>
      </c>
      <c r="W342" s="192">
        <v>52790182.874389149</v>
      </c>
      <c r="X342" s="192">
        <v>52168161.671328455</v>
      </c>
      <c r="Y342" s="192">
        <v>51683609.202192649</v>
      </c>
      <c r="Z342" s="192">
        <v>51685496.580021866</v>
      </c>
      <c r="AA342" s="192">
        <v>51653365.543820731</v>
      </c>
      <c r="AB342" s="192">
        <v>51595383.25054656</v>
      </c>
      <c r="AC342" s="192">
        <v>51277807.657375254</v>
      </c>
      <c r="AD342" s="192">
        <v>50942205.36345809</v>
      </c>
      <c r="AE342" s="192">
        <f t="shared" si="28"/>
        <v>53224337.926793985</v>
      </c>
      <c r="AF342" s="192">
        <f>HLOOKUP(MAX(T342:AD342),T342:$AD$1158,COUNT(AD342:$AD$1158),FALSE)</f>
        <v>155000</v>
      </c>
      <c r="AK342">
        <v>339</v>
      </c>
      <c r="AL342" s="198">
        <v>50283522.264200144</v>
      </c>
    </row>
    <row r="343" spans="13:38" x14ac:dyDescent="0.25">
      <c r="M343">
        <v>341</v>
      </c>
      <c r="N343">
        <f t="shared" si="25"/>
        <v>10</v>
      </c>
      <c r="O343">
        <f t="shared" si="26"/>
        <v>-5000</v>
      </c>
      <c r="P343">
        <f t="shared" si="27"/>
        <v>0.3</v>
      </c>
      <c r="S343">
        <v>341</v>
      </c>
      <c r="T343" s="192">
        <v>57200906.012892239</v>
      </c>
      <c r="U343" s="192">
        <v>57563639.142071754</v>
      </c>
      <c r="V343" s="192">
        <v>57462172.007619604</v>
      </c>
      <c r="W343" s="192">
        <v>57418073.378825888</v>
      </c>
      <c r="X343" s="192">
        <v>56939364.732028037</v>
      </c>
      <c r="Y343" s="192">
        <v>56676290.006912291</v>
      </c>
      <c r="Z343" s="192">
        <v>56707523.489744097</v>
      </c>
      <c r="AA343" s="192">
        <v>56967308.284304269</v>
      </c>
      <c r="AB343" s="192">
        <v>56971412.05713091</v>
      </c>
      <c r="AC343" s="192">
        <v>56953576.851048097</v>
      </c>
      <c r="AD343" s="192">
        <v>56672236.066904582</v>
      </c>
      <c r="AE343" s="192">
        <f t="shared" si="28"/>
        <v>57563639.142071754</v>
      </c>
      <c r="AF343" s="192">
        <f>HLOOKUP(MAX(T343:AD343),T343:$AD$1158,COUNT(AD343:$AD$1158),FALSE)</f>
        <v>155000</v>
      </c>
      <c r="AK343">
        <v>340</v>
      </c>
      <c r="AL343" s="198">
        <v>52777149.531219088</v>
      </c>
    </row>
    <row r="344" spans="13:38" x14ac:dyDescent="0.25">
      <c r="M344">
        <v>342</v>
      </c>
      <c r="N344">
        <f t="shared" si="25"/>
        <v>20</v>
      </c>
      <c r="O344">
        <f t="shared" si="26"/>
        <v>-5000</v>
      </c>
      <c r="P344">
        <f t="shared" si="27"/>
        <v>0.3</v>
      </c>
      <c r="S344">
        <v>342</v>
      </c>
      <c r="T344" s="192">
        <v>61248456.167213224</v>
      </c>
      <c r="U344" s="192">
        <v>61589823.475276493</v>
      </c>
      <c r="V344" s="192">
        <v>61907667.361914881</v>
      </c>
      <c r="W344" s="192">
        <v>62008363.212930821</v>
      </c>
      <c r="X344" s="192">
        <v>61749650.386606231</v>
      </c>
      <c r="Y344" s="192">
        <v>61628406.29420653</v>
      </c>
      <c r="Z344" s="192">
        <v>61840553.003632978</v>
      </c>
      <c r="AA344" s="192">
        <v>62324779.389306843</v>
      </c>
      <c r="AB344" s="192">
        <v>62466268.024209104</v>
      </c>
      <c r="AC344" s="192">
        <v>62675838.256333597</v>
      </c>
      <c r="AD344" s="192">
        <v>62528918.487172082</v>
      </c>
      <c r="AE344" s="192">
        <f t="shared" si="28"/>
        <v>62675838.256333597</v>
      </c>
      <c r="AF344" s="192">
        <f>HLOOKUP(MAX(T344:AD344),T344:$AD$1158,COUNT(AD344:$AD$1158),FALSE)</f>
        <v>195000</v>
      </c>
      <c r="AK344">
        <v>341</v>
      </c>
      <c r="AL344" s="198">
        <v>57511748.507288001</v>
      </c>
    </row>
    <row r="345" spans="13:38" x14ac:dyDescent="0.25">
      <c r="M345">
        <v>343</v>
      </c>
      <c r="N345">
        <f t="shared" si="25"/>
        <v>30</v>
      </c>
      <c r="O345">
        <f t="shared" si="26"/>
        <v>-5000</v>
      </c>
      <c r="P345">
        <f t="shared" si="27"/>
        <v>0.3</v>
      </c>
      <c r="S345">
        <v>343</v>
      </c>
      <c r="T345" s="192">
        <v>65329161.221225575</v>
      </c>
      <c r="U345" s="192">
        <v>65852923.679430306</v>
      </c>
      <c r="V345" s="192">
        <v>66353162.716210142</v>
      </c>
      <c r="W345" s="192">
        <v>66636253.71736756</v>
      </c>
      <c r="X345" s="192">
        <v>66559936.041184425</v>
      </c>
      <c r="Y345" s="192">
        <v>66621087.098926201</v>
      </c>
      <c r="Z345" s="192">
        <v>67015628.958494097</v>
      </c>
      <c r="AA345" s="192">
        <v>67682250.494309425</v>
      </c>
      <c r="AB345" s="192">
        <v>68006134.279353142</v>
      </c>
      <c r="AC345" s="192">
        <v>68351607.45000644</v>
      </c>
      <c r="AD345" s="192">
        <v>68433575.042599037</v>
      </c>
      <c r="AE345" s="192">
        <f t="shared" si="28"/>
        <v>68433575.042599037</v>
      </c>
      <c r="AF345" s="192">
        <f>HLOOKUP(MAX(T345:AD345),T345:$AD$1158,COUNT(AD345:$AD$1158),FALSE)</f>
        <v>200000</v>
      </c>
      <c r="AK345">
        <v>342</v>
      </c>
      <c r="AL345" s="198">
        <v>62067857.564207084</v>
      </c>
    </row>
    <row r="346" spans="13:38" x14ac:dyDescent="0.25">
      <c r="M346">
        <v>344</v>
      </c>
      <c r="N346">
        <f t="shared" si="25"/>
        <v>40</v>
      </c>
      <c r="O346">
        <f t="shared" si="26"/>
        <v>-5000</v>
      </c>
      <c r="P346">
        <f t="shared" si="27"/>
        <v>0.3</v>
      </c>
      <c r="S346">
        <v>344</v>
      </c>
      <c r="T346" s="192">
        <v>69409866.275237933</v>
      </c>
      <c r="U346" s="192">
        <v>70157588.071469918</v>
      </c>
      <c r="V346" s="192">
        <v>70878119.313432351</v>
      </c>
      <c r="W346" s="192">
        <v>71089677.111464784</v>
      </c>
      <c r="X346" s="192">
        <v>71331139.101884007</v>
      </c>
      <c r="Y346" s="192">
        <v>71703009.841981739</v>
      </c>
      <c r="Z346" s="192">
        <v>72190704.913355216</v>
      </c>
      <c r="AA346" s="192">
        <v>72996193.234792948</v>
      </c>
      <c r="AB346" s="192">
        <v>73500990.246431336</v>
      </c>
      <c r="AC346" s="192">
        <v>74073868.855291933</v>
      </c>
      <c r="AD346" s="192">
        <v>74290257.462866515</v>
      </c>
      <c r="AE346" s="192">
        <f t="shared" si="28"/>
        <v>74290257.462866515</v>
      </c>
      <c r="AF346" s="192">
        <f>HLOOKUP(MAX(T346:AD346),T346:$AD$1158,COUNT(AD346:$AD$1158),FALSE)</f>
        <v>200000</v>
      </c>
      <c r="AK346">
        <v>343</v>
      </c>
      <c r="AL346" s="198">
        <v>66802456.540276006</v>
      </c>
    </row>
    <row r="347" spans="13:38" x14ac:dyDescent="0.25">
      <c r="M347">
        <v>345</v>
      </c>
      <c r="N347">
        <f t="shared" si="25"/>
        <v>50</v>
      </c>
      <c r="O347">
        <f t="shared" si="26"/>
        <v>-5000</v>
      </c>
      <c r="P347">
        <f t="shared" si="27"/>
        <v>0.3</v>
      </c>
      <c r="S347">
        <v>345</v>
      </c>
      <c r="T347" s="192">
        <v>73457416.429558903</v>
      </c>
      <c r="U347" s="192">
        <v>74420688.275623724</v>
      </c>
      <c r="V347" s="192">
        <v>75287495.920942649</v>
      </c>
      <c r="W347" s="192">
        <v>75717567.615901515</v>
      </c>
      <c r="X347" s="192">
        <v>76141424.756462201</v>
      </c>
      <c r="Y347" s="192">
        <v>76655126.129275993</v>
      </c>
      <c r="Z347" s="192">
        <v>77323734.427244097</v>
      </c>
      <c r="AA347" s="192">
        <v>78353664.339795545</v>
      </c>
      <c r="AB347" s="192">
        <v>79040856.501575366</v>
      </c>
      <c r="AC347" s="192">
        <v>79898413.126125261</v>
      </c>
      <c r="AD347" s="192">
        <v>80194914.01829347</v>
      </c>
      <c r="AE347" s="192">
        <f t="shared" si="28"/>
        <v>80194914.01829347</v>
      </c>
      <c r="AF347" s="192">
        <f>HLOOKUP(MAX(T347:AD347),T347:$AD$1158,COUNT(AD347:$AD$1158),FALSE)</f>
        <v>200000</v>
      </c>
      <c r="AK347">
        <v>344</v>
      </c>
      <c r="AL347" s="198">
        <v>71498587.861355722</v>
      </c>
    </row>
    <row r="348" spans="13:38" x14ac:dyDescent="0.25">
      <c r="M348">
        <v>346</v>
      </c>
      <c r="N348">
        <f t="shared" si="25"/>
        <v>-75</v>
      </c>
      <c r="O348">
        <f t="shared" si="26"/>
        <v>-3000</v>
      </c>
      <c r="P348">
        <f t="shared" si="27"/>
        <v>0.3</v>
      </c>
      <c r="S348">
        <v>346</v>
      </c>
      <c r="T348" s="192">
        <v>22108131.369759519</v>
      </c>
      <c r="U348" s="192">
        <v>20829428.831500776</v>
      </c>
      <c r="V348" s="192">
        <v>19452616.403838739</v>
      </c>
      <c r="W348" s="192">
        <v>18095217.958301187</v>
      </c>
      <c r="X348" s="192">
        <v>16152931.395479679</v>
      </c>
      <c r="Y348" s="192">
        <v>14128717.54838606</v>
      </c>
      <c r="Z348" s="192">
        <v>12862792.586966306</v>
      </c>
      <c r="AA348" s="192">
        <v>11649099.17132845</v>
      </c>
      <c r="AB348" s="192">
        <v>9855577.5181648675</v>
      </c>
      <c r="AC348" s="192">
        <v>8313232.884034209</v>
      </c>
      <c r="AD348" s="192">
        <v>6461054.2253407929</v>
      </c>
      <c r="AE348" s="192">
        <f t="shared" si="28"/>
        <v>22108131.369759519</v>
      </c>
      <c r="AF348" s="192">
        <f>HLOOKUP(MAX(T348:AD348),T348:$AD$1158,COUNT(AD348:$AD$1158),FALSE)</f>
        <v>150000</v>
      </c>
      <c r="AK348">
        <v>345</v>
      </c>
      <c r="AL348" s="198">
        <v>76233186.837424621</v>
      </c>
    </row>
    <row r="349" spans="13:38" x14ac:dyDescent="0.25">
      <c r="M349">
        <v>347</v>
      </c>
      <c r="N349">
        <f t="shared" si="25"/>
        <v>-65</v>
      </c>
      <c r="O349">
        <f t="shared" si="26"/>
        <v>-3000</v>
      </c>
      <c r="P349">
        <f t="shared" si="27"/>
        <v>0.3</v>
      </c>
      <c r="S349">
        <v>347</v>
      </c>
      <c r="T349" s="192">
        <v>26133190.445762608</v>
      </c>
      <c r="U349" s="192">
        <v>25036883.057645317</v>
      </c>
      <c r="V349" s="192">
        <v>23842465.780124746</v>
      </c>
      <c r="W349" s="192">
        <v>22630313.926665384</v>
      </c>
      <c r="X349" s="192">
        <v>20868940.590438534</v>
      </c>
      <c r="Y349" s="192">
        <v>19025639.96993956</v>
      </c>
      <c r="Z349" s="192">
        <v>17982222.56381816</v>
      </c>
      <c r="AA349" s="192">
        <v>16907848.046071246</v>
      </c>
      <c r="AB349" s="192">
        <v>15295239.619502317</v>
      </c>
      <c r="AC349" s="192">
        <v>13979848.311310444</v>
      </c>
      <c r="AD349" s="192">
        <v>12310064.802758489</v>
      </c>
      <c r="AE349" s="192">
        <f t="shared" si="28"/>
        <v>26133190.445762608</v>
      </c>
      <c r="AF349" s="192">
        <f>HLOOKUP(MAX(T349:AD349),T349:$AD$1158,COUNT(AD349:$AD$1158),FALSE)</f>
        <v>150000</v>
      </c>
      <c r="AK349">
        <v>346</v>
      </c>
      <c r="AL349" s="198">
        <v>16841884.071722496</v>
      </c>
    </row>
    <row r="350" spans="13:38" x14ac:dyDescent="0.25">
      <c r="M350">
        <v>348</v>
      </c>
      <c r="N350">
        <f t="shared" si="25"/>
        <v>-55</v>
      </c>
      <c r="O350">
        <f t="shared" si="26"/>
        <v>-3000</v>
      </c>
      <c r="P350">
        <f t="shared" si="27"/>
        <v>0.3</v>
      </c>
      <c r="S350">
        <v>348</v>
      </c>
      <c r="T350" s="192">
        <v>30006508.588123713</v>
      </c>
      <c r="U350" s="192">
        <v>29210152.57282022</v>
      </c>
      <c r="V350" s="192">
        <v>28232315.156410754</v>
      </c>
      <c r="W350" s="192">
        <v>27284285.280832049</v>
      </c>
      <c r="X350" s="192">
        <v>25623580.267007463</v>
      </c>
      <c r="Y350" s="192">
        <v>23962674.796649951</v>
      </c>
      <c r="Z350" s="192">
        <v>23060058.211966306</v>
      </c>
      <c r="AA350" s="192">
        <v>22209673.17306456</v>
      </c>
      <c r="AB350" s="192">
        <v>20779459.89663709</v>
      </c>
      <c r="AC350" s="192">
        <v>19432837.677629884</v>
      </c>
      <c r="AD350" s="192">
        <v>18159075.380176187</v>
      </c>
      <c r="AE350" s="192">
        <f t="shared" si="28"/>
        <v>30006508.588123713</v>
      </c>
      <c r="AF350" s="192">
        <f>HLOOKUP(MAX(T350:AD350),T350:$AD$1158,COUNT(AD350:$AD$1158),FALSE)</f>
        <v>150000</v>
      </c>
      <c r="AK350">
        <v>347</v>
      </c>
      <c r="AL350" s="198">
        <v>21520837.069782149</v>
      </c>
    </row>
    <row r="351" spans="13:38" x14ac:dyDescent="0.25">
      <c r="M351">
        <v>349</v>
      </c>
      <c r="N351">
        <f t="shared" si="25"/>
        <v>-45</v>
      </c>
      <c r="O351">
        <f t="shared" si="26"/>
        <v>-3000</v>
      </c>
      <c r="P351">
        <f t="shared" si="27"/>
        <v>0.3</v>
      </c>
      <c r="S351">
        <v>349</v>
      </c>
      <c r="T351" s="192">
        <v>34031567.664126806</v>
      </c>
      <c r="U351" s="192">
        <v>33417606.798964769</v>
      </c>
      <c r="V351" s="192">
        <v>32586497.898180299</v>
      </c>
      <c r="W351" s="192">
        <v>31602433.670106739</v>
      </c>
      <c r="X351" s="192">
        <v>30339589.461966313</v>
      </c>
      <c r="Y351" s="192">
        <v>28859597.218203451</v>
      </c>
      <c r="Z351" s="192">
        <v>28179488.18881816</v>
      </c>
      <c r="AA351" s="192">
        <v>27468422.047807358</v>
      </c>
      <c r="AB351" s="192">
        <v>26219121.997974541</v>
      </c>
      <c r="AC351" s="192">
        <v>25099453.104906119</v>
      </c>
      <c r="AD351" s="192">
        <v>23960563.934702933</v>
      </c>
      <c r="AE351" s="192">
        <f t="shared" si="28"/>
        <v>34031567.664126806</v>
      </c>
      <c r="AF351" s="192">
        <f>HLOOKUP(MAX(T351:AD351),T351:$AD$1158,COUNT(AD351:$AD$1158),FALSE)</f>
        <v>150000</v>
      </c>
      <c r="AK351">
        <v>348</v>
      </c>
      <c r="AL351" s="198">
        <v>26161774.525121141</v>
      </c>
    </row>
    <row r="352" spans="13:38" x14ac:dyDescent="0.25">
      <c r="M352">
        <v>350</v>
      </c>
      <c r="N352">
        <f t="shared" si="25"/>
        <v>-35</v>
      </c>
      <c r="O352">
        <f t="shared" si="26"/>
        <v>-3000</v>
      </c>
      <c r="P352">
        <f t="shared" si="27"/>
        <v>0.3</v>
      </c>
      <c r="S352">
        <v>350</v>
      </c>
      <c r="T352" s="192">
        <v>38056626.740129888</v>
      </c>
      <c r="U352" s="192">
        <v>37625061.025109321</v>
      </c>
      <c r="V352" s="192">
        <v>36810854.090309933</v>
      </c>
      <c r="W352" s="192">
        <v>36174678.196534209</v>
      </c>
      <c r="X352" s="192">
        <v>35094229.138535239</v>
      </c>
      <c r="Y352" s="192">
        <v>33796632.044913843</v>
      </c>
      <c r="Z352" s="192">
        <v>33257323.836966306</v>
      </c>
      <c r="AA352" s="192">
        <v>32865014.929751806</v>
      </c>
      <c r="AB352" s="192">
        <v>31703342.275109313</v>
      </c>
      <c r="AC352" s="192">
        <v>30720028.432838224</v>
      </c>
      <c r="AD352" s="192">
        <v>29809574.512120631</v>
      </c>
      <c r="AE352" s="192">
        <f t="shared" si="28"/>
        <v>38056626.740129888</v>
      </c>
      <c r="AF352" s="192">
        <f>HLOOKUP(MAX(T352:AD352),T352:$AD$1158,COUNT(AD352:$AD$1158),FALSE)</f>
        <v>150000</v>
      </c>
      <c r="AK352">
        <v>349</v>
      </c>
      <c r="AL352" s="198">
        <v>30924361.71716626</v>
      </c>
    </row>
    <row r="353" spans="13:38" x14ac:dyDescent="0.25">
      <c r="M353">
        <v>351</v>
      </c>
      <c r="N353">
        <f t="shared" si="25"/>
        <v>-25</v>
      </c>
      <c r="O353">
        <f t="shared" si="26"/>
        <v>-3000</v>
      </c>
      <c r="P353">
        <f t="shared" si="27"/>
        <v>0.3</v>
      </c>
      <c r="S353">
        <v>351</v>
      </c>
      <c r="T353" s="192">
        <v>42120929.161040388</v>
      </c>
      <c r="U353" s="192">
        <v>41907721.61538709</v>
      </c>
      <c r="V353" s="192">
        <v>41200703.466595933</v>
      </c>
      <c r="W353" s="192">
        <v>40828649.550700881</v>
      </c>
      <c r="X353" s="192">
        <v>39933855.874646351</v>
      </c>
      <c r="Y353" s="192">
        <v>38547545.311696254</v>
      </c>
      <c r="Z353" s="192">
        <v>38376753.813818164</v>
      </c>
      <c r="AA353" s="192">
        <v>37872198.491351597</v>
      </c>
      <c r="AB353" s="192">
        <v>37187562.55224409</v>
      </c>
      <c r="AC353" s="192">
        <v>36386643.860114463</v>
      </c>
      <c r="AD353" s="192">
        <v>35611063.066647381</v>
      </c>
      <c r="AE353" s="192">
        <f t="shared" si="28"/>
        <v>42120929.161040388</v>
      </c>
      <c r="AF353" s="192">
        <f>HLOOKUP(MAX(T353:AD353),T353:$AD$1158,COUNT(AD353:$AD$1158),FALSE)</f>
        <v>150000</v>
      </c>
      <c r="AK353">
        <v>350</v>
      </c>
      <c r="AL353" s="198">
        <v>35603314.715225905</v>
      </c>
    </row>
    <row r="354" spans="13:38" x14ac:dyDescent="0.25">
      <c r="M354">
        <v>352</v>
      </c>
      <c r="N354">
        <f t="shared" si="25"/>
        <v>-15</v>
      </c>
      <c r="O354">
        <f t="shared" si="26"/>
        <v>-3000</v>
      </c>
      <c r="P354">
        <f t="shared" si="27"/>
        <v>0.3</v>
      </c>
      <c r="S354">
        <v>352</v>
      </c>
      <c r="T354" s="192">
        <v>46145988.237043478</v>
      </c>
      <c r="U354" s="192">
        <v>46080991.130561985</v>
      </c>
      <c r="V354" s="192">
        <v>45590552.842881955</v>
      </c>
      <c r="W354" s="192">
        <v>45363745.519065075</v>
      </c>
      <c r="X354" s="192">
        <v>44649865.069605201</v>
      </c>
      <c r="Y354" s="192">
        <v>43484580.138406634</v>
      </c>
      <c r="Z354" s="192">
        <v>43587691.313818164</v>
      </c>
      <c r="AA354" s="192">
        <v>43174023.618344918</v>
      </c>
      <c r="AB354" s="192">
        <v>42627224.653581537</v>
      </c>
      <c r="AC354" s="192">
        <v>42007219.18804656</v>
      </c>
      <c r="AD354" s="192">
        <v>41460073.644065067</v>
      </c>
      <c r="AE354" s="192">
        <f t="shared" si="28"/>
        <v>46145988.237043478</v>
      </c>
      <c r="AF354" s="192">
        <f>HLOOKUP(MAX(T354:AD354),T354:$AD$1158,COUNT(AD354:$AD$1158),FALSE)</f>
        <v>150000</v>
      </c>
      <c r="AK354">
        <v>351</v>
      </c>
      <c r="AL354" s="198">
        <v>40244252.17056489</v>
      </c>
    </row>
    <row r="355" spans="13:38" x14ac:dyDescent="0.25">
      <c r="M355">
        <v>353</v>
      </c>
      <c r="N355">
        <f t="shared" si="25"/>
        <v>-10</v>
      </c>
      <c r="O355">
        <f t="shared" si="26"/>
        <v>-3000</v>
      </c>
      <c r="P355">
        <f t="shared" si="27"/>
        <v>0.3</v>
      </c>
      <c r="S355">
        <v>353</v>
      </c>
      <c r="T355" s="192">
        <v>48193967.596611373</v>
      </c>
      <c r="U355" s="192">
        <v>48221774.470325366</v>
      </c>
      <c r="V355" s="192">
        <v>47902606.758777007</v>
      </c>
      <c r="W355" s="192">
        <v>47490723.359535754</v>
      </c>
      <c r="X355" s="192">
        <v>46861691.924672067</v>
      </c>
      <c r="Y355" s="192">
        <v>46124939.095453963</v>
      </c>
      <c r="Z355" s="192">
        <v>45969216.198077418</v>
      </c>
      <c r="AA355" s="192">
        <v>45735165.272151493</v>
      </c>
      <c r="AB355" s="192">
        <v>45560222.017264657</v>
      </c>
      <c r="AC355" s="192">
        <v>45037762.687274955</v>
      </c>
      <c r="AD355" s="192">
        <v>44588163.278838739</v>
      </c>
      <c r="AE355" s="192">
        <f t="shared" si="28"/>
        <v>48221774.470325366</v>
      </c>
      <c r="AF355" s="192">
        <f>HLOOKUP(MAX(T355:AD355),T355:$AD$1158,COUNT(AD355:$AD$1158),FALSE)</f>
        <v>155000</v>
      </c>
      <c r="AK355">
        <v>352</v>
      </c>
      <c r="AL355" s="198">
        <v>44923205.168624535</v>
      </c>
    </row>
    <row r="356" spans="13:38" x14ac:dyDescent="0.25">
      <c r="M356">
        <v>354</v>
      </c>
      <c r="N356">
        <f t="shared" si="25"/>
        <v>-5</v>
      </c>
      <c r="O356">
        <f t="shared" si="26"/>
        <v>-3000</v>
      </c>
      <c r="P356">
        <f t="shared" si="27"/>
        <v>0.3</v>
      </c>
      <c r="S356">
        <v>354</v>
      </c>
      <c r="T356" s="192">
        <v>50171047.31304656</v>
      </c>
      <c r="U356" s="192">
        <v>50288445.35670653</v>
      </c>
      <c r="V356" s="192">
        <v>49944735.584651493</v>
      </c>
      <c r="W356" s="192">
        <v>49935990.045492552</v>
      </c>
      <c r="X356" s="192">
        <v>49404504.746174134</v>
      </c>
      <c r="Y356" s="192">
        <v>48421614.96511703</v>
      </c>
      <c r="Z356" s="192">
        <v>48665526.961966313</v>
      </c>
      <c r="AA356" s="192">
        <v>48570616.500289351</v>
      </c>
      <c r="AB356" s="192">
        <v>47904694.995016716</v>
      </c>
      <c r="AC356" s="192">
        <v>47673834.615322791</v>
      </c>
      <c r="AD356" s="192">
        <v>47088582.035268784</v>
      </c>
      <c r="AE356" s="192">
        <f t="shared" si="28"/>
        <v>50288445.35670653</v>
      </c>
      <c r="AF356" s="192">
        <f>HLOOKUP(MAX(T356:AD356),T356:$AD$1158,COUNT(AD356:$AD$1158),FALSE)</f>
        <v>155000</v>
      </c>
      <c r="AK356">
        <v>353</v>
      </c>
      <c r="AL356" s="198">
        <v>47425540.252669707</v>
      </c>
    </row>
    <row r="357" spans="13:38" x14ac:dyDescent="0.25">
      <c r="M357">
        <v>355</v>
      </c>
      <c r="N357">
        <f t="shared" si="25"/>
        <v>0</v>
      </c>
      <c r="O357">
        <f t="shared" si="26"/>
        <v>-3000</v>
      </c>
      <c r="P357">
        <f t="shared" si="27"/>
        <v>0.3</v>
      </c>
      <c r="S357">
        <v>355</v>
      </c>
      <c r="T357" s="192">
        <v>52219026.672614455</v>
      </c>
      <c r="U357" s="192">
        <v>52429228.69646991</v>
      </c>
      <c r="V357" s="192">
        <v>52292456.135063015</v>
      </c>
      <c r="W357" s="192">
        <v>52062967.885963224</v>
      </c>
      <c r="X357" s="192">
        <v>51475716.648180306</v>
      </c>
      <c r="Y357" s="192">
        <v>51021861.517007463</v>
      </c>
      <c r="Z357" s="192">
        <v>51047051.846225567</v>
      </c>
      <c r="AA357" s="192">
        <v>51036990.399144806</v>
      </c>
      <c r="AB357" s="192">
        <v>50999884.118602119</v>
      </c>
      <c r="AC357" s="192">
        <v>50704378.114551187</v>
      </c>
      <c r="AD357" s="192">
        <v>50389651.833365493</v>
      </c>
      <c r="AE357" s="192">
        <f t="shared" si="28"/>
        <v>52429228.69646991</v>
      </c>
      <c r="AF357" s="192">
        <f>HLOOKUP(MAX(T357:AD357),T357:$AD$1158,COUNT(AD357:$AD$1158),FALSE)</f>
        <v>155000</v>
      </c>
      <c r="AK357">
        <v>354</v>
      </c>
      <c r="AL357" s="198">
        <v>49602158.166684188</v>
      </c>
    </row>
    <row r="358" spans="13:38" x14ac:dyDescent="0.25">
      <c r="M358">
        <v>356</v>
      </c>
      <c r="N358">
        <f t="shared" si="25"/>
        <v>10</v>
      </c>
      <c r="O358">
        <f t="shared" si="26"/>
        <v>-3000</v>
      </c>
      <c r="P358">
        <f t="shared" si="27"/>
        <v>0.3</v>
      </c>
      <c r="S358">
        <v>356</v>
      </c>
      <c r="T358" s="192">
        <v>56316031.880947798</v>
      </c>
      <c r="U358" s="192">
        <v>56711889.286747687</v>
      </c>
      <c r="V358" s="192">
        <v>56646638.876832567</v>
      </c>
      <c r="W358" s="192">
        <v>56635212.412390701</v>
      </c>
      <c r="X358" s="192">
        <v>56191725.843139142</v>
      </c>
      <c r="Y358" s="192">
        <v>55958896.343717851</v>
      </c>
      <c r="Z358" s="192">
        <v>56015078.466595933</v>
      </c>
      <c r="AA358" s="192">
        <v>56295739.273887604</v>
      </c>
      <c r="AB358" s="192">
        <v>56321912.635834619</v>
      </c>
      <c r="AC358" s="192">
        <v>56324953.442483284</v>
      </c>
      <c r="AD358" s="192">
        <v>56065682.247460142</v>
      </c>
      <c r="AE358" s="192">
        <f t="shared" si="28"/>
        <v>56711889.286747687</v>
      </c>
      <c r="AF358" s="192">
        <f>HLOOKUP(MAX(T358:AD358),T358:$AD$1158,COUNT(AD358:$AD$1158),FALSE)</f>
        <v>155000</v>
      </c>
      <c r="AK358">
        <v>355</v>
      </c>
      <c r="AL358" s="198">
        <v>52066477.708008692</v>
      </c>
    </row>
    <row r="359" spans="13:38" x14ac:dyDescent="0.25">
      <c r="M359">
        <v>357</v>
      </c>
      <c r="N359">
        <f t="shared" si="25"/>
        <v>20</v>
      </c>
      <c r="O359">
        <f t="shared" si="26"/>
        <v>-3000</v>
      </c>
      <c r="P359">
        <f t="shared" si="27"/>
        <v>0.3</v>
      </c>
      <c r="S359">
        <v>357</v>
      </c>
      <c r="T359" s="192">
        <v>60308388.169528037</v>
      </c>
      <c r="U359" s="192">
        <v>60685520.089859843</v>
      </c>
      <c r="V359" s="192">
        <v>61036488.253118575</v>
      </c>
      <c r="W359" s="192">
        <v>61170308.380754888</v>
      </c>
      <c r="X359" s="192">
        <v>60946365.51970809</v>
      </c>
      <c r="Y359" s="192">
        <v>60855818.765271343</v>
      </c>
      <c r="Z359" s="192">
        <v>61092914.114744097</v>
      </c>
      <c r="AA359" s="192">
        <v>61597564.400880925</v>
      </c>
      <c r="AB359" s="192">
        <v>61761574.737172082</v>
      </c>
      <c r="AC359" s="192">
        <v>61991568.869759515</v>
      </c>
      <c r="AD359" s="192">
        <v>61867170.801986881</v>
      </c>
      <c r="AE359" s="192">
        <f t="shared" si="28"/>
        <v>61991568.869759515</v>
      </c>
      <c r="AF359" s="192">
        <f>HLOOKUP(MAX(T359:AD359),T359:$AD$1158,COUNT(AD359:$AD$1158),FALSE)</f>
        <v>195000</v>
      </c>
      <c r="AK359">
        <v>356</v>
      </c>
      <c r="AL359" s="198">
        <v>56745430.706068344</v>
      </c>
    </row>
    <row r="360" spans="13:38" x14ac:dyDescent="0.25">
      <c r="M360">
        <v>358</v>
      </c>
      <c r="N360">
        <f t="shared" si="25"/>
        <v>30</v>
      </c>
      <c r="O360">
        <f t="shared" si="26"/>
        <v>-3000</v>
      </c>
      <c r="P360">
        <f t="shared" si="27"/>
        <v>0.3</v>
      </c>
      <c r="S360">
        <v>358</v>
      </c>
      <c r="T360" s="192">
        <v>64333447.245531142</v>
      </c>
      <c r="U360" s="192">
        <v>64892974.316004366</v>
      </c>
      <c r="V360" s="192">
        <v>65426337.629404575</v>
      </c>
      <c r="W360" s="192">
        <v>65742552.907182366</v>
      </c>
      <c r="X360" s="192">
        <v>65701005.196277022</v>
      </c>
      <c r="Y360" s="192">
        <v>65792853.591981739</v>
      </c>
      <c r="Z360" s="192">
        <v>66212344.091595933</v>
      </c>
      <c r="AA360" s="192">
        <v>66899389.527874231</v>
      </c>
      <c r="AB360" s="192">
        <v>67245795.014306843</v>
      </c>
      <c r="AC360" s="192">
        <v>67612144.197691619</v>
      </c>
      <c r="AD360" s="192">
        <v>67716181.379404575</v>
      </c>
      <c r="AE360" s="192">
        <f t="shared" si="28"/>
        <v>67716181.379404575</v>
      </c>
      <c r="AF360" s="192">
        <f>HLOOKUP(MAX(T360:AD360),T360:$AD$1158,COUNT(AD360:$AD$1158),FALSE)</f>
        <v>200000</v>
      </c>
      <c r="AK360">
        <v>357</v>
      </c>
      <c r="AL360" s="198">
        <v>61247991.585904092</v>
      </c>
    </row>
    <row r="361" spans="13:38" x14ac:dyDescent="0.25">
      <c r="M361">
        <v>359</v>
      </c>
      <c r="N361">
        <f t="shared" si="25"/>
        <v>40</v>
      </c>
      <c r="O361">
        <f t="shared" si="26"/>
        <v>-3000</v>
      </c>
      <c r="P361">
        <f t="shared" si="27"/>
        <v>0.3</v>
      </c>
      <c r="S361">
        <v>359</v>
      </c>
      <c r="T361" s="192">
        <v>68358506.321534216</v>
      </c>
      <c r="U361" s="192">
        <v>69141450.1953125</v>
      </c>
      <c r="V361" s="192">
        <v>69894653.601626813</v>
      </c>
      <c r="W361" s="192">
        <v>70142428.124196261</v>
      </c>
      <c r="X361" s="192">
        <v>70417014.391235858</v>
      </c>
      <c r="Y361" s="192">
        <v>70818135.710037306</v>
      </c>
      <c r="Z361" s="192">
        <v>71331774.068447798</v>
      </c>
      <c r="AA361" s="192">
        <v>72158138.402617037</v>
      </c>
      <c r="AB361" s="192">
        <v>72685457.115644291</v>
      </c>
      <c r="AC361" s="192">
        <v>73278759.624967858</v>
      </c>
      <c r="AD361" s="192">
        <v>73517669.933931336</v>
      </c>
      <c r="AE361" s="192">
        <f t="shared" si="28"/>
        <v>73517669.933931336</v>
      </c>
      <c r="AF361" s="192">
        <f>HLOOKUP(MAX(T361:AD361),T361:$AD$1158,COUNT(AD361:$AD$1158),FALSE)</f>
        <v>200000</v>
      </c>
      <c r="AK361">
        <v>358</v>
      </c>
      <c r="AL361" s="198">
        <v>65926944.583963752</v>
      </c>
    </row>
    <row r="362" spans="13:38" x14ac:dyDescent="0.25">
      <c r="M362">
        <v>360</v>
      </c>
      <c r="N362">
        <f t="shared" si="25"/>
        <v>50</v>
      </c>
      <c r="O362">
        <f t="shared" si="26"/>
        <v>-3000</v>
      </c>
      <c r="P362">
        <f t="shared" si="27"/>
        <v>0.3</v>
      </c>
      <c r="S362">
        <v>360</v>
      </c>
      <c r="T362" s="192">
        <v>72350862.61011447</v>
      </c>
      <c r="U362" s="192">
        <v>73348904.421457052</v>
      </c>
      <c r="V362" s="192">
        <v>74248836.343396351</v>
      </c>
      <c r="W362" s="192">
        <v>74714672.650623724</v>
      </c>
      <c r="X362" s="192">
        <v>75171654.067804798</v>
      </c>
      <c r="Y362" s="192">
        <v>75715058.131590813</v>
      </c>
      <c r="Z362" s="192">
        <v>76409609.716595933</v>
      </c>
      <c r="AA362" s="192">
        <v>77459963.529610336</v>
      </c>
      <c r="AB362" s="192">
        <v>78169677.392779067</v>
      </c>
      <c r="AC362" s="192">
        <v>79046663.270801187</v>
      </c>
      <c r="AD362" s="192">
        <v>79366680.511349037</v>
      </c>
      <c r="AE362" s="192">
        <f t="shared" si="28"/>
        <v>79366680.511349037</v>
      </c>
      <c r="AF362" s="192">
        <f>HLOOKUP(MAX(T362:AD362),T362:$AD$1158,COUNT(AD362:$AD$1158),FALSE)</f>
        <v>200000</v>
      </c>
      <c r="AK362">
        <v>359</v>
      </c>
      <c r="AL362" s="198">
        <v>70567882.039302722</v>
      </c>
    </row>
    <row r="363" spans="13:38" x14ac:dyDescent="0.25">
      <c r="M363">
        <v>361</v>
      </c>
      <c r="N363">
        <f t="shared" si="25"/>
        <v>-75</v>
      </c>
      <c r="O363">
        <f t="shared" si="26"/>
        <v>-1000</v>
      </c>
      <c r="P363">
        <f t="shared" si="27"/>
        <v>0.3</v>
      </c>
      <c r="S363">
        <v>361</v>
      </c>
      <c r="T363" s="192">
        <v>21696177.521379888</v>
      </c>
      <c r="U363" s="192">
        <v>20452244.948398925</v>
      </c>
      <c r="V363" s="192">
        <v>19108556.797357254</v>
      </c>
      <c r="W363" s="192">
        <v>17781403.577514149</v>
      </c>
      <c r="X363" s="192">
        <v>15873886.979970425</v>
      </c>
      <c r="Y363" s="192">
        <v>13882797.409497172</v>
      </c>
      <c r="Z363" s="192">
        <v>12639394.149466306</v>
      </c>
      <c r="AA363" s="192">
        <v>11446124.634291412</v>
      </c>
      <c r="AB363" s="192">
        <v>9677551.6211741269</v>
      </c>
      <c r="AC363" s="192">
        <v>8156082.9997749515</v>
      </c>
      <c r="AD363" s="192">
        <v>6326426.0424704235</v>
      </c>
      <c r="AE363" s="192">
        <f t="shared" si="28"/>
        <v>21696177.521379888</v>
      </c>
      <c r="AF363" s="192">
        <f>HLOOKUP(MAX(T363:AD363),T363:$AD$1158,COUNT(AD363:$AD$1158),FALSE)</f>
        <v>150000</v>
      </c>
      <c r="AK363">
        <v>360</v>
      </c>
      <c r="AL363" s="198">
        <v>75246835.037362382</v>
      </c>
    </row>
    <row r="364" spans="13:38" x14ac:dyDescent="0.25">
      <c r="M364">
        <v>362</v>
      </c>
      <c r="N364">
        <f t="shared" si="25"/>
        <v>-65</v>
      </c>
      <c r="O364">
        <f t="shared" si="26"/>
        <v>-1000</v>
      </c>
      <c r="P364">
        <f t="shared" si="27"/>
        <v>0.3</v>
      </c>
      <c r="S364">
        <v>362</v>
      </c>
      <c r="T364" s="192">
        <v>25665590.619373713</v>
      </c>
      <c r="U364" s="192">
        <v>24604053.196534209</v>
      </c>
      <c r="V364" s="192">
        <v>23442760.195634004</v>
      </c>
      <c r="W364" s="192">
        <v>22261305.680137604</v>
      </c>
      <c r="X364" s="192">
        <v>20534702.309188534</v>
      </c>
      <c r="Y364" s="192">
        <v>18724525.965309933</v>
      </c>
      <c r="Z364" s="192">
        <v>17703178.148308899</v>
      </c>
      <c r="AA364" s="192">
        <v>16649679.643293466</v>
      </c>
      <c r="AB364" s="192">
        <v>15062019.856770836</v>
      </c>
      <c r="AC364" s="192">
        <v>13767052.449041925</v>
      </c>
      <c r="AD364" s="192">
        <v>12119790.64187886</v>
      </c>
      <c r="AE364" s="192">
        <f t="shared" si="28"/>
        <v>25665590.619373713</v>
      </c>
      <c r="AF364" s="192">
        <f>HLOOKUP(MAX(T364:AD364),T364:$AD$1158,COUNT(AD364:$AD$1158),FALSE)</f>
        <v>150000</v>
      </c>
      <c r="AK364">
        <v>361</v>
      </c>
      <c r="AL364" s="198">
        <v>16550132.242725059</v>
      </c>
    </row>
    <row r="365" spans="13:38" x14ac:dyDescent="0.25">
      <c r="M365">
        <v>363</v>
      </c>
      <c r="N365">
        <f t="shared" si="25"/>
        <v>-55</v>
      </c>
      <c r="O365">
        <f t="shared" si="26"/>
        <v>-1000</v>
      </c>
      <c r="P365">
        <f t="shared" si="27"/>
        <v>0.3</v>
      </c>
      <c r="S365">
        <v>363</v>
      </c>
      <c r="T365" s="192">
        <v>29485360.584651493</v>
      </c>
      <c r="U365" s="192">
        <v>28722128.845968366</v>
      </c>
      <c r="V365" s="192">
        <v>27776963.593910754</v>
      </c>
      <c r="W365" s="192">
        <v>26858636.409304269</v>
      </c>
      <c r="X365" s="192">
        <v>25233696.007748198</v>
      </c>
      <c r="Y365" s="192">
        <v>23605914.81401106</v>
      </c>
      <c r="Z365" s="192">
        <v>22725819.930716306</v>
      </c>
      <c r="AA365" s="192">
        <v>21895858.792277526</v>
      </c>
      <c r="AB365" s="192">
        <v>20490594.155896351</v>
      </c>
      <c r="AC365" s="192">
        <v>19166493.638278037</v>
      </c>
      <c r="AD365" s="192">
        <v>17913155.241287295</v>
      </c>
      <c r="AE365" s="192">
        <f t="shared" si="28"/>
        <v>29485360.584651493</v>
      </c>
      <c r="AF365" s="192">
        <f>HLOOKUP(MAX(T365:AD365),T365:$AD$1158,COUNT(AD365:$AD$1158),FALSE)</f>
        <v>150000</v>
      </c>
      <c r="AK365">
        <v>362</v>
      </c>
      <c r="AL365" s="198">
        <v>21173439.262775455</v>
      </c>
    </row>
    <row r="366" spans="13:38" x14ac:dyDescent="0.25">
      <c r="M366">
        <v>364</v>
      </c>
      <c r="N366">
        <f t="shared" si="25"/>
        <v>-45</v>
      </c>
      <c r="O366">
        <f t="shared" si="26"/>
        <v>-1000</v>
      </c>
      <c r="P366">
        <f t="shared" si="27"/>
        <v>0.3</v>
      </c>
      <c r="S366">
        <v>364</v>
      </c>
      <c r="T366" s="192">
        <v>33454773.682645328</v>
      </c>
      <c r="U366" s="192">
        <v>32873937.094103657</v>
      </c>
      <c r="V366" s="192">
        <v>32075952.46993956</v>
      </c>
      <c r="W366" s="192">
        <v>31124231.268486373</v>
      </c>
      <c r="X366" s="192">
        <v>29894511.336966313</v>
      </c>
      <c r="Y366" s="192">
        <v>28447643.369823821</v>
      </c>
      <c r="Z366" s="192">
        <v>27789603.929558899</v>
      </c>
      <c r="AA366" s="192">
        <v>27099413.801279578</v>
      </c>
      <c r="AB366" s="192">
        <v>25875062.39149306</v>
      </c>
      <c r="AC366" s="192">
        <v>24777463.087545011</v>
      </c>
      <c r="AD366" s="192">
        <v>23659449.930073302</v>
      </c>
      <c r="AE366" s="192">
        <f t="shared" si="28"/>
        <v>33454773.682645328</v>
      </c>
      <c r="AF366" s="192">
        <f>HLOOKUP(MAX(T366:AD366),T366:$AD$1158,COUNT(AD366:$AD$1158),FALSE)</f>
        <v>150000</v>
      </c>
      <c r="AK366">
        <v>363</v>
      </c>
      <c r="AL366" s="198">
        <v>25759182.852373701</v>
      </c>
    </row>
    <row r="367" spans="13:38" x14ac:dyDescent="0.25">
      <c r="M367">
        <v>365</v>
      </c>
      <c r="N367">
        <f t="shared" si="25"/>
        <v>-35</v>
      </c>
      <c r="O367">
        <f t="shared" si="26"/>
        <v>-1000</v>
      </c>
      <c r="P367">
        <f t="shared" si="27"/>
        <v>0.3</v>
      </c>
      <c r="S367">
        <v>365</v>
      </c>
      <c r="T367" s="192">
        <v>37424186.780639142</v>
      </c>
      <c r="U367" s="192">
        <v>37025745.342238948</v>
      </c>
      <c r="V367" s="192">
        <v>36246760.484985858</v>
      </c>
      <c r="W367" s="192">
        <v>35640829.816904582</v>
      </c>
      <c r="X367" s="192">
        <v>34593505.035525978</v>
      </c>
      <c r="Y367" s="192">
        <v>33329032.218524955</v>
      </c>
      <c r="Z367" s="192">
        <v>32812245.711966306</v>
      </c>
      <c r="AA367" s="192">
        <v>32439366.058224022</v>
      </c>
      <c r="AB367" s="192">
        <v>31303636.690618575</v>
      </c>
      <c r="AC367" s="192">
        <v>30342844.549736377</v>
      </c>
      <c r="AD367" s="192">
        <v>29452814.529481743</v>
      </c>
      <c r="AE367" s="192">
        <f t="shared" si="28"/>
        <v>37424186.780639142</v>
      </c>
      <c r="AF367" s="192">
        <f>HLOOKUP(MAX(T367:AD367),T367:$AD$1158,COUNT(AD367:$AD$1158),FALSE)</f>
        <v>150000</v>
      </c>
      <c r="AK367">
        <v>364</v>
      </c>
      <c r="AL367" s="198">
        <v>30465129.419418816</v>
      </c>
    </row>
    <row r="368" spans="13:38" x14ac:dyDescent="0.25">
      <c r="M368">
        <v>366</v>
      </c>
      <c r="N368">
        <f t="shared" si="25"/>
        <v>-25</v>
      </c>
      <c r="O368">
        <f t="shared" si="26"/>
        <v>-1000</v>
      </c>
      <c r="P368">
        <f t="shared" si="27"/>
        <v>0.3</v>
      </c>
      <c r="S368">
        <v>366</v>
      </c>
      <c r="T368" s="192">
        <v>41432300.688818164</v>
      </c>
      <c r="U368" s="192">
        <v>41251765.307516716</v>
      </c>
      <c r="V368" s="192">
        <v>40580963.883262604</v>
      </c>
      <c r="W368" s="192">
        <v>40238160.546071254</v>
      </c>
      <c r="X368" s="192">
        <v>39376491.14663709</v>
      </c>
      <c r="Y368" s="192">
        <v>38026397.30822403</v>
      </c>
      <c r="Z368" s="192">
        <v>37876029.71080891</v>
      </c>
      <c r="AA368" s="192">
        <v>37393996.089731231</v>
      </c>
      <c r="AB368" s="192">
        <v>36732210.98974409</v>
      </c>
      <c r="AC368" s="192">
        <v>35953813.999003351</v>
      </c>
      <c r="AD368" s="192">
        <v>35199109.218267746</v>
      </c>
      <c r="AE368" s="192">
        <f t="shared" si="28"/>
        <v>41432300.688818164</v>
      </c>
      <c r="AF368" s="192">
        <f>HLOOKUP(MAX(T368:AD368),T368:$AD$1158,COUNT(AD368:$AD$1158),FALSE)</f>
        <v>150000</v>
      </c>
      <c r="AK368">
        <v>365</v>
      </c>
      <c r="AL368" s="198">
        <v>35088436.439469211</v>
      </c>
    </row>
    <row r="369" spans="13:38" x14ac:dyDescent="0.25">
      <c r="M369">
        <v>367</v>
      </c>
      <c r="N369">
        <f t="shared" si="25"/>
        <v>-15</v>
      </c>
      <c r="O369">
        <f t="shared" si="26"/>
        <v>-1000</v>
      </c>
      <c r="P369">
        <f t="shared" si="27"/>
        <v>0.3</v>
      </c>
      <c r="S369">
        <v>367</v>
      </c>
      <c r="T369" s="192">
        <v>45401713.786811993</v>
      </c>
      <c r="U369" s="192">
        <v>45369840.956950881</v>
      </c>
      <c r="V369" s="192">
        <v>44915167.281539358</v>
      </c>
      <c r="W369" s="192">
        <v>44718062.648694701</v>
      </c>
      <c r="X369" s="192">
        <v>44037306.475855201</v>
      </c>
      <c r="Y369" s="192">
        <v>42907786.156925149</v>
      </c>
      <c r="Z369" s="192">
        <v>43030326.585808903</v>
      </c>
      <c r="AA369" s="192">
        <v>42640175.238715284</v>
      </c>
      <c r="AB369" s="192">
        <v>42116679.225340798</v>
      </c>
      <c r="AC369" s="192">
        <v>41519195.461194701</v>
      </c>
      <c r="AD369" s="192">
        <v>40992473.817676187</v>
      </c>
      <c r="AE369" s="192">
        <f t="shared" si="28"/>
        <v>45401713.786811993</v>
      </c>
      <c r="AF369" s="192">
        <f>HLOOKUP(MAX(T369:AD369),T369:$AD$1158,COUNT(AD369:$AD$1158),FALSE)</f>
        <v>150000</v>
      </c>
      <c r="AK369">
        <v>366</v>
      </c>
      <c r="AL369" s="198">
        <v>39674180.029067457</v>
      </c>
    </row>
    <row r="370" spans="13:38" x14ac:dyDescent="0.25">
      <c r="M370">
        <v>368</v>
      </c>
      <c r="N370">
        <f t="shared" si="25"/>
        <v>-10</v>
      </c>
      <c r="O370">
        <f t="shared" si="26"/>
        <v>-1000</v>
      </c>
      <c r="P370">
        <f t="shared" si="27"/>
        <v>0.3</v>
      </c>
      <c r="S370">
        <v>368</v>
      </c>
      <c r="T370" s="192">
        <v>47421380.067676187</v>
      </c>
      <c r="U370" s="192">
        <v>47482311.218010552</v>
      </c>
      <c r="V370" s="192">
        <v>47197913.47173997</v>
      </c>
      <c r="W370" s="192">
        <v>46819154.349119097</v>
      </c>
      <c r="X370" s="192">
        <v>46223247.190875776</v>
      </c>
      <c r="Y370" s="192">
        <v>45518385.276009515</v>
      </c>
      <c r="Z370" s="192">
        <v>45385965.330021866</v>
      </c>
      <c r="AA370" s="192">
        <v>45174436.105484828</v>
      </c>
      <c r="AB370" s="192">
        <v>45019916.751060963</v>
      </c>
      <c r="AC370" s="192">
        <v>44519979.122460142</v>
      </c>
      <c r="AD370" s="192">
        <v>44090803.614486888</v>
      </c>
      <c r="AE370" s="192">
        <f t="shared" si="28"/>
        <v>47482311.218010552</v>
      </c>
      <c r="AF370" s="192">
        <f>HLOOKUP(MAX(T370:AD370),T370:$AD$1158,COUNT(AD370:$AD$1158),FALSE)</f>
        <v>155000</v>
      </c>
      <c r="AK370">
        <v>367</v>
      </c>
      <c r="AL370" s="198">
        <v>44297487.049117848</v>
      </c>
    </row>
    <row r="371" spans="13:38" x14ac:dyDescent="0.25">
      <c r="M371">
        <v>369</v>
      </c>
      <c r="N371">
        <f t="shared" si="25"/>
        <v>-5</v>
      </c>
      <c r="O371">
        <f t="shared" si="26"/>
        <v>-1000</v>
      </c>
      <c r="P371">
        <f t="shared" si="27"/>
        <v>0.3</v>
      </c>
      <c r="S371">
        <v>369</v>
      </c>
      <c r="T371" s="192">
        <v>49371126.884805813</v>
      </c>
      <c r="U371" s="192">
        <v>49521649.205086164</v>
      </c>
      <c r="V371" s="192">
        <v>49214156.157568164</v>
      </c>
      <c r="W371" s="192">
        <v>49234661.197112918</v>
      </c>
      <c r="X371" s="192">
        <v>48736300.174414873</v>
      </c>
      <c r="Y371" s="192">
        <v>47789175.005626291</v>
      </c>
      <c r="Z371" s="192">
        <v>48052968.368216313</v>
      </c>
      <c r="AA371" s="192">
        <v>47980127.495659724</v>
      </c>
      <c r="AB371" s="192">
        <v>47340601.389692642</v>
      </c>
      <c r="AC371" s="192">
        <v>47130164.910461679</v>
      </c>
      <c r="AD371" s="192">
        <v>46567434.03179656</v>
      </c>
      <c r="AE371" s="192">
        <f t="shared" si="28"/>
        <v>49521649.205086164</v>
      </c>
      <c r="AF371" s="192">
        <f>HLOOKUP(MAX(T371:AD371),T371:$AD$1158,COUNT(AD371:$AD$1158),FALSE)</f>
        <v>155000</v>
      </c>
      <c r="AK371">
        <v>368</v>
      </c>
      <c r="AL371" s="198">
        <v>46770062.295200042</v>
      </c>
    </row>
    <row r="372" spans="13:38" x14ac:dyDescent="0.25">
      <c r="M372">
        <v>370</v>
      </c>
      <c r="N372">
        <f t="shared" si="25"/>
        <v>0</v>
      </c>
      <c r="O372">
        <f t="shared" si="26"/>
        <v>-1000</v>
      </c>
      <c r="P372">
        <f t="shared" si="27"/>
        <v>0.3</v>
      </c>
      <c r="S372">
        <v>370</v>
      </c>
      <c r="T372" s="192">
        <v>51390793.165670015</v>
      </c>
      <c r="U372" s="192">
        <v>51634119.466145836</v>
      </c>
      <c r="V372" s="192">
        <v>51532116.870016716</v>
      </c>
      <c r="W372" s="192">
        <v>51335752.897537306</v>
      </c>
      <c r="X372" s="192">
        <v>50783271.625032157</v>
      </c>
      <c r="Y372" s="192">
        <v>50360113.831822276</v>
      </c>
      <c r="Z372" s="192">
        <v>50408607.112429276</v>
      </c>
      <c r="AA372" s="192">
        <v>50420615.254468873</v>
      </c>
      <c r="AB372" s="192">
        <v>50404384.986657672</v>
      </c>
      <c r="AC372" s="192">
        <v>50130948.571727112</v>
      </c>
      <c r="AD372" s="192">
        <v>49837098.303272903</v>
      </c>
      <c r="AE372" s="192">
        <f t="shared" si="28"/>
        <v>51634119.466145836</v>
      </c>
      <c r="AF372" s="192">
        <f>HLOOKUP(MAX(T372:AD372),T372:$AD$1158,COUNT(AD372:$AD$1158),FALSE)</f>
        <v>155000</v>
      </c>
      <c r="AK372">
        <v>369</v>
      </c>
      <c r="AL372" s="198">
        <v>48920794.069168232</v>
      </c>
    </row>
    <row r="373" spans="13:38" x14ac:dyDescent="0.25">
      <c r="M373">
        <v>371</v>
      </c>
      <c r="N373">
        <f t="shared" si="25"/>
        <v>10</v>
      </c>
      <c r="O373">
        <f t="shared" si="26"/>
        <v>-1000</v>
      </c>
      <c r="P373">
        <f t="shared" si="27"/>
        <v>0.3</v>
      </c>
      <c r="S373">
        <v>371</v>
      </c>
      <c r="T373" s="192">
        <v>55431157.749003351</v>
      </c>
      <c r="U373" s="192">
        <v>55860139.431423619</v>
      </c>
      <c r="V373" s="192">
        <v>55831105.746045537</v>
      </c>
      <c r="W373" s="192">
        <v>55852351.445955515</v>
      </c>
      <c r="X373" s="192">
        <v>55444086.954250261</v>
      </c>
      <c r="Y373" s="192">
        <v>55241502.68052341</v>
      </c>
      <c r="Z373" s="192">
        <v>55322633.443447791</v>
      </c>
      <c r="AA373" s="192">
        <v>55624170.263470948</v>
      </c>
      <c r="AB373" s="192">
        <v>55672413.214538321</v>
      </c>
      <c r="AC373" s="192">
        <v>55696330.03391847</v>
      </c>
      <c r="AD373" s="192">
        <v>55459128.428015687</v>
      </c>
      <c r="AE373" s="192">
        <f t="shared" si="28"/>
        <v>55860139.431423619</v>
      </c>
      <c r="AF373" s="192">
        <f>HLOOKUP(MAX(T373:AD373),T373:$AD$1158,COUNT(AD373:$AD$1158),FALSE)</f>
        <v>155000</v>
      </c>
      <c r="AK373">
        <v>370</v>
      </c>
      <c r="AL373" s="198">
        <v>51355805.884798281</v>
      </c>
    </row>
    <row r="374" spans="13:38" x14ac:dyDescent="0.25">
      <c r="M374">
        <v>372</v>
      </c>
      <c r="N374">
        <f t="shared" si="25"/>
        <v>20</v>
      </c>
      <c r="O374">
        <f t="shared" si="26"/>
        <v>-1000</v>
      </c>
      <c r="P374">
        <f t="shared" si="27"/>
        <v>0.3</v>
      </c>
      <c r="S374">
        <v>372</v>
      </c>
      <c r="T374" s="192">
        <v>59368320.171842851</v>
      </c>
      <c r="U374" s="192">
        <v>59781216.704443164</v>
      </c>
      <c r="V374" s="192">
        <v>60165309.144322276</v>
      </c>
      <c r="W374" s="192">
        <v>60332253.54857897</v>
      </c>
      <c r="X374" s="192">
        <v>60143080.65280994</v>
      </c>
      <c r="Y374" s="192">
        <v>60083231.236336157</v>
      </c>
      <c r="Z374" s="192">
        <v>60345275.225855201</v>
      </c>
      <c r="AA374" s="192">
        <v>60870349.412454993</v>
      </c>
      <c r="AB374" s="192">
        <v>61056881.450135037</v>
      </c>
      <c r="AC374" s="192">
        <v>61307299.483185448</v>
      </c>
      <c r="AD374" s="192">
        <v>61205423.116801709</v>
      </c>
      <c r="AE374" s="192">
        <f t="shared" si="28"/>
        <v>61307299.483185448</v>
      </c>
      <c r="AF374" s="192">
        <f>HLOOKUP(MAX(T374:AD374),T374:$AD$1158,COUNT(AD374:$AD$1158),FALSE)</f>
        <v>195000</v>
      </c>
      <c r="AK374">
        <v>371</v>
      </c>
      <c r="AL374" s="198">
        <v>55979112.90484868</v>
      </c>
    </row>
    <row r="375" spans="13:38" x14ac:dyDescent="0.25">
      <c r="M375">
        <v>373</v>
      </c>
      <c r="N375">
        <f t="shared" si="25"/>
        <v>30</v>
      </c>
      <c r="O375">
        <f t="shared" si="26"/>
        <v>-1000</v>
      </c>
      <c r="P375">
        <f t="shared" si="27"/>
        <v>0.3</v>
      </c>
      <c r="S375">
        <v>373</v>
      </c>
      <c r="T375" s="192">
        <v>63337733.269836679</v>
      </c>
      <c r="U375" s="192">
        <v>63933024.952578448</v>
      </c>
      <c r="V375" s="192">
        <v>64499512.542599022</v>
      </c>
      <c r="W375" s="192">
        <v>64848852.096997187</v>
      </c>
      <c r="X375" s="192">
        <v>64842074.351369604</v>
      </c>
      <c r="Y375" s="192">
        <v>64964620.085037291</v>
      </c>
      <c r="Z375" s="192">
        <v>65409059.224697784</v>
      </c>
      <c r="AA375" s="192">
        <v>66116528.561439052</v>
      </c>
      <c r="AB375" s="192">
        <v>66485455.749260545</v>
      </c>
      <c r="AC375" s="192">
        <v>66872680.945376813</v>
      </c>
      <c r="AD375" s="192">
        <v>66998787.716210142</v>
      </c>
      <c r="AE375" s="192">
        <f t="shared" si="28"/>
        <v>66998787.716210142</v>
      </c>
      <c r="AF375" s="192">
        <f>HLOOKUP(MAX(T375:AD375),T375:$AD$1158,COUNT(AD375:$AD$1158),FALSE)</f>
        <v>200000</v>
      </c>
      <c r="AK375">
        <v>372</v>
      </c>
      <c r="AL375" s="198">
        <v>60428125.607601099</v>
      </c>
    </row>
    <row r="376" spans="13:38" x14ac:dyDescent="0.25">
      <c r="M376">
        <v>374</v>
      </c>
      <c r="N376">
        <f t="shared" si="25"/>
        <v>40</v>
      </c>
      <c r="O376">
        <f t="shared" si="26"/>
        <v>-1000</v>
      </c>
      <c r="P376">
        <f t="shared" si="27"/>
        <v>0.3</v>
      </c>
      <c r="S376">
        <v>374</v>
      </c>
      <c r="T376" s="192">
        <v>67307146.367830515</v>
      </c>
      <c r="U376" s="192">
        <v>68125312.319155097</v>
      </c>
      <c r="V376" s="192">
        <v>68911187.889821246</v>
      </c>
      <c r="W376" s="192">
        <v>69195179.136927724</v>
      </c>
      <c r="X376" s="192">
        <v>69502889.680587709</v>
      </c>
      <c r="Y376" s="192">
        <v>69933261.578092858</v>
      </c>
      <c r="Z376" s="192">
        <v>70472843.223540395</v>
      </c>
      <c r="AA376" s="192">
        <v>71320083.570441097</v>
      </c>
      <c r="AB376" s="192">
        <v>71869923.984857261</v>
      </c>
      <c r="AC376" s="192">
        <v>72483650.394643798</v>
      </c>
      <c r="AD376" s="192">
        <v>72745082.404996142</v>
      </c>
      <c r="AE376" s="192">
        <f t="shared" si="28"/>
        <v>72745082.404996142</v>
      </c>
      <c r="AF376" s="192">
        <f>HLOOKUP(MAX(T376:AD376),T376:$AD$1158,COUNT(AD376:$AD$1158),FALSE)</f>
        <v>200000</v>
      </c>
      <c r="AK376">
        <v>373</v>
      </c>
      <c r="AL376" s="198">
        <v>65051432.627651498</v>
      </c>
    </row>
    <row r="377" spans="13:38" x14ac:dyDescent="0.25">
      <c r="M377">
        <v>375</v>
      </c>
      <c r="N377">
        <f t="shared" si="25"/>
        <v>50</v>
      </c>
      <c r="O377">
        <f t="shared" si="26"/>
        <v>-1000</v>
      </c>
      <c r="P377">
        <f t="shared" si="27"/>
        <v>0.3</v>
      </c>
      <c r="S377">
        <v>375</v>
      </c>
      <c r="T377" s="192">
        <v>71244308.790670022</v>
      </c>
      <c r="U377" s="192">
        <v>72277120.567290395</v>
      </c>
      <c r="V377" s="192">
        <v>73210176.765850067</v>
      </c>
      <c r="W377" s="192">
        <v>73711777.685345948</v>
      </c>
      <c r="X377" s="192">
        <v>74201883.379147381</v>
      </c>
      <c r="Y377" s="192">
        <v>74774990.133905619</v>
      </c>
      <c r="Z377" s="192">
        <v>75495485.005947798</v>
      </c>
      <c r="AA377" s="192">
        <v>76566262.719425172</v>
      </c>
      <c r="AB377" s="192">
        <v>77298498.283982784</v>
      </c>
      <c r="AC377" s="192">
        <v>78194913.415477112</v>
      </c>
      <c r="AD377" s="192">
        <v>78538447.004404575</v>
      </c>
      <c r="AE377" s="192">
        <f t="shared" si="28"/>
        <v>78538447.004404575</v>
      </c>
      <c r="AF377" s="192">
        <f>HLOOKUP(MAX(T377:AD377),T377:$AD$1158,COUNT(AD377:$AD$1158),FALSE)</f>
        <v>200000</v>
      </c>
      <c r="AK377">
        <v>374</v>
      </c>
      <c r="AL377" s="198">
        <v>69637176.217249736</v>
      </c>
    </row>
    <row r="378" spans="13:38" x14ac:dyDescent="0.25">
      <c r="M378">
        <v>376</v>
      </c>
      <c r="N378">
        <f t="shared" si="25"/>
        <v>-75</v>
      </c>
      <c r="O378">
        <f t="shared" si="26"/>
        <v>1000</v>
      </c>
      <c r="P378">
        <f t="shared" si="27"/>
        <v>0.3</v>
      </c>
      <c r="S378">
        <v>376</v>
      </c>
      <c r="T378" s="192">
        <v>21284223.673000257</v>
      </c>
      <c r="U378" s="192">
        <v>20075061.065297071</v>
      </c>
      <c r="V378" s="192">
        <v>18764497.190875776</v>
      </c>
      <c r="W378" s="192">
        <v>17467589.196727108</v>
      </c>
      <c r="X378" s="192">
        <v>15594842.564461164</v>
      </c>
      <c r="Y378" s="192">
        <v>13636877.270608284</v>
      </c>
      <c r="Z378" s="192">
        <v>12415995.711966306</v>
      </c>
      <c r="AA378" s="192">
        <v>11243150.097254373</v>
      </c>
      <c r="AB378" s="192">
        <v>9499525.7241833843</v>
      </c>
      <c r="AC378" s="192">
        <v>7998933.1155156903</v>
      </c>
      <c r="AD378" s="192">
        <v>6191797.8596000522</v>
      </c>
      <c r="AE378" s="192">
        <f t="shared" si="28"/>
        <v>21284223.673000257</v>
      </c>
      <c r="AF378" s="192">
        <f>HLOOKUP(MAX(T378:AD378),T378:$AD$1158,COUNT(AD378:$AD$1158),FALSE)</f>
        <v>150000</v>
      </c>
      <c r="AK378">
        <v>375</v>
      </c>
      <c r="AL378" s="198">
        <v>74260483.237300128</v>
      </c>
    </row>
    <row r="379" spans="13:38" x14ac:dyDescent="0.25">
      <c r="M379">
        <v>377</v>
      </c>
      <c r="N379">
        <f t="shared" si="25"/>
        <v>-65</v>
      </c>
      <c r="O379">
        <f t="shared" si="26"/>
        <v>1000</v>
      </c>
      <c r="P379">
        <f t="shared" si="27"/>
        <v>0.3</v>
      </c>
      <c r="S379">
        <v>377</v>
      </c>
      <c r="T379" s="192">
        <v>25197990.792984828</v>
      </c>
      <c r="U379" s="192">
        <v>24171223.335423097</v>
      </c>
      <c r="V379" s="192">
        <v>23043054.611143261</v>
      </c>
      <c r="W379" s="192">
        <v>21892297.433609828</v>
      </c>
      <c r="X379" s="192">
        <v>20200464.027938534</v>
      </c>
      <c r="Y379" s="192">
        <v>18423411.960680299</v>
      </c>
      <c r="Z379" s="192">
        <v>17424133.732799642</v>
      </c>
      <c r="AA379" s="192">
        <v>16391511.24051569</v>
      </c>
      <c r="AB379" s="192">
        <v>14828800.094039354</v>
      </c>
      <c r="AC379" s="192">
        <v>13554256.586773409</v>
      </c>
      <c r="AD379" s="192">
        <v>11929516.480999229</v>
      </c>
      <c r="AE379" s="192">
        <f t="shared" si="28"/>
        <v>25197990.792984828</v>
      </c>
      <c r="AF379" s="192">
        <f>HLOOKUP(MAX(T379:AD379),T379:$AD$1158,COUNT(AD379:$AD$1158),FALSE)</f>
        <v>150000</v>
      </c>
      <c r="AK379">
        <v>376</v>
      </c>
      <c r="AL379" s="198">
        <v>16258380.413727626</v>
      </c>
    </row>
    <row r="380" spans="13:38" x14ac:dyDescent="0.25">
      <c r="M380">
        <v>378</v>
      </c>
      <c r="N380">
        <f t="shared" si="25"/>
        <v>-55</v>
      </c>
      <c r="O380">
        <f t="shared" si="26"/>
        <v>1000</v>
      </c>
      <c r="P380">
        <f t="shared" si="27"/>
        <v>0.3</v>
      </c>
      <c r="S380">
        <v>378</v>
      </c>
      <c r="T380" s="192">
        <v>28964212.581179269</v>
      </c>
      <c r="U380" s="192">
        <v>28234105.119116511</v>
      </c>
      <c r="V380" s="192">
        <v>27321612.031410754</v>
      </c>
      <c r="W380" s="192">
        <v>26432987.537776493</v>
      </c>
      <c r="X380" s="192">
        <v>24843811.74848894</v>
      </c>
      <c r="Y380" s="192">
        <v>23249154.831372172</v>
      </c>
      <c r="Z380" s="192">
        <v>22391581.649466306</v>
      </c>
      <c r="AA380" s="192">
        <v>21582044.411490485</v>
      </c>
      <c r="AB380" s="192">
        <v>20201728.415155608</v>
      </c>
      <c r="AC380" s="192">
        <v>18900149.598926183</v>
      </c>
      <c r="AD380" s="192">
        <v>17667235.102398407</v>
      </c>
      <c r="AE380" s="192">
        <f t="shared" si="28"/>
        <v>28964212.581179269</v>
      </c>
      <c r="AF380" s="192">
        <f>HLOOKUP(MAX(T380:AD380),T380:$AD$1158,COUNT(AD380:$AD$1158),FALSE)</f>
        <v>150000</v>
      </c>
      <c r="AK380">
        <v>377</v>
      </c>
      <c r="AL380" s="198">
        <v>20826041.45576876</v>
      </c>
    </row>
    <row r="381" spans="13:38" x14ac:dyDescent="0.25">
      <c r="M381">
        <v>379</v>
      </c>
      <c r="N381">
        <f t="shared" si="25"/>
        <v>-45</v>
      </c>
      <c r="O381">
        <f t="shared" si="26"/>
        <v>1000</v>
      </c>
      <c r="P381">
        <f t="shared" si="27"/>
        <v>0.3</v>
      </c>
      <c r="S381">
        <v>379</v>
      </c>
      <c r="T381" s="192">
        <v>32877979.701163843</v>
      </c>
      <c r="U381" s="192">
        <v>32330267.389242545</v>
      </c>
      <c r="V381" s="192">
        <v>31565407.041698821</v>
      </c>
      <c r="W381" s="192">
        <v>30646028.866866</v>
      </c>
      <c r="X381" s="192">
        <v>29449433.211966306</v>
      </c>
      <c r="Y381" s="192">
        <v>28035689.521444194</v>
      </c>
      <c r="Z381" s="192">
        <v>27399719.670299642</v>
      </c>
      <c r="AA381" s="192">
        <v>26730405.554751806</v>
      </c>
      <c r="AB381" s="192">
        <v>25531002.785011582</v>
      </c>
      <c r="AC381" s="192">
        <v>24455473.070183899</v>
      </c>
      <c r="AD381" s="192">
        <v>23358335.925443672</v>
      </c>
      <c r="AE381" s="192">
        <f t="shared" si="28"/>
        <v>32877979.701163843</v>
      </c>
      <c r="AF381" s="192">
        <f>HLOOKUP(MAX(T381:AD381),T381:$AD$1158,COUNT(AD381:$AD$1158),FALSE)</f>
        <v>150000</v>
      </c>
      <c r="AK381">
        <v>378</v>
      </c>
      <c r="AL381" s="198">
        <v>25356591.179626264</v>
      </c>
    </row>
    <row r="382" spans="13:38" x14ac:dyDescent="0.25">
      <c r="M382">
        <v>380</v>
      </c>
      <c r="N382">
        <f t="shared" si="25"/>
        <v>-35</v>
      </c>
      <c r="O382">
        <f t="shared" si="26"/>
        <v>1000</v>
      </c>
      <c r="P382">
        <f t="shared" si="27"/>
        <v>0.3</v>
      </c>
      <c r="S382">
        <v>380</v>
      </c>
      <c r="T382" s="192">
        <v>36791746.82114841</v>
      </c>
      <c r="U382" s="192">
        <v>36426429.659368575</v>
      </c>
      <c r="V382" s="192">
        <v>35682666.879661784</v>
      </c>
      <c r="W382" s="192">
        <v>35106981.437274955</v>
      </c>
      <c r="X382" s="192">
        <v>34092780.932516716</v>
      </c>
      <c r="Y382" s="192">
        <v>32861432.392136067</v>
      </c>
      <c r="Z382" s="192">
        <v>32367167.586966313</v>
      </c>
      <c r="AA382" s="192">
        <v>32013717.186696254</v>
      </c>
      <c r="AB382" s="192">
        <v>30903931.106127836</v>
      </c>
      <c r="AC382" s="192">
        <v>29965660.666634515</v>
      </c>
      <c r="AD382" s="192">
        <v>29096054.546842854</v>
      </c>
      <c r="AE382" s="192">
        <f t="shared" si="28"/>
        <v>36791746.82114841</v>
      </c>
      <c r="AF382" s="192">
        <f>HLOOKUP(MAX(T382:AD382),T382:$AD$1158,COUNT(AD382:$AD$1158),FALSE)</f>
        <v>150000</v>
      </c>
      <c r="AK382">
        <v>379</v>
      </c>
      <c r="AL382" s="198">
        <v>30005897.121671382</v>
      </c>
    </row>
    <row r="383" spans="13:38" x14ac:dyDescent="0.25">
      <c r="M383">
        <v>381</v>
      </c>
      <c r="N383">
        <f t="shared" si="25"/>
        <v>-25</v>
      </c>
      <c r="O383">
        <f t="shared" si="26"/>
        <v>1000</v>
      </c>
      <c r="P383">
        <f t="shared" si="27"/>
        <v>0.3</v>
      </c>
      <c r="S383">
        <v>381</v>
      </c>
      <c r="T383" s="192">
        <v>40743672.21659594</v>
      </c>
      <c r="U383" s="192">
        <v>40595808.999646343</v>
      </c>
      <c r="V383" s="192">
        <v>39961224.299929269</v>
      </c>
      <c r="W383" s="192">
        <v>39647671.541441619</v>
      </c>
      <c r="X383" s="192">
        <v>38819126.418627836</v>
      </c>
      <c r="Y383" s="192">
        <v>37505249.304751806</v>
      </c>
      <c r="Z383" s="192">
        <v>37375305.607799649</v>
      </c>
      <c r="AA383" s="192">
        <v>36915793.688110858</v>
      </c>
      <c r="AB383" s="192">
        <v>36276859.42724409</v>
      </c>
      <c r="AC383" s="192">
        <v>35520984.137892239</v>
      </c>
      <c r="AD383" s="192">
        <v>34787155.369888119</v>
      </c>
      <c r="AE383" s="192">
        <f t="shared" si="28"/>
        <v>40743672.21659594</v>
      </c>
      <c r="AF383" s="192">
        <f>HLOOKUP(MAX(T383:AD383),T383:$AD$1158,COUNT(AD383:$AD$1158),FALSE)</f>
        <v>150000</v>
      </c>
      <c r="AK383">
        <v>380</v>
      </c>
      <c r="AL383" s="198">
        <v>34573558.163712516</v>
      </c>
    </row>
    <row r="384" spans="13:38" x14ac:dyDescent="0.25">
      <c r="M384">
        <v>382</v>
      </c>
      <c r="N384">
        <f t="shared" si="25"/>
        <v>-15</v>
      </c>
      <c r="O384">
        <f t="shared" si="26"/>
        <v>1000</v>
      </c>
      <c r="P384">
        <f t="shared" si="27"/>
        <v>0.3</v>
      </c>
      <c r="S384">
        <v>382</v>
      </c>
      <c r="T384" s="192">
        <v>44657439.336580515</v>
      </c>
      <c r="U384" s="192">
        <v>44658690.783339769</v>
      </c>
      <c r="V384" s="192">
        <v>44239781.720196769</v>
      </c>
      <c r="W384" s="192">
        <v>44072379.778324336</v>
      </c>
      <c r="X384" s="192">
        <v>43424747.882105201</v>
      </c>
      <c r="Y384" s="192">
        <v>42330992.175443672</v>
      </c>
      <c r="Z384" s="192">
        <v>42472961.857799649</v>
      </c>
      <c r="AA384" s="192">
        <v>42106326.859085657</v>
      </c>
      <c r="AB384" s="192">
        <v>41606133.79710006</v>
      </c>
      <c r="AC384" s="192">
        <v>41031171.734342858</v>
      </c>
      <c r="AD384" s="192">
        <v>40524873.991287299</v>
      </c>
      <c r="AE384" s="192">
        <f t="shared" si="28"/>
        <v>44658690.783339769</v>
      </c>
      <c r="AF384" s="192">
        <f>HLOOKUP(MAX(T384:AD384),T384:$AD$1158,COUNT(AD384:$AD$1158),FALSE)</f>
        <v>155000</v>
      </c>
      <c r="AK384">
        <v>381</v>
      </c>
      <c r="AL384" s="198">
        <v>39104107.887570016</v>
      </c>
    </row>
    <row r="385" spans="13:38" x14ac:dyDescent="0.25">
      <c r="M385">
        <v>383</v>
      </c>
      <c r="N385">
        <f t="shared" si="25"/>
        <v>-10</v>
      </c>
      <c r="O385">
        <f t="shared" si="26"/>
        <v>1000</v>
      </c>
      <c r="P385">
        <f t="shared" si="27"/>
        <v>0.3</v>
      </c>
      <c r="S385">
        <v>383</v>
      </c>
      <c r="T385" s="192">
        <v>46648792.538741007</v>
      </c>
      <c r="U385" s="192">
        <v>46742847.965695739</v>
      </c>
      <c r="V385" s="192">
        <v>46493220.184702933</v>
      </c>
      <c r="W385" s="192">
        <v>46147585.338702425</v>
      </c>
      <c r="X385" s="192">
        <v>45584802.457079478</v>
      </c>
      <c r="Y385" s="192">
        <v>44911831.456565075</v>
      </c>
      <c r="Z385" s="192">
        <v>44802714.461966313</v>
      </c>
      <c r="AA385" s="192">
        <v>44613706.938818164</v>
      </c>
      <c r="AB385" s="192">
        <v>44479611.484857261</v>
      </c>
      <c r="AC385" s="192">
        <v>44002195.557645328</v>
      </c>
      <c r="AD385" s="192">
        <v>43593443.950135037</v>
      </c>
      <c r="AE385" s="192">
        <f t="shared" si="28"/>
        <v>46742847.965695739</v>
      </c>
      <c r="AF385" s="192">
        <f>HLOOKUP(MAX(T385:AD385),T385:$AD$1158,COUNT(AD385:$AD$1158),FALSE)</f>
        <v>155000</v>
      </c>
      <c r="AK385">
        <v>382</v>
      </c>
      <c r="AL385" s="198">
        <v>43671768.929611146</v>
      </c>
    </row>
    <row r="386" spans="13:38" x14ac:dyDescent="0.25">
      <c r="M386">
        <v>384</v>
      </c>
      <c r="N386">
        <f t="shared" si="25"/>
        <v>-5</v>
      </c>
      <c r="O386">
        <f t="shared" si="26"/>
        <v>1000</v>
      </c>
      <c r="P386">
        <f t="shared" si="27"/>
        <v>0.3</v>
      </c>
      <c r="S386">
        <v>384</v>
      </c>
      <c r="T386" s="192">
        <v>48571206.456565067</v>
      </c>
      <c r="U386" s="192">
        <v>48754853.053465798</v>
      </c>
      <c r="V386" s="192">
        <v>48483576.730484836</v>
      </c>
      <c r="W386" s="192">
        <v>48533332.348733291</v>
      </c>
      <c r="X386" s="192">
        <v>48068095.602655604</v>
      </c>
      <c r="Y386" s="192">
        <v>47156735.046135552</v>
      </c>
      <c r="Z386" s="192">
        <v>47440409.774466313</v>
      </c>
      <c r="AA386" s="192">
        <v>47389638.49103009</v>
      </c>
      <c r="AB386" s="192">
        <v>46776507.784368575</v>
      </c>
      <c r="AC386" s="192">
        <v>46586495.205600567</v>
      </c>
      <c r="AD386" s="192">
        <v>46046286.028324336</v>
      </c>
      <c r="AE386" s="192">
        <f t="shared" si="28"/>
        <v>48754853.053465798</v>
      </c>
      <c r="AF386" s="192">
        <f>HLOOKUP(MAX(T386:AD386),T386:$AD$1158,COUNT(AD386:$AD$1158),FALSE)</f>
        <v>155000</v>
      </c>
      <c r="AK386">
        <v>383</v>
      </c>
      <c r="AL386" s="198">
        <v>46114584.337730393</v>
      </c>
    </row>
    <row r="387" spans="13:38" x14ac:dyDescent="0.25">
      <c r="M387">
        <v>385</v>
      </c>
      <c r="N387">
        <f t="shared" si="25"/>
        <v>0</v>
      </c>
      <c r="O387">
        <f t="shared" si="26"/>
        <v>1000</v>
      </c>
      <c r="P387">
        <f t="shared" si="27"/>
        <v>0.3</v>
      </c>
      <c r="S387">
        <v>385</v>
      </c>
      <c r="T387" s="192">
        <v>50562559.658725575</v>
      </c>
      <c r="U387" s="192">
        <v>50839010.235821754</v>
      </c>
      <c r="V387" s="192">
        <v>50771777.604970425</v>
      </c>
      <c r="W387" s="192">
        <v>50608537.909111373</v>
      </c>
      <c r="X387" s="192">
        <v>50090826.601884007</v>
      </c>
      <c r="Y387" s="192">
        <v>49698366.146637097</v>
      </c>
      <c r="Z387" s="192">
        <v>49770162.378632978</v>
      </c>
      <c r="AA387" s="192">
        <v>49804240.109792948</v>
      </c>
      <c r="AB387" s="192">
        <v>49808885.854713224</v>
      </c>
      <c r="AC387" s="192">
        <v>49557519.028903037</v>
      </c>
      <c r="AD387" s="192">
        <v>49284544.773180306</v>
      </c>
      <c r="AE387" s="192">
        <f t="shared" si="28"/>
        <v>50839010.235821754</v>
      </c>
      <c r="AF387" s="192">
        <f>HLOOKUP(MAX(T387:AD387),T387:$AD$1158,COUNT(AD387:$AD$1158),FALSE)</f>
        <v>155000</v>
      </c>
      <c r="AK387">
        <v>384</v>
      </c>
      <c r="AL387" s="198">
        <v>48239429.971652284</v>
      </c>
    </row>
    <row r="388" spans="13:38" x14ac:dyDescent="0.25">
      <c r="M388">
        <v>386</v>
      </c>
      <c r="N388">
        <f t="shared" ref="N388:N451" si="29">VLOOKUP(ROUNDUP(MOD(M388,15),0),$J$2:$K$17,2,FALSE)</f>
        <v>10</v>
      </c>
      <c r="O388">
        <f t="shared" ref="O388:O451" si="30">VLOOKUP(ROUNDUP(MOD(M388/15,11),0),$J$20:$K$31,2,FALSE)</f>
        <v>1000</v>
      </c>
      <c r="P388">
        <f t="shared" ref="P388:P451" si="31">VLOOKUP(ROUNDUP(MOD(M388/165,7),0),$J$34:$K$41,2,FALSE)</f>
        <v>0.3</v>
      </c>
      <c r="S388">
        <v>386</v>
      </c>
      <c r="T388" s="192">
        <v>54546283.61705891</v>
      </c>
      <c r="U388" s="192">
        <v>55008389.576099545</v>
      </c>
      <c r="V388" s="192">
        <v>55015572.6152585</v>
      </c>
      <c r="W388" s="192">
        <v>55069490.479520328</v>
      </c>
      <c r="X388" s="192">
        <v>54696448.065361373</v>
      </c>
      <c r="Y388" s="192">
        <v>54524109.017328955</v>
      </c>
      <c r="Z388" s="192">
        <v>54630188.420299642</v>
      </c>
      <c r="AA388" s="192">
        <v>54952601.253054269</v>
      </c>
      <c r="AB388" s="192">
        <v>55022913.79324203</v>
      </c>
      <c r="AC388" s="192">
        <v>55067706.625353657</v>
      </c>
      <c r="AD388" s="192">
        <v>54852574.608571246</v>
      </c>
      <c r="AE388" s="192">
        <f t="shared" ref="AE388:AE451" si="32">MAX(T388:AD388)</f>
        <v>55069490.479520328</v>
      </c>
      <c r="AF388" s="192">
        <f>HLOOKUP(MAX(T388:AD388),T388:$AD$1158,COUNT(AD388:$AD$1158),FALSE)</f>
        <v>165000</v>
      </c>
      <c r="AK388">
        <v>385</v>
      </c>
      <c r="AL388" s="198">
        <v>50645134.061587885</v>
      </c>
    </row>
    <row r="389" spans="13:38" x14ac:dyDescent="0.25">
      <c r="M389">
        <v>387</v>
      </c>
      <c r="N389">
        <f t="shared" si="29"/>
        <v>20</v>
      </c>
      <c r="O389">
        <f t="shared" si="30"/>
        <v>1000</v>
      </c>
      <c r="P389">
        <f t="shared" si="31"/>
        <v>0.3</v>
      </c>
      <c r="S389">
        <v>387</v>
      </c>
      <c r="T389" s="192">
        <v>58428252.174157679</v>
      </c>
      <c r="U389" s="192">
        <v>58876913.319026493</v>
      </c>
      <c r="V389" s="192">
        <v>59294130.035525985</v>
      </c>
      <c r="W389" s="192">
        <v>59494198.716403052</v>
      </c>
      <c r="X389" s="192">
        <v>59339795.785911784</v>
      </c>
      <c r="Y389" s="192">
        <v>59310643.707400985</v>
      </c>
      <c r="Z389" s="192">
        <v>59597636.336966306</v>
      </c>
      <c r="AA389" s="192">
        <v>60143134.424029067</v>
      </c>
      <c r="AB389" s="192">
        <v>60352188.163098</v>
      </c>
      <c r="AC389" s="192">
        <v>60623030.096611381</v>
      </c>
      <c r="AD389" s="192">
        <v>60543675.431616522</v>
      </c>
      <c r="AE389" s="192">
        <f t="shared" si="32"/>
        <v>60623030.096611381</v>
      </c>
      <c r="AF389" s="192">
        <f>HLOOKUP(MAX(T389:AD389),T389:$AD$1158,COUNT(AD389:$AD$1158),FALSE)</f>
        <v>195000</v>
      </c>
      <c r="AK389">
        <v>386</v>
      </c>
      <c r="AL389" s="198">
        <v>55212795.103629038</v>
      </c>
    </row>
    <row r="390" spans="13:38" x14ac:dyDescent="0.25">
      <c r="M390">
        <v>388</v>
      </c>
      <c r="N390">
        <f t="shared" si="29"/>
        <v>30</v>
      </c>
      <c r="O390">
        <f t="shared" si="30"/>
        <v>1000</v>
      </c>
      <c r="P390">
        <f t="shared" si="31"/>
        <v>0.3</v>
      </c>
      <c r="S390">
        <v>388</v>
      </c>
      <c r="T390" s="192">
        <v>62342019.294142239</v>
      </c>
      <c r="U390" s="192">
        <v>62973075.58915253</v>
      </c>
      <c r="V390" s="192">
        <v>63572687.45579347</v>
      </c>
      <c r="W390" s="192">
        <v>63955151.286811978</v>
      </c>
      <c r="X390" s="192">
        <v>63983143.506462201</v>
      </c>
      <c r="Y390" s="192">
        <v>64136386.578092843</v>
      </c>
      <c r="Z390" s="192">
        <v>64605774.357799649</v>
      </c>
      <c r="AA390" s="192">
        <v>65333667.595003873</v>
      </c>
      <c r="AB390" s="192">
        <v>65725116.484214246</v>
      </c>
      <c r="AC390" s="192">
        <v>66133217.693061993</v>
      </c>
      <c r="AD390" s="192">
        <v>66281394.053015694</v>
      </c>
      <c r="AE390" s="192">
        <f t="shared" si="32"/>
        <v>66281394.053015694</v>
      </c>
      <c r="AF390" s="192">
        <f>HLOOKUP(MAX(T390:AD390),T390:$AD$1158,COUNT(AD390:$AD$1158),FALSE)</f>
        <v>200000</v>
      </c>
      <c r="AK390">
        <v>387</v>
      </c>
      <c r="AL390" s="198">
        <v>59608259.629298106</v>
      </c>
    </row>
    <row r="391" spans="13:38" x14ac:dyDescent="0.25">
      <c r="M391">
        <v>389</v>
      </c>
      <c r="N391">
        <f t="shared" si="29"/>
        <v>40</v>
      </c>
      <c r="O391">
        <f t="shared" si="30"/>
        <v>1000</v>
      </c>
      <c r="P391">
        <f t="shared" si="31"/>
        <v>0.3</v>
      </c>
      <c r="S391">
        <v>389</v>
      </c>
      <c r="T391" s="192">
        <v>66255786.414126813</v>
      </c>
      <c r="U391" s="192">
        <v>67109174.442997709</v>
      </c>
      <c r="V391" s="192">
        <v>67927722.178015694</v>
      </c>
      <c r="W391" s="192">
        <v>68247930.149659216</v>
      </c>
      <c r="X391" s="192">
        <v>68588764.969939575</v>
      </c>
      <c r="Y391" s="192">
        <v>69048387.44614841</v>
      </c>
      <c r="Z391" s="192">
        <v>69613912.378632993</v>
      </c>
      <c r="AA391" s="192">
        <v>70482028.738265172</v>
      </c>
      <c r="AB391" s="192">
        <v>71054390.854070216</v>
      </c>
      <c r="AC391" s="192">
        <v>71688541.164319724</v>
      </c>
      <c r="AD391" s="192">
        <v>71972494.876060963</v>
      </c>
      <c r="AE391" s="192">
        <f t="shared" si="32"/>
        <v>71972494.876060963</v>
      </c>
      <c r="AF391" s="192">
        <f>HLOOKUP(MAX(T391:AD391),T391:$AD$1158,COUNT(AD391:$AD$1158),FALSE)</f>
        <v>200000</v>
      </c>
      <c r="AK391">
        <v>388</v>
      </c>
      <c r="AL391" s="198">
        <v>64175920.671339244</v>
      </c>
    </row>
    <row r="392" spans="13:38" x14ac:dyDescent="0.25">
      <c r="M392">
        <v>390</v>
      </c>
      <c r="N392">
        <f t="shared" si="29"/>
        <v>50</v>
      </c>
      <c r="O392">
        <f t="shared" si="30"/>
        <v>1000</v>
      </c>
      <c r="P392">
        <f t="shared" si="31"/>
        <v>0.3</v>
      </c>
      <c r="S392">
        <v>390</v>
      </c>
      <c r="T392" s="192">
        <v>70137754.971225575</v>
      </c>
      <c r="U392" s="192">
        <v>71205336.713123724</v>
      </c>
      <c r="V392" s="192">
        <v>72171517.188303754</v>
      </c>
      <c r="W392" s="192">
        <v>72708882.720068172</v>
      </c>
      <c r="X392" s="192">
        <v>73232112.690489978</v>
      </c>
      <c r="Y392" s="192">
        <v>73834922.136220425</v>
      </c>
      <c r="Z392" s="192">
        <v>74581360.295299649</v>
      </c>
      <c r="AA392" s="192">
        <v>75672561.909239978</v>
      </c>
      <c r="AB392" s="192">
        <v>76427319.175186485</v>
      </c>
      <c r="AC392" s="192">
        <v>77343163.560153037</v>
      </c>
      <c r="AD392" s="192">
        <v>77710213.497460142</v>
      </c>
      <c r="AE392" s="192">
        <f t="shared" si="32"/>
        <v>77710213.497460142</v>
      </c>
      <c r="AF392" s="192">
        <f>HLOOKUP(MAX(T392:AD392),T392:$AD$1158,COUNT(AD392:$AD$1158),FALSE)</f>
        <v>200000</v>
      </c>
      <c r="AK392">
        <v>389</v>
      </c>
      <c r="AL392" s="198">
        <v>68706470.395196751</v>
      </c>
    </row>
    <row r="393" spans="13:38" x14ac:dyDescent="0.25">
      <c r="M393">
        <v>391</v>
      </c>
      <c r="N393">
        <f t="shared" si="29"/>
        <v>-75</v>
      </c>
      <c r="O393">
        <f t="shared" si="30"/>
        <v>3000</v>
      </c>
      <c r="P393">
        <f t="shared" si="31"/>
        <v>0.3</v>
      </c>
      <c r="S393">
        <v>391</v>
      </c>
      <c r="T393" s="192">
        <v>20872269.824620631</v>
      </c>
      <c r="U393" s="192">
        <v>19697877.18219522</v>
      </c>
      <c r="V393" s="192">
        <v>18420437.584394291</v>
      </c>
      <c r="W393" s="192">
        <v>17153774.815940075</v>
      </c>
      <c r="X393" s="192">
        <v>15315798.148951903</v>
      </c>
      <c r="Y393" s="192">
        <v>13390957.131719394</v>
      </c>
      <c r="Z393" s="192">
        <v>12192597.274466306</v>
      </c>
      <c r="AA393" s="192">
        <v>11040175.56021734</v>
      </c>
      <c r="AB393" s="192">
        <v>9321499.8271926455</v>
      </c>
      <c r="AC393" s="192">
        <v>7841783.231256431</v>
      </c>
      <c r="AD393" s="192">
        <v>6057169.676729681</v>
      </c>
      <c r="AE393" s="192">
        <f t="shared" si="32"/>
        <v>20872269.824620631</v>
      </c>
      <c r="AF393" s="192">
        <f>HLOOKUP(MAX(T393:AD393),T393:$AD$1158,COUNT(AD393:$AD$1158),FALSE)</f>
        <v>150000</v>
      </c>
      <c r="AK393">
        <v>390</v>
      </c>
      <c r="AL393" s="198">
        <v>73274131.437237859</v>
      </c>
    </row>
    <row r="394" spans="13:38" x14ac:dyDescent="0.25">
      <c r="M394">
        <v>392</v>
      </c>
      <c r="N394">
        <f t="shared" si="29"/>
        <v>-65</v>
      </c>
      <c r="O394">
        <f t="shared" si="30"/>
        <v>3000</v>
      </c>
      <c r="P394">
        <f t="shared" si="31"/>
        <v>0.3</v>
      </c>
      <c r="S394">
        <v>392</v>
      </c>
      <c r="T394" s="192">
        <v>24730390.96659594</v>
      </c>
      <c r="U394" s="192">
        <v>23738393.474311989</v>
      </c>
      <c r="V394" s="192">
        <v>22643349.026652522</v>
      </c>
      <c r="W394" s="192">
        <v>21523289.187082049</v>
      </c>
      <c r="X394" s="192">
        <v>19866225.746688534</v>
      </c>
      <c r="Y394" s="192">
        <v>18122297.956050668</v>
      </c>
      <c r="Z394" s="192">
        <v>17145089.317290384</v>
      </c>
      <c r="AA394" s="192">
        <v>16133342.83773791</v>
      </c>
      <c r="AB394" s="192">
        <v>14595580.331307873</v>
      </c>
      <c r="AC394" s="192">
        <v>13341460.724504888</v>
      </c>
      <c r="AD394" s="192">
        <v>11739242.320119603</v>
      </c>
      <c r="AE394" s="192">
        <f t="shared" si="32"/>
        <v>24730390.96659594</v>
      </c>
      <c r="AF394" s="192">
        <f>HLOOKUP(MAX(T394:AD394),T394:$AD$1158,COUNT(AD394:$AD$1158),FALSE)</f>
        <v>150000</v>
      </c>
      <c r="AK394">
        <v>391</v>
      </c>
      <c r="AL394" s="198">
        <v>15966628.584730193</v>
      </c>
    </row>
    <row r="395" spans="13:38" x14ac:dyDescent="0.25">
      <c r="M395">
        <v>393</v>
      </c>
      <c r="N395">
        <f t="shared" si="29"/>
        <v>-55</v>
      </c>
      <c r="O395">
        <f t="shared" si="30"/>
        <v>3000</v>
      </c>
      <c r="P395">
        <f t="shared" si="31"/>
        <v>0.3</v>
      </c>
      <c r="S395">
        <v>393</v>
      </c>
      <c r="T395" s="192">
        <v>28443064.577707049</v>
      </c>
      <c r="U395" s="192">
        <v>27746081.392264664</v>
      </c>
      <c r="V395" s="192">
        <v>26866260.468910754</v>
      </c>
      <c r="W395" s="192">
        <v>26007338.666248713</v>
      </c>
      <c r="X395" s="192">
        <v>24453927.489229683</v>
      </c>
      <c r="Y395" s="192">
        <v>22892394.848733284</v>
      </c>
      <c r="Z395" s="192">
        <v>22057343.368216306</v>
      </c>
      <c r="AA395" s="192">
        <v>21268230.030703448</v>
      </c>
      <c r="AB395" s="192">
        <v>19912862.674414866</v>
      </c>
      <c r="AC395" s="192">
        <v>18633805.559574332</v>
      </c>
      <c r="AD395" s="192">
        <v>17421314.963509519</v>
      </c>
      <c r="AE395" s="192">
        <f t="shared" si="32"/>
        <v>28443064.577707049</v>
      </c>
      <c r="AF395" s="192">
        <f>HLOOKUP(MAX(T395:AD395),T395:$AD$1158,COUNT(AD395:$AD$1158),FALSE)</f>
        <v>150000</v>
      </c>
      <c r="AK395">
        <v>392</v>
      </c>
      <c r="AL395" s="198">
        <v>20478643.648762062</v>
      </c>
    </row>
    <row r="396" spans="13:38" x14ac:dyDescent="0.25">
      <c r="M396">
        <v>394</v>
      </c>
      <c r="N396">
        <f t="shared" si="29"/>
        <v>-45</v>
      </c>
      <c r="O396">
        <f t="shared" si="30"/>
        <v>3000</v>
      </c>
      <c r="P396">
        <f t="shared" si="31"/>
        <v>0.3</v>
      </c>
      <c r="S396">
        <v>394</v>
      </c>
      <c r="T396" s="192">
        <v>32301185.719682366</v>
      </c>
      <c r="U396" s="192">
        <v>31786597.684381433</v>
      </c>
      <c r="V396" s="192">
        <v>31054861.613458082</v>
      </c>
      <c r="W396" s="192">
        <v>30167826.465245631</v>
      </c>
      <c r="X396" s="192">
        <v>29004355.086966313</v>
      </c>
      <c r="Y396" s="192">
        <v>27623735.673064567</v>
      </c>
      <c r="Z396" s="192">
        <v>27009835.411040381</v>
      </c>
      <c r="AA396" s="192">
        <v>26361397.308224026</v>
      </c>
      <c r="AB396" s="192">
        <v>25186943.178530093</v>
      </c>
      <c r="AC396" s="192">
        <v>24133483.052822787</v>
      </c>
      <c r="AD396" s="192">
        <v>23057221.920814045</v>
      </c>
      <c r="AE396" s="192">
        <f t="shared" si="32"/>
        <v>32301185.719682366</v>
      </c>
      <c r="AF396" s="192">
        <f>HLOOKUP(MAX(T396:AD396),T396:$AD$1158,COUNT(AD396:$AD$1158),FALSE)</f>
        <v>150000</v>
      </c>
      <c r="AK396">
        <v>393</v>
      </c>
      <c r="AL396" s="198">
        <v>24953999.50687883</v>
      </c>
    </row>
    <row r="397" spans="13:38" x14ac:dyDescent="0.25">
      <c r="M397">
        <v>395</v>
      </c>
      <c r="N397">
        <f t="shared" si="29"/>
        <v>-35</v>
      </c>
      <c r="O397">
        <f t="shared" si="30"/>
        <v>3000</v>
      </c>
      <c r="P397">
        <f t="shared" si="31"/>
        <v>0.3</v>
      </c>
      <c r="S397">
        <v>395</v>
      </c>
      <c r="T397" s="192">
        <v>36159306.861657672</v>
      </c>
      <c r="U397" s="192">
        <v>35827113.976498201</v>
      </c>
      <c r="V397" s="192">
        <v>35118573.274337709</v>
      </c>
      <c r="W397" s="192">
        <v>34573133.057645328</v>
      </c>
      <c r="X397" s="192">
        <v>33592056.829507455</v>
      </c>
      <c r="Y397" s="192">
        <v>32393832.565747179</v>
      </c>
      <c r="Z397" s="192">
        <v>31922089.461966306</v>
      </c>
      <c r="AA397" s="192">
        <v>31588068.31516847</v>
      </c>
      <c r="AB397" s="192">
        <v>30504225.52163709</v>
      </c>
      <c r="AC397" s="192">
        <v>29588476.783532668</v>
      </c>
      <c r="AD397" s="192">
        <v>28739294.564203963</v>
      </c>
      <c r="AE397" s="192">
        <f t="shared" si="32"/>
        <v>36159306.861657672</v>
      </c>
      <c r="AF397" s="192">
        <f>HLOOKUP(MAX(T397:AD397),T397:$AD$1158,COUNT(AD397:$AD$1158),FALSE)</f>
        <v>150000</v>
      </c>
      <c r="AK397">
        <v>394</v>
      </c>
      <c r="AL397" s="198">
        <v>29546664.823923945</v>
      </c>
    </row>
    <row r="398" spans="13:38" x14ac:dyDescent="0.25">
      <c r="M398">
        <v>396</v>
      </c>
      <c r="N398">
        <f t="shared" si="29"/>
        <v>-25</v>
      </c>
      <c r="O398">
        <f t="shared" si="30"/>
        <v>3000</v>
      </c>
      <c r="P398">
        <f t="shared" si="31"/>
        <v>0.3</v>
      </c>
      <c r="S398">
        <v>396</v>
      </c>
      <c r="T398" s="192">
        <v>40055043.744373724</v>
      </c>
      <c r="U398" s="192">
        <v>39939852.691775985</v>
      </c>
      <c r="V398" s="192">
        <v>39341484.716595933</v>
      </c>
      <c r="W398" s="192">
        <v>39057182.536811993</v>
      </c>
      <c r="X398" s="192">
        <v>38261761.690618575</v>
      </c>
      <c r="Y398" s="192">
        <v>36984101.301279582</v>
      </c>
      <c r="Z398" s="192">
        <v>36874581.504790388</v>
      </c>
      <c r="AA398" s="192">
        <v>36437591.286490485</v>
      </c>
      <c r="AB398" s="192">
        <v>35821507.86474409</v>
      </c>
      <c r="AC398" s="192">
        <v>35088154.276781127</v>
      </c>
      <c r="AD398" s="192">
        <v>34375201.521508493</v>
      </c>
      <c r="AE398" s="192">
        <f t="shared" si="32"/>
        <v>40055043.744373724</v>
      </c>
      <c r="AF398" s="192">
        <f>HLOOKUP(MAX(T398:AD398),T398:$AD$1158,COUNT(AD398:$AD$1158),FALSE)</f>
        <v>150000</v>
      </c>
      <c r="AK398">
        <v>395</v>
      </c>
      <c r="AL398" s="198">
        <v>34058679.887955815</v>
      </c>
    </row>
    <row r="399" spans="13:38" x14ac:dyDescent="0.25">
      <c r="M399">
        <v>397</v>
      </c>
      <c r="N399">
        <f t="shared" si="29"/>
        <v>-15</v>
      </c>
      <c r="O399">
        <f t="shared" si="30"/>
        <v>3000</v>
      </c>
      <c r="P399">
        <f t="shared" si="31"/>
        <v>0.3</v>
      </c>
      <c r="S399">
        <v>397</v>
      </c>
      <c r="T399" s="192">
        <v>43913164.88634903</v>
      </c>
      <c r="U399" s="192">
        <v>43947540.609728649</v>
      </c>
      <c r="V399" s="192">
        <v>43564396.158854172</v>
      </c>
      <c r="W399" s="192">
        <v>43426696.90795397</v>
      </c>
      <c r="X399" s="192">
        <v>42812189.288355201</v>
      </c>
      <c r="Y399" s="192">
        <v>41754198.193962194</v>
      </c>
      <c r="Z399" s="192">
        <v>41915597.129790388</v>
      </c>
      <c r="AA399" s="192">
        <v>41572478.479456022</v>
      </c>
      <c r="AB399" s="192">
        <v>41095588.368859321</v>
      </c>
      <c r="AC399" s="192">
        <v>40543148.007491007</v>
      </c>
      <c r="AD399" s="192">
        <v>40057274.164898403</v>
      </c>
      <c r="AE399" s="192">
        <f t="shared" si="32"/>
        <v>43947540.609728649</v>
      </c>
      <c r="AF399" s="192">
        <f>HLOOKUP(MAX(T399:AD399),T399:$AD$1158,COUNT(AD399:$AD$1158),FALSE)</f>
        <v>155000</v>
      </c>
      <c r="AK399">
        <v>396</v>
      </c>
      <c r="AL399" s="198">
        <v>38534035.746072583</v>
      </c>
    </row>
    <row r="400" spans="13:38" x14ac:dyDescent="0.25">
      <c r="M400">
        <v>398</v>
      </c>
      <c r="N400">
        <f t="shared" si="29"/>
        <v>-10</v>
      </c>
      <c r="O400">
        <f t="shared" si="30"/>
        <v>3000</v>
      </c>
      <c r="P400">
        <f t="shared" si="31"/>
        <v>0.3</v>
      </c>
      <c r="S400">
        <v>398</v>
      </c>
      <c r="T400" s="192">
        <v>45876205.009805821</v>
      </c>
      <c r="U400" s="192">
        <v>46003384.713380925</v>
      </c>
      <c r="V400" s="192">
        <v>45788526.897665896</v>
      </c>
      <c r="W400" s="192">
        <v>45476016.328285754</v>
      </c>
      <c r="X400" s="192">
        <v>44946357.723283179</v>
      </c>
      <c r="Y400" s="192">
        <v>44305277.637120627</v>
      </c>
      <c r="Z400" s="192">
        <v>44219463.593910754</v>
      </c>
      <c r="AA400" s="192">
        <v>44052977.772151493</v>
      </c>
      <c r="AB400" s="192">
        <v>43939306.218653552</v>
      </c>
      <c r="AC400" s="192">
        <v>43484411.992830515</v>
      </c>
      <c r="AD400" s="192">
        <v>43096084.285783187</v>
      </c>
      <c r="AE400" s="192">
        <f t="shared" si="32"/>
        <v>46003384.713380925</v>
      </c>
      <c r="AF400" s="192">
        <f>HLOOKUP(MAX(T400:AD400),T400:$AD$1158,COUNT(AD400:$AD$1158),FALSE)</f>
        <v>155000</v>
      </c>
      <c r="AK400">
        <v>397</v>
      </c>
      <c r="AL400" s="198">
        <v>43046050.810104452</v>
      </c>
    </row>
    <row r="401" spans="13:38" x14ac:dyDescent="0.25">
      <c r="M401">
        <v>399</v>
      </c>
      <c r="N401">
        <f t="shared" si="29"/>
        <v>-5</v>
      </c>
      <c r="O401">
        <f t="shared" si="30"/>
        <v>3000</v>
      </c>
      <c r="P401">
        <f t="shared" si="31"/>
        <v>0.3</v>
      </c>
      <c r="S401">
        <v>399</v>
      </c>
      <c r="T401" s="192">
        <v>47771286.028324328</v>
      </c>
      <c r="U401" s="192">
        <v>47988056.901845425</v>
      </c>
      <c r="V401" s="192">
        <v>47752997.303401493</v>
      </c>
      <c r="W401" s="192">
        <v>47832003.500353657</v>
      </c>
      <c r="X401" s="192">
        <v>47399891.030896351</v>
      </c>
      <c r="Y401" s="192">
        <v>46524295.086644806</v>
      </c>
      <c r="Z401" s="192">
        <v>46827851.180716313</v>
      </c>
      <c r="AA401" s="192">
        <v>46799149.486400463</v>
      </c>
      <c r="AB401" s="192">
        <v>46212414.1790445</v>
      </c>
      <c r="AC401" s="192">
        <v>46042825.500739463</v>
      </c>
      <c r="AD401" s="192">
        <v>45525138.024852119</v>
      </c>
      <c r="AE401" s="192">
        <f t="shared" si="32"/>
        <v>47988056.901845425</v>
      </c>
      <c r="AF401" s="192">
        <f>HLOOKUP(MAX(T401:AD401),T401:$AD$1158,COUNT(AD401:$AD$1158),FALSE)</f>
        <v>155000</v>
      </c>
      <c r="AK401">
        <v>398</v>
      </c>
      <c r="AL401" s="198">
        <v>45459106.380260736</v>
      </c>
    </row>
    <row r="402" spans="13:38" x14ac:dyDescent="0.25">
      <c r="M402">
        <v>400</v>
      </c>
      <c r="N402">
        <f t="shared" si="29"/>
        <v>0</v>
      </c>
      <c r="O402">
        <f t="shared" si="30"/>
        <v>3000</v>
      </c>
      <c r="P402">
        <f t="shared" si="31"/>
        <v>0.3</v>
      </c>
      <c r="S402">
        <v>400</v>
      </c>
      <c r="T402" s="192">
        <v>49734326.151781119</v>
      </c>
      <c r="U402" s="192">
        <v>50043901.005497679</v>
      </c>
      <c r="V402" s="192">
        <v>50011438.339924134</v>
      </c>
      <c r="W402" s="192">
        <v>49881322.920685448</v>
      </c>
      <c r="X402" s="192">
        <v>49398381.578735858</v>
      </c>
      <c r="Y402" s="192">
        <v>49036618.46145191</v>
      </c>
      <c r="Z402" s="192">
        <v>49131717.644836679</v>
      </c>
      <c r="AA402" s="192">
        <v>49187864.96511703</v>
      </c>
      <c r="AB402" s="192">
        <v>49213386.722768784</v>
      </c>
      <c r="AC402" s="192">
        <v>48984089.486078955</v>
      </c>
      <c r="AD402" s="192">
        <v>48731991.243087716</v>
      </c>
      <c r="AE402" s="192">
        <f t="shared" si="32"/>
        <v>50043901.005497679</v>
      </c>
      <c r="AF402" s="192">
        <f>HLOOKUP(MAX(T402:AD402),T402:$AD$1158,COUNT(AD402:$AD$1158),FALSE)</f>
        <v>155000</v>
      </c>
      <c r="AK402">
        <v>399</v>
      </c>
      <c r="AL402" s="198">
        <v>47558065.874136329</v>
      </c>
    </row>
    <row r="403" spans="13:38" x14ac:dyDescent="0.25">
      <c r="M403">
        <v>401</v>
      </c>
      <c r="N403">
        <f t="shared" si="29"/>
        <v>10</v>
      </c>
      <c r="O403">
        <f t="shared" si="30"/>
        <v>3000</v>
      </c>
      <c r="P403">
        <f t="shared" si="31"/>
        <v>0.3</v>
      </c>
      <c r="S403">
        <v>401</v>
      </c>
      <c r="T403" s="192">
        <v>53661409.48511447</v>
      </c>
      <c r="U403" s="192">
        <v>54156639.720775463</v>
      </c>
      <c r="V403" s="192">
        <v>54200039.484471448</v>
      </c>
      <c r="W403" s="192">
        <v>54286629.513085142</v>
      </c>
      <c r="X403" s="192">
        <v>53948809.176472478</v>
      </c>
      <c r="Y403" s="192">
        <v>53806715.354134515</v>
      </c>
      <c r="Z403" s="192">
        <v>53937743.397151493</v>
      </c>
      <c r="AA403" s="192">
        <v>54281032.242637604</v>
      </c>
      <c r="AB403" s="192">
        <v>54373414.371945739</v>
      </c>
      <c r="AC403" s="192">
        <v>54439083.216788843</v>
      </c>
      <c r="AD403" s="192">
        <v>54246020.789126806</v>
      </c>
      <c r="AE403" s="192">
        <f t="shared" si="32"/>
        <v>54439083.216788843</v>
      </c>
      <c r="AF403" s="192">
        <f>HLOOKUP(MAX(T403:AD403),T403:$AD$1158,COUNT(AD403:$AD$1158),FALSE)</f>
        <v>195000</v>
      </c>
      <c r="AK403">
        <v>400</v>
      </c>
      <c r="AL403" s="198">
        <v>49934462.238377489</v>
      </c>
    </row>
    <row r="404" spans="13:38" x14ac:dyDescent="0.25">
      <c r="M404">
        <v>402</v>
      </c>
      <c r="N404">
        <f t="shared" si="29"/>
        <v>20</v>
      </c>
      <c r="O404">
        <f t="shared" si="30"/>
        <v>3000</v>
      </c>
      <c r="P404">
        <f t="shared" si="31"/>
        <v>0.3</v>
      </c>
      <c r="S404">
        <v>402</v>
      </c>
      <c r="T404" s="192">
        <v>57488184.176472478</v>
      </c>
      <c r="U404" s="192">
        <v>57972609.933609843</v>
      </c>
      <c r="V404" s="192">
        <v>58422950.926729694</v>
      </c>
      <c r="W404" s="192">
        <v>58656143.884227119</v>
      </c>
      <c r="X404" s="192">
        <v>58536510.919013649</v>
      </c>
      <c r="Y404" s="192">
        <v>58538056.178465784</v>
      </c>
      <c r="Z404" s="192">
        <v>58849997.448077425</v>
      </c>
      <c r="AA404" s="192">
        <v>59415919.435603149</v>
      </c>
      <c r="AB404" s="192">
        <v>59647494.876060963</v>
      </c>
      <c r="AC404" s="192">
        <v>59938760.710037306</v>
      </c>
      <c r="AD404" s="192">
        <v>59881927.746431336</v>
      </c>
      <c r="AE404" s="192">
        <f t="shared" si="32"/>
        <v>59938760.710037306</v>
      </c>
      <c r="AF404" s="192">
        <f>HLOOKUP(MAX(T404:AD404),T404:$AD$1158,COUNT(AD404:$AD$1158),FALSE)</f>
        <v>195000</v>
      </c>
      <c r="AK404">
        <v>401</v>
      </c>
      <c r="AL404" s="198">
        <v>54446477.302409366</v>
      </c>
    </row>
    <row r="405" spans="13:38" x14ac:dyDescent="0.25">
      <c r="M405">
        <v>403</v>
      </c>
      <c r="N405">
        <f t="shared" si="29"/>
        <v>30</v>
      </c>
      <c r="O405">
        <f t="shared" si="30"/>
        <v>3000</v>
      </c>
      <c r="P405">
        <f t="shared" si="31"/>
        <v>0.3</v>
      </c>
      <c r="S405">
        <v>403</v>
      </c>
      <c r="T405" s="192">
        <v>61346305.318447798</v>
      </c>
      <c r="U405" s="192">
        <v>62013126.225726597</v>
      </c>
      <c r="V405" s="192">
        <v>62645862.36898791</v>
      </c>
      <c r="W405" s="192">
        <v>63061450.476626806</v>
      </c>
      <c r="X405" s="192">
        <v>63124212.661554791</v>
      </c>
      <c r="Y405" s="192">
        <v>63308153.07114841</v>
      </c>
      <c r="Z405" s="192">
        <v>63802489.490901493</v>
      </c>
      <c r="AA405" s="192">
        <v>64550806.628568679</v>
      </c>
      <c r="AB405" s="192">
        <v>64964777.219167948</v>
      </c>
      <c r="AC405" s="192">
        <v>65393754.440747187</v>
      </c>
      <c r="AD405" s="192">
        <v>65564000.389821246</v>
      </c>
      <c r="AE405" s="192">
        <f t="shared" si="32"/>
        <v>65564000.389821246</v>
      </c>
      <c r="AF405" s="192">
        <f>HLOOKUP(MAX(T405:AD405),T405:$AD$1158,COUNT(AD405:$AD$1158),FALSE)</f>
        <v>200000</v>
      </c>
      <c r="AK405">
        <v>402</v>
      </c>
      <c r="AL405" s="198">
        <v>58788393.65099512</v>
      </c>
    </row>
    <row r="406" spans="13:38" x14ac:dyDescent="0.25">
      <c r="M406">
        <v>404</v>
      </c>
      <c r="N406">
        <f t="shared" si="29"/>
        <v>40</v>
      </c>
      <c r="O406">
        <f t="shared" si="30"/>
        <v>3000</v>
      </c>
      <c r="P406">
        <f t="shared" si="31"/>
        <v>0.3</v>
      </c>
      <c r="S406">
        <v>404</v>
      </c>
      <c r="T406" s="192">
        <v>65204426.460423097</v>
      </c>
      <c r="U406" s="192">
        <v>66093036.566840291</v>
      </c>
      <c r="V406" s="192">
        <v>66944256.466210142</v>
      </c>
      <c r="W406" s="192">
        <v>67300681.162390694</v>
      </c>
      <c r="X406" s="192">
        <v>67674640.259291425</v>
      </c>
      <c r="Y406" s="192">
        <v>68163513.314203978</v>
      </c>
      <c r="Z406" s="192">
        <v>68754981.533725575</v>
      </c>
      <c r="AA406" s="192">
        <v>69643973.906089261</v>
      </c>
      <c r="AB406" s="192">
        <v>70238857.723283187</v>
      </c>
      <c r="AC406" s="192">
        <v>70893431.933995634</v>
      </c>
      <c r="AD406" s="192">
        <v>71199907.347125784</v>
      </c>
      <c r="AE406" s="192">
        <f t="shared" si="32"/>
        <v>71199907.347125784</v>
      </c>
      <c r="AF406" s="192">
        <f>HLOOKUP(MAX(T406:AD406),T406:$AD$1158,COUNT(AD406:$AD$1158),FALSE)</f>
        <v>200000</v>
      </c>
      <c r="AK406">
        <v>403</v>
      </c>
      <c r="AL406" s="198">
        <v>63300408.71502699</v>
      </c>
    </row>
    <row r="407" spans="13:38" x14ac:dyDescent="0.25">
      <c r="M407">
        <v>405</v>
      </c>
      <c r="N407">
        <f t="shared" si="29"/>
        <v>50</v>
      </c>
      <c r="O407">
        <f t="shared" si="30"/>
        <v>3000</v>
      </c>
      <c r="P407">
        <f t="shared" si="31"/>
        <v>0.3</v>
      </c>
      <c r="S407">
        <v>405</v>
      </c>
      <c r="T407" s="192">
        <v>69031201.151781142</v>
      </c>
      <c r="U407" s="192">
        <v>70133552.858957052</v>
      </c>
      <c r="V407" s="192">
        <v>71132857.610757455</v>
      </c>
      <c r="W407" s="192">
        <v>71705987.754790395</v>
      </c>
      <c r="X407" s="192">
        <v>72262342.00183256</v>
      </c>
      <c r="Y407" s="192">
        <v>72894854.138535246</v>
      </c>
      <c r="Z407" s="192">
        <v>73667235.5846515</v>
      </c>
      <c r="AA407" s="192">
        <v>74778861.099054798</v>
      </c>
      <c r="AB407" s="192">
        <v>75556140.066390187</v>
      </c>
      <c r="AC407" s="192">
        <v>76491413.704828978</v>
      </c>
      <c r="AD407" s="192">
        <v>76881979.990515694</v>
      </c>
      <c r="AE407" s="192">
        <f t="shared" si="32"/>
        <v>76881979.990515694</v>
      </c>
      <c r="AF407" s="192">
        <f>HLOOKUP(MAX(T407:AD407),T407:$AD$1158,COUNT(AD407:$AD$1158),FALSE)</f>
        <v>200000</v>
      </c>
      <c r="AK407">
        <v>404</v>
      </c>
      <c r="AL407" s="198">
        <v>67775764.573143765</v>
      </c>
    </row>
    <row r="408" spans="13:38" x14ac:dyDescent="0.25">
      <c r="M408">
        <v>406</v>
      </c>
      <c r="N408">
        <f t="shared" si="29"/>
        <v>-75</v>
      </c>
      <c r="O408">
        <f t="shared" si="30"/>
        <v>5000</v>
      </c>
      <c r="P408">
        <f t="shared" si="31"/>
        <v>0.3</v>
      </c>
      <c r="S408">
        <v>406</v>
      </c>
      <c r="T408" s="192">
        <v>20460315.976241004</v>
      </c>
      <c r="U408" s="192">
        <v>19320693.299093369</v>
      </c>
      <c r="V408" s="192">
        <v>18076377.977912813</v>
      </c>
      <c r="W408" s="192">
        <v>16839960.435153037</v>
      </c>
      <c r="X408" s="192">
        <v>15036753.733442646</v>
      </c>
      <c r="Y408" s="192">
        <v>13145036.992830504</v>
      </c>
      <c r="Z408" s="192">
        <v>11969198.836966306</v>
      </c>
      <c r="AA408" s="192">
        <v>10837201.0231803</v>
      </c>
      <c r="AB408" s="192">
        <v>9143473.9302019048</v>
      </c>
      <c r="AC408" s="192">
        <v>7684633.3469971716</v>
      </c>
      <c r="AD408" s="192">
        <v>5922541.4938593116</v>
      </c>
      <c r="AE408" s="192">
        <f t="shared" si="32"/>
        <v>20460315.976241004</v>
      </c>
      <c r="AF408" s="192">
        <f>HLOOKUP(MAX(T408:AD408),T408:$AD$1158,COUNT(AD408:$AD$1158),FALSE)</f>
        <v>150000</v>
      </c>
      <c r="AK408">
        <v>405</v>
      </c>
      <c r="AL408" s="198">
        <v>72287779.637175635</v>
      </c>
    </row>
    <row r="409" spans="13:38" x14ac:dyDescent="0.25">
      <c r="M409">
        <v>407</v>
      </c>
      <c r="N409">
        <f t="shared" si="29"/>
        <v>-65</v>
      </c>
      <c r="O409">
        <f t="shared" si="30"/>
        <v>5000</v>
      </c>
      <c r="P409">
        <f t="shared" si="31"/>
        <v>0.3</v>
      </c>
      <c r="S409">
        <v>407</v>
      </c>
      <c r="T409" s="192">
        <v>24262791.140207049</v>
      </c>
      <c r="U409" s="192">
        <v>23305563.613200873</v>
      </c>
      <c r="V409" s="192">
        <v>22243643.44216178</v>
      </c>
      <c r="W409" s="192">
        <v>21154280.940554269</v>
      </c>
      <c r="X409" s="192">
        <v>19531987.465438534</v>
      </c>
      <c r="Y409" s="192">
        <v>17821183.951421041</v>
      </c>
      <c r="Z409" s="192">
        <v>16866044.901781119</v>
      </c>
      <c r="AA409" s="192">
        <v>15875174.434960134</v>
      </c>
      <c r="AB409" s="192">
        <v>14362360.568576392</v>
      </c>
      <c r="AC409" s="192">
        <v>13128664.862236369</v>
      </c>
      <c r="AD409" s="192">
        <v>11548968.15923997</v>
      </c>
      <c r="AE409" s="192">
        <f t="shared" si="32"/>
        <v>24262791.140207049</v>
      </c>
      <c r="AF409" s="192">
        <f>HLOOKUP(MAX(T409:AD409),T409:$AD$1158,COUNT(AD409:$AD$1158),FALSE)</f>
        <v>150000</v>
      </c>
      <c r="AK409">
        <v>406</v>
      </c>
      <c r="AL409" s="198">
        <v>15674876.755732752</v>
      </c>
    </row>
    <row r="410" spans="13:38" x14ac:dyDescent="0.25">
      <c r="M410">
        <v>408</v>
      </c>
      <c r="N410">
        <f t="shared" si="29"/>
        <v>-55</v>
      </c>
      <c r="O410">
        <f t="shared" si="30"/>
        <v>5000</v>
      </c>
      <c r="P410">
        <f t="shared" si="31"/>
        <v>0.3</v>
      </c>
      <c r="S410">
        <v>408</v>
      </c>
      <c r="T410" s="192">
        <v>27921916.574234828</v>
      </c>
      <c r="U410" s="192">
        <v>27258057.665412813</v>
      </c>
      <c r="V410" s="192">
        <v>26410908.906410754</v>
      </c>
      <c r="W410" s="192">
        <v>25581689.794720933</v>
      </c>
      <c r="X410" s="192">
        <v>24064043.229970425</v>
      </c>
      <c r="Y410" s="192">
        <v>22535634.866094396</v>
      </c>
      <c r="Z410" s="192">
        <v>21723105.086966306</v>
      </c>
      <c r="AA410" s="192">
        <v>20954415.649916414</v>
      </c>
      <c r="AB410" s="192">
        <v>19623996.933674127</v>
      </c>
      <c r="AC410" s="192">
        <v>18367461.520222478</v>
      </c>
      <c r="AD410" s="192">
        <v>17175394.824620631</v>
      </c>
      <c r="AE410" s="192">
        <f t="shared" si="32"/>
        <v>27921916.574234828</v>
      </c>
      <c r="AF410" s="192">
        <f>HLOOKUP(MAX(T410:AD410),T410:$AD$1158,COUNT(AD410:$AD$1158),FALSE)</f>
        <v>150000</v>
      </c>
      <c r="AK410">
        <v>407</v>
      </c>
      <c r="AL410" s="198">
        <v>20131245.841755368</v>
      </c>
    </row>
    <row r="411" spans="13:38" x14ac:dyDescent="0.25">
      <c r="M411">
        <v>409</v>
      </c>
      <c r="N411">
        <f t="shared" si="29"/>
        <v>-45</v>
      </c>
      <c r="O411">
        <f t="shared" si="30"/>
        <v>5000</v>
      </c>
      <c r="P411">
        <f t="shared" si="31"/>
        <v>0.3</v>
      </c>
      <c r="S411">
        <v>409</v>
      </c>
      <c r="T411" s="192">
        <v>31724391.738200881</v>
      </c>
      <c r="U411" s="192">
        <v>31242927.979520328</v>
      </c>
      <c r="V411" s="192">
        <v>30544316.18521734</v>
      </c>
      <c r="W411" s="192">
        <v>29689624.063625261</v>
      </c>
      <c r="X411" s="192">
        <v>28559276.961966313</v>
      </c>
      <c r="Y411" s="192">
        <v>27211781.824684933</v>
      </c>
      <c r="Z411" s="192">
        <v>26619951.151781119</v>
      </c>
      <c r="AA411" s="192">
        <v>25992389.061696246</v>
      </c>
      <c r="AB411" s="192">
        <v>24842883.572048616</v>
      </c>
      <c r="AC411" s="192">
        <v>23811493.035461675</v>
      </c>
      <c r="AD411" s="192">
        <v>22756107.916184418</v>
      </c>
      <c r="AE411" s="192">
        <f t="shared" si="32"/>
        <v>31724391.738200881</v>
      </c>
      <c r="AF411" s="192">
        <f>HLOOKUP(MAX(T411:AD411),T411:$AD$1158,COUNT(AD411:$AD$1158),FALSE)</f>
        <v>150000</v>
      </c>
      <c r="AK411">
        <v>408</v>
      </c>
      <c r="AL411" s="198">
        <v>24551407.834131394</v>
      </c>
    </row>
    <row r="412" spans="13:38" x14ac:dyDescent="0.25">
      <c r="M412">
        <v>410</v>
      </c>
      <c r="N412">
        <f t="shared" si="29"/>
        <v>-35</v>
      </c>
      <c r="O412">
        <f t="shared" si="30"/>
        <v>5000</v>
      </c>
      <c r="P412">
        <f t="shared" si="31"/>
        <v>0.3</v>
      </c>
      <c r="S412">
        <v>410</v>
      </c>
      <c r="T412" s="192">
        <v>35526866.902166925</v>
      </c>
      <c r="U412" s="192">
        <v>35227798.293627836</v>
      </c>
      <c r="V412" s="192">
        <v>34554479.669013634</v>
      </c>
      <c r="W412" s="192">
        <v>34039284.678015701</v>
      </c>
      <c r="X412" s="192">
        <v>33091332.726498201</v>
      </c>
      <c r="Y412" s="192">
        <v>31926232.739358284</v>
      </c>
      <c r="Z412" s="192">
        <v>31477011.336966306</v>
      </c>
      <c r="AA412" s="192">
        <v>31162419.443640694</v>
      </c>
      <c r="AB412" s="192">
        <v>30104519.937146351</v>
      </c>
      <c r="AC412" s="192">
        <v>29211292.900430817</v>
      </c>
      <c r="AD412" s="192">
        <v>28382534.581565075</v>
      </c>
      <c r="AE412" s="192">
        <f t="shared" si="32"/>
        <v>35526866.902166925</v>
      </c>
      <c r="AF412" s="192">
        <f>HLOOKUP(MAX(T412:AD412),T412:$AD$1158,COUNT(AD412:$AD$1158),FALSE)</f>
        <v>150000</v>
      </c>
      <c r="AK412">
        <v>409</v>
      </c>
      <c r="AL412" s="198">
        <v>29087432.526176505</v>
      </c>
    </row>
    <row r="413" spans="13:38" x14ac:dyDescent="0.25">
      <c r="M413">
        <v>411</v>
      </c>
      <c r="N413">
        <f t="shared" si="29"/>
        <v>-25</v>
      </c>
      <c r="O413">
        <f t="shared" si="30"/>
        <v>5000</v>
      </c>
      <c r="P413">
        <f t="shared" si="31"/>
        <v>0.3</v>
      </c>
      <c r="S413">
        <v>411</v>
      </c>
      <c r="T413" s="192">
        <v>39366415.272151493</v>
      </c>
      <c r="U413" s="192">
        <v>39283896.383905612</v>
      </c>
      <c r="V413" s="192">
        <v>38721745.133262604</v>
      </c>
      <c r="W413" s="192">
        <v>38466693.532182366</v>
      </c>
      <c r="X413" s="192">
        <v>37704396.962609313</v>
      </c>
      <c r="Y413" s="192">
        <v>36462953.297807351</v>
      </c>
      <c r="Z413" s="192">
        <v>36373857.401781127</v>
      </c>
      <c r="AA413" s="192">
        <v>35959388.884870119</v>
      </c>
      <c r="AB413" s="192">
        <v>35366156.30224409</v>
      </c>
      <c r="AC413" s="192">
        <v>34655324.415670015</v>
      </c>
      <c r="AD413" s="192">
        <v>33963247.673128858</v>
      </c>
      <c r="AE413" s="192">
        <f t="shared" si="32"/>
        <v>39366415.272151493</v>
      </c>
      <c r="AF413" s="192">
        <f>HLOOKUP(MAX(T413:AD413),T413:$AD$1158,COUNT(AD413:$AD$1158),FALSE)</f>
        <v>150000</v>
      </c>
      <c r="AK413">
        <v>410</v>
      </c>
      <c r="AL413" s="198">
        <v>33543801.612199128</v>
      </c>
    </row>
    <row r="414" spans="13:38" x14ac:dyDescent="0.25">
      <c r="M414">
        <v>412</v>
      </c>
      <c r="N414">
        <f t="shared" si="29"/>
        <v>-15</v>
      </c>
      <c r="O414">
        <f t="shared" si="30"/>
        <v>5000</v>
      </c>
      <c r="P414">
        <f t="shared" si="31"/>
        <v>0.3</v>
      </c>
      <c r="S414">
        <v>412</v>
      </c>
      <c r="T414" s="192">
        <v>43168890.436117545</v>
      </c>
      <c r="U414" s="192">
        <v>43236390.436117545</v>
      </c>
      <c r="V414" s="192">
        <v>42889010.597511582</v>
      </c>
      <c r="W414" s="192">
        <v>42781014.037583597</v>
      </c>
      <c r="X414" s="192">
        <v>42199630.694605201</v>
      </c>
      <c r="Y414" s="192">
        <v>41177404.212480709</v>
      </c>
      <c r="Z414" s="192">
        <v>41358232.401781119</v>
      </c>
      <c r="AA414" s="192">
        <v>41038630.099826396</v>
      </c>
      <c r="AB414" s="192">
        <v>40585042.940618575</v>
      </c>
      <c r="AC414" s="192">
        <v>40055124.280639149</v>
      </c>
      <c r="AD414" s="192">
        <v>39589674.338509515</v>
      </c>
      <c r="AE414" s="192">
        <f t="shared" si="32"/>
        <v>43236390.436117545</v>
      </c>
      <c r="AF414" s="192">
        <f>HLOOKUP(MAX(T414:AD414),T414:$AD$1158,COUNT(AD414:$AD$1158),FALSE)</f>
        <v>155000</v>
      </c>
      <c r="AK414">
        <v>411</v>
      </c>
      <c r="AL414" s="198">
        <v>37963963.60457515</v>
      </c>
    </row>
    <row r="415" spans="13:38" x14ac:dyDescent="0.25">
      <c r="M415">
        <v>413</v>
      </c>
      <c r="N415">
        <f t="shared" si="29"/>
        <v>-10</v>
      </c>
      <c r="O415">
        <f t="shared" si="30"/>
        <v>5000</v>
      </c>
      <c r="P415">
        <f t="shared" si="31"/>
        <v>0.3</v>
      </c>
      <c r="S415">
        <v>413</v>
      </c>
      <c r="T415" s="192">
        <v>45103617.480870634</v>
      </c>
      <c r="U415" s="192">
        <v>45263921.461066112</v>
      </c>
      <c r="V415" s="192">
        <v>45083833.610628858</v>
      </c>
      <c r="W415" s="192">
        <v>44804447.317869097</v>
      </c>
      <c r="X415" s="192">
        <v>44307912.989486888</v>
      </c>
      <c r="Y415" s="192">
        <v>43698723.817676187</v>
      </c>
      <c r="Z415" s="192">
        <v>43636212.725855201</v>
      </c>
      <c r="AA415" s="192">
        <v>43492248.605484828</v>
      </c>
      <c r="AB415" s="192">
        <v>43399000.952449851</v>
      </c>
      <c r="AC415" s="192">
        <v>42966628.428015701</v>
      </c>
      <c r="AD415" s="192">
        <v>42598724.621431336</v>
      </c>
      <c r="AE415" s="192">
        <f t="shared" si="32"/>
        <v>45263921.461066112</v>
      </c>
      <c r="AF415" s="192">
        <f>HLOOKUP(MAX(T415:AD415),T415:$AD$1158,COUNT(AD415:$AD$1158),FALSE)</f>
        <v>155000</v>
      </c>
      <c r="AK415">
        <v>412</v>
      </c>
      <c r="AL415" s="198">
        <v>42420332.690597758</v>
      </c>
    </row>
    <row r="416" spans="13:38" x14ac:dyDescent="0.25">
      <c r="M416">
        <v>414</v>
      </c>
      <c r="N416">
        <f t="shared" si="29"/>
        <v>-5</v>
      </c>
      <c r="O416">
        <f t="shared" si="30"/>
        <v>5000</v>
      </c>
      <c r="P416">
        <f t="shared" si="31"/>
        <v>0.3</v>
      </c>
      <c r="S416">
        <v>414</v>
      </c>
      <c r="T416" s="192">
        <v>46971365.600083597</v>
      </c>
      <c r="U416" s="192">
        <v>47221260.750225052</v>
      </c>
      <c r="V416" s="192">
        <v>47022417.876318164</v>
      </c>
      <c r="W416" s="192">
        <v>47130674.651974022</v>
      </c>
      <c r="X416" s="192">
        <v>46731686.45913709</v>
      </c>
      <c r="Y416" s="192">
        <v>45891855.127154067</v>
      </c>
      <c r="Z416" s="192">
        <v>46215292.586966313</v>
      </c>
      <c r="AA416" s="192">
        <v>46208660.481770836</v>
      </c>
      <c r="AB416" s="192">
        <v>45648320.573720425</v>
      </c>
      <c r="AC416" s="192">
        <v>45499155.795878351</v>
      </c>
      <c r="AD416" s="192">
        <v>45003990.021379888</v>
      </c>
      <c r="AE416" s="192">
        <f t="shared" si="32"/>
        <v>47221260.750225052</v>
      </c>
      <c r="AF416" s="192">
        <f>HLOOKUP(MAX(T416:AD416),T416:$AD$1158,COUNT(AD416:$AD$1158),FALSE)</f>
        <v>155000</v>
      </c>
      <c r="AK416">
        <v>413</v>
      </c>
      <c r="AL416" s="198">
        <v>44803628.422791064</v>
      </c>
    </row>
    <row r="417" spans="13:38" x14ac:dyDescent="0.25">
      <c r="M417">
        <v>415</v>
      </c>
      <c r="N417">
        <f t="shared" si="29"/>
        <v>0</v>
      </c>
      <c r="O417">
        <f t="shared" si="30"/>
        <v>5000</v>
      </c>
      <c r="P417">
        <f t="shared" si="31"/>
        <v>0.3</v>
      </c>
      <c r="S417">
        <v>415</v>
      </c>
      <c r="T417" s="192">
        <v>48906092.644836679</v>
      </c>
      <c r="U417" s="192">
        <v>49248791.775173612</v>
      </c>
      <c r="V417" s="192">
        <v>49251099.074877828</v>
      </c>
      <c r="W417" s="192">
        <v>49154107.932259522</v>
      </c>
      <c r="X417" s="192">
        <v>48705936.555587716</v>
      </c>
      <c r="Y417" s="192">
        <v>48374870.776266724</v>
      </c>
      <c r="Z417" s="192">
        <v>48493272.911040388</v>
      </c>
      <c r="AA417" s="192">
        <v>48571489.820441097</v>
      </c>
      <c r="AB417" s="192">
        <v>48617887.590824336</v>
      </c>
      <c r="AC417" s="192">
        <v>48410659.943254888</v>
      </c>
      <c r="AD417" s="192">
        <v>48179437.712995119</v>
      </c>
      <c r="AE417" s="192">
        <f t="shared" si="32"/>
        <v>49251099.074877828</v>
      </c>
      <c r="AF417" s="192">
        <f>HLOOKUP(MAX(T417:AD417),T417:$AD$1158,COUNT(AD417:$AD$1158),FALSE)</f>
        <v>160000</v>
      </c>
      <c r="AK417">
        <v>414</v>
      </c>
      <c r="AL417" s="198">
        <v>46876701.776620366</v>
      </c>
    </row>
    <row r="418" spans="13:38" x14ac:dyDescent="0.25">
      <c r="M418">
        <v>416</v>
      </c>
      <c r="N418">
        <f t="shared" si="29"/>
        <v>10</v>
      </c>
      <c r="O418">
        <f t="shared" si="30"/>
        <v>5000</v>
      </c>
      <c r="P418">
        <f t="shared" si="31"/>
        <v>0.3</v>
      </c>
      <c r="S418">
        <v>416</v>
      </c>
      <c r="T418" s="192">
        <v>52776535.353170015</v>
      </c>
      <c r="U418" s="192">
        <v>53304889.865451396</v>
      </c>
      <c r="V418" s="192">
        <v>53384506.353684418</v>
      </c>
      <c r="W418" s="192">
        <v>53503768.546649955</v>
      </c>
      <c r="X418" s="192">
        <v>53201170.287583597</v>
      </c>
      <c r="Y418" s="192">
        <v>53089321.690940075</v>
      </c>
      <c r="Z418" s="192">
        <v>53245298.374003351</v>
      </c>
      <c r="AA418" s="192">
        <v>53609463.232220948</v>
      </c>
      <c r="AB418" s="192">
        <v>53723914.95064944</v>
      </c>
      <c r="AC418" s="192">
        <v>53810459.808224022</v>
      </c>
      <c r="AD418" s="192">
        <v>53639466.969682351</v>
      </c>
      <c r="AE418" s="192">
        <f t="shared" si="32"/>
        <v>53810459.808224022</v>
      </c>
      <c r="AF418" s="192">
        <f>HLOOKUP(MAX(T418:AD418),T418:$AD$1158,COUNT(AD418:$AD$1158),FALSE)</f>
        <v>195000</v>
      </c>
      <c r="AK418">
        <v>415</v>
      </c>
      <c r="AL418" s="198">
        <v>49223790.415167093</v>
      </c>
    </row>
    <row r="419" spans="13:38" x14ac:dyDescent="0.25">
      <c r="M419">
        <v>417</v>
      </c>
      <c r="N419">
        <f t="shared" si="29"/>
        <v>20</v>
      </c>
      <c r="O419">
        <f t="shared" si="30"/>
        <v>5000</v>
      </c>
      <c r="P419">
        <f t="shared" si="31"/>
        <v>0.3</v>
      </c>
      <c r="S419">
        <v>417</v>
      </c>
      <c r="T419" s="192">
        <v>56548116.178787306</v>
      </c>
      <c r="U419" s="192">
        <v>57068306.548193164</v>
      </c>
      <c r="V419" s="192">
        <v>57551771.817933396</v>
      </c>
      <c r="W419" s="192">
        <v>57818089.052051187</v>
      </c>
      <c r="X419" s="192">
        <v>57733226.052115485</v>
      </c>
      <c r="Y419" s="192">
        <v>57765468.649530612</v>
      </c>
      <c r="Z419" s="192">
        <v>58102358.559188537</v>
      </c>
      <c r="AA419" s="192">
        <v>58688704.447177216</v>
      </c>
      <c r="AB419" s="192">
        <v>58942801.589023918</v>
      </c>
      <c r="AC419" s="192">
        <v>59254491.323463224</v>
      </c>
      <c r="AD419" s="192">
        <v>59220180.061246149</v>
      </c>
      <c r="AE419" s="192">
        <f t="shared" si="32"/>
        <v>59254491.323463224</v>
      </c>
      <c r="AF419" s="192">
        <f>HLOOKUP(MAX(T419:AD419),T419:$AD$1158,COUNT(AD419:$AD$1158),FALSE)</f>
        <v>195000</v>
      </c>
      <c r="AK419">
        <v>416</v>
      </c>
      <c r="AL419" s="198">
        <v>53680159.501189701</v>
      </c>
    </row>
    <row r="420" spans="13:38" x14ac:dyDescent="0.25">
      <c r="M420">
        <v>418</v>
      </c>
      <c r="N420">
        <f t="shared" si="29"/>
        <v>30</v>
      </c>
      <c r="O420">
        <f t="shared" si="30"/>
        <v>5000</v>
      </c>
      <c r="P420">
        <f t="shared" si="31"/>
        <v>0.3</v>
      </c>
      <c r="S420">
        <v>418</v>
      </c>
      <c r="T420" s="192">
        <v>60350591.342753351</v>
      </c>
      <c r="U420" s="192">
        <v>61053176.862300664</v>
      </c>
      <c r="V420" s="192">
        <v>61719037.282182351</v>
      </c>
      <c r="W420" s="192">
        <v>62167749.666441619</v>
      </c>
      <c r="X420" s="192">
        <v>62265281.816647381</v>
      </c>
      <c r="Y420" s="192">
        <v>62479919.564203955</v>
      </c>
      <c r="Z420" s="192">
        <v>62999204.624003351</v>
      </c>
      <c r="AA420" s="192">
        <v>63767945.6621335</v>
      </c>
      <c r="AB420" s="192">
        <v>64204437.954121649</v>
      </c>
      <c r="AC420" s="192">
        <v>64654291.188432366</v>
      </c>
      <c r="AD420" s="192">
        <v>64846606.726626813</v>
      </c>
      <c r="AE420" s="192">
        <f t="shared" si="32"/>
        <v>64846606.726626813</v>
      </c>
      <c r="AF420" s="192">
        <f>HLOOKUP(MAX(T420:AD420),T420:$AD$1158,COUNT(AD420:$AD$1158),FALSE)</f>
        <v>200000</v>
      </c>
      <c r="AK420">
        <v>417</v>
      </c>
      <c r="AL420" s="198">
        <v>57968527.672692128</v>
      </c>
    </row>
    <row r="421" spans="13:38" x14ac:dyDescent="0.25">
      <c r="M421">
        <v>419</v>
      </c>
      <c r="N421">
        <f t="shared" si="29"/>
        <v>40</v>
      </c>
      <c r="O421">
        <f t="shared" si="30"/>
        <v>5000</v>
      </c>
      <c r="P421">
        <f t="shared" si="31"/>
        <v>0.3</v>
      </c>
      <c r="S421">
        <v>419</v>
      </c>
      <c r="T421" s="192">
        <v>64153066.506719396</v>
      </c>
      <c r="U421" s="192">
        <v>65076898.690682873</v>
      </c>
      <c r="V421" s="192">
        <v>65960790.754404575</v>
      </c>
      <c r="W421" s="192">
        <v>66353432.175122187</v>
      </c>
      <c r="X421" s="192">
        <v>66760515.548643276</v>
      </c>
      <c r="Y421" s="192">
        <v>67278639.182259515</v>
      </c>
      <c r="Z421" s="192">
        <v>67896050.688818172</v>
      </c>
      <c r="AA421" s="192">
        <v>68805919.073913321</v>
      </c>
      <c r="AB421" s="192">
        <v>69423324.592496142</v>
      </c>
      <c r="AC421" s="192">
        <v>70098322.703671575</v>
      </c>
      <c r="AD421" s="192">
        <v>70427319.81819059</v>
      </c>
      <c r="AE421" s="192">
        <f t="shared" si="32"/>
        <v>70427319.81819059</v>
      </c>
      <c r="AF421" s="192">
        <f>HLOOKUP(MAX(T421:AD421),T421:$AD$1158,COUNT(AD421:$AD$1158),FALSE)</f>
        <v>200000</v>
      </c>
      <c r="AK421">
        <v>418</v>
      </c>
      <c r="AL421" s="198">
        <v>62424896.758714743</v>
      </c>
    </row>
    <row r="422" spans="13:38" x14ac:dyDescent="0.25">
      <c r="M422">
        <v>420</v>
      </c>
      <c r="N422">
        <f t="shared" si="29"/>
        <v>50</v>
      </c>
      <c r="O422">
        <f t="shared" si="30"/>
        <v>5000</v>
      </c>
      <c r="P422">
        <f t="shared" si="31"/>
        <v>0.3</v>
      </c>
      <c r="S422">
        <v>420</v>
      </c>
      <c r="T422" s="192">
        <v>67924647.332336679</v>
      </c>
      <c r="U422" s="192">
        <v>69061769.004790395</v>
      </c>
      <c r="V422" s="192">
        <v>70094198.033211172</v>
      </c>
      <c r="W422" s="192">
        <v>70703092.789512619</v>
      </c>
      <c r="X422" s="192">
        <v>71292571.313175172</v>
      </c>
      <c r="Y422" s="192">
        <v>71954786.140850067</v>
      </c>
      <c r="Z422" s="192">
        <v>72753110.874003351</v>
      </c>
      <c r="AA422" s="192">
        <v>73885160.288869604</v>
      </c>
      <c r="AB422" s="192">
        <v>74684960.957593888</v>
      </c>
      <c r="AC422" s="192">
        <v>75639663.849504888</v>
      </c>
      <c r="AD422" s="192">
        <v>76053746.483571246</v>
      </c>
      <c r="AE422" s="192">
        <f t="shared" si="32"/>
        <v>76053746.483571246</v>
      </c>
      <c r="AF422" s="192">
        <f>HLOOKUP(MAX(T422:AD422),T422:$AD$1158,COUNT(AD422:$AD$1158),FALSE)</f>
        <v>200000</v>
      </c>
      <c r="AK422">
        <v>419</v>
      </c>
      <c r="AL422" s="198">
        <v>66845058.751090765</v>
      </c>
    </row>
    <row r="423" spans="13:38" x14ac:dyDescent="0.25">
      <c r="M423">
        <v>421</v>
      </c>
      <c r="N423">
        <f t="shared" si="29"/>
        <v>-75</v>
      </c>
      <c r="O423">
        <f t="shared" si="30"/>
        <v>7000</v>
      </c>
      <c r="P423">
        <f t="shared" si="31"/>
        <v>0.3</v>
      </c>
      <c r="S423">
        <v>421</v>
      </c>
      <c r="T423" s="192">
        <v>20048362.127861369</v>
      </c>
      <c r="U423" s="192">
        <v>18943509.415991515</v>
      </c>
      <c r="V423" s="192">
        <v>17732318.371431332</v>
      </c>
      <c r="W423" s="192">
        <v>16526146.054366</v>
      </c>
      <c r="X423" s="192">
        <v>14757709.317933384</v>
      </c>
      <c r="Y423" s="192">
        <v>12899116.853941618</v>
      </c>
      <c r="Z423" s="192">
        <v>11745800.399466306</v>
      </c>
      <c r="AA423" s="192">
        <v>10634226.486143263</v>
      </c>
      <c r="AB423" s="192">
        <v>8965448.0332111642</v>
      </c>
      <c r="AC423" s="192">
        <v>7527483.4627379142</v>
      </c>
      <c r="AD423" s="192">
        <v>5787913.3109889403</v>
      </c>
      <c r="AE423" s="192">
        <f t="shared" si="32"/>
        <v>20048362.127861369</v>
      </c>
      <c r="AF423" s="192">
        <f>HLOOKUP(MAX(T423:AD423),T423:$AD$1158,COUNT(AD423:$AD$1158),FALSE)</f>
        <v>150000</v>
      </c>
      <c r="AK423">
        <v>420</v>
      </c>
      <c r="AL423" s="198">
        <v>71301427.837113366</v>
      </c>
    </row>
    <row r="424" spans="13:38" x14ac:dyDescent="0.25">
      <c r="M424">
        <v>422</v>
      </c>
      <c r="N424">
        <f t="shared" si="29"/>
        <v>-65</v>
      </c>
      <c r="O424">
        <f t="shared" si="30"/>
        <v>7000</v>
      </c>
      <c r="P424">
        <f t="shared" si="31"/>
        <v>0.3</v>
      </c>
      <c r="S424">
        <v>422</v>
      </c>
      <c r="T424" s="192">
        <v>23795191.31381816</v>
      </c>
      <c r="U424" s="192">
        <v>22872733.752089765</v>
      </c>
      <c r="V424" s="192">
        <v>21843937.857671041</v>
      </c>
      <c r="W424" s="192">
        <v>20785272.694026493</v>
      </c>
      <c r="X424" s="192">
        <v>19197749.184188534</v>
      </c>
      <c r="Y424" s="192">
        <v>17520069.94679141</v>
      </c>
      <c r="Z424" s="192">
        <v>16587000.486271862</v>
      </c>
      <c r="AA424" s="192">
        <v>15617006.032182358</v>
      </c>
      <c r="AB424" s="192">
        <v>14129140.80584491</v>
      </c>
      <c r="AC424" s="192">
        <v>12915868.999967853</v>
      </c>
      <c r="AD424" s="192">
        <v>11358693.998360343</v>
      </c>
      <c r="AE424" s="192">
        <f t="shared" si="32"/>
        <v>23795191.31381816</v>
      </c>
      <c r="AF424" s="192">
        <f>HLOOKUP(MAX(T424:AD424),T424:$AD$1158,COUNT(AD424:$AD$1158),FALSE)</f>
        <v>150000</v>
      </c>
      <c r="AK424">
        <v>421</v>
      </c>
      <c r="AL424" s="198">
        <v>15383124.926735319</v>
      </c>
    </row>
    <row r="425" spans="13:38" x14ac:dyDescent="0.25">
      <c r="M425">
        <v>423</v>
      </c>
      <c r="N425">
        <f t="shared" si="29"/>
        <v>-55</v>
      </c>
      <c r="O425">
        <f t="shared" si="30"/>
        <v>7000</v>
      </c>
      <c r="P425">
        <f t="shared" si="31"/>
        <v>0.3</v>
      </c>
      <c r="S425">
        <v>423</v>
      </c>
      <c r="T425" s="192">
        <v>27400768.570762601</v>
      </c>
      <c r="U425" s="192">
        <v>26770033.938560959</v>
      </c>
      <c r="V425" s="192">
        <v>25955557.343910754</v>
      </c>
      <c r="W425" s="192">
        <v>25156040.92319316</v>
      </c>
      <c r="X425" s="192">
        <v>23674158.970711164</v>
      </c>
      <c r="Y425" s="192">
        <v>22178874.883455504</v>
      </c>
      <c r="Z425" s="192">
        <v>21388866.805716306</v>
      </c>
      <c r="AA425" s="192">
        <v>20640601.269129373</v>
      </c>
      <c r="AB425" s="192">
        <v>19335131.192933384</v>
      </c>
      <c r="AC425" s="192">
        <v>18101117.480870631</v>
      </c>
      <c r="AD425" s="192">
        <v>16929474.685731739</v>
      </c>
      <c r="AE425" s="192">
        <f t="shared" si="32"/>
        <v>27400768.570762601</v>
      </c>
      <c r="AF425" s="192">
        <f>HLOOKUP(MAX(T425:AD425),T425:$AD$1158,COUNT(AD425:$AD$1158),FALSE)</f>
        <v>150000</v>
      </c>
      <c r="AK425">
        <v>422</v>
      </c>
      <c r="AL425" s="198">
        <v>19783848.034748673</v>
      </c>
    </row>
    <row r="426" spans="13:38" x14ac:dyDescent="0.25">
      <c r="M426">
        <v>424</v>
      </c>
      <c r="N426">
        <f t="shared" si="29"/>
        <v>-45</v>
      </c>
      <c r="O426">
        <f t="shared" si="30"/>
        <v>7000</v>
      </c>
      <c r="P426">
        <f t="shared" si="31"/>
        <v>0.3</v>
      </c>
      <c r="S426">
        <v>424</v>
      </c>
      <c r="T426" s="192">
        <v>31147597.756719396</v>
      </c>
      <c r="U426" s="192">
        <v>30699258.274659209</v>
      </c>
      <c r="V426" s="192">
        <v>30033770.756976593</v>
      </c>
      <c r="W426" s="192">
        <v>29211421.662004888</v>
      </c>
      <c r="X426" s="192">
        <v>28114198.836966306</v>
      </c>
      <c r="Y426" s="192">
        <v>26799827.976305299</v>
      </c>
      <c r="Z426" s="192">
        <v>26230066.892521866</v>
      </c>
      <c r="AA426" s="192">
        <v>25623380.81516847</v>
      </c>
      <c r="AB426" s="192">
        <v>24498823.965567134</v>
      </c>
      <c r="AC426" s="192">
        <v>23489503.018100567</v>
      </c>
      <c r="AD426" s="192">
        <v>22454993.911554784</v>
      </c>
      <c r="AE426" s="192">
        <f t="shared" si="32"/>
        <v>31147597.756719396</v>
      </c>
      <c r="AF426" s="192">
        <f>HLOOKUP(MAX(T426:AD426),T426:$AD$1158,COUNT(AD426:$AD$1158),FALSE)</f>
        <v>150000</v>
      </c>
      <c r="AK426">
        <v>423</v>
      </c>
      <c r="AL426" s="198">
        <v>24148816.161383957</v>
      </c>
    </row>
    <row r="427" spans="13:38" x14ac:dyDescent="0.25">
      <c r="M427">
        <v>425</v>
      </c>
      <c r="N427">
        <f t="shared" si="29"/>
        <v>-35</v>
      </c>
      <c r="O427">
        <f t="shared" si="30"/>
        <v>7000</v>
      </c>
      <c r="P427">
        <f t="shared" si="31"/>
        <v>0.3</v>
      </c>
      <c r="S427">
        <v>425</v>
      </c>
      <c r="T427" s="192">
        <v>34894426.942676187</v>
      </c>
      <c r="U427" s="192">
        <v>34628482.610757463</v>
      </c>
      <c r="V427" s="192">
        <v>33990386.06368956</v>
      </c>
      <c r="W427" s="192">
        <v>33505436.298386067</v>
      </c>
      <c r="X427" s="192">
        <v>32590608.623488948</v>
      </c>
      <c r="Y427" s="192">
        <v>31458632.912969396</v>
      </c>
      <c r="Z427" s="192">
        <v>31031933.211966306</v>
      </c>
      <c r="AA427" s="192">
        <v>30736770.572112918</v>
      </c>
      <c r="AB427" s="192">
        <v>29704814.352655612</v>
      </c>
      <c r="AC427" s="192">
        <v>28834109.017328963</v>
      </c>
      <c r="AD427" s="192">
        <v>28025774.59892619</v>
      </c>
      <c r="AE427" s="192">
        <f t="shared" si="32"/>
        <v>34894426.942676187</v>
      </c>
      <c r="AF427" s="192">
        <f>HLOOKUP(MAX(T427:AD427),T427:$AD$1158,COUNT(AD427:$AD$1158),FALSE)</f>
        <v>150000</v>
      </c>
      <c r="AK427">
        <v>424</v>
      </c>
      <c r="AL427" s="198">
        <v>28628200.228429072</v>
      </c>
    </row>
    <row r="428" spans="13:38" x14ac:dyDescent="0.25">
      <c r="M428">
        <v>426</v>
      </c>
      <c r="N428">
        <f t="shared" si="29"/>
        <v>-25</v>
      </c>
      <c r="O428">
        <f t="shared" si="30"/>
        <v>7000</v>
      </c>
      <c r="P428">
        <f t="shared" si="31"/>
        <v>0.3</v>
      </c>
      <c r="S428">
        <v>426</v>
      </c>
      <c r="T428" s="192">
        <v>38677786.799929276</v>
      </c>
      <c r="U428" s="192">
        <v>38627940.076035239</v>
      </c>
      <c r="V428" s="192">
        <v>38102005.549929269</v>
      </c>
      <c r="W428" s="192">
        <v>37876204.527552731</v>
      </c>
      <c r="X428" s="192">
        <v>37147032.23460006</v>
      </c>
      <c r="Y428" s="192">
        <v>35941805.294335142</v>
      </c>
      <c r="Z428" s="192">
        <v>35873133.298771866</v>
      </c>
      <c r="AA428" s="192">
        <v>35481186.483249746</v>
      </c>
      <c r="AB428" s="192">
        <v>34910804.73974409</v>
      </c>
      <c r="AC428" s="192">
        <v>34222494.55455891</v>
      </c>
      <c r="AD428" s="192">
        <v>33551293.824749231</v>
      </c>
      <c r="AE428" s="192">
        <f t="shared" si="32"/>
        <v>38677786.799929276</v>
      </c>
      <c r="AF428" s="192">
        <f>HLOOKUP(MAX(T428:AD428),T428:$AD$1158,COUNT(AD428:$AD$1158),FALSE)</f>
        <v>150000</v>
      </c>
      <c r="AK428">
        <v>425</v>
      </c>
      <c r="AL428" s="198">
        <v>33028923.336442426</v>
      </c>
    </row>
    <row r="429" spans="13:38" x14ac:dyDescent="0.25">
      <c r="M429">
        <v>427</v>
      </c>
      <c r="N429">
        <f t="shared" si="29"/>
        <v>-15</v>
      </c>
      <c r="O429">
        <f t="shared" si="30"/>
        <v>7000</v>
      </c>
      <c r="P429">
        <f t="shared" si="31"/>
        <v>0.3</v>
      </c>
      <c r="S429">
        <v>427</v>
      </c>
      <c r="T429" s="192">
        <v>42424615.985886067</v>
      </c>
      <c r="U429" s="192">
        <v>42525240.262506433</v>
      </c>
      <c r="V429" s="192">
        <v>42213625.036168985</v>
      </c>
      <c r="W429" s="192">
        <v>42135331.167213224</v>
      </c>
      <c r="X429" s="192">
        <v>41587072.100855201</v>
      </c>
      <c r="Y429" s="192">
        <v>40600610.230999231</v>
      </c>
      <c r="Z429" s="192">
        <v>40800867.673771866</v>
      </c>
      <c r="AA429" s="192">
        <v>40504781.720196761</v>
      </c>
      <c r="AB429" s="192">
        <v>40074497.512377836</v>
      </c>
      <c r="AC429" s="192">
        <v>39567100.553787306</v>
      </c>
      <c r="AD429" s="192">
        <v>39122074.512120627</v>
      </c>
      <c r="AE429" s="192">
        <f t="shared" si="32"/>
        <v>42525240.262506433</v>
      </c>
      <c r="AF429" s="192">
        <f>HLOOKUP(MAX(T429:AD429),T429:$AD$1158,COUNT(AD429:$AD$1158),FALSE)</f>
        <v>155000</v>
      </c>
      <c r="AK429">
        <v>426</v>
      </c>
      <c r="AL429" s="198">
        <v>37393891.463077709</v>
      </c>
    </row>
    <row r="430" spans="13:38" x14ac:dyDescent="0.25">
      <c r="M430">
        <v>428</v>
      </c>
      <c r="N430">
        <f t="shared" si="29"/>
        <v>-10</v>
      </c>
      <c r="O430">
        <f t="shared" si="30"/>
        <v>7000</v>
      </c>
      <c r="P430">
        <f t="shared" si="31"/>
        <v>0.3</v>
      </c>
      <c r="S430">
        <v>428</v>
      </c>
      <c r="T430" s="192">
        <v>44331029.951935448</v>
      </c>
      <c r="U430" s="192">
        <v>44524458.208751298</v>
      </c>
      <c r="V430" s="192">
        <v>44379140.323591821</v>
      </c>
      <c r="W430" s="192">
        <v>44132878.307452425</v>
      </c>
      <c r="X430" s="192">
        <v>43669468.25569059</v>
      </c>
      <c r="Y430" s="192">
        <v>43092169.998231746</v>
      </c>
      <c r="Z430" s="192">
        <v>43052961.857799649</v>
      </c>
      <c r="AA430" s="192">
        <v>42931519.438818164</v>
      </c>
      <c r="AB430" s="192">
        <v>42858695.686246149</v>
      </c>
      <c r="AC430" s="192">
        <v>42448844.863200881</v>
      </c>
      <c r="AD430" s="192">
        <v>42101364.957079485</v>
      </c>
      <c r="AE430" s="192">
        <f t="shared" si="32"/>
        <v>44524458.208751298</v>
      </c>
      <c r="AF430" s="192">
        <f>HLOOKUP(MAX(T430:AD430),T430:$AD$1158,COUNT(AD430:$AD$1158),FALSE)</f>
        <v>155000</v>
      </c>
      <c r="AK430">
        <v>427</v>
      </c>
      <c r="AL430" s="198">
        <v>41794614.571091063</v>
      </c>
    </row>
    <row r="431" spans="13:38" x14ac:dyDescent="0.25">
      <c r="M431">
        <v>429</v>
      </c>
      <c r="N431">
        <f t="shared" si="29"/>
        <v>-5</v>
      </c>
      <c r="O431">
        <f t="shared" si="30"/>
        <v>7000</v>
      </c>
      <c r="P431">
        <f t="shared" si="31"/>
        <v>0.3</v>
      </c>
      <c r="S431">
        <v>429</v>
      </c>
      <c r="T431" s="192">
        <v>46171445.171842851</v>
      </c>
      <c r="U431" s="192">
        <v>46454464.598604687</v>
      </c>
      <c r="V431" s="192">
        <v>46291838.449234836</v>
      </c>
      <c r="W431" s="192">
        <v>46429345.803594403</v>
      </c>
      <c r="X431" s="192">
        <v>46063481.887377828</v>
      </c>
      <c r="Y431" s="192">
        <v>45259415.167663328</v>
      </c>
      <c r="Z431" s="192">
        <v>45602733.993216313</v>
      </c>
      <c r="AA431" s="192">
        <v>45618171.477141201</v>
      </c>
      <c r="AB431" s="192">
        <v>45084226.968396351</v>
      </c>
      <c r="AC431" s="192">
        <v>44955486.091017231</v>
      </c>
      <c r="AD431" s="192">
        <v>44482842.017907672</v>
      </c>
      <c r="AE431" s="192">
        <f t="shared" si="32"/>
        <v>46454464.598604687</v>
      </c>
      <c r="AF431" s="192">
        <f>HLOOKUP(MAX(T431:AD431),T431:$AD$1158,COUNT(AD431:$AD$1158),FALSE)</f>
        <v>155000</v>
      </c>
      <c r="AK431">
        <v>428</v>
      </c>
      <c r="AL431" s="198">
        <v>44148150.465321414</v>
      </c>
    </row>
    <row r="432" spans="13:38" x14ac:dyDescent="0.25">
      <c r="M432">
        <v>430</v>
      </c>
      <c r="N432">
        <f t="shared" si="29"/>
        <v>0</v>
      </c>
      <c r="O432">
        <f t="shared" si="30"/>
        <v>7000</v>
      </c>
      <c r="P432">
        <f t="shared" si="31"/>
        <v>0.3</v>
      </c>
      <c r="S432">
        <v>430</v>
      </c>
      <c r="T432" s="192">
        <v>48077859.137892239</v>
      </c>
      <c r="U432" s="192">
        <v>48453682.544849537</v>
      </c>
      <c r="V432" s="192">
        <v>48490759.80983153</v>
      </c>
      <c r="W432" s="192">
        <v>48426892.943833597</v>
      </c>
      <c r="X432" s="192">
        <v>48013491.532439567</v>
      </c>
      <c r="Y432" s="192">
        <v>47713123.091081545</v>
      </c>
      <c r="Z432" s="192">
        <v>47854828.17724409</v>
      </c>
      <c r="AA432" s="192">
        <v>47955114.675765179</v>
      </c>
      <c r="AB432" s="192">
        <v>48022388.458879888</v>
      </c>
      <c r="AC432" s="192">
        <v>47837230.400430813</v>
      </c>
      <c r="AD432" s="192">
        <v>47626884.18290253</v>
      </c>
      <c r="AE432" s="192">
        <f t="shared" si="32"/>
        <v>48490759.80983153</v>
      </c>
      <c r="AF432" s="192">
        <f>HLOOKUP(MAX(T432:AD432),T432:$AD$1158,COUNT(AD432:$AD$1158),FALSE)</f>
        <v>160000</v>
      </c>
      <c r="AK432">
        <v>429</v>
      </c>
      <c r="AL432" s="198">
        <v>46195337.679104418</v>
      </c>
    </row>
    <row r="433" spans="13:38" x14ac:dyDescent="0.25">
      <c r="M433">
        <v>431</v>
      </c>
      <c r="N433">
        <f t="shared" si="29"/>
        <v>10</v>
      </c>
      <c r="O433">
        <f t="shared" si="30"/>
        <v>7000</v>
      </c>
      <c r="P433">
        <f t="shared" si="31"/>
        <v>0.3</v>
      </c>
      <c r="S433">
        <v>431</v>
      </c>
      <c r="T433" s="192">
        <v>51891661.221225575</v>
      </c>
      <c r="U433" s="192">
        <v>52453140.010127313</v>
      </c>
      <c r="V433" s="192">
        <v>52568973.222897381</v>
      </c>
      <c r="W433" s="192">
        <v>52720907.580214761</v>
      </c>
      <c r="X433" s="192">
        <v>52453531.398694701</v>
      </c>
      <c r="Y433" s="192">
        <v>52371928.027745627</v>
      </c>
      <c r="Z433" s="192">
        <v>52552853.350855201</v>
      </c>
      <c r="AA433" s="192">
        <v>52937894.221804269</v>
      </c>
      <c r="AB433" s="192">
        <v>53074415.529353134</v>
      </c>
      <c r="AC433" s="192">
        <v>53181836.399659209</v>
      </c>
      <c r="AD433" s="192">
        <v>53032913.15023791</v>
      </c>
      <c r="AE433" s="192">
        <f t="shared" si="32"/>
        <v>53181836.399659209</v>
      </c>
      <c r="AF433" s="192">
        <f>HLOOKUP(MAX(T433:AD433),T433:$AD$1158,COUNT(AD433:$AD$1158),FALSE)</f>
        <v>195000</v>
      </c>
      <c r="AK433">
        <v>430</v>
      </c>
      <c r="AL433" s="198">
        <v>48513118.59195669</v>
      </c>
    </row>
    <row r="434" spans="13:38" x14ac:dyDescent="0.25">
      <c r="M434">
        <v>432</v>
      </c>
      <c r="N434">
        <f t="shared" si="29"/>
        <v>20</v>
      </c>
      <c r="O434">
        <f t="shared" si="30"/>
        <v>7000</v>
      </c>
      <c r="P434">
        <f t="shared" si="31"/>
        <v>0.3</v>
      </c>
      <c r="S434">
        <v>432</v>
      </c>
      <c r="T434" s="192">
        <v>55608048.181102119</v>
      </c>
      <c r="U434" s="192">
        <v>56164003.162776493</v>
      </c>
      <c r="V434" s="192">
        <v>56680592.709137104</v>
      </c>
      <c r="W434" s="192">
        <v>56980034.219875261</v>
      </c>
      <c r="X434" s="192">
        <v>56929941.185217343</v>
      </c>
      <c r="Y434" s="192">
        <v>56992881.120595425</v>
      </c>
      <c r="Z434" s="192">
        <v>57354719.670299642</v>
      </c>
      <c r="AA434" s="192">
        <v>57961489.458751284</v>
      </c>
      <c r="AB434" s="192">
        <v>58238108.301986881</v>
      </c>
      <c r="AC434" s="192">
        <v>58570221.936889157</v>
      </c>
      <c r="AD434" s="192">
        <v>58558432.376060963</v>
      </c>
      <c r="AE434" s="192">
        <f t="shared" si="32"/>
        <v>58570221.936889157</v>
      </c>
      <c r="AF434" s="192">
        <f>HLOOKUP(MAX(T434:AD434),T434:$AD$1158,COUNT(AD434:$AD$1158),FALSE)</f>
        <v>195000</v>
      </c>
      <c r="AK434">
        <v>431</v>
      </c>
      <c r="AL434" s="198">
        <v>52913841.699970052</v>
      </c>
    </row>
    <row r="435" spans="13:38" x14ac:dyDescent="0.25">
      <c r="M435">
        <v>433</v>
      </c>
      <c r="N435">
        <f t="shared" si="29"/>
        <v>30</v>
      </c>
      <c r="O435">
        <f t="shared" si="30"/>
        <v>7000</v>
      </c>
      <c r="P435">
        <f t="shared" si="31"/>
        <v>0.3</v>
      </c>
      <c r="S435">
        <v>433</v>
      </c>
      <c r="T435" s="192">
        <v>59354877.36705891</v>
      </c>
      <c r="U435" s="192">
        <v>60093227.498874739</v>
      </c>
      <c r="V435" s="192">
        <v>60792212.195376806</v>
      </c>
      <c r="W435" s="192">
        <v>61274048.856256433</v>
      </c>
      <c r="X435" s="192">
        <v>61406350.971739978</v>
      </c>
      <c r="Y435" s="192">
        <v>61651686.057259515</v>
      </c>
      <c r="Z435" s="192">
        <v>62195919.757105201</v>
      </c>
      <c r="AA435" s="192">
        <v>62985084.695698299</v>
      </c>
      <c r="AB435" s="192">
        <v>63444098.689075366</v>
      </c>
      <c r="AC435" s="192">
        <v>63914827.936117552</v>
      </c>
      <c r="AD435" s="192">
        <v>64129213.063432366</v>
      </c>
      <c r="AE435" s="192">
        <f t="shared" si="32"/>
        <v>64129213.063432366</v>
      </c>
      <c r="AF435" s="192">
        <f>HLOOKUP(MAX(T435:AD435),T435:$AD$1158,COUNT(AD435:$AD$1158),FALSE)</f>
        <v>200000</v>
      </c>
      <c r="AK435">
        <v>432</v>
      </c>
      <c r="AL435" s="198">
        <v>57148661.694389135</v>
      </c>
    </row>
    <row r="436" spans="13:38" x14ac:dyDescent="0.25">
      <c r="M436">
        <v>434</v>
      </c>
      <c r="N436">
        <f t="shared" si="29"/>
        <v>40</v>
      </c>
      <c r="O436">
        <f t="shared" si="30"/>
        <v>7000</v>
      </c>
      <c r="P436">
        <f t="shared" si="31"/>
        <v>0.3</v>
      </c>
      <c r="S436">
        <v>434</v>
      </c>
      <c r="T436" s="192">
        <v>63101706.553015687</v>
      </c>
      <c r="U436" s="192">
        <v>64060760.814525478</v>
      </c>
      <c r="V436" s="192">
        <v>64977325.042599022</v>
      </c>
      <c r="W436" s="192">
        <v>65406183.187853664</v>
      </c>
      <c r="X436" s="192">
        <v>65846390.837995112</v>
      </c>
      <c r="Y436" s="192">
        <v>66393765.050315082</v>
      </c>
      <c r="Z436" s="192">
        <v>67037119.843910769</v>
      </c>
      <c r="AA436" s="192">
        <v>67967864.24173741</v>
      </c>
      <c r="AB436" s="192">
        <v>68607791.461709112</v>
      </c>
      <c r="AC436" s="192">
        <v>69303213.473347485</v>
      </c>
      <c r="AD436" s="192">
        <v>69654732.289255396</v>
      </c>
      <c r="AE436" s="192">
        <f t="shared" si="32"/>
        <v>69654732.289255396</v>
      </c>
      <c r="AF436" s="192">
        <f>HLOOKUP(MAX(T436:AD436),T436:$AD$1158,COUNT(AD436:$AD$1158),FALSE)</f>
        <v>200000</v>
      </c>
      <c r="AK436">
        <v>433</v>
      </c>
      <c r="AL436" s="198">
        <v>61549384.802402496</v>
      </c>
    </row>
    <row r="437" spans="13:38" x14ac:dyDescent="0.25">
      <c r="M437">
        <v>435</v>
      </c>
      <c r="N437">
        <f t="shared" si="29"/>
        <v>50</v>
      </c>
      <c r="O437">
        <f t="shared" si="30"/>
        <v>7000</v>
      </c>
      <c r="P437">
        <f t="shared" si="31"/>
        <v>0.3</v>
      </c>
      <c r="S437">
        <v>435</v>
      </c>
      <c r="T437" s="192">
        <v>66818093.512892246</v>
      </c>
      <c r="U437" s="192">
        <v>67989985.150623724</v>
      </c>
      <c r="V437" s="192">
        <v>69055538.455664873</v>
      </c>
      <c r="W437" s="192">
        <v>69700197.824234843</v>
      </c>
      <c r="X437" s="192">
        <v>70322800.624517754</v>
      </c>
      <c r="Y437" s="192">
        <v>71014718.143164873</v>
      </c>
      <c r="Z437" s="192">
        <v>71838986.163355216</v>
      </c>
      <c r="AA437" s="192">
        <v>72991459.478684425</v>
      </c>
      <c r="AB437" s="192">
        <v>73813781.84879759</v>
      </c>
      <c r="AC437" s="192">
        <v>74787913.994180813</v>
      </c>
      <c r="AD437" s="192">
        <v>75225512.976626813</v>
      </c>
      <c r="AE437" s="192">
        <f t="shared" si="32"/>
        <v>75225512.976626813</v>
      </c>
      <c r="AF437" s="192">
        <f>HLOOKUP(MAX(T437:AD437),T437:$AD$1158,COUNT(AD437:$AD$1158),FALSE)</f>
        <v>200000</v>
      </c>
      <c r="AK437">
        <v>434</v>
      </c>
      <c r="AL437" s="198">
        <v>65914352.929037765</v>
      </c>
    </row>
    <row r="438" spans="13:38" x14ac:dyDescent="0.25">
      <c r="M438">
        <v>436</v>
      </c>
      <c r="N438">
        <f t="shared" si="29"/>
        <v>-75</v>
      </c>
      <c r="O438">
        <f t="shared" si="30"/>
        <v>9000</v>
      </c>
      <c r="P438">
        <f t="shared" si="31"/>
        <v>0.3</v>
      </c>
      <c r="S438">
        <v>436</v>
      </c>
      <c r="T438" s="192">
        <v>19636408.279481743</v>
      </c>
      <c r="U438" s="192">
        <v>18566325.532889664</v>
      </c>
      <c r="V438" s="192">
        <v>17388258.764949847</v>
      </c>
      <c r="W438" s="192">
        <v>16212331.673578963</v>
      </c>
      <c r="X438" s="192">
        <v>14478664.902424127</v>
      </c>
      <c r="Y438" s="192">
        <v>12653196.715052728</v>
      </c>
      <c r="Z438" s="192">
        <v>11522401.961966306</v>
      </c>
      <c r="AA438" s="192">
        <v>10431251.949106228</v>
      </c>
      <c r="AB438" s="192">
        <v>8787422.1362204235</v>
      </c>
      <c r="AC438" s="192">
        <v>7370333.5784786548</v>
      </c>
      <c r="AD438" s="192">
        <v>5653285.1281185709</v>
      </c>
      <c r="AE438" s="192">
        <f t="shared" si="32"/>
        <v>19636408.279481743</v>
      </c>
      <c r="AF438" s="192">
        <f>HLOOKUP(MAX(T438:AD438),T438:$AD$1158,COUNT(AD438:$AD$1158),FALSE)</f>
        <v>150000</v>
      </c>
      <c r="AK438">
        <v>435</v>
      </c>
      <c r="AL438" s="198">
        <v>70315076.037051126</v>
      </c>
    </row>
    <row r="439" spans="13:38" x14ac:dyDescent="0.25">
      <c r="M439">
        <v>437</v>
      </c>
      <c r="N439">
        <f t="shared" si="29"/>
        <v>-65</v>
      </c>
      <c r="O439">
        <f t="shared" si="30"/>
        <v>9000</v>
      </c>
      <c r="P439">
        <f t="shared" si="31"/>
        <v>0.3</v>
      </c>
      <c r="S439">
        <v>437</v>
      </c>
      <c r="T439" s="192">
        <v>23327591.487429272</v>
      </c>
      <c r="U439" s="192">
        <v>22439903.890978653</v>
      </c>
      <c r="V439" s="192">
        <v>21444232.273180299</v>
      </c>
      <c r="W439" s="192">
        <v>20416264.447498716</v>
      </c>
      <c r="X439" s="192">
        <v>18863510.902938534</v>
      </c>
      <c r="Y439" s="192">
        <v>17218955.94216178</v>
      </c>
      <c r="Z439" s="192">
        <v>16307956.070762608</v>
      </c>
      <c r="AA439" s="192">
        <v>15358837.629404578</v>
      </c>
      <c r="AB439" s="192">
        <v>13895921.043113429</v>
      </c>
      <c r="AC439" s="192">
        <v>12703073.137699336</v>
      </c>
      <c r="AD439" s="192">
        <v>11168419.837480713</v>
      </c>
      <c r="AE439" s="192">
        <f t="shared" si="32"/>
        <v>23327591.487429272</v>
      </c>
      <c r="AF439" s="192">
        <f>HLOOKUP(MAX(T439:AD439),T439:$AD$1158,COUNT(AD439:$AD$1158),FALSE)</f>
        <v>150000</v>
      </c>
      <c r="AK439">
        <v>436</v>
      </c>
      <c r="AL439" s="198">
        <v>15091373.097737879</v>
      </c>
    </row>
    <row r="440" spans="13:38" x14ac:dyDescent="0.25">
      <c r="M440">
        <v>438</v>
      </c>
      <c r="N440">
        <f t="shared" si="29"/>
        <v>-55</v>
      </c>
      <c r="O440">
        <f t="shared" si="30"/>
        <v>9000</v>
      </c>
      <c r="P440">
        <f t="shared" si="31"/>
        <v>0.3</v>
      </c>
      <c r="S440">
        <v>438</v>
      </c>
      <c r="T440" s="192">
        <v>26879620.567290381</v>
      </c>
      <c r="U440" s="192">
        <v>26282010.211709104</v>
      </c>
      <c r="V440" s="192">
        <v>25500205.781410754</v>
      </c>
      <c r="W440" s="192">
        <v>24730392.051665384</v>
      </c>
      <c r="X440" s="192">
        <v>23284274.711451903</v>
      </c>
      <c r="Y440" s="192">
        <v>21822114.900816619</v>
      </c>
      <c r="Z440" s="192">
        <v>21054628.524466306</v>
      </c>
      <c r="AA440" s="192">
        <v>20326786.888342336</v>
      </c>
      <c r="AB440" s="192">
        <v>19046265.452192646</v>
      </c>
      <c r="AC440" s="192">
        <v>17834773.441518776</v>
      </c>
      <c r="AD440" s="192">
        <v>16683554.546842851</v>
      </c>
      <c r="AE440" s="192">
        <f t="shared" si="32"/>
        <v>26879620.567290381</v>
      </c>
      <c r="AF440" s="192">
        <f>HLOOKUP(MAX(T440:AD440),T440:$AD$1158,COUNT(AD440:$AD$1158),FALSE)</f>
        <v>150000</v>
      </c>
      <c r="AK440">
        <v>437</v>
      </c>
      <c r="AL440" s="198">
        <v>19436450.227741975</v>
      </c>
    </row>
    <row r="441" spans="13:38" x14ac:dyDescent="0.25">
      <c r="M441">
        <v>439</v>
      </c>
      <c r="N441">
        <f t="shared" si="29"/>
        <v>-45</v>
      </c>
      <c r="O441">
        <f t="shared" si="30"/>
        <v>9000</v>
      </c>
      <c r="P441">
        <f t="shared" si="31"/>
        <v>0.3</v>
      </c>
      <c r="S441">
        <v>439</v>
      </c>
      <c r="T441" s="192">
        <v>30570803.77523791</v>
      </c>
      <c r="U441" s="192">
        <v>30155588.569798097</v>
      </c>
      <c r="V441" s="192">
        <v>29523225.328735854</v>
      </c>
      <c r="W441" s="192">
        <v>28733219.260384515</v>
      </c>
      <c r="X441" s="192">
        <v>27669120.711966313</v>
      </c>
      <c r="Y441" s="192">
        <v>26387874.127925672</v>
      </c>
      <c r="Z441" s="192">
        <v>25840182.633262601</v>
      </c>
      <c r="AA441" s="192">
        <v>25254372.56864069</v>
      </c>
      <c r="AB441" s="192">
        <v>24154764.359085649</v>
      </c>
      <c r="AC441" s="192">
        <v>23167513.000739455</v>
      </c>
      <c r="AD441" s="192">
        <v>22153879.906925157</v>
      </c>
      <c r="AE441" s="192">
        <f t="shared" si="32"/>
        <v>30570803.77523791</v>
      </c>
      <c r="AF441" s="192">
        <f>HLOOKUP(MAX(T441:AD441),T441:$AD$1158,COUNT(AD441:$AD$1158),FALSE)</f>
        <v>150000</v>
      </c>
      <c r="AK441">
        <v>438</v>
      </c>
      <c r="AL441" s="198">
        <v>23746224.488636523</v>
      </c>
    </row>
    <row r="442" spans="13:38" x14ac:dyDescent="0.25">
      <c r="M442">
        <v>440</v>
      </c>
      <c r="N442">
        <f t="shared" si="29"/>
        <v>-35</v>
      </c>
      <c r="O442">
        <f t="shared" si="30"/>
        <v>9000</v>
      </c>
      <c r="P442">
        <f t="shared" si="31"/>
        <v>0.3</v>
      </c>
      <c r="S442">
        <v>440</v>
      </c>
      <c r="T442" s="192">
        <v>34261986.983185448</v>
      </c>
      <c r="U442" s="192">
        <v>34029166.92788709</v>
      </c>
      <c r="V442" s="192">
        <v>33426292.458365485</v>
      </c>
      <c r="W442" s="192">
        <v>32971587.918756433</v>
      </c>
      <c r="X442" s="192">
        <v>32089884.520479679</v>
      </c>
      <c r="Y442" s="192">
        <v>30991033.086580515</v>
      </c>
      <c r="Z442" s="192">
        <v>30586855.086966306</v>
      </c>
      <c r="AA442" s="192">
        <v>30311121.700585138</v>
      </c>
      <c r="AB442" s="192">
        <v>29305108.768164869</v>
      </c>
      <c r="AC442" s="192">
        <v>28456925.134227116</v>
      </c>
      <c r="AD442" s="192">
        <v>27669014.616287295</v>
      </c>
      <c r="AE442" s="192">
        <f t="shared" si="32"/>
        <v>34261986.983185448</v>
      </c>
      <c r="AF442" s="192">
        <f>HLOOKUP(MAX(T442:AD442),T442:$AD$1158,COUNT(AD442:$AD$1158),FALSE)</f>
        <v>150000</v>
      </c>
      <c r="AK442">
        <v>439</v>
      </c>
      <c r="AL442" s="198">
        <v>28168967.930681638</v>
      </c>
    </row>
    <row r="443" spans="13:38" x14ac:dyDescent="0.25">
      <c r="M443">
        <v>441</v>
      </c>
      <c r="N443">
        <f t="shared" si="29"/>
        <v>-25</v>
      </c>
      <c r="O443">
        <f t="shared" si="30"/>
        <v>9000</v>
      </c>
      <c r="P443">
        <f t="shared" si="31"/>
        <v>0.3</v>
      </c>
      <c r="S443">
        <v>441</v>
      </c>
      <c r="T443" s="192">
        <v>37989158.327707052</v>
      </c>
      <c r="U443" s="192">
        <v>37971983.768164873</v>
      </c>
      <c r="V443" s="192">
        <v>37482265.966595933</v>
      </c>
      <c r="W443" s="192">
        <v>37285715.522923097</v>
      </c>
      <c r="X443" s="192">
        <v>36589667.506590798</v>
      </c>
      <c r="Y443" s="192">
        <v>35420657.29086291</v>
      </c>
      <c r="Z443" s="192">
        <v>35372409.195762604</v>
      </c>
      <c r="AA443" s="192">
        <v>35002984.081629381</v>
      </c>
      <c r="AB443" s="192">
        <v>34455453.17724409</v>
      </c>
      <c r="AC443" s="192">
        <v>33789664.693447791</v>
      </c>
      <c r="AD443" s="192">
        <v>33139339.976369604</v>
      </c>
      <c r="AE443" s="192">
        <f t="shared" si="32"/>
        <v>37989158.327707052</v>
      </c>
      <c r="AF443" s="192">
        <f>HLOOKUP(MAX(T443:AD443),T443:$AD$1158,COUNT(AD443:$AD$1158),FALSE)</f>
        <v>150000</v>
      </c>
      <c r="AK443">
        <v>440</v>
      </c>
      <c r="AL443" s="198">
        <v>32514045.060685731</v>
      </c>
    </row>
    <row r="444" spans="13:38" x14ac:dyDescent="0.25">
      <c r="M444">
        <v>442</v>
      </c>
      <c r="N444">
        <f t="shared" si="29"/>
        <v>-15</v>
      </c>
      <c r="O444">
        <f t="shared" si="30"/>
        <v>9000</v>
      </c>
      <c r="P444">
        <f t="shared" si="31"/>
        <v>0.3</v>
      </c>
      <c r="S444">
        <v>442</v>
      </c>
      <c r="T444" s="192">
        <v>41680341.535654582</v>
      </c>
      <c r="U444" s="192">
        <v>41814090.088895321</v>
      </c>
      <c r="V444" s="192">
        <v>41538239.474826396</v>
      </c>
      <c r="W444" s="192">
        <v>41489648.296842858</v>
      </c>
      <c r="X444" s="192">
        <v>40974513.507105201</v>
      </c>
      <c r="Y444" s="192">
        <v>40023816.249517746</v>
      </c>
      <c r="Z444" s="192">
        <v>40243502.945762604</v>
      </c>
      <c r="AA444" s="192">
        <v>39970933.340567134</v>
      </c>
      <c r="AB444" s="192">
        <v>39563952.084137097</v>
      </c>
      <c r="AC444" s="192">
        <v>39079076.826935448</v>
      </c>
      <c r="AD444" s="192">
        <v>38654474.685731739</v>
      </c>
      <c r="AE444" s="192">
        <f t="shared" si="32"/>
        <v>41814090.088895321</v>
      </c>
      <c r="AF444" s="192">
        <f>HLOOKUP(MAX(T444:AD444),T444:$AD$1158,COUNT(AD444:$AD$1158),FALSE)</f>
        <v>155000</v>
      </c>
      <c r="AK444">
        <v>441</v>
      </c>
      <c r="AL444" s="198">
        <v>36823819.321580276</v>
      </c>
    </row>
    <row r="445" spans="13:38" x14ac:dyDescent="0.25">
      <c r="M445">
        <v>443</v>
      </c>
      <c r="N445">
        <f t="shared" si="29"/>
        <v>-10</v>
      </c>
      <c r="O445">
        <f t="shared" si="30"/>
        <v>9000</v>
      </c>
      <c r="P445">
        <f t="shared" si="31"/>
        <v>0.3</v>
      </c>
      <c r="S445">
        <v>443</v>
      </c>
      <c r="T445" s="192">
        <v>43558442.423000261</v>
      </c>
      <c r="U445" s="192">
        <v>43784994.956436485</v>
      </c>
      <c r="V445" s="192">
        <v>43674447.036554784</v>
      </c>
      <c r="W445" s="192">
        <v>43461309.297035754</v>
      </c>
      <c r="X445" s="192">
        <v>43031023.521894291</v>
      </c>
      <c r="Y445" s="192">
        <v>42485616.178787299</v>
      </c>
      <c r="Z445" s="192">
        <v>42469710.98974409</v>
      </c>
      <c r="AA445" s="192">
        <v>42370790.272151493</v>
      </c>
      <c r="AB445" s="192">
        <v>42318390.42004244</v>
      </c>
      <c r="AC445" s="192">
        <v>41931061.298386067</v>
      </c>
      <c r="AD445" s="192">
        <v>41604005.292727627</v>
      </c>
      <c r="AE445" s="192">
        <f t="shared" si="32"/>
        <v>43784994.956436485</v>
      </c>
      <c r="AF445" s="192">
        <f>HLOOKUP(MAX(T445:AD445),T445:$AD$1158,COUNT(AD445:$AD$1158),FALSE)</f>
        <v>155000</v>
      </c>
      <c r="AK445">
        <v>442</v>
      </c>
      <c r="AL445" s="198">
        <v>41168896.451584369</v>
      </c>
    </row>
    <row r="446" spans="13:38" x14ac:dyDescent="0.25">
      <c r="M446">
        <v>444</v>
      </c>
      <c r="N446">
        <f t="shared" si="29"/>
        <v>-5</v>
      </c>
      <c r="O446">
        <f t="shared" si="30"/>
        <v>9000</v>
      </c>
      <c r="P446">
        <f t="shared" si="31"/>
        <v>0.3</v>
      </c>
      <c r="S446">
        <v>444</v>
      </c>
      <c r="T446" s="192">
        <v>45371524.743602112</v>
      </c>
      <c r="U446" s="192">
        <v>45687668.446984313</v>
      </c>
      <c r="V446" s="192">
        <v>45561259.022151493</v>
      </c>
      <c r="W446" s="192">
        <v>45728016.955214769</v>
      </c>
      <c r="X446" s="192">
        <v>45395277.315618575</v>
      </c>
      <c r="Y446" s="192">
        <v>44626975.20817259</v>
      </c>
      <c r="Z446" s="192">
        <v>44990175.399466313</v>
      </c>
      <c r="AA446" s="192">
        <v>45027682.472511575</v>
      </c>
      <c r="AB446" s="192">
        <v>44520133.363072269</v>
      </c>
      <c r="AC446" s="192">
        <v>44411816.386156127</v>
      </c>
      <c r="AD446" s="192">
        <v>43961694.014435448</v>
      </c>
      <c r="AE446" s="192">
        <f t="shared" si="32"/>
        <v>45728016.955214769</v>
      </c>
      <c r="AF446" s="192">
        <f>HLOOKUP(MAX(T446:AD446),T446:$AD$1158,COUNT(AD446:$AD$1158),FALSE)</f>
        <v>165000</v>
      </c>
      <c r="AK446">
        <v>443</v>
      </c>
      <c r="AL446" s="198">
        <v>43492672.507851757</v>
      </c>
    </row>
    <row r="447" spans="13:38" x14ac:dyDescent="0.25">
      <c r="M447">
        <v>445</v>
      </c>
      <c r="N447">
        <f t="shared" si="29"/>
        <v>0</v>
      </c>
      <c r="O447">
        <f t="shared" si="30"/>
        <v>9000</v>
      </c>
      <c r="P447">
        <f t="shared" si="31"/>
        <v>0.3</v>
      </c>
      <c r="S447">
        <v>445</v>
      </c>
      <c r="T447" s="192">
        <v>47249625.630947791</v>
      </c>
      <c r="U447" s="192">
        <v>47658573.314525463</v>
      </c>
      <c r="V447" s="192">
        <v>47730420.544785239</v>
      </c>
      <c r="W447" s="192">
        <v>47699677.955407672</v>
      </c>
      <c r="X447" s="192">
        <v>47321046.50929141</v>
      </c>
      <c r="Y447" s="192">
        <v>47051375.405896351</v>
      </c>
      <c r="Z447" s="192">
        <v>47216383.443447791</v>
      </c>
      <c r="AA447" s="192">
        <v>47338739.531089246</v>
      </c>
      <c r="AB447" s="192">
        <v>47426889.326935448</v>
      </c>
      <c r="AC447" s="192">
        <v>47263800.857606746</v>
      </c>
      <c r="AD447" s="192">
        <v>47074330.652809925</v>
      </c>
      <c r="AE447" s="192">
        <f t="shared" si="32"/>
        <v>47730420.544785239</v>
      </c>
      <c r="AF447" s="192">
        <f>HLOOKUP(MAX(T447:AD447),T447:$AD$1158,COUNT(AD447:$AD$1158),FALSE)</f>
        <v>160000</v>
      </c>
      <c r="AK447">
        <v>444</v>
      </c>
      <c r="AL447" s="198">
        <v>45513973.581588462</v>
      </c>
    </row>
    <row r="448" spans="13:38" x14ac:dyDescent="0.25">
      <c r="M448">
        <v>446</v>
      </c>
      <c r="N448">
        <f t="shared" si="29"/>
        <v>10</v>
      </c>
      <c r="O448">
        <f t="shared" si="30"/>
        <v>9000</v>
      </c>
      <c r="P448">
        <f t="shared" si="31"/>
        <v>0.3</v>
      </c>
      <c r="S448">
        <v>446</v>
      </c>
      <c r="T448" s="192">
        <v>51006787.089281127</v>
      </c>
      <c r="U448" s="192">
        <v>51601390.154803239</v>
      </c>
      <c r="V448" s="192">
        <v>51753440.092110336</v>
      </c>
      <c r="W448" s="192">
        <v>51938046.613779582</v>
      </c>
      <c r="X448" s="192">
        <v>51705892.509805813</v>
      </c>
      <c r="Y448" s="192">
        <v>51654534.364551187</v>
      </c>
      <c r="Z448" s="192">
        <v>51860408.327707045</v>
      </c>
      <c r="AA448" s="192">
        <v>52266325.211387604</v>
      </c>
      <c r="AB448" s="192">
        <v>52424916.108056843</v>
      </c>
      <c r="AC448" s="192">
        <v>52553212.991094396</v>
      </c>
      <c r="AD448" s="192">
        <v>52426359.330793463</v>
      </c>
      <c r="AE448" s="192">
        <f t="shared" si="32"/>
        <v>52553212.991094396</v>
      </c>
      <c r="AF448" s="192">
        <f>HLOOKUP(MAX(T448:AD448),T448:$AD$1158,COUNT(AD448:$AD$1158),FALSE)</f>
        <v>195000</v>
      </c>
      <c r="AK448">
        <v>445</v>
      </c>
      <c r="AL448" s="198">
        <v>47802446.768746294</v>
      </c>
    </row>
    <row r="449" spans="13:38" x14ac:dyDescent="0.25">
      <c r="M449">
        <v>447</v>
      </c>
      <c r="N449">
        <f t="shared" si="29"/>
        <v>20</v>
      </c>
      <c r="O449">
        <f t="shared" si="30"/>
        <v>9000</v>
      </c>
      <c r="P449">
        <f t="shared" si="31"/>
        <v>0.3</v>
      </c>
      <c r="S449">
        <v>447</v>
      </c>
      <c r="T449" s="192">
        <v>54667980.183416933</v>
      </c>
      <c r="U449" s="192">
        <v>55259699.777359843</v>
      </c>
      <c r="V449" s="192">
        <v>55809413.600340798</v>
      </c>
      <c r="W449" s="192">
        <v>56141979.387699343</v>
      </c>
      <c r="X449" s="192">
        <v>56126656.318319194</v>
      </c>
      <c r="Y449" s="192">
        <v>56220293.591660239</v>
      </c>
      <c r="Z449" s="192">
        <v>56607080.781410761</v>
      </c>
      <c r="AA449" s="192">
        <v>57234274.470325366</v>
      </c>
      <c r="AB449" s="192">
        <v>57533415.014949851</v>
      </c>
      <c r="AC449" s="192">
        <v>57885952.550315075</v>
      </c>
      <c r="AD449" s="192">
        <v>57896684.690875776</v>
      </c>
      <c r="AE449" s="192">
        <f t="shared" si="32"/>
        <v>57896684.690875776</v>
      </c>
      <c r="AF449" s="192">
        <f>HLOOKUP(MAX(T449:AD449),T449:$AD$1158,COUNT(AD449:$AD$1158),FALSE)</f>
        <v>200000</v>
      </c>
      <c r="AK449">
        <v>446</v>
      </c>
      <c r="AL449" s="198">
        <v>52147523.898750387</v>
      </c>
    </row>
    <row r="450" spans="13:38" x14ac:dyDescent="0.25">
      <c r="M450">
        <v>448</v>
      </c>
      <c r="N450">
        <f t="shared" si="29"/>
        <v>30</v>
      </c>
      <c r="O450">
        <f t="shared" si="30"/>
        <v>9000</v>
      </c>
      <c r="P450">
        <f t="shared" si="31"/>
        <v>0.3</v>
      </c>
      <c r="S450">
        <v>448</v>
      </c>
      <c r="T450" s="192">
        <v>58359163.39136447</v>
      </c>
      <c r="U450" s="192">
        <v>59133278.135448821</v>
      </c>
      <c r="V450" s="192">
        <v>59865387.108571246</v>
      </c>
      <c r="W450" s="192">
        <v>60380348.046071246</v>
      </c>
      <c r="X450" s="192">
        <v>60547420.126832567</v>
      </c>
      <c r="Y450" s="192">
        <v>60823452.550315075</v>
      </c>
      <c r="Z450" s="192">
        <v>61392634.890207052</v>
      </c>
      <c r="AA450" s="192">
        <v>62202223.729263127</v>
      </c>
      <c r="AB450" s="192">
        <v>62683759.424029067</v>
      </c>
      <c r="AC450" s="192">
        <v>63175364.683802739</v>
      </c>
      <c r="AD450" s="192">
        <v>63411819.40023791</v>
      </c>
      <c r="AE450" s="192">
        <f t="shared" si="32"/>
        <v>63411819.40023791</v>
      </c>
      <c r="AF450" s="192">
        <f>HLOOKUP(MAX(T450:AD450),T450:$AD$1158,COUNT(AD450:$AD$1158),FALSE)</f>
        <v>200000</v>
      </c>
      <c r="AK450">
        <v>447</v>
      </c>
      <c r="AL450" s="198">
        <v>56328795.716086157</v>
      </c>
    </row>
    <row r="451" spans="13:38" x14ac:dyDescent="0.25">
      <c r="M451">
        <v>449</v>
      </c>
      <c r="N451">
        <f t="shared" si="29"/>
        <v>40</v>
      </c>
      <c r="O451">
        <f t="shared" si="30"/>
        <v>9000</v>
      </c>
      <c r="P451">
        <f t="shared" si="31"/>
        <v>0.3</v>
      </c>
      <c r="S451">
        <v>449</v>
      </c>
      <c r="T451" s="192">
        <v>62050346.599311993</v>
      </c>
      <c r="U451" s="192">
        <v>63044622.93836806</v>
      </c>
      <c r="V451" s="192">
        <v>63993859.33079347</v>
      </c>
      <c r="W451" s="192">
        <v>64458934.200585142</v>
      </c>
      <c r="X451" s="192">
        <v>64932266.127346963</v>
      </c>
      <c r="Y451" s="192">
        <v>65508890.918370634</v>
      </c>
      <c r="Z451" s="192">
        <v>66178188.999003351</v>
      </c>
      <c r="AA451" s="192">
        <v>67129809.409561485</v>
      </c>
      <c r="AB451" s="192">
        <v>67792258.330922067</v>
      </c>
      <c r="AC451" s="192">
        <v>68508104.243023425</v>
      </c>
      <c r="AD451" s="192">
        <v>68882144.760320216</v>
      </c>
      <c r="AE451" s="192">
        <f t="shared" si="32"/>
        <v>68882144.760320216</v>
      </c>
      <c r="AF451" s="192">
        <f>HLOOKUP(MAX(T451:AD451),T451:$AD$1158,COUNT(AD451:$AD$1158),FALSE)</f>
        <v>200000</v>
      </c>
      <c r="AK451">
        <v>448</v>
      </c>
      <c r="AL451" s="198">
        <v>60673872.84609025</v>
      </c>
    </row>
    <row r="452" spans="13:38" x14ac:dyDescent="0.25">
      <c r="M452">
        <v>450</v>
      </c>
      <c r="N452">
        <f t="shared" ref="N452:N515" si="33">VLOOKUP(ROUNDUP(MOD(M452,15),0),$J$2:$K$17,2,FALSE)</f>
        <v>50</v>
      </c>
      <c r="O452">
        <f t="shared" ref="O452:O515" si="34">VLOOKUP(ROUNDUP(MOD(M452/15,11),0),$J$20:$K$31,2,FALSE)</f>
        <v>9000</v>
      </c>
      <c r="P452">
        <f t="shared" ref="P452:P515" si="35">VLOOKUP(ROUNDUP(MOD(M452/165,7),0),$J$34:$K$41,2,FALSE)</f>
        <v>0.3</v>
      </c>
      <c r="S452">
        <v>450</v>
      </c>
      <c r="T452" s="192">
        <v>65711539.693447798</v>
      </c>
      <c r="U452" s="192">
        <v>66918201.296457052</v>
      </c>
      <c r="V452" s="192">
        <v>68016878.878118575</v>
      </c>
      <c r="W452" s="192">
        <v>68697302.858957052</v>
      </c>
      <c r="X452" s="192">
        <v>69353029.935860336</v>
      </c>
      <c r="Y452" s="192">
        <v>70074650.145479694</v>
      </c>
      <c r="Z452" s="192">
        <v>70924861.452707052</v>
      </c>
      <c r="AA452" s="192">
        <v>72097758.668499231</v>
      </c>
      <c r="AB452" s="192">
        <v>72942602.740001291</v>
      </c>
      <c r="AC452" s="192">
        <v>73936164.138856739</v>
      </c>
      <c r="AD452" s="192">
        <v>74397279.469682366</v>
      </c>
      <c r="AE452" s="192">
        <f t="shared" ref="AE452:AE515" si="36">MAX(T452:AD452)</f>
        <v>74397279.469682366</v>
      </c>
      <c r="AF452" s="192">
        <f>HLOOKUP(MAX(T452:AD452),T452:$AD$1158,COUNT(AD452:$AD$1158),FALSE)</f>
        <v>200000</v>
      </c>
      <c r="AK452">
        <v>449</v>
      </c>
      <c r="AL452" s="198">
        <v>64983647.106984764</v>
      </c>
    </row>
    <row r="453" spans="13:38" x14ac:dyDescent="0.25">
      <c r="M453">
        <v>451</v>
      </c>
      <c r="N453">
        <f t="shared" si="33"/>
        <v>-75</v>
      </c>
      <c r="O453">
        <f t="shared" si="34"/>
        <v>11000</v>
      </c>
      <c r="P453">
        <f t="shared" si="35"/>
        <v>0.3</v>
      </c>
      <c r="S453">
        <v>451</v>
      </c>
      <c r="T453" s="192">
        <v>19224454.431102112</v>
      </c>
      <c r="U453" s="192">
        <v>18189141.649787813</v>
      </c>
      <c r="V453" s="192">
        <v>17044199.158468366</v>
      </c>
      <c r="W453" s="192">
        <v>15898517.292791925</v>
      </c>
      <c r="X453" s="192">
        <v>14199620.486914866</v>
      </c>
      <c r="Y453" s="192">
        <v>12407276.576163838</v>
      </c>
      <c r="Z453" s="192">
        <v>11299003.524466306</v>
      </c>
      <c r="AA453" s="192">
        <v>10228277.412069188</v>
      </c>
      <c r="AB453" s="192">
        <v>8609396.2392296828</v>
      </c>
      <c r="AC453" s="192">
        <v>7213183.6942193937</v>
      </c>
      <c r="AD453" s="192">
        <v>5518656.9452481996</v>
      </c>
      <c r="AE453" s="192">
        <f t="shared" si="36"/>
        <v>19224454.431102112</v>
      </c>
      <c r="AF453" s="192">
        <f>HLOOKUP(MAX(T453:AD453),T453:$AD$1158,COUNT(AD453:$AD$1158),FALSE)</f>
        <v>150000</v>
      </c>
      <c r="AK453">
        <v>450</v>
      </c>
      <c r="AL453" s="198">
        <v>69328724.236988872</v>
      </c>
    </row>
    <row r="454" spans="13:38" x14ac:dyDescent="0.25">
      <c r="M454">
        <v>452</v>
      </c>
      <c r="N454">
        <f t="shared" si="33"/>
        <v>-65</v>
      </c>
      <c r="O454">
        <f t="shared" si="34"/>
        <v>11000</v>
      </c>
      <c r="P454">
        <f t="shared" si="35"/>
        <v>0.3</v>
      </c>
      <c r="S454">
        <v>452</v>
      </c>
      <c r="T454" s="192">
        <v>22859991.661040381</v>
      </c>
      <c r="U454" s="192">
        <v>22007074.029867541</v>
      </c>
      <c r="V454" s="192">
        <v>21044526.68868956</v>
      </c>
      <c r="W454" s="192">
        <v>20047256.200970937</v>
      </c>
      <c r="X454" s="192">
        <v>18529272.621688534</v>
      </c>
      <c r="Y454" s="192">
        <v>16917841.937532153</v>
      </c>
      <c r="Z454" s="192">
        <v>16028911.655253343</v>
      </c>
      <c r="AA454" s="192">
        <v>15100669.226626802</v>
      </c>
      <c r="AB454" s="192">
        <v>13662701.280381948</v>
      </c>
      <c r="AC454" s="192">
        <v>12490277.275430815</v>
      </c>
      <c r="AD454" s="192">
        <v>10978145.676601082</v>
      </c>
      <c r="AE454" s="192">
        <f t="shared" si="36"/>
        <v>22859991.661040381</v>
      </c>
      <c r="AF454" s="192">
        <f>HLOOKUP(MAX(T454:AD454),T454:$AD$1158,COUNT(AD454:$AD$1158),FALSE)</f>
        <v>150000</v>
      </c>
      <c r="AK454">
        <v>451</v>
      </c>
      <c r="AL454" s="198">
        <v>14799621.268740445</v>
      </c>
    </row>
    <row r="455" spans="13:38" x14ac:dyDescent="0.25">
      <c r="M455">
        <v>453</v>
      </c>
      <c r="N455">
        <f t="shared" si="33"/>
        <v>-55</v>
      </c>
      <c r="O455">
        <f t="shared" si="34"/>
        <v>11000</v>
      </c>
      <c r="P455">
        <f t="shared" si="35"/>
        <v>0.3</v>
      </c>
      <c r="S455">
        <v>453</v>
      </c>
      <c r="T455" s="192">
        <v>26358472.56381816</v>
      </c>
      <c r="U455" s="192">
        <v>25793986.484857254</v>
      </c>
      <c r="V455" s="192">
        <v>25044854.218910754</v>
      </c>
      <c r="W455" s="192">
        <v>24304743.180137604</v>
      </c>
      <c r="X455" s="192">
        <v>22894390.452192646</v>
      </c>
      <c r="Y455" s="192">
        <v>21465354.918177728</v>
      </c>
      <c r="Z455" s="192">
        <v>20720390.243216306</v>
      </c>
      <c r="AA455" s="192">
        <v>20012972.507555302</v>
      </c>
      <c r="AB455" s="192">
        <v>18757399.711451903</v>
      </c>
      <c r="AC455" s="192">
        <v>17568429.402166922</v>
      </c>
      <c r="AD455" s="192">
        <v>16437634.407953963</v>
      </c>
      <c r="AE455" s="192">
        <f t="shared" si="36"/>
        <v>26358472.56381816</v>
      </c>
      <c r="AF455" s="192">
        <f>HLOOKUP(MAX(T455:AD455),T455:$AD$1158,COUNT(AD455:$AD$1158),FALSE)</f>
        <v>150000</v>
      </c>
      <c r="AK455">
        <v>452</v>
      </c>
      <c r="AL455" s="198">
        <v>19089052.420735281</v>
      </c>
    </row>
    <row r="456" spans="13:38" x14ac:dyDescent="0.25">
      <c r="M456">
        <v>454</v>
      </c>
      <c r="N456">
        <f t="shared" si="33"/>
        <v>-45</v>
      </c>
      <c r="O456">
        <f t="shared" si="34"/>
        <v>11000</v>
      </c>
      <c r="P456">
        <f t="shared" si="35"/>
        <v>0.3</v>
      </c>
      <c r="S456">
        <v>454</v>
      </c>
      <c r="T456" s="192">
        <v>29994009.793756433</v>
      </c>
      <c r="U456" s="192">
        <v>29611918.864936993</v>
      </c>
      <c r="V456" s="192">
        <v>29012679.900495112</v>
      </c>
      <c r="W456" s="192">
        <v>28255016.858764149</v>
      </c>
      <c r="X456" s="192">
        <v>27224042.586966313</v>
      </c>
      <c r="Y456" s="192">
        <v>25975920.279546045</v>
      </c>
      <c r="Z456" s="192">
        <v>25450298.374003347</v>
      </c>
      <c r="AA456" s="192">
        <v>24885364.322112914</v>
      </c>
      <c r="AB456" s="192">
        <v>23810704.752604168</v>
      </c>
      <c r="AC456" s="192">
        <v>22845522.983378343</v>
      </c>
      <c r="AD456" s="192">
        <v>21852765.902295526</v>
      </c>
      <c r="AE456" s="192">
        <f t="shared" si="36"/>
        <v>29994009.793756433</v>
      </c>
      <c r="AF456" s="192">
        <f>HLOOKUP(MAX(T456:AD456),T456:$AD$1158,COUNT(AD456:$AD$1158),FALSE)</f>
        <v>150000</v>
      </c>
      <c r="AK456">
        <v>453</v>
      </c>
      <c r="AL456" s="198">
        <v>23343632.81588909</v>
      </c>
    </row>
    <row r="457" spans="13:38" x14ac:dyDescent="0.25">
      <c r="M457">
        <v>455</v>
      </c>
      <c r="N457">
        <f t="shared" si="33"/>
        <v>-35</v>
      </c>
      <c r="O457">
        <f t="shared" si="34"/>
        <v>11000</v>
      </c>
      <c r="P457">
        <f t="shared" si="35"/>
        <v>0.3</v>
      </c>
      <c r="S457">
        <v>455</v>
      </c>
      <c r="T457" s="192">
        <v>33629547.023694701</v>
      </c>
      <c r="U457" s="192">
        <v>33429851.245016716</v>
      </c>
      <c r="V457" s="192">
        <v>32862198.85304141</v>
      </c>
      <c r="W457" s="192">
        <v>32437739.539126806</v>
      </c>
      <c r="X457" s="192">
        <v>31589160.417470425</v>
      </c>
      <c r="Y457" s="192">
        <v>30523433.260191619</v>
      </c>
      <c r="Z457" s="192">
        <v>30141776.961966306</v>
      </c>
      <c r="AA457" s="192">
        <v>29885472.829057358</v>
      </c>
      <c r="AB457" s="192">
        <v>28905403.183674131</v>
      </c>
      <c r="AC457" s="192">
        <v>28079741.251125261</v>
      </c>
      <c r="AD457" s="192">
        <v>27312254.63364841</v>
      </c>
      <c r="AE457" s="192">
        <f t="shared" si="36"/>
        <v>33629547.023694701</v>
      </c>
      <c r="AF457" s="192">
        <f>HLOOKUP(MAX(T457:AD457),T457:$AD$1158,COUNT(AD457:$AD$1158),FALSE)</f>
        <v>150000</v>
      </c>
      <c r="AK457">
        <v>454</v>
      </c>
      <c r="AL457" s="198">
        <v>27709735.632934205</v>
      </c>
    </row>
    <row r="458" spans="13:38" x14ac:dyDescent="0.25">
      <c r="M458">
        <v>456</v>
      </c>
      <c r="N458">
        <f t="shared" si="33"/>
        <v>-25</v>
      </c>
      <c r="O458">
        <f t="shared" si="34"/>
        <v>11000</v>
      </c>
      <c r="P458">
        <f t="shared" si="35"/>
        <v>0.3</v>
      </c>
      <c r="S458">
        <v>456</v>
      </c>
      <c r="T458" s="192">
        <v>37300529.855484828</v>
      </c>
      <c r="U458" s="192">
        <v>37316027.4602945</v>
      </c>
      <c r="V458" s="192">
        <v>36862526.383262604</v>
      </c>
      <c r="W458" s="192">
        <v>36695226.51829347</v>
      </c>
      <c r="X458" s="192">
        <v>36032302.77858153</v>
      </c>
      <c r="Y458" s="192">
        <v>34899509.287390687</v>
      </c>
      <c r="Z458" s="192">
        <v>34871685.092753351</v>
      </c>
      <c r="AA458" s="192">
        <v>34524781.680009007</v>
      </c>
      <c r="AB458" s="192">
        <v>34000101.61474409</v>
      </c>
      <c r="AC458" s="192">
        <v>33356834.832336679</v>
      </c>
      <c r="AD458" s="192">
        <v>32727386.127989963</v>
      </c>
      <c r="AE458" s="192">
        <f t="shared" si="36"/>
        <v>37316027.4602945</v>
      </c>
      <c r="AF458" s="192">
        <f>HLOOKUP(MAX(T458:AD458),T458:$AD$1158,COUNT(AD458:$AD$1158),FALSE)</f>
        <v>155000</v>
      </c>
      <c r="AK458">
        <v>455</v>
      </c>
      <c r="AL458" s="198">
        <v>31999166.784929037</v>
      </c>
    </row>
    <row r="459" spans="13:38" x14ac:dyDescent="0.25">
      <c r="M459">
        <v>457</v>
      </c>
      <c r="N459">
        <f t="shared" si="33"/>
        <v>-15</v>
      </c>
      <c r="O459">
        <f t="shared" si="34"/>
        <v>11000</v>
      </c>
      <c r="P459">
        <f t="shared" si="35"/>
        <v>0.3</v>
      </c>
      <c r="S459">
        <v>457</v>
      </c>
      <c r="T459" s="192">
        <v>40936067.085423097</v>
      </c>
      <c r="U459" s="192">
        <v>41102939.915284209</v>
      </c>
      <c r="V459" s="192">
        <v>40862853.913483806</v>
      </c>
      <c r="W459" s="192">
        <v>40843965.426472485</v>
      </c>
      <c r="X459" s="192">
        <v>40361954.913355201</v>
      </c>
      <c r="Y459" s="192">
        <v>39447022.268036261</v>
      </c>
      <c r="Z459" s="192">
        <v>39686138.217753351</v>
      </c>
      <c r="AA459" s="192">
        <v>39437084.9609375</v>
      </c>
      <c r="AB459" s="192">
        <v>39053406.655896351</v>
      </c>
      <c r="AC459" s="192">
        <v>38591053.100083597</v>
      </c>
      <c r="AD459" s="192">
        <v>38186874.859342851</v>
      </c>
      <c r="AE459" s="192">
        <f t="shared" si="36"/>
        <v>41102939.915284209</v>
      </c>
      <c r="AF459" s="192">
        <f>HLOOKUP(MAX(T459:AD459),T459:$AD$1158,COUNT(AD459:$AD$1158),FALSE)</f>
        <v>155000</v>
      </c>
      <c r="AK459">
        <v>456</v>
      </c>
      <c r="AL459" s="198">
        <v>36253747.180082843</v>
      </c>
    </row>
    <row r="460" spans="13:38" x14ac:dyDescent="0.25">
      <c r="M460">
        <v>458</v>
      </c>
      <c r="N460">
        <f t="shared" si="33"/>
        <v>-10</v>
      </c>
      <c r="O460">
        <f t="shared" si="34"/>
        <v>11000</v>
      </c>
      <c r="P460">
        <f t="shared" si="35"/>
        <v>0.3</v>
      </c>
      <c r="S460">
        <v>458</v>
      </c>
      <c r="T460" s="192">
        <v>42785854.894065075</v>
      </c>
      <c r="U460" s="192">
        <v>43045531.704121664</v>
      </c>
      <c r="V460" s="192">
        <v>42969753.749517754</v>
      </c>
      <c r="W460" s="192">
        <v>42789740.286619097</v>
      </c>
      <c r="X460" s="192">
        <v>42392578.788098</v>
      </c>
      <c r="Y460" s="192">
        <v>41879062.359342851</v>
      </c>
      <c r="Z460" s="192">
        <v>41886460.121688537</v>
      </c>
      <c r="AA460" s="192">
        <v>41810061.105484828</v>
      </c>
      <c r="AB460" s="192">
        <v>41778085.153838739</v>
      </c>
      <c r="AC460" s="192">
        <v>41413277.733571254</v>
      </c>
      <c r="AD460" s="192">
        <v>41106645.628375776</v>
      </c>
      <c r="AE460" s="192">
        <f t="shared" si="36"/>
        <v>43045531.704121664</v>
      </c>
      <c r="AF460" s="192">
        <f>HLOOKUP(MAX(T460:AD460),T460:$AD$1158,COUNT(AD460:$AD$1158),FALSE)</f>
        <v>155000</v>
      </c>
      <c r="AK460">
        <v>457</v>
      </c>
      <c r="AL460" s="198">
        <v>40543178.332077675</v>
      </c>
    </row>
    <row r="461" spans="13:38" x14ac:dyDescent="0.25">
      <c r="M461">
        <v>459</v>
      </c>
      <c r="N461">
        <f t="shared" si="33"/>
        <v>-5</v>
      </c>
      <c r="O461">
        <f t="shared" si="34"/>
        <v>11000</v>
      </c>
      <c r="P461">
        <f t="shared" si="35"/>
        <v>0.3</v>
      </c>
      <c r="S461">
        <v>459</v>
      </c>
      <c r="T461" s="192">
        <v>44571604.315361373</v>
      </c>
      <c r="U461" s="192">
        <v>44920872.295363948</v>
      </c>
      <c r="V461" s="192">
        <v>44830679.595068164</v>
      </c>
      <c r="W461" s="192">
        <v>45026688.106835142</v>
      </c>
      <c r="X461" s="192">
        <v>44727072.743859321</v>
      </c>
      <c r="Y461" s="192">
        <v>43994535.248681851</v>
      </c>
      <c r="Z461" s="192">
        <v>44377616.805716313</v>
      </c>
      <c r="AA461" s="192">
        <v>44437193.46788194</v>
      </c>
      <c r="AB461" s="192">
        <v>43956039.757748201</v>
      </c>
      <c r="AC461" s="192">
        <v>43868146.681295015</v>
      </c>
      <c r="AD461" s="192">
        <v>43440546.010963224</v>
      </c>
      <c r="AE461" s="192">
        <f t="shared" si="36"/>
        <v>45026688.106835142</v>
      </c>
      <c r="AF461" s="192">
        <f>HLOOKUP(MAX(T461:AD461),T461:$AD$1158,COUNT(AD461:$AD$1158),FALSE)</f>
        <v>165000</v>
      </c>
      <c r="AK461">
        <v>458</v>
      </c>
      <c r="AL461" s="198">
        <v>42837194.5503821</v>
      </c>
    </row>
    <row r="462" spans="13:38" x14ac:dyDescent="0.25">
      <c r="M462">
        <v>460</v>
      </c>
      <c r="N462">
        <f t="shared" si="33"/>
        <v>0</v>
      </c>
      <c r="O462">
        <f t="shared" si="34"/>
        <v>11000</v>
      </c>
      <c r="P462">
        <f t="shared" si="35"/>
        <v>0.3</v>
      </c>
      <c r="S462">
        <v>460</v>
      </c>
      <c r="T462" s="192">
        <v>46421392.124003351</v>
      </c>
      <c r="U462" s="192">
        <v>46863464.084201388</v>
      </c>
      <c r="V462" s="192">
        <v>46970081.27973894</v>
      </c>
      <c r="W462" s="192">
        <v>46972462.966981746</v>
      </c>
      <c r="X462" s="192">
        <v>46628601.486143269</v>
      </c>
      <c r="Y462" s="192">
        <v>46389627.720711172</v>
      </c>
      <c r="Z462" s="192">
        <v>46577938.709651493</v>
      </c>
      <c r="AA462" s="192">
        <v>46722364.386413321</v>
      </c>
      <c r="AB462" s="192">
        <v>46831390.194991</v>
      </c>
      <c r="AC462" s="192">
        <v>46690371.314782664</v>
      </c>
      <c r="AD462" s="192">
        <v>46521777.122717343</v>
      </c>
      <c r="AE462" s="192">
        <f t="shared" si="36"/>
        <v>46972462.966981746</v>
      </c>
      <c r="AF462" s="192">
        <f>HLOOKUP(MAX(T462:AD462),T462:$AD$1158,COUNT(AD462:$AD$1158),FALSE)</f>
        <v>165000</v>
      </c>
      <c r="AK462">
        <v>459</v>
      </c>
      <c r="AL462" s="198">
        <v>44832609.484072506</v>
      </c>
    </row>
    <row r="463" spans="13:38" x14ac:dyDescent="0.25">
      <c r="M463">
        <v>461</v>
      </c>
      <c r="N463">
        <f t="shared" si="33"/>
        <v>10</v>
      </c>
      <c r="O463">
        <f t="shared" si="34"/>
        <v>11000</v>
      </c>
      <c r="P463">
        <f t="shared" si="35"/>
        <v>0.3</v>
      </c>
      <c r="S463">
        <v>461</v>
      </c>
      <c r="T463" s="192">
        <v>50121912.957336679</v>
      </c>
      <c r="U463" s="192">
        <v>50749640.299479172</v>
      </c>
      <c r="V463" s="192">
        <v>50937906.961323306</v>
      </c>
      <c r="W463" s="192">
        <v>51155185.647344396</v>
      </c>
      <c r="X463" s="192">
        <v>50958253.620916925</v>
      </c>
      <c r="Y463" s="192">
        <v>50937140.701356746</v>
      </c>
      <c r="Z463" s="192">
        <v>51167963.304558903</v>
      </c>
      <c r="AA463" s="192">
        <v>51594756.200970948</v>
      </c>
      <c r="AB463" s="192">
        <v>51775416.686760552</v>
      </c>
      <c r="AC463" s="192">
        <v>51924589.582529582</v>
      </c>
      <c r="AD463" s="192">
        <v>51819805.511349022</v>
      </c>
      <c r="AE463" s="192">
        <f t="shared" si="36"/>
        <v>51924589.582529582</v>
      </c>
      <c r="AF463" s="192">
        <f>HLOOKUP(MAX(T463:AD463),T463:$AD$1158,COUNT(AD463:$AD$1158),FALSE)</f>
        <v>195000</v>
      </c>
      <c r="AK463">
        <v>460</v>
      </c>
      <c r="AL463" s="198">
        <v>47091774.945535898</v>
      </c>
    </row>
    <row r="464" spans="13:38" x14ac:dyDescent="0.25">
      <c r="M464">
        <v>462</v>
      </c>
      <c r="N464">
        <f t="shared" si="33"/>
        <v>20</v>
      </c>
      <c r="O464">
        <f t="shared" si="34"/>
        <v>11000</v>
      </c>
      <c r="P464">
        <f t="shared" si="35"/>
        <v>0.3</v>
      </c>
      <c r="S464">
        <v>462</v>
      </c>
      <c r="T464" s="192">
        <v>53727912.185731746</v>
      </c>
      <c r="U464" s="192">
        <v>54355396.391943164</v>
      </c>
      <c r="V464" s="192">
        <v>54938234.491544507</v>
      </c>
      <c r="W464" s="192">
        <v>55303924.55552341</v>
      </c>
      <c r="X464" s="192">
        <v>55323371.451421045</v>
      </c>
      <c r="Y464" s="192">
        <v>55447706.062725052</v>
      </c>
      <c r="Z464" s="192">
        <v>55859441.892521866</v>
      </c>
      <c r="AA464" s="192">
        <v>56507059.48189944</v>
      </c>
      <c r="AB464" s="192">
        <v>56828721.727912813</v>
      </c>
      <c r="AC464" s="192">
        <v>57201683.163741007</v>
      </c>
      <c r="AD464" s="192">
        <v>57234937.00569059</v>
      </c>
      <c r="AE464" s="192">
        <f t="shared" si="36"/>
        <v>57234937.00569059</v>
      </c>
      <c r="AF464" s="192">
        <f>HLOOKUP(MAX(T464:AD464),T464:$AD$1158,COUNT(AD464:$AD$1158),FALSE)</f>
        <v>200000</v>
      </c>
      <c r="AK464">
        <v>461</v>
      </c>
      <c r="AL464" s="198">
        <v>51381206.097530738</v>
      </c>
    </row>
    <row r="465" spans="13:38" x14ac:dyDescent="0.25">
      <c r="M465">
        <v>463</v>
      </c>
      <c r="N465">
        <f t="shared" si="33"/>
        <v>30</v>
      </c>
      <c r="O465">
        <f t="shared" si="34"/>
        <v>11000</v>
      </c>
      <c r="P465">
        <f t="shared" si="35"/>
        <v>0.3</v>
      </c>
      <c r="S465">
        <v>463</v>
      </c>
      <c r="T465" s="192">
        <v>57363449.415670015</v>
      </c>
      <c r="U465" s="192">
        <v>58173328.772022888</v>
      </c>
      <c r="V465" s="192">
        <v>58938562.021765687</v>
      </c>
      <c r="W465" s="192">
        <v>59486647.23588606</v>
      </c>
      <c r="X465" s="192">
        <v>59688489.281925164</v>
      </c>
      <c r="Y465" s="192">
        <v>59995219.043370627</v>
      </c>
      <c r="Z465" s="192">
        <v>60589350.02330891</v>
      </c>
      <c r="AA465" s="192">
        <v>61419362.76282794</v>
      </c>
      <c r="AB465" s="192">
        <v>61923420.158982776</v>
      </c>
      <c r="AC465" s="192">
        <v>62435901.431487925</v>
      </c>
      <c r="AD465" s="192">
        <v>62694425.73704347</v>
      </c>
      <c r="AE465" s="192">
        <f t="shared" si="36"/>
        <v>62694425.73704347</v>
      </c>
      <c r="AF465" s="192">
        <f>HLOOKUP(MAX(T465:AD465),T465:$AD$1158,COUNT(AD465:$AD$1158),FALSE)</f>
        <v>200000</v>
      </c>
      <c r="AK465">
        <v>462</v>
      </c>
      <c r="AL465" s="198">
        <v>55508929.737783149</v>
      </c>
    </row>
    <row r="466" spans="13:38" x14ac:dyDescent="0.25">
      <c r="M466">
        <v>464</v>
      </c>
      <c r="N466">
        <f t="shared" si="33"/>
        <v>40</v>
      </c>
      <c r="O466">
        <f t="shared" si="34"/>
        <v>11000</v>
      </c>
      <c r="P466">
        <f t="shared" si="35"/>
        <v>0.3</v>
      </c>
      <c r="S466">
        <v>464</v>
      </c>
      <c r="T466" s="192">
        <v>60998986.645608284</v>
      </c>
      <c r="U466" s="192">
        <v>62028485.062210664</v>
      </c>
      <c r="V466" s="192">
        <v>63010393.61898791</v>
      </c>
      <c r="W466" s="192">
        <v>63511685.213316619</v>
      </c>
      <c r="X466" s="192">
        <v>64018141.416698821</v>
      </c>
      <c r="Y466" s="192">
        <v>64624016.786426187</v>
      </c>
      <c r="Z466" s="192">
        <v>65319258.154095933</v>
      </c>
      <c r="AA466" s="192">
        <v>66291754.577385545</v>
      </c>
      <c r="AB466" s="192">
        <v>66976725.200135037</v>
      </c>
      <c r="AC466" s="192">
        <v>67712995.012699351</v>
      </c>
      <c r="AD466" s="192">
        <v>68109557.231385022</v>
      </c>
      <c r="AE466" s="192">
        <f t="shared" si="36"/>
        <v>68109557.231385022</v>
      </c>
      <c r="AF466" s="192">
        <f>HLOOKUP(MAX(T466:AD466),T466:$AD$1158,COUNT(AD466:$AD$1158),FALSE)</f>
        <v>200000</v>
      </c>
      <c r="AK466">
        <v>463</v>
      </c>
      <c r="AL466" s="198">
        <v>59798360.889778003</v>
      </c>
    </row>
    <row r="467" spans="13:38" x14ac:dyDescent="0.25">
      <c r="M467">
        <v>465</v>
      </c>
      <c r="N467">
        <f t="shared" si="33"/>
        <v>50</v>
      </c>
      <c r="O467">
        <f t="shared" si="34"/>
        <v>11000</v>
      </c>
      <c r="P467">
        <f t="shared" si="35"/>
        <v>0.3</v>
      </c>
      <c r="S467">
        <v>465</v>
      </c>
      <c r="T467" s="192">
        <v>64604985.874003351</v>
      </c>
      <c r="U467" s="192">
        <v>65846417.442290395</v>
      </c>
      <c r="V467" s="192">
        <v>66978219.300572276</v>
      </c>
      <c r="W467" s="192">
        <v>67694407.893679276</v>
      </c>
      <c r="X467" s="192">
        <v>68383259.247202933</v>
      </c>
      <c r="Y467" s="192">
        <v>69134582.1477945</v>
      </c>
      <c r="Z467" s="192">
        <v>70010736.742058903</v>
      </c>
      <c r="AA467" s="192">
        <v>71204057.858314052</v>
      </c>
      <c r="AB467" s="192">
        <v>72071423.631205007</v>
      </c>
      <c r="AC467" s="192">
        <v>73084414.283532664</v>
      </c>
      <c r="AD467" s="192">
        <v>73569045.962737918</v>
      </c>
      <c r="AE467" s="192">
        <f t="shared" si="36"/>
        <v>73569045.962737918</v>
      </c>
      <c r="AF467" s="192">
        <f>HLOOKUP(MAX(T467:AD467),T467:$AD$1158,COUNT(AD467:$AD$1158),FALSE)</f>
        <v>200000</v>
      </c>
      <c r="AK467">
        <v>464</v>
      </c>
      <c r="AL467" s="198">
        <v>64052941.284931779</v>
      </c>
    </row>
    <row r="468" spans="13:38" x14ac:dyDescent="0.25">
      <c r="M468">
        <v>466</v>
      </c>
      <c r="N468">
        <f t="shared" si="33"/>
        <v>-75</v>
      </c>
      <c r="O468">
        <f t="shared" si="34"/>
        <v>13000</v>
      </c>
      <c r="P468">
        <f t="shared" si="35"/>
        <v>0.3</v>
      </c>
      <c r="S468">
        <v>466</v>
      </c>
      <c r="T468" s="192">
        <v>18812500.582722481</v>
      </c>
      <c r="U468" s="192">
        <v>17811957.766685959</v>
      </c>
      <c r="V468" s="192">
        <v>16700139.551986884</v>
      </c>
      <c r="W468" s="192">
        <v>15584702.912004888</v>
      </c>
      <c r="X468" s="192">
        <v>13920576.071405608</v>
      </c>
      <c r="Y468" s="192">
        <v>12161356.437274951</v>
      </c>
      <c r="Z468" s="192">
        <v>11075605.086966306</v>
      </c>
      <c r="AA468" s="192">
        <v>10025302.875032153</v>
      </c>
      <c r="AB468" s="192">
        <v>8431370.3422389403</v>
      </c>
      <c r="AC468" s="192">
        <v>7056033.8099601343</v>
      </c>
      <c r="AD468" s="192">
        <v>5384028.7623778302</v>
      </c>
      <c r="AE468" s="192">
        <f t="shared" si="36"/>
        <v>18812500.582722481</v>
      </c>
      <c r="AF468" s="192">
        <f>HLOOKUP(MAX(T468:AD468),T468:$AD$1158,COUNT(AD468:$AD$1158),FALSE)</f>
        <v>150000</v>
      </c>
      <c r="AK468">
        <v>465</v>
      </c>
      <c r="AL468" s="198">
        <v>68342372.436926633</v>
      </c>
    </row>
    <row r="469" spans="13:38" x14ac:dyDescent="0.25">
      <c r="M469">
        <v>467</v>
      </c>
      <c r="N469">
        <f t="shared" si="33"/>
        <v>-65</v>
      </c>
      <c r="O469">
        <f t="shared" si="34"/>
        <v>13000</v>
      </c>
      <c r="P469">
        <f t="shared" si="35"/>
        <v>0.3</v>
      </c>
      <c r="S469">
        <v>467</v>
      </c>
      <c r="T469" s="192">
        <v>22392391.834651493</v>
      </c>
      <c r="U469" s="192">
        <v>21574244.168756433</v>
      </c>
      <c r="V469" s="192">
        <v>20644821.104198821</v>
      </c>
      <c r="W469" s="192">
        <v>19678247.95444316</v>
      </c>
      <c r="X469" s="192">
        <v>18195034.340438534</v>
      </c>
      <c r="Y469" s="192">
        <v>16616727.932902519</v>
      </c>
      <c r="Z469" s="192">
        <v>15749867.239744086</v>
      </c>
      <c r="AA469" s="192">
        <v>14842500.823849026</v>
      </c>
      <c r="AB469" s="192">
        <v>13429481.517650466</v>
      </c>
      <c r="AC469" s="192">
        <v>12277481.413162295</v>
      </c>
      <c r="AD469" s="192">
        <v>10787871.515721453</v>
      </c>
      <c r="AE469" s="192">
        <f t="shared" si="36"/>
        <v>22392391.834651493</v>
      </c>
      <c r="AF469" s="192">
        <f>HLOOKUP(MAX(T469:AD469),T469:$AD$1158,COUNT(AD469:$AD$1158),FALSE)</f>
        <v>150000</v>
      </c>
      <c r="AK469">
        <v>466</v>
      </c>
      <c r="AL469" s="198">
        <v>14507869.439743008</v>
      </c>
    </row>
    <row r="470" spans="13:38" x14ac:dyDescent="0.25">
      <c r="M470">
        <v>468</v>
      </c>
      <c r="N470">
        <f t="shared" si="33"/>
        <v>-55</v>
      </c>
      <c r="O470">
        <f t="shared" si="34"/>
        <v>13000</v>
      </c>
      <c r="P470">
        <f t="shared" si="35"/>
        <v>0.3</v>
      </c>
      <c r="S470">
        <v>468</v>
      </c>
      <c r="T470" s="192">
        <v>25837324.560345933</v>
      </c>
      <c r="U470" s="192">
        <v>25305962.758005399</v>
      </c>
      <c r="V470" s="192">
        <v>24589502.656410754</v>
      </c>
      <c r="W470" s="192">
        <v>23879094.308609828</v>
      </c>
      <c r="X470" s="192">
        <v>22504506.192933384</v>
      </c>
      <c r="Y470" s="192">
        <v>21108594.93553884</v>
      </c>
      <c r="Z470" s="192">
        <v>20386151.961966306</v>
      </c>
      <c r="AA470" s="192">
        <v>19699158.126768261</v>
      </c>
      <c r="AB470" s="192">
        <v>18468533.970711164</v>
      </c>
      <c r="AC470" s="192">
        <v>17302085.362815071</v>
      </c>
      <c r="AD470" s="192">
        <v>16191714.269065071</v>
      </c>
      <c r="AE470" s="192">
        <f t="shared" si="36"/>
        <v>25837324.560345933</v>
      </c>
      <c r="AF470" s="192">
        <f>HLOOKUP(MAX(T470:AD470),T470:$AD$1158,COUNT(AD470:$AD$1158),FALSE)</f>
        <v>150000</v>
      </c>
      <c r="AK470">
        <v>467</v>
      </c>
      <c r="AL470" s="198">
        <v>18741654.613728594</v>
      </c>
    </row>
    <row r="471" spans="13:38" x14ac:dyDescent="0.25">
      <c r="M471">
        <v>469</v>
      </c>
      <c r="N471">
        <f t="shared" si="33"/>
        <v>-45</v>
      </c>
      <c r="O471">
        <f t="shared" si="34"/>
        <v>13000</v>
      </c>
      <c r="P471">
        <f t="shared" si="35"/>
        <v>0.3</v>
      </c>
      <c r="S471">
        <v>469</v>
      </c>
      <c r="T471" s="192">
        <v>29417215.812274951</v>
      </c>
      <c r="U471" s="192">
        <v>29068249.160075877</v>
      </c>
      <c r="V471" s="192">
        <v>28502134.472254373</v>
      </c>
      <c r="W471" s="192">
        <v>27776814.457143776</v>
      </c>
      <c r="X471" s="192">
        <v>26778964.461966306</v>
      </c>
      <c r="Y471" s="192">
        <v>25563966.431166414</v>
      </c>
      <c r="Z471" s="192">
        <v>25060414.114744086</v>
      </c>
      <c r="AA471" s="192">
        <v>24516356.075585134</v>
      </c>
      <c r="AB471" s="192">
        <v>23466645.146122687</v>
      </c>
      <c r="AC471" s="192">
        <v>22523532.966017235</v>
      </c>
      <c r="AD471" s="192">
        <v>21551651.897665896</v>
      </c>
      <c r="AE471" s="192">
        <f t="shared" si="36"/>
        <v>29417215.812274951</v>
      </c>
      <c r="AF471" s="192">
        <f>HLOOKUP(MAX(T471:AD471),T471:$AD$1158,COUNT(AD471:$AD$1158),FALSE)</f>
        <v>150000</v>
      </c>
      <c r="AK471">
        <v>468</v>
      </c>
      <c r="AL471" s="198">
        <v>22941041.14314165</v>
      </c>
    </row>
    <row r="472" spans="13:38" x14ac:dyDescent="0.25">
      <c r="M472">
        <v>470</v>
      </c>
      <c r="N472">
        <f t="shared" si="33"/>
        <v>-35</v>
      </c>
      <c r="O472">
        <f t="shared" si="34"/>
        <v>13000</v>
      </c>
      <c r="P472">
        <f t="shared" si="35"/>
        <v>0.3</v>
      </c>
      <c r="S472">
        <v>470</v>
      </c>
      <c r="T472" s="192">
        <v>32997107.064203963</v>
      </c>
      <c r="U472" s="192">
        <v>32830535.562146351</v>
      </c>
      <c r="V472" s="192">
        <v>32298105.247717343</v>
      </c>
      <c r="W472" s="192">
        <v>31903891.159497179</v>
      </c>
      <c r="X472" s="192">
        <v>31088436.314461164</v>
      </c>
      <c r="Y472" s="192">
        <v>30055833.433802731</v>
      </c>
      <c r="Z472" s="192">
        <v>29696698.836966306</v>
      </c>
      <c r="AA472" s="192">
        <v>29459823.957529586</v>
      </c>
      <c r="AB472" s="192">
        <v>28505697.599183392</v>
      </c>
      <c r="AC472" s="192">
        <v>27702557.36802341</v>
      </c>
      <c r="AD472" s="192">
        <v>26955494.651009522</v>
      </c>
      <c r="AE472" s="192">
        <f t="shared" si="36"/>
        <v>32997107.064203963</v>
      </c>
      <c r="AF472" s="192">
        <f>HLOOKUP(MAX(T472:AD472),T472:$AD$1158,COUNT(AD472:$AD$1158),FALSE)</f>
        <v>150000</v>
      </c>
      <c r="AK472">
        <v>469</v>
      </c>
      <c r="AL472" s="198">
        <v>27250503.335186765</v>
      </c>
    </row>
    <row r="473" spans="13:38" x14ac:dyDescent="0.25">
      <c r="M473">
        <v>471</v>
      </c>
      <c r="N473">
        <f t="shared" si="33"/>
        <v>-25</v>
      </c>
      <c r="O473">
        <f t="shared" si="34"/>
        <v>13000</v>
      </c>
      <c r="P473">
        <f t="shared" si="35"/>
        <v>0.3</v>
      </c>
      <c r="S473">
        <v>471</v>
      </c>
      <c r="T473" s="192">
        <v>36611901.383262604</v>
      </c>
      <c r="U473" s="192">
        <v>36660071.152424127</v>
      </c>
      <c r="V473" s="192">
        <v>36242786.799929269</v>
      </c>
      <c r="W473" s="192">
        <v>36104737.513663843</v>
      </c>
      <c r="X473" s="192">
        <v>35474938.050572276</v>
      </c>
      <c r="Y473" s="192">
        <v>34378361.28391847</v>
      </c>
      <c r="Z473" s="192">
        <v>34370960.98974409</v>
      </c>
      <c r="AA473" s="192">
        <v>34046579.278388642</v>
      </c>
      <c r="AB473" s="192">
        <v>33544750.05224409</v>
      </c>
      <c r="AC473" s="192">
        <v>32924004.971225575</v>
      </c>
      <c r="AD473" s="192">
        <v>32315432.279610336</v>
      </c>
      <c r="AE473" s="192">
        <f t="shared" si="36"/>
        <v>36660071.152424127</v>
      </c>
      <c r="AF473" s="192">
        <f>HLOOKUP(MAX(T473:AD473),T473:$AD$1158,COUNT(AD473:$AD$1158),FALSE)</f>
        <v>155000</v>
      </c>
      <c r="AK473">
        <v>470</v>
      </c>
      <c r="AL473" s="198">
        <v>31484288.509172343</v>
      </c>
    </row>
    <row r="474" spans="13:38" x14ac:dyDescent="0.25">
      <c r="M474">
        <v>472</v>
      </c>
      <c r="N474">
        <f t="shared" si="33"/>
        <v>-15</v>
      </c>
      <c r="O474">
        <f t="shared" si="34"/>
        <v>13000</v>
      </c>
      <c r="P474">
        <f t="shared" si="35"/>
        <v>0.3</v>
      </c>
      <c r="S474">
        <v>472</v>
      </c>
      <c r="T474" s="192">
        <v>40191792.635191619</v>
      </c>
      <c r="U474" s="192">
        <v>40391789.741673097</v>
      </c>
      <c r="V474" s="192">
        <v>40187468.352141209</v>
      </c>
      <c r="W474" s="192">
        <v>40198282.556102119</v>
      </c>
      <c r="X474" s="192">
        <v>39749396.319605201</v>
      </c>
      <c r="Y474" s="192">
        <v>38870228.286554784</v>
      </c>
      <c r="Z474" s="192">
        <v>39128773.48974409</v>
      </c>
      <c r="AA474" s="192">
        <v>38903236.581307873</v>
      </c>
      <c r="AB474" s="192">
        <v>38542861.227655612</v>
      </c>
      <c r="AC474" s="192">
        <v>38103029.373231746</v>
      </c>
      <c r="AD474" s="192">
        <v>37719275.032953963</v>
      </c>
      <c r="AE474" s="192">
        <f t="shared" si="36"/>
        <v>40391789.741673097</v>
      </c>
      <c r="AF474" s="192">
        <f>HLOOKUP(MAX(T474:AD474),T474:$AD$1158,COUNT(AD474:$AD$1158),FALSE)</f>
        <v>155000</v>
      </c>
      <c r="AK474">
        <v>471</v>
      </c>
      <c r="AL474" s="198">
        <v>35683675.038585402</v>
      </c>
    </row>
    <row r="475" spans="13:38" x14ac:dyDescent="0.25">
      <c r="M475">
        <v>473</v>
      </c>
      <c r="N475">
        <f t="shared" si="33"/>
        <v>-10</v>
      </c>
      <c r="O475">
        <f t="shared" si="34"/>
        <v>13000</v>
      </c>
      <c r="P475">
        <f t="shared" si="35"/>
        <v>0.3</v>
      </c>
      <c r="S475">
        <v>473</v>
      </c>
      <c r="T475" s="192">
        <v>42013267.365129896</v>
      </c>
      <c r="U475" s="192">
        <v>42306068.451806858</v>
      </c>
      <c r="V475" s="192">
        <v>42265060.462480709</v>
      </c>
      <c r="W475" s="192">
        <v>42118171.276202425</v>
      </c>
      <c r="X475" s="192">
        <v>41754134.054301709</v>
      </c>
      <c r="Y475" s="192">
        <v>41272508.53989841</v>
      </c>
      <c r="Z475" s="192">
        <v>41303209.253632978</v>
      </c>
      <c r="AA475" s="192">
        <v>41249331.938818164</v>
      </c>
      <c r="AB475" s="192">
        <v>41237779.887635037</v>
      </c>
      <c r="AC475" s="192">
        <v>40895494.168756433</v>
      </c>
      <c r="AD475" s="192">
        <v>40609285.964023925</v>
      </c>
      <c r="AE475" s="192">
        <f t="shared" si="36"/>
        <v>42306068.451806858</v>
      </c>
      <c r="AF475" s="192">
        <f>HLOOKUP(MAX(T475:AD475),T475:$AD$1158,COUNT(AD475:$AD$1158),FALSE)</f>
        <v>155000</v>
      </c>
      <c r="AK475">
        <v>472</v>
      </c>
      <c r="AL475" s="198">
        <v>39917460.21257098</v>
      </c>
    </row>
    <row r="476" spans="13:38" x14ac:dyDescent="0.25">
      <c r="M476">
        <v>474</v>
      </c>
      <c r="N476">
        <f t="shared" si="33"/>
        <v>-5</v>
      </c>
      <c r="O476">
        <f t="shared" si="34"/>
        <v>13000</v>
      </c>
      <c r="P476">
        <f t="shared" si="35"/>
        <v>0.3</v>
      </c>
      <c r="S476">
        <v>474</v>
      </c>
      <c r="T476" s="192">
        <v>43771683.887120627</v>
      </c>
      <c r="U476" s="192">
        <v>44154076.143743575</v>
      </c>
      <c r="V476" s="192">
        <v>44100100.167984836</v>
      </c>
      <c r="W476" s="192">
        <v>44325359.258455515</v>
      </c>
      <c r="X476" s="192">
        <v>44058868.172100052</v>
      </c>
      <c r="Y476" s="192">
        <v>43362095.289191112</v>
      </c>
      <c r="Z476" s="192">
        <v>43765058.211966313</v>
      </c>
      <c r="AA476" s="192">
        <v>43846704.463252313</v>
      </c>
      <c r="AB476" s="192">
        <v>43391946.152424134</v>
      </c>
      <c r="AC476" s="192">
        <v>43324476.976433903</v>
      </c>
      <c r="AD476" s="192">
        <v>42919398.007491</v>
      </c>
      <c r="AE476" s="192">
        <f t="shared" si="36"/>
        <v>44325359.258455515</v>
      </c>
      <c r="AF476" s="192">
        <f>HLOOKUP(MAX(T476:AD476),T476:$AD$1158,COUNT(AD476:$AD$1158),FALSE)</f>
        <v>165000</v>
      </c>
      <c r="AK476">
        <v>473</v>
      </c>
      <c r="AL476" s="198">
        <v>42181716.592912443</v>
      </c>
    </row>
    <row r="477" spans="13:38" x14ac:dyDescent="0.25">
      <c r="M477">
        <v>475</v>
      </c>
      <c r="N477">
        <f t="shared" si="33"/>
        <v>0</v>
      </c>
      <c r="O477">
        <f t="shared" si="34"/>
        <v>13000</v>
      </c>
      <c r="P477">
        <f t="shared" si="35"/>
        <v>0.3</v>
      </c>
      <c r="S477">
        <v>475</v>
      </c>
      <c r="T477" s="192">
        <v>45593158.61705891</v>
      </c>
      <c r="U477" s="192">
        <v>46068354.853877313</v>
      </c>
      <c r="V477" s="192">
        <v>46209742.014692642</v>
      </c>
      <c r="W477" s="192">
        <v>46245247.978555813</v>
      </c>
      <c r="X477" s="192">
        <v>45936156.462995112</v>
      </c>
      <c r="Y477" s="192">
        <v>45727880.035525985</v>
      </c>
      <c r="Z477" s="192">
        <v>45939493.975855201</v>
      </c>
      <c r="AA477" s="192">
        <v>46105989.241737396</v>
      </c>
      <c r="AB477" s="192">
        <v>46235891.06304656</v>
      </c>
      <c r="AC477" s="192">
        <v>46116941.771958597</v>
      </c>
      <c r="AD477" s="192">
        <v>45969223.592624746</v>
      </c>
      <c r="AE477" s="192">
        <f t="shared" si="36"/>
        <v>46245247.978555813</v>
      </c>
      <c r="AF477" s="192">
        <f>HLOOKUP(MAX(T477:AD477),T477:$AD$1158,COUNT(AD477:$AD$1158),FALSE)</f>
        <v>165000</v>
      </c>
      <c r="AK477">
        <v>474</v>
      </c>
      <c r="AL477" s="198">
        <v>44151245.386556558</v>
      </c>
    </row>
    <row r="478" spans="13:38" x14ac:dyDescent="0.25">
      <c r="M478">
        <v>476</v>
      </c>
      <c r="N478">
        <f t="shared" si="33"/>
        <v>10</v>
      </c>
      <c r="O478">
        <f t="shared" si="34"/>
        <v>13000</v>
      </c>
      <c r="P478">
        <f t="shared" si="35"/>
        <v>0.3</v>
      </c>
      <c r="S478">
        <v>476</v>
      </c>
      <c r="T478" s="192">
        <v>49237038.825392239</v>
      </c>
      <c r="U478" s="192">
        <v>49897890.444155097</v>
      </c>
      <c r="V478" s="192">
        <v>50122373.830536261</v>
      </c>
      <c r="W478" s="192">
        <v>50372324.680909209</v>
      </c>
      <c r="X478" s="192">
        <v>50210614.732028037</v>
      </c>
      <c r="Y478" s="192">
        <v>50219747.038162291</v>
      </c>
      <c r="Z478" s="192">
        <v>50475518.281410754</v>
      </c>
      <c r="AA478" s="192">
        <v>50923187.190554276</v>
      </c>
      <c r="AB478" s="192">
        <v>51125917.265464246</v>
      </c>
      <c r="AC478" s="192">
        <v>51295966.173964769</v>
      </c>
      <c r="AD478" s="192">
        <v>51213251.691904582</v>
      </c>
      <c r="AE478" s="192">
        <f t="shared" si="36"/>
        <v>51295966.173964769</v>
      </c>
      <c r="AF478" s="192">
        <f>HLOOKUP(MAX(T478:AD478),T478:$AD$1158,COUNT(AD478:$AD$1158),FALSE)</f>
        <v>195000</v>
      </c>
      <c r="AK478">
        <v>475</v>
      </c>
      <c r="AL478" s="198">
        <v>46381103.122325495</v>
      </c>
    </row>
    <row r="479" spans="13:38" x14ac:dyDescent="0.25">
      <c r="M479">
        <v>477</v>
      </c>
      <c r="N479">
        <f t="shared" si="33"/>
        <v>20</v>
      </c>
      <c r="O479">
        <f t="shared" si="34"/>
        <v>13000</v>
      </c>
      <c r="P479">
        <f t="shared" si="35"/>
        <v>0.3</v>
      </c>
      <c r="S479">
        <v>477</v>
      </c>
      <c r="T479" s="192">
        <v>52787844.18804656</v>
      </c>
      <c r="U479" s="192">
        <v>53451093.006526493</v>
      </c>
      <c r="V479" s="192">
        <v>54067055.382748209</v>
      </c>
      <c r="W479" s="192">
        <v>54465869.723347493</v>
      </c>
      <c r="X479" s="192">
        <v>54520086.584522903</v>
      </c>
      <c r="Y479" s="192">
        <v>54675118.533789866</v>
      </c>
      <c r="Z479" s="192">
        <v>55111803.003632978</v>
      </c>
      <c r="AA479" s="192">
        <v>55779844.493473507</v>
      </c>
      <c r="AB479" s="192">
        <v>56124028.440875776</v>
      </c>
      <c r="AC479" s="192">
        <v>56517413.777166933</v>
      </c>
      <c r="AD479" s="192">
        <v>56573189.32050541</v>
      </c>
      <c r="AE479" s="192">
        <f t="shared" si="36"/>
        <v>56573189.32050541</v>
      </c>
      <c r="AF479" s="192">
        <f>HLOOKUP(MAX(T479:AD479),T479:$AD$1158,COUNT(AD479:$AD$1158),FALSE)</f>
        <v>200000</v>
      </c>
      <c r="AK479">
        <v>476</v>
      </c>
      <c r="AL479" s="198">
        <v>50614888.29631108</v>
      </c>
    </row>
    <row r="480" spans="13:38" x14ac:dyDescent="0.25">
      <c r="M480">
        <v>478</v>
      </c>
      <c r="N480">
        <f t="shared" si="33"/>
        <v>30</v>
      </c>
      <c r="O480">
        <f t="shared" si="34"/>
        <v>13000</v>
      </c>
      <c r="P480">
        <f t="shared" si="35"/>
        <v>0.3</v>
      </c>
      <c r="S480">
        <v>478</v>
      </c>
      <c r="T480" s="192">
        <v>56367735.439975575</v>
      </c>
      <c r="U480" s="192">
        <v>57213379.40859697</v>
      </c>
      <c r="V480" s="192">
        <v>58011736.934960142</v>
      </c>
      <c r="W480" s="192">
        <v>58592946.425700873</v>
      </c>
      <c r="X480" s="192">
        <v>58829558.437017754</v>
      </c>
      <c r="Y480" s="192">
        <v>59166985.536426187</v>
      </c>
      <c r="Z480" s="192">
        <v>59786065.156410761</v>
      </c>
      <c r="AA480" s="192">
        <v>60636501.796392754</v>
      </c>
      <c r="AB480" s="192">
        <v>61163080.89393647</v>
      </c>
      <c r="AC480" s="192">
        <v>61696438.179173112</v>
      </c>
      <c r="AD480" s="192">
        <v>61977032.07384903</v>
      </c>
      <c r="AE480" s="192">
        <f t="shared" si="36"/>
        <v>61977032.07384903</v>
      </c>
      <c r="AF480" s="192">
        <f>HLOOKUP(MAX(T480:AD480),T480:$AD$1158,COUNT(AD480:$AD$1158),FALSE)</f>
        <v>200000</v>
      </c>
      <c r="AK480">
        <v>477</v>
      </c>
      <c r="AL480" s="198">
        <v>54689063.759480156</v>
      </c>
    </row>
    <row r="481" spans="13:38" x14ac:dyDescent="0.25">
      <c r="M481">
        <v>479</v>
      </c>
      <c r="N481">
        <f t="shared" si="33"/>
        <v>40</v>
      </c>
      <c r="O481">
        <f t="shared" si="34"/>
        <v>13000</v>
      </c>
      <c r="P481">
        <f t="shared" si="35"/>
        <v>0.3</v>
      </c>
      <c r="S481">
        <v>479</v>
      </c>
      <c r="T481" s="192">
        <v>59947626.691904582</v>
      </c>
      <c r="U481" s="192">
        <v>61012347.186053246</v>
      </c>
      <c r="V481" s="192">
        <v>62026927.907182351</v>
      </c>
      <c r="W481" s="192">
        <v>62564436.226048097</v>
      </c>
      <c r="X481" s="192">
        <v>63104016.706050672</v>
      </c>
      <c r="Y481" s="192">
        <v>63739142.654481746</v>
      </c>
      <c r="Z481" s="192">
        <v>64460327.30918853</v>
      </c>
      <c r="AA481" s="192">
        <v>65453699.745209619</v>
      </c>
      <c r="AB481" s="192">
        <v>66161192.069348007</v>
      </c>
      <c r="AC481" s="192">
        <v>66917885.782375261</v>
      </c>
      <c r="AD481" s="192">
        <v>67336969.702449843</v>
      </c>
      <c r="AE481" s="192">
        <f t="shared" si="36"/>
        <v>67336969.702449843</v>
      </c>
      <c r="AF481" s="192">
        <f>HLOOKUP(MAX(T481:AD481),T481:$AD$1158,COUNT(AD481:$AD$1158),FALSE)</f>
        <v>200000</v>
      </c>
      <c r="AK481">
        <v>478</v>
      </c>
      <c r="AL481" s="198">
        <v>58922848.933465742</v>
      </c>
    </row>
    <row r="482" spans="13:38" x14ac:dyDescent="0.25">
      <c r="M482">
        <v>480</v>
      </c>
      <c r="N482">
        <f t="shared" si="33"/>
        <v>50</v>
      </c>
      <c r="O482">
        <f t="shared" si="34"/>
        <v>13000</v>
      </c>
      <c r="P482">
        <f t="shared" si="35"/>
        <v>0.3</v>
      </c>
      <c r="S482">
        <v>480</v>
      </c>
      <c r="T482" s="192">
        <v>63498432.05455891</v>
      </c>
      <c r="U482" s="192">
        <v>64774633.588123724</v>
      </c>
      <c r="V482" s="192">
        <v>65939559.723025993</v>
      </c>
      <c r="W482" s="192">
        <v>66691512.928401515</v>
      </c>
      <c r="X482" s="192">
        <v>67413488.558545545</v>
      </c>
      <c r="Y482" s="192">
        <v>68194514.150109321</v>
      </c>
      <c r="Z482" s="192">
        <v>69096612.031410769</v>
      </c>
      <c r="AA482" s="192">
        <v>70310357.048128873</v>
      </c>
      <c r="AB482" s="192">
        <v>71200244.522408694</v>
      </c>
      <c r="AC482" s="192">
        <v>72232664.428208604</v>
      </c>
      <c r="AD482" s="192">
        <v>72740812.45579347</v>
      </c>
      <c r="AE482" s="192">
        <f t="shared" si="36"/>
        <v>72740812.45579347</v>
      </c>
      <c r="AF482" s="192">
        <f>HLOOKUP(MAX(T482:AD482),T482:$AD$1158,COUNT(AD482:$AD$1158),FALSE)</f>
        <v>200000</v>
      </c>
      <c r="AK482">
        <v>479</v>
      </c>
      <c r="AL482" s="198">
        <v>63122235.462878793</v>
      </c>
    </row>
    <row r="483" spans="13:38" x14ac:dyDescent="0.25">
      <c r="M483">
        <v>481</v>
      </c>
      <c r="N483">
        <f t="shared" si="33"/>
        <v>-75</v>
      </c>
      <c r="O483">
        <f t="shared" si="34"/>
        <v>15000</v>
      </c>
      <c r="P483">
        <f t="shared" si="35"/>
        <v>0.3</v>
      </c>
      <c r="S483">
        <v>481</v>
      </c>
      <c r="T483" s="192">
        <v>18400546.734342851</v>
      </c>
      <c r="U483" s="192">
        <v>17434773.883584108</v>
      </c>
      <c r="V483" s="192">
        <v>16356079.945505407</v>
      </c>
      <c r="W483" s="192">
        <v>15270888.531217851</v>
      </c>
      <c r="X483" s="192">
        <v>13641531.655896347</v>
      </c>
      <c r="Y483" s="192">
        <v>11915436.298386062</v>
      </c>
      <c r="Z483" s="192">
        <v>10852206.649466308</v>
      </c>
      <c r="AA483" s="192">
        <v>9822328.3379951157</v>
      </c>
      <c r="AB483" s="192">
        <v>8253344.4452481996</v>
      </c>
      <c r="AC483" s="192">
        <v>6898883.925700875</v>
      </c>
      <c r="AD483" s="192">
        <v>5249400.5795074599</v>
      </c>
      <c r="AE483" s="192">
        <f t="shared" si="36"/>
        <v>18400546.734342851</v>
      </c>
      <c r="AF483" s="192">
        <f>HLOOKUP(MAX(T483:AD483),T483:$AD$1158,COUNT(AD483:$AD$1158),FALSE)</f>
        <v>150000</v>
      </c>
      <c r="AK483">
        <v>480</v>
      </c>
      <c r="AL483" s="198">
        <v>67356020.636864379</v>
      </c>
    </row>
    <row r="484" spans="13:38" x14ac:dyDescent="0.25">
      <c r="M484">
        <v>482</v>
      </c>
      <c r="N484">
        <f t="shared" si="33"/>
        <v>-65</v>
      </c>
      <c r="O484">
        <f t="shared" si="34"/>
        <v>15000</v>
      </c>
      <c r="P484">
        <f t="shared" si="35"/>
        <v>0.3</v>
      </c>
      <c r="S484">
        <v>482</v>
      </c>
      <c r="T484" s="192">
        <v>21924792.008262608</v>
      </c>
      <c r="U484" s="192">
        <v>21141414.307645321</v>
      </c>
      <c r="V484" s="192">
        <v>20245115.519708078</v>
      </c>
      <c r="W484" s="192">
        <v>19309239.707915384</v>
      </c>
      <c r="X484" s="192">
        <v>17860796.059188534</v>
      </c>
      <c r="Y484" s="192">
        <v>16315613.928272892</v>
      </c>
      <c r="Z484" s="192">
        <v>15470822.824234828</v>
      </c>
      <c r="AA484" s="192">
        <v>14584332.421071246</v>
      </c>
      <c r="AB484" s="192">
        <v>13196261.754918983</v>
      </c>
      <c r="AC484" s="192">
        <v>12064685.550893778</v>
      </c>
      <c r="AD484" s="192">
        <v>10597597.354841823</v>
      </c>
      <c r="AE484" s="192">
        <f t="shared" si="36"/>
        <v>21924792.008262608</v>
      </c>
      <c r="AF484" s="192">
        <f>HLOOKUP(MAX(T484:AD484),T484:$AD$1158,COUNT(AD484:$AD$1158),FALSE)</f>
        <v>150000</v>
      </c>
      <c r="AK484">
        <v>481</v>
      </c>
      <c r="AL484" s="198">
        <v>14216117.610745575</v>
      </c>
    </row>
    <row r="485" spans="13:38" x14ac:dyDescent="0.25">
      <c r="M485">
        <v>483</v>
      </c>
      <c r="N485">
        <f t="shared" si="33"/>
        <v>-55</v>
      </c>
      <c r="O485">
        <f t="shared" si="34"/>
        <v>15000</v>
      </c>
      <c r="P485">
        <f t="shared" si="35"/>
        <v>0.3</v>
      </c>
      <c r="S485">
        <v>483</v>
      </c>
      <c r="T485" s="192">
        <v>25316176.556873713</v>
      </c>
      <c r="U485" s="192">
        <v>24817939.031153552</v>
      </c>
      <c r="V485" s="192">
        <v>24134151.093910754</v>
      </c>
      <c r="W485" s="192">
        <v>23453445.437082049</v>
      </c>
      <c r="X485" s="192">
        <v>22114621.933674127</v>
      </c>
      <c r="Y485" s="192">
        <v>20751834.952899951</v>
      </c>
      <c r="Z485" s="192">
        <v>20051913.680716306</v>
      </c>
      <c r="AA485" s="192">
        <v>19385343.745981228</v>
      </c>
      <c r="AB485" s="192">
        <v>18179668.229970425</v>
      </c>
      <c r="AC485" s="192">
        <v>17035741.32346322</v>
      </c>
      <c r="AD485" s="192">
        <v>15945794.130176187</v>
      </c>
      <c r="AE485" s="192">
        <f t="shared" si="36"/>
        <v>25316176.556873713</v>
      </c>
      <c r="AF485" s="192">
        <f>HLOOKUP(MAX(T485:AD485),T485:$AD$1158,COUNT(AD485:$AD$1158),FALSE)</f>
        <v>150000</v>
      </c>
      <c r="AK485">
        <v>482</v>
      </c>
      <c r="AL485" s="198">
        <v>18394256.806721892</v>
      </c>
    </row>
    <row r="486" spans="13:38" x14ac:dyDescent="0.25">
      <c r="M486">
        <v>484</v>
      </c>
      <c r="N486">
        <f t="shared" si="33"/>
        <v>-45</v>
      </c>
      <c r="O486">
        <f t="shared" si="34"/>
        <v>15000</v>
      </c>
      <c r="P486">
        <f t="shared" si="35"/>
        <v>0.3</v>
      </c>
      <c r="S486">
        <v>484</v>
      </c>
      <c r="T486" s="192">
        <v>28840421.83079347</v>
      </c>
      <c r="U486" s="192">
        <v>28524579.455214765</v>
      </c>
      <c r="V486" s="192">
        <v>27991589.044013634</v>
      </c>
      <c r="W486" s="192">
        <v>27298612.05552341</v>
      </c>
      <c r="X486" s="192">
        <v>26333886.336966306</v>
      </c>
      <c r="Y486" s="192">
        <v>25152012.582786787</v>
      </c>
      <c r="Z486" s="192">
        <v>24670529.855484828</v>
      </c>
      <c r="AA486" s="192">
        <v>24147347.829057358</v>
      </c>
      <c r="AB486" s="192">
        <v>23122585.539641209</v>
      </c>
      <c r="AC486" s="192">
        <v>22201542.948656119</v>
      </c>
      <c r="AD486" s="192">
        <v>21250537.893036265</v>
      </c>
      <c r="AE486" s="192">
        <f t="shared" si="36"/>
        <v>28840421.83079347</v>
      </c>
      <c r="AF486" s="192">
        <f>HLOOKUP(MAX(T486:AD486),T486:$AD$1158,COUNT(AD486:$AD$1158),FALSE)</f>
        <v>150000</v>
      </c>
      <c r="AK486">
        <v>483</v>
      </c>
      <c r="AL486" s="198">
        <v>22538449.470394216</v>
      </c>
    </row>
    <row r="487" spans="13:38" x14ac:dyDescent="0.25">
      <c r="M487">
        <v>485</v>
      </c>
      <c r="N487">
        <f t="shared" si="33"/>
        <v>-35</v>
      </c>
      <c r="O487">
        <f t="shared" si="34"/>
        <v>15000</v>
      </c>
      <c r="P487">
        <f t="shared" si="35"/>
        <v>0.3</v>
      </c>
      <c r="S487">
        <v>485</v>
      </c>
      <c r="T487" s="192">
        <v>32364667.104713224</v>
      </c>
      <c r="U487" s="192">
        <v>32231219.879275978</v>
      </c>
      <c r="V487" s="192">
        <v>31734011.642393269</v>
      </c>
      <c r="W487" s="192">
        <v>31370042.779867545</v>
      </c>
      <c r="X487" s="192">
        <v>30587712.211451903</v>
      </c>
      <c r="Y487" s="192">
        <v>29588233.607413843</v>
      </c>
      <c r="Z487" s="192">
        <v>29251620.711966306</v>
      </c>
      <c r="AA487" s="192">
        <v>29034175.086001806</v>
      </c>
      <c r="AB487" s="192">
        <v>28105992.014692646</v>
      </c>
      <c r="AC487" s="192">
        <v>27325373.484921556</v>
      </c>
      <c r="AD487" s="192">
        <v>26598734.668370631</v>
      </c>
      <c r="AE487" s="192">
        <f t="shared" si="36"/>
        <v>32364667.104713224</v>
      </c>
      <c r="AF487" s="192">
        <f>HLOOKUP(MAX(T487:AD487),T487:$AD$1158,COUNT(AD487:$AD$1158),FALSE)</f>
        <v>150000</v>
      </c>
      <c r="AK487">
        <v>484</v>
      </c>
      <c r="AL487" s="198">
        <v>26791271.037439331</v>
      </c>
    </row>
    <row r="488" spans="13:38" x14ac:dyDescent="0.25">
      <c r="M488">
        <v>486</v>
      </c>
      <c r="N488">
        <f t="shared" si="33"/>
        <v>-25</v>
      </c>
      <c r="O488">
        <f t="shared" si="34"/>
        <v>15000</v>
      </c>
      <c r="P488">
        <f t="shared" si="35"/>
        <v>0.3</v>
      </c>
      <c r="S488">
        <v>486</v>
      </c>
      <c r="T488" s="192">
        <v>35923272.911040388</v>
      </c>
      <c r="U488" s="192">
        <v>36004114.844553761</v>
      </c>
      <c r="V488" s="192">
        <v>35623047.216595933</v>
      </c>
      <c r="W488" s="192">
        <v>35514248.509034209</v>
      </c>
      <c r="X488" s="192">
        <v>34917573.322563015</v>
      </c>
      <c r="Y488" s="192">
        <v>33857213.280446246</v>
      </c>
      <c r="Z488" s="192">
        <v>33870236.886734828</v>
      </c>
      <c r="AA488" s="192">
        <v>33568376.876768269</v>
      </c>
      <c r="AB488" s="192">
        <v>33089398.48974409</v>
      </c>
      <c r="AC488" s="192">
        <v>32491175.110114463</v>
      </c>
      <c r="AD488" s="192">
        <v>31903478.431230709</v>
      </c>
      <c r="AE488" s="192">
        <f t="shared" si="36"/>
        <v>36004114.844553761</v>
      </c>
      <c r="AF488" s="192">
        <f>HLOOKUP(MAX(T488:AD488),T488:$AD$1158,COUNT(AD488:$AD$1158),FALSE)</f>
        <v>155000</v>
      </c>
      <c r="AK488">
        <v>485</v>
      </c>
      <c r="AL488" s="198">
        <v>30969410.233415656</v>
      </c>
    </row>
    <row r="489" spans="13:38" x14ac:dyDescent="0.25">
      <c r="M489">
        <v>487</v>
      </c>
      <c r="N489">
        <f t="shared" si="33"/>
        <v>-15</v>
      </c>
      <c r="O489">
        <f t="shared" si="34"/>
        <v>15000</v>
      </c>
      <c r="P489">
        <f t="shared" si="35"/>
        <v>0.3</v>
      </c>
      <c r="S489">
        <v>487</v>
      </c>
      <c r="T489" s="192">
        <v>39447518.184960142</v>
      </c>
      <c r="U489" s="192">
        <v>39680639.568061985</v>
      </c>
      <c r="V489" s="192">
        <v>39512082.790798619</v>
      </c>
      <c r="W489" s="192">
        <v>39552599.685731746</v>
      </c>
      <c r="X489" s="192">
        <v>39136837.725855201</v>
      </c>
      <c r="Y489" s="192">
        <v>38293434.305073299</v>
      </c>
      <c r="Z489" s="192">
        <v>38571408.761734828</v>
      </c>
      <c r="AA489" s="192">
        <v>38369388.201678246</v>
      </c>
      <c r="AB489" s="192">
        <v>38032315.799414873</v>
      </c>
      <c r="AC489" s="192">
        <v>37615005.646379896</v>
      </c>
      <c r="AD489" s="192">
        <v>37251675.206565067</v>
      </c>
      <c r="AE489" s="192">
        <f t="shared" si="36"/>
        <v>39680639.568061985</v>
      </c>
      <c r="AF489" s="192">
        <f>HLOOKUP(MAX(T489:AD489),T489:$AD$1158,COUNT(AD489:$AD$1158),FALSE)</f>
        <v>155000</v>
      </c>
      <c r="AK489">
        <v>486</v>
      </c>
      <c r="AL489" s="198">
        <v>35113602.897087969</v>
      </c>
    </row>
    <row r="490" spans="13:38" x14ac:dyDescent="0.25">
      <c r="M490">
        <v>488</v>
      </c>
      <c r="N490">
        <f t="shared" si="33"/>
        <v>-10</v>
      </c>
      <c r="O490">
        <f t="shared" si="34"/>
        <v>15000</v>
      </c>
      <c r="P490">
        <f t="shared" si="35"/>
        <v>0.3</v>
      </c>
      <c r="S490">
        <v>488</v>
      </c>
      <c r="T490" s="192">
        <v>41240679.836194709</v>
      </c>
      <c r="U490" s="192">
        <v>41566605.199492037</v>
      </c>
      <c r="V490" s="192">
        <v>41560367.175443672</v>
      </c>
      <c r="W490" s="192">
        <v>41446602.265785754</v>
      </c>
      <c r="X490" s="192">
        <v>41115689.320505403</v>
      </c>
      <c r="Y490" s="192">
        <v>40665954.720453963</v>
      </c>
      <c r="Z490" s="192">
        <v>40719958.385577418</v>
      </c>
      <c r="AA490" s="192">
        <v>40688602.772151493</v>
      </c>
      <c r="AB490" s="192">
        <v>40697474.621431328</v>
      </c>
      <c r="AC490" s="192">
        <v>40377710.603941619</v>
      </c>
      <c r="AD490" s="192">
        <v>40111926.299672075</v>
      </c>
      <c r="AE490" s="192">
        <f t="shared" si="36"/>
        <v>41566605.199492037</v>
      </c>
      <c r="AF490" s="192">
        <f>HLOOKUP(MAX(T490:AD490),T490:$AD$1158,COUNT(AD490:$AD$1158),FALSE)</f>
        <v>155000</v>
      </c>
      <c r="AK490">
        <v>487</v>
      </c>
      <c r="AL490" s="198">
        <v>39291742.093064278</v>
      </c>
    </row>
    <row r="491" spans="13:38" x14ac:dyDescent="0.25">
      <c r="M491">
        <v>489</v>
      </c>
      <c r="N491">
        <f t="shared" si="33"/>
        <v>-5</v>
      </c>
      <c r="O491">
        <f t="shared" si="34"/>
        <v>15000</v>
      </c>
      <c r="P491">
        <f t="shared" si="35"/>
        <v>0.3</v>
      </c>
      <c r="S491">
        <v>489</v>
      </c>
      <c r="T491" s="192">
        <v>42971763.458879888</v>
      </c>
      <c r="U491" s="192">
        <v>43387279.992123201</v>
      </c>
      <c r="V491" s="192">
        <v>43369520.740901493</v>
      </c>
      <c r="W491" s="192">
        <v>43624030.410075888</v>
      </c>
      <c r="X491" s="192">
        <v>43390663.600340791</v>
      </c>
      <c r="Y491" s="192">
        <v>42729655.329700366</v>
      </c>
      <c r="Z491" s="192">
        <v>43152499.618216313</v>
      </c>
      <c r="AA491" s="192">
        <v>43256215.458622679</v>
      </c>
      <c r="AB491" s="192">
        <v>42827852.547100052</v>
      </c>
      <c r="AC491" s="192">
        <v>42780807.271572791</v>
      </c>
      <c r="AD491" s="192">
        <v>42398250.004018784</v>
      </c>
      <c r="AE491" s="192">
        <f t="shared" si="36"/>
        <v>43624030.410075888</v>
      </c>
      <c r="AF491" s="192">
        <f>HLOOKUP(MAX(T491:AD491),T491:$AD$1158,COUNT(AD491:$AD$1158),FALSE)</f>
        <v>165000</v>
      </c>
      <c r="AK491">
        <v>488</v>
      </c>
      <c r="AL491" s="198">
        <v>41526238.635442778</v>
      </c>
    </row>
    <row r="492" spans="13:38" x14ac:dyDescent="0.25">
      <c r="M492">
        <v>490</v>
      </c>
      <c r="N492">
        <f t="shared" si="33"/>
        <v>0</v>
      </c>
      <c r="O492">
        <f t="shared" si="34"/>
        <v>15000</v>
      </c>
      <c r="P492">
        <f t="shared" si="35"/>
        <v>0.3</v>
      </c>
      <c r="S492">
        <v>490</v>
      </c>
      <c r="T492" s="192">
        <v>44764925.110114455</v>
      </c>
      <c r="U492" s="192">
        <v>45273245.623553239</v>
      </c>
      <c r="V492" s="192">
        <v>45449402.749646351</v>
      </c>
      <c r="W492" s="192">
        <v>45518032.990129888</v>
      </c>
      <c r="X492" s="192">
        <v>45243711.43984697</v>
      </c>
      <c r="Y492" s="192">
        <v>45066132.350340798</v>
      </c>
      <c r="Z492" s="192">
        <v>45301049.242058903</v>
      </c>
      <c r="AA492" s="192">
        <v>45489614.097061478</v>
      </c>
      <c r="AB492" s="192">
        <v>45640391.931102119</v>
      </c>
      <c r="AC492" s="192">
        <v>45543512.229134515</v>
      </c>
      <c r="AD492" s="192">
        <v>45416670.062532157</v>
      </c>
      <c r="AE492" s="192">
        <f t="shared" si="36"/>
        <v>45640391.931102119</v>
      </c>
      <c r="AF492" s="192">
        <f>HLOOKUP(MAX(T492:AD492),T492:$AD$1158,COUNT(AD492:$AD$1158),FALSE)</f>
        <v>190000</v>
      </c>
      <c r="AK492">
        <v>489</v>
      </c>
      <c r="AL492" s="198">
        <v>43469881.289040603</v>
      </c>
    </row>
    <row r="493" spans="13:38" x14ac:dyDescent="0.25">
      <c r="M493">
        <v>491</v>
      </c>
      <c r="N493">
        <f t="shared" si="33"/>
        <v>10</v>
      </c>
      <c r="O493">
        <f t="shared" si="34"/>
        <v>15000</v>
      </c>
      <c r="P493">
        <f t="shared" si="35"/>
        <v>0.3</v>
      </c>
      <c r="S493">
        <v>491</v>
      </c>
      <c r="T493" s="192">
        <v>48352164.693447791</v>
      </c>
      <c r="U493" s="192">
        <v>49046140.588831015</v>
      </c>
      <c r="V493" s="192">
        <v>49306840.699749231</v>
      </c>
      <c r="W493" s="192">
        <v>49589463.714474022</v>
      </c>
      <c r="X493" s="192">
        <v>49462975.843139149</v>
      </c>
      <c r="Y493" s="192">
        <v>49502353.374967851</v>
      </c>
      <c r="Z493" s="192">
        <v>49783073.258262604</v>
      </c>
      <c r="AA493" s="192">
        <v>50251618.180137604</v>
      </c>
      <c r="AB493" s="192">
        <v>50476417.844167948</v>
      </c>
      <c r="AC493" s="192">
        <v>50667342.765399955</v>
      </c>
      <c r="AD493" s="192">
        <v>50606697.872460134</v>
      </c>
      <c r="AE493" s="192">
        <f t="shared" si="36"/>
        <v>50667342.765399955</v>
      </c>
      <c r="AF493" s="192">
        <f>HLOOKUP(MAX(T493:AD493),T493:$AD$1158,COUNT(AD493:$AD$1158),FALSE)</f>
        <v>195000</v>
      </c>
      <c r="AK493">
        <v>490</v>
      </c>
      <c r="AL493" s="198">
        <v>45670431.299115099</v>
      </c>
    </row>
    <row r="494" spans="13:38" x14ac:dyDescent="0.25">
      <c r="M494">
        <v>492</v>
      </c>
      <c r="N494">
        <f t="shared" si="33"/>
        <v>20</v>
      </c>
      <c r="O494">
        <f t="shared" si="34"/>
        <v>15000</v>
      </c>
      <c r="P494">
        <f t="shared" si="35"/>
        <v>0.3</v>
      </c>
      <c r="S494">
        <v>492</v>
      </c>
      <c r="T494" s="192">
        <v>51847776.190361373</v>
      </c>
      <c r="U494" s="192">
        <v>52546789.621109836</v>
      </c>
      <c r="V494" s="192">
        <v>53195876.273951903</v>
      </c>
      <c r="W494" s="192">
        <v>53627814.89117156</v>
      </c>
      <c r="X494" s="192">
        <v>53716801.717624754</v>
      </c>
      <c r="Y494" s="192">
        <v>53902531.004854679</v>
      </c>
      <c r="Z494" s="192">
        <v>54364164.114744097</v>
      </c>
      <c r="AA494" s="192">
        <v>55052629.50504759</v>
      </c>
      <c r="AB494" s="192">
        <v>55419335.153838746</v>
      </c>
      <c r="AC494" s="192">
        <v>55833144.390592851</v>
      </c>
      <c r="AD494" s="192">
        <v>55911441.635320216</v>
      </c>
      <c r="AE494" s="192">
        <f t="shared" si="36"/>
        <v>55911441.635320216</v>
      </c>
      <c r="AF494" s="192">
        <f>HLOOKUP(MAX(T494:AD494),T494:$AD$1158,COUNT(AD494:$AD$1158),FALSE)</f>
        <v>200000</v>
      </c>
      <c r="AK494">
        <v>491</v>
      </c>
      <c r="AL494" s="198">
        <v>49848570.495091416</v>
      </c>
    </row>
    <row r="495" spans="13:38" x14ac:dyDescent="0.25">
      <c r="M495">
        <v>493</v>
      </c>
      <c r="N495">
        <f t="shared" si="33"/>
        <v>30</v>
      </c>
      <c r="O495">
        <f t="shared" si="34"/>
        <v>15000</v>
      </c>
      <c r="P495">
        <f t="shared" si="35"/>
        <v>0.3</v>
      </c>
      <c r="S495">
        <v>493</v>
      </c>
      <c r="T495" s="192">
        <v>55372021.464281134</v>
      </c>
      <c r="U495" s="192">
        <v>56253430.045171037</v>
      </c>
      <c r="V495" s="192">
        <v>57084911.848154582</v>
      </c>
      <c r="W495" s="192">
        <v>57699245.615515687</v>
      </c>
      <c r="X495" s="192">
        <v>57970627.592110336</v>
      </c>
      <c r="Y495" s="192">
        <v>58338752.029481746</v>
      </c>
      <c r="Z495" s="192">
        <v>58982780.289512604</v>
      </c>
      <c r="AA495" s="192">
        <v>59853640.829957567</v>
      </c>
      <c r="AB495" s="192">
        <v>60402741.628890179</v>
      </c>
      <c r="AC495" s="192">
        <v>60956974.926858298</v>
      </c>
      <c r="AD495" s="192">
        <v>61259638.410654582</v>
      </c>
      <c r="AE495" s="192">
        <f t="shared" si="36"/>
        <v>61259638.410654582</v>
      </c>
      <c r="AF495" s="192">
        <f>HLOOKUP(MAX(T495:AD495),T495:$AD$1158,COUNT(AD495:$AD$1158),FALSE)</f>
        <v>200000</v>
      </c>
      <c r="AK495">
        <v>492</v>
      </c>
      <c r="AL495" s="198">
        <v>53869197.781177178</v>
      </c>
    </row>
    <row r="496" spans="13:38" x14ac:dyDescent="0.25">
      <c r="M496">
        <v>494</v>
      </c>
      <c r="N496">
        <f t="shared" si="33"/>
        <v>40</v>
      </c>
      <c r="O496">
        <f t="shared" si="34"/>
        <v>15000</v>
      </c>
      <c r="P496">
        <f t="shared" si="35"/>
        <v>0.3</v>
      </c>
      <c r="S496">
        <v>494</v>
      </c>
      <c r="T496" s="192">
        <v>58896266.738200888</v>
      </c>
      <c r="U496" s="192">
        <v>59996209.309895836</v>
      </c>
      <c r="V496" s="192">
        <v>61043462.195376806</v>
      </c>
      <c r="W496" s="192">
        <v>61617187.23877959</v>
      </c>
      <c r="X496" s="192">
        <v>62189891.99540253</v>
      </c>
      <c r="Y496" s="192">
        <v>62854268.522537306</v>
      </c>
      <c r="Z496" s="192">
        <v>63601396.464281119</v>
      </c>
      <c r="AA496" s="192">
        <v>64615644.913033694</v>
      </c>
      <c r="AB496" s="192">
        <v>65345658.938560963</v>
      </c>
      <c r="AC496" s="192">
        <v>66122776.552051187</v>
      </c>
      <c r="AD496" s="192">
        <v>66564382.173514664</v>
      </c>
      <c r="AE496" s="192">
        <f t="shared" si="36"/>
        <v>66564382.173514664</v>
      </c>
      <c r="AF496" s="192">
        <f>HLOOKUP(MAX(T496:AD496),T496:$AD$1158,COUNT(AD496:$AD$1158),FALSE)</f>
        <v>200000</v>
      </c>
      <c r="AK496">
        <v>493</v>
      </c>
      <c r="AL496" s="198">
        <v>58047336.977153495</v>
      </c>
    </row>
    <row r="497" spans="13:38" x14ac:dyDescent="0.25">
      <c r="M497">
        <v>495</v>
      </c>
      <c r="N497">
        <f t="shared" si="33"/>
        <v>50</v>
      </c>
      <c r="O497">
        <f t="shared" si="34"/>
        <v>15000</v>
      </c>
      <c r="P497">
        <f t="shared" si="35"/>
        <v>0.3</v>
      </c>
      <c r="S497">
        <v>495</v>
      </c>
      <c r="T497" s="192">
        <v>62391878.23511447</v>
      </c>
      <c r="U497" s="192">
        <v>63702849.733957052</v>
      </c>
      <c r="V497" s="192">
        <v>64900900.145479679</v>
      </c>
      <c r="W497" s="192">
        <v>65688617.963123724</v>
      </c>
      <c r="X497" s="192">
        <v>66443717.869888127</v>
      </c>
      <c r="Y497" s="192">
        <v>67254446.152424142</v>
      </c>
      <c r="Z497" s="192">
        <v>68182487.320762619</v>
      </c>
      <c r="AA497" s="192">
        <v>69416656.237943679</v>
      </c>
      <c r="AB497" s="192">
        <v>70329065.41361241</v>
      </c>
      <c r="AC497" s="192">
        <v>71380914.572884515</v>
      </c>
      <c r="AD497" s="192">
        <v>71912578.948849037</v>
      </c>
      <c r="AE497" s="192">
        <f t="shared" si="36"/>
        <v>71912578.948849037</v>
      </c>
      <c r="AF497" s="192">
        <f>HLOOKUP(MAX(T497:AD497),T497:$AD$1158,COUNT(AD497:$AD$1158),FALSE)</f>
        <v>200000</v>
      </c>
      <c r="AK497">
        <v>494</v>
      </c>
      <c r="AL497" s="198">
        <v>62191529.640825801</v>
      </c>
    </row>
    <row r="498" spans="13:38" x14ac:dyDescent="0.25">
      <c r="M498">
        <v>496</v>
      </c>
      <c r="N498">
        <f t="shared" si="33"/>
        <v>-75</v>
      </c>
      <c r="O498">
        <f t="shared" si="34"/>
        <v>-5000</v>
      </c>
      <c r="P498">
        <f t="shared" si="35"/>
        <v>0.35</v>
      </c>
      <c r="S498">
        <v>496</v>
      </c>
      <c r="T498" s="192">
        <v>25063877.974145208</v>
      </c>
      <c r="U498" s="192">
        <v>23725428.980446644</v>
      </c>
      <c r="V498" s="192">
        <v>22182714.136696644</v>
      </c>
      <c r="W498" s="192">
        <v>20163137.47453101</v>
      </c>
      <c r="X498" s="192">
        <v>18136144.242149327</v>
      </c>
      <c r="Y498" s="192">
        <v>16149191.559214652</v>
      </c>
      <c r="Z498" s="192">
        <v>14796581.726074219</v>
      </c>
      <c r="AA498" s="192">
        <v>13192475.823296443</v>
      </c>
      <c r="AB498" s="192">
        <v>11522400.029186359</v>
      </c>
      <c r="AC498" s="192">
        <v>9843972.7368766889</v>
      </c>
      <c r="AD498" s="192">
        <v>7606860.7898602262</v>
      </c>
      <c r="AE498" s="192">
        <f t="shared" si="36"/>
        <v>25063877.974145208</v>
      </c>
      <c r="AF498" s="192">
        <f>HLOOKUP(MAX(T498:AD498),T498:$AD$1158,COUNT(AD498:$AD$1158),FALSE)</f>
        <v>150000</v>
      </c>
      <c r="AK498">
        <v>495</v>
      </c>
      <c r="AL498" s="198">
        <v>66369668.83680214</v>
      </c>
    </row>
    <row r="499" spans="13:38" x14ac:dyDescent="0.25">
      <c r="M499">
        <v>497</v>
      </c>
      <c r="N499">
        <f t="shared" si="33"/>
        <v>-65</v>
      </c>
      <c r="O499">
        <f t="shared" si="34"/>
        <v>-5000</v>
      </c>
      <c r="P499">
        <f t="shared" si="35"/>
        <v>0.35</v>
      </c>
      <c r="S499">
        <v>497</v>
      </c>
      <c r="T499" s="192">
        <v>29250678.707169898</v>
      </c>
      <c r="U499" s="192">
        <v>28336282.88991167</v>
      </c>
      <c r="V499" s="192">
        <v>26990841.708713114</v>
      </c>
      <c r="W499" s="192">
        <v>25407979.777771752</v>
      </c>
      <c r="X499" s="192">
        <v>23548614.503208995</v>
      </c>
      <c r="Y499" s="192">
        <v>21489429.149235226</v>
      </c>
      <c r="Z499" s="192">
        <v>20106206.292046443</v>
      </c>
      <c r="AA499" s="192">
        <v>19081341.202347368</v>
      </c>
      <c r="AB499" s="192">
        <v>17755784.802848913</v>
      </c>
      <c r="AC499" s="192">
        <v>15884240.869592741</v>
      </c>
      <c r="AD499" s="192">
        <v>14250702.819824219</v>
      </c>
      <c r="AE499" s="192">
        <f t="shared" si="36"/>
        <v>29250678.707169898</v>
      </c>
      <c r="AF499" s="192">
        <f>HLOOKUP(MAX(T499:AD499),T499:$AD$1158,COUNT(AD499:$AD$1158),FALSE)</f>
        <v>150000</v>
      </c>
      <c r="AK499">
        <v>496</v>
      </c>
      <c r="AL499" s="198">
        <v>19316677.981485788</v>
      </c>
    </row>
    <row r="500" spans="13:38" x14ac:dyDescent="0.25">
      <c r="M500">
        <v>498</v>
      </c>
      <c r="N500">
        <f t="shared" si="33"/>
        <v>-55</v>
      </c>
      <c r="O500">
        <f t="shared" si="34"/>
        <v>-5000</v>
      </c>
      <c r="P500">
        <f t="shared" si="35"/>
        <v>0.35</v>
      </c>
      <c r="S500">
        <v>498</v>
      </c>
      <c r="T500" s="192">
        <v>33842234.455626689</v>
      </c>
      <c r="U500" s="192">
        <v>33056866.255395211</v>
      </c>
      <c r="V500" s="192">
        <v>31913393.47054439</v>
      </c>
      <c r="W500" s="192">
        <v>30293058.867277928</v>
      </c>
      <c r="X500" s="192">
        <v>28665307.693795413</v>
      </c>
      <c r="Y500" s="192">
        <v>26759571.253144693</v>
      </c>
      <c r="Z500" s="192">
        <v>25929133.809407555</v>
      </c>
      <c r="AA500" s="192">
        <v>24578103.073810849</v>
      </c>
      <c r="AB500" s="192">
        <v>23439683.979803644</v>
      </c>
      <c r="AC500" s="192">
        <v>22369346.483018667</v>
      </c>
      <c r="AD500" s="192">
        <v>20531476.594901379</v>
      </c>
      <c r="AE500" s="192">
        <f t="shared" si="36"/>
        <v>33842234.455626689</v>
      </c>
      <c r="AF500" s="192">
        <f>HLOOKUP(MAX(T500:AD500),T500:$AD$1158,COUNT(AD500:$AD$1158),FALSE)</f>
        <v>150000</v>
      </c>
      <c r="AK500">
        <v>497</v>
      </c>
      <c r="AL500" s="198">
        <v>24174373.453520089</v>
      </c>
    </row>
    <row r="501" spans="13:38" x14ac:dyDescent="0.25">
      <c r="M501">
        <v>499</v>
      </c>
      <c r="N501">
        <f t="shared" si="33"/>
        <v>-45</v>
      </c>
      <c r="O501">
        <f t="shared" si="34"/>
        <v>-5000</v>
      </c>
      <c r="P501">
        <f t="shared" si="35"/>
        <v>0.35</v>
      </c>
      <c r="S501">
        <v>499</v>
      </c>
      <c r="T501" s="192">
        <v>38149719.023527928</v>
      </c>
      <c r="U501" s="192">
        <v>37430804.293911159</v>
      </c>
      <c r="V501" s="192">
        <v>36474468.814551592</v>
      </c>
      <c r="W501" s="192">
        <v>35243111.915117435</v>
      </c>
      <c r="X501" s="192">
        <v>34077777.954855084</v>
      </c>
      <c r="Y501" s="192">
        <v>32417834.659780502</v>
      </c>
      <c r="Z501" s="192">
        <v>31433853.86149089</v>
      </c>
      <c r="AA501" s="192">
        <v>30649787.583841711</v>
      </c>
      <c r="AB501" s="192">
        <v>29574046.119721342</v>
      </c>
      <c r="AC501" s="192">
        <v>28240382.965464655</v>
      </c>
      <c r="AD501" s="192">
        <v>26847175.540374629</v>
      </c>
      <c r="AE501" s="192">
        <f t="shared" si="36"/>
        <v>38149719.023527928</v>
      </c>
      <c r="AF501" s="192">
        <f>HLOOKUP(MAX(T501:AD501),T501:$AD$1158,COUNT(AD501:$AD$1158),FALSE)</f>
        <v>150000</v>
      </c>
      <c r="AK501">
        <v>498</v>
      </c>
      <c r="AL501" s="198">
        <v>29501682.05766236</v>
      </c>
    </row>
    <row r="502" spans="13:38" x14ac:dyDescent="0.25">
      <c r="M502">
        <v>500</v>
      </c>
      <c r="N502">
        <f t="shared" si="33"/>
        <v>-35</v>
      </c>
      <c r="O502">
        <f t="shared" si="34"/>
        <v>-5000</v>
      </c>
      <c r="P502">
        <f t="shared" si="35"/>
        <v>0.35</v>
      </c>
      <c r="S502">
        <v>500</v>
      </c>
      <c r="T502" s="192">
        <v>42741274.771984719</v>
      </c>
      <c r="U502" s="192">
        <v>42227588.670518667</v>
      </c>
      <c r="V502" s="192">
        <v>41476481.819309823</v>
      </c>
      <c r="W502" s="192">
        <v>40248513.149685331</v>
      </c>
      <c r="X502" s="192">
        <v>39013127.909844793</v>
      </c>
      <c r="Y502" s="192">
        <v>37540321.920261465</v>
      </c>
      <c r="Z502" s="192">
        <v>37256781.378852002</v>
      </c>
      <c r="AA502" s="192">
        <v>36304992.702154472</v>
      </c>
      <c r="AB502" s="192">
        <v>35565815.66704645</v>
      </c>
      <c r="AC502" s="192">
        <v>34530221.290117428</v>
      </c>
      <c r="AD502" s="192">
        <v>33079975.180292331</v>
      </c>
      <c r="AE502" s="192">
        <f t="shared" si="36"/>
        <v>42741274.771984719</v>
      </c>
      <c r="AF502" s="192">
        <f>HLOOKUP(MAX(T502:AD502),T502:$AD$1158,COUNT(AD502:$AD$1158),FALSE)</f>
        <v>150000</v>
      </c>
      <c r="AK502">
        <v>499</v>
      </c>
      <c r="AL502" s="198">
        <v>34537867.448846489</v>
      </c>
    </row>
    <row r="503" spans="13:38" x14ac:dyDescent="0.25">
      <c r="M503">
        <v>501</v>
      </c>
      <c r="N503">
        <f t="shared" si="33"/>
        <v>-25</v>
      </c>
      <c r="O503">
        <f t="shared" si="34"/>
        <v>-5000</v>
      </c>
      <c r="P503">
        <f t="shared" si="35"/>
        <v>0.35</v>
      </c>
      <c r="S503">
        <v>501</v>
      </c>
      <c r="T503" s="192">
        <v>46928075.505009405</v>
      </c>
      <c r="U503" s="192">
        <v>46727604.745621547</v>
      </c>
      <c r="V503" s="192">
        <v>46169029.401614346</v>
      </c>
      <c r="W503" s="192">
        <v>45373033.307864346</v>
      </c>
      <c r="X503" s="192">
        <v>44425598.170904472</v>
      </c>
      <c r="Y503" s="192">
        <v>43158020.809471861</v>
      </c>
      <c r="Z503" s="192">
        <v>42566405.944824219</v>
      </c>
      <c r="AA503" s="192">
        <v>42035414.834356114</v>
      </c>
      <c r="AB503" s="192">
        <v>41700177.806964137</v>
      </c>
      <c r="AC503" s="192">
        <v>40719264.49999398</v>
      </c>
      <c r="AD503" s="192">
        <v>39771791.345415786</v>
      </c>
      <c r="AE503" s="192">
        <f t="shared" si="36"/>
        <v>46928075.505009405</v>
      </c>
      <c r="AF503" s="192">
        <f>HLOOKUP(MAX(T503:AD503),T503:$AD$1158,COUNT(AD503:$AD$1158),FALSE)</f>
        <v>150000</v>
      </c>
      <c r="AK503">
        <v>500</v>
      </c>
      <c r="AL503" s="198">
        <v>39865176.05298876</v>
      </c>
    </row>
    <row r="504" spans="13:38" x14ac:dyDescent="0.25">
      <c r="M504">
        <v>502</v>
      </c>
      <c r="N504">
        <f t="shared" si="33"/>
        <v>-15</v>
      </c>
      <c r="O504">
        <f t="shared" si="34"/>
        <v>-5000</v>
      </c>
      <c r="P504">
        <f t="shared" si="35"/>
        <v>0.35</v>
      </c>
      <c r="S504">
        <v>502</v>
      </c>
      <c r="T504" s="192">
        <v>51446690.474145211</v>
      </c>
      <c r="U504" s="192">
        <v>51322110.074518152</v>
      </c>
      <c r="V504" s="192">
        <v>51171042.406372577</v>
      </c>
      <c r="W504" s="192">
        <v>50121245.957362801</v>
      </c>
      <c r="X504" s="192">
        <v>49503208.767612293</v>
      </c>
      <c r="Y504" s="192">
        <v>48428162.913381323</v>
      </c>
      <c r="Z504" s="192">
        <v>48389333.462185331</v>
      </c>
      <c r="AA504" s="192">
        <v>47829910.719129778</v>
      </c>
      <c r="AB504" s="192">
        <v>47384076.983918875</v>
      </c>
      <c r="AC504" s="192">
        <v>47055595.036259405</v>
      </c>
      <c r="AD504" s="192">
        <v>45829965.133353025</v>
      </c>
      <c r="AE504" s="192">
        <f t="shared" si="36"/>
        <v>51446690.474145211</v>
      </c>
      <c r="AF504" s="192">
        <f>HLOOKUP(MAX(T504:AD504),T504:$AD$1158,COUNT(AD504:$AD$1158),FALSE)</f>
        <v>150000</v>
      </c>
      <c r="AK504">
        <v>501</v>
      </c>
      <c r="AL504" s="198">
        <v>44722871.525023073</v>
      </c>
    </row>
    <row r="505" spans="13:38" x14ac:dyDescent="0.25">
      <c r="M505">
        <v>503</v>
      </c>
      <c r="N505">
        <f t="shared" si="33"/>
        <v>-10</v>
      </c>
      <c r="O505">
        <f t="shared" si="34"/>
        <v>-5000</v>
      </c>
      <c r="P505">
        <f t="shared" si="35"/>
        <v>0.35</v>
      </c>
      <c r="S505">
        <v>503</v>
      </c>
      <c r="T505" s="192">
        <v>53855858.105318055</v>
      </c>
      <c r="U505" s="192">
        <v>53618392.907915786</v>
      </c>
      <c r="V505" s="192">
        <v>53354637.362005293</v>
      </c>
      <c r="W505" s="192">
        <v>52853461.06635201</v>
      </c>
      <c r="X505" s="192">
        <v>52114864.020955913</v>
      </c>
      <c r="Y505" s="192">
        <v>51098281.708391607</v>
      </c>
      <c r="Z505" s="192">
        <v>51352093.878852002</v>
      </c>
      <c r="AA505" s="192">
        <v>50695121.785230607</v>
      </c>
      <c r="AB505" s="192">
        <v>50654704.555935331</v>
      </c>
      <c r="AC505" s="192">
        <v>49866328.18151404</v>
      </c>
      <c r="AD505" s="192">
        <v>49315957.69058039</v>
      </c>
      <c r="AE505" s="192">
        <f t="shared" si="36"/>
        <v>53855858.105318055</v>
      </c>
      <c r="AF505" s="192">
        <f>HLOOKUP(MAX(T505:AD505),T505:$AD$1158,COUNT(AD505:$AD$1158),FALSE)</f>
        <v>150000</v>
      </c>
      <c r="AK505">
        <v>502</v>
      </c>
      <c r="AL505" s="198">
        <v>50050180.129165344</v>
      </c>
    </row>
    <row r="506" spans="13:38" x14ac:dyDescent="0.25">
      <c r="M506">
        <v>504</v>
      </c>
      <c r="N506">
        <f t="shared" si="33"/>
        <v>-5</v>
      </c>
      <c r="O506">
        <f t="shared" si="34"/>
        <v>-5000</v>
      </c>
      <c r="P506">
        <f t="shared" si="35"/>
        <v>0.35</v>
      </c>
      <c r="S506">
        <v>504</v>
      </c>
      <c r="T506" s="192">
        <v>55860270.721058801</v>
      </c>
      <c r="U506" s="192">
        <v>55932963.983983174</v>
      </c>
      <c r="V506" s="192">
        <v>55732117.750379771</v>
      </c>
      <c r="W506" s="192">
        <v>55328487.590271756</v>
      </c>
      <c r="X506" s="192">
        <v>54915679.028671958</v>
      </c>
      <c r="Y506" s="192">
        <v>54045861.802591711</v>
      </c>
      <c r="Z506" s="192">
        <v>53852007.07329645</v>
      </c>
      <c r="AA506" s="192">
        <v>53762304.462699741</v>
      </c>
      <c r="AB506" s="192">
        <v>53617461.75758142</v>
      </c>
      <c r="AC506" s="192">
        <v>52926631.51870539</v>
      </c>
      <c r="AD506" s="192">
        <v>52473807.163317025</v>
      </c>
      <c r="AE506" s="192">
        <f t="shared" si="36"/>
        <v>55932963.983983174</v>
      </c>
      <c r="AF506" s="192">
        <f>HLOOKUP(MAX(T506:AD506),T506:$AD$1158,COUNT(AD506:$AD$1158),FALSE)</f>
        <v>155000</v>
      </c>
      <c r="AK506">
        <v>503</v>
      </c>
      <c r="AL506" s="198">
        <v>52252684.183226131</v>
      </c>
    </row>
    <row r="507" spans="13:38" x14ac:dyDescent="0.25">
      <c r="M507">
        <v>505</v>
      </c>
      <c r="N507">
        <f t="shared" si="33"/>
        <v>0</v>
      </c>
      <c r="O507">
        <f t="shared" si="34"/>
        <v>-5000</v>
      </c>
      <c r="P507">
        <f t="shared" si="35"/>
        <v>0.35</v>
      </c>
      <c r="S507">
        <v>505</v>
      </c>
      <c r="T507" s="192">
        <v>58042658.838342741</v>
      </c>
      <c r="U507" s="192">
        <v>58212898.23681239</v>
      </c>
      <c r="V507" s="192">
        <v>58277189.123836562</v>
      </c>
      <c r="W507" s="192">
        <v>58060702.69926095</v>
      </c>
      <c r="X507" s="192">
        <v>57527334.282015592</v>
      </c>
      <c r="Y507" s="192">
        <v>56715980.59760201</v>
      </c>
      <c r="Z507" s="192">
        <v>56661718.444824219</v>
      </c>
      <c r="AA507" s="192">
        <v>56723277.930742428</v>
      </c>
      <c r="AB507" s="192">
        <v>56338603.732890069</v>
      </c>
      <c r="AC507" s="192">
        <v>56304941.583327308</v>
      </c>
      <c r="AD507" s="192">
        <v>55806282.488034099</v>
      </c>
      <c r="AE507" s="192">
        <f t="shared" si="36"/>
        <v>58277189.123836562</v>
      </c>
      <c r="AF507" s="192">
        <f>HLOOKUP(MAX(T507:AD507),T507:$AD$1158,COUNT(AD507:$AD$1158),FALSE)</f>
        <v>160000</v>
      </c>
      <c r="AK507">
        <v>504</v>
      </c>
      <c r="AL507" s="198">
        <v>55047897.865360282</v>
      </c>
    </row>
    <row r="508" spans="13:38" x14ac:dyDescent="0.25">
      <c r="M508">
        <v>506</v>
      </c>
      <c r="N508">
        <f t="shared" si="33"/>
        <v>10</v>
      </c>
      <c r="O508">
        <f t="shared" si="34"/>
        <v>-5000</v>
      </c>
      <c r="P508">
        <f t="shared" si="35"/>
        <v>0.35</v>
      </c>
      <c r="S508">
        <v>506</v>
      </c>
      <c r="T508" s="192">
        <v>62561273.807478547</v>
      </c>
      <c r="U508" s="192">
        <v>62712914.311915264</v>
      </c>
      <c r="V508" s="192">
        <v>62838264.467843771</v>
      </c>
      <c r="W508" s="192">
        <v>62726193.874029472</v>
      </c>
      <c r="X508" s="192">
        <v>62604944.878723398</v>
      </c>
      <c r="Y508" s="192">
        <v>62026687.218936883</v>
      </c>
      <c r="Z508" s="192">
        <v>62484645.962185338</v>
      </c>
      <c r="AA508" s="192">
        <v>62422011.413574219</v>
      </c>
      <c r="AB508" s="192">
        <v>62427955.58474192</v>
      </c>
      <c r="AC508" s="192">
        <v>62175978.065773301</v>
      </c>
      <c r="AD508" s="192">
        <v>61864456.275971338</v>
      </c>
      <c r="AE508" s="192">
        <f t="shared" si="36"/>
        <v>62838264.467843771</v>
      </c>
      <c r="AF508" s="192">
        <f>HLOOKUP(MAX(T508:AD508),T508:$AD$1158,COUNT(AD508:$AD$1158),FALSE)</f>
        <v>160000</v>
      </c>
      <c r="AK508">
        <v>505</v>
      </c>
      <c r="AL508" s="198">
        <v>57579992.787368402</v>
      </c>
    </row>
    <row r="509" spans="13:38" x14ac:dyDescent="0.25">
      <c r="M509">
        <v>507</v>
      </c>
      <c r="N509">
        <f t="shared" si="33"/>
        <v>20</v>
      </c>
      <c r="O509">
        <f t="shared" si="34"/>
        <v>-5000</v>
      </c>
      <c r="P509">
        <f t="shared" si="35"/>
        <v>0.35</v>
      </c>
      <c r="S509">
        <v>507</v>
      </c>
      <c r="T509" s="192">
        <v>66941699.154700771</v>
      </c>
      <c r="U509" s="192">
        <v>67509698.688522786</v>
      </c>
      <c r="V509" s="192">
        <v>67840277.47260201</v>
      </c>
      <c r="W509" s="192">
        <v>67933435.506938428</v>
      </c>
      <c r="X509" s="192">
        <v>67750090.197653458</v>
      </c>
      <c r="Y509" s="192">
        <v>67644386.108147264</v>
      </c>
      <c r="Z509" s="192">
        <v>67947319.573296443</v>
      </c>
      <c r="AA509" s="192">
        <v>68450167.559086055</v>
      </c>
      <c r="AB509" s="192">
        <v>68419725.132067025</v>
      </c>
      <c r="AC509" s="192">
        <v>68512308.602038726</v>
      </c>
      <c r="AD509" s="192">
        <v>68508298.305935338</v>
      </c>
      <c r="AE509" s="192">
        <f t="shared" si="36"/>
        <v>68512308.602038726</v>
      </c>
      <c r="AF509" s="192">
        <f>HLOOKUP(MAX(T509:AD509),T509:$AD$1158,COUNT(AD509:$AD$1158),FALSE)</f>
        <v>195000</v>
      </c>
      <c r="AK509">
        <v>506</v>
      </c>
      <c r="AL509" s="198">
        <v>62616178.178552531</v>
      </c>
    </row>
    <row r="510" spans="13:38" x14ac:dyDescent="0.25">
      <c r="M510">
        <v>508</v>
      </c>
      <c r="N510">
        <f t="shared" si="33"/>
        <v>30</v>
      </c>
      <c r="O510">
        <f t="shared" si="34"/>
        <v>-5000</v>
      </c>
      <c r="P510">
        <f t="shared" si="35"/>
        <v>0.35</v>
      </c>
      <c r="S510">
        <v>508</v>
      </c>
      <c r="T510" s="192">
        <v>71460314.123836577</v>
      </c>
      <c r="U510" s="192">
        <v>71883636.727038726</v>
      </c>
      <c r="V510" s="192">
        <v>72532825.054906532</v>
      </c>
      <c r="W510" s="192">
        <v>72818514.596444592</v>
      </c>
      <c r="X510" s="192">
        <v>72952765.094772786</v>
      </c>
      <c r="Y510" s="192">
        <v>72766873.368628234</v>
      </c>
      <c r="Z510" s="192">
        <v>73482649.434407562</v>
      </c>
      <c r="AA510" s="192">
        <v>73851167.028607652</v>
      </c>
      <c r="AB510" s="192">
        <v>74554087.271984726</v>
      </c>
      <c r="AC510" s="192">
        <v>74654859.600302622</v>
      </c>
      <c r="AD510" s="192">
        <v>74789072.081012487</v>
      </c>
      <c r="AE510" s="192">
        <f t="shared" si="36"/>
        <v>74789072.081012487</v>
      </c>
      <c r="AF510" s="192">
        <f>HLOOKUP(MAX(T510:AD510),T510:$AD$1158,COUNT(AD510:$AD$1158),FALSE)</f>
        <v>200000</v>
      </c>
      <c r="AK510">
        <v>507</v>
      </c>
      <c r="AL510" s="198">
        <v>67943486.782694817</v>
      </c>
    </row>
    <row r="511" spans="13:38" x14ac:dyDescent="0.25">
      <c r="M511">
        <v>509</v>
      </c>
      <c r="N511">
        <f t="shared" si="33"/>
        <v>40</v>
      </c>
      <c r="O511">
        <f t="shared" si="34"/>
        <v>-5000</v>
      </c>
      <c r="P511">
        <f t="shared" si="35"/>
        <v>0.35</v>
      </c>
      <c r="S511">
        <v>509</v>
      </c>
      <c r="T511" s="192">
        <v>75647114.856861264</v>
      </c>
      <c r="U511" s="192">
        <v>76604220.092522278</v>
      </c>
      <c r="V511" s="192">
        <v>77534838.059664741</v>
      </c>
      <c r="W511" s="192">
        <v>78025756.229353547</v>
      </c>
      <c r="X511" s="192">
        <v>78279253.649299532</v>
      </c>
      <c r="Y511" s="192">
        <v>78295330.319502726</v>
      </c>
      <c r="Z511" s="192">
        <v>79079871.656629771</v>
      </c>
      <c r="AA511" s="192">
        <v>79879323.174119502</v>
      </c>
      <c r="AB511" s="192">
        <v>80237986.448939458</v>
      </c>
      <c r="AC511" s="192">
        <v>80821958.48629798</v>
      </c>
      <c r="AD511" s="192">
        <v>81432914.110976487</v>
      </c>
      <c r="AE511" s="192">
        <f t="shared" si="36"/>
        <v>81432914.110976487</v>
      </c>
      <c r="AF511" s="192">
        <f>HLOOKUP(MAX(T511:AD511),T511:$AD$1158,COUNT(AD511:$AD$1158),FALSE)</f>
        <v>200000</v>
      </c>
      <c r="AK511">
        <v>508</v>
      </c>
      <c r="AL511" s="198">
        <v>72801182.254729107</v>
      </c>
    </row>
    <row r="512" spans="13:38" x14ac:dyDescent="0.25">
      <c r="M512">
        <v>510</v>
      </c>
      <c r="N512">
        <f t="shared" si="33"/>
        <v>50</v>
      </c>
      <c r="O512">
        <f t="shared" si="34"/>
        <v>-5000</v>
      </c>
      <c r="P512">
        <f t="shared" si="35"/>
        <v>0.35</v>
      </c>
      <c r="S512">
        <v>510</v>
      </c>
      <c r="T512" s="192">
        <v>80238670.605318055</v>
      </c>
      <c r="U512" s="192">
        <v>81215074.001987278</v>
      </c>
      <c r="V512" s="192">
        <v>82132032.15045695</v>
      </c>
      <c r="W512" s="192">
        <v>82773968.87885201</v>
      </c>
      <c r="X512" s="192">
        <v>83214603.604289249</v>
      </c>
      <c r="Y512" s="192">
        <v>83654714.361748099</v>
      </c>
      <c r="Z512" s="192">
        <v>84810297.003851995</v>
      </c>
      <c r="AA512" s="192">
        <v>85534528.292432263</v>
      </c>
      <c r="AB512" s="192">
        <v>86471371.22260201</v>
      </c>
      <c r="AC512" s="192">
        <v>86862226.619014055</v>
      </c>
      <c r="AD512" s="192">
        <v>87491087.898913741</v>
      </c>
      <c r="AE512" s="192">
        <f t="shared" si="36"/>
        <v>87491087.898913741</v>
      </c>
      <c r="AF512" s="192">
        <f>HLOOKUP(MAX(T512:AD512),T512:$AD$1158,COUNT(AD512:$AD$1158),FALSE)</f>
        <v>200000</v>
      </c>
      <c r="AK512">
        <v>509</v>
      </c>
      <c r="AL512" s="198">
        <v>78128490.858871371</v>
      </c>
    </row>
    <row r="513" spans="13:38" x14ac:dyDescent="0.25">
      <c r="M513">
        <v>511</v>
      </c>
      <c r="N513">
        <f t="shared" si="33"/>
        <v>-75</v>
      </c>
      <c r="O513">
        <f t="shared" si="34"/>
        <v>-3000</v>
      </c>
      <c r="P513">
        <f t="shared" si="35"/>
        <v>0.35</v>
      </c>
      <c r="S513">
        <v>511</v>
      </c>
      <c r="T513" s="192">
        <v>24615161.972987801</v>
      </c>
      <c r="U513" s="192">
        <v>23313381.816094793</v>
      </c>
      <c r="V513" s="192">
        <v>21806883.696881831</v>
      </c>
      <c r="W513" s="192">
        <v>19826402.810179159</v>
      </c>
      <c r="X513" s="192">
        <v>17835626.302334506</v>
      </c>
      <c r="Y513" s="192">
        <v>15881797.896020208</v>
      </c>
      <c r="Z513" s="192">
        <v>14553156.523527928</v>
      </c>
      <c r="AA513" s="192">
        <v>12973999.260796443</v>
      </c>
      <c r="AB513" s="192">
        <v>11327891.927334508</v>
      </c>
      <c r="AC513" s="192">
        <v>9671986.3364137262</v>
      </c>
      <c r="AD513" s="192">
        <v>7461269.7887028195</v>
      </c>
      <c r="AE513" s="192">
        <f t="shared" si="36"/>
        <v>24615161.972987801</v>
      </c>
      <c r="AF513" s="192">
        <f>HLOOKUP(MAX(T513:AD513),T513:$AD$1158,COUNT(AD513:$AD$1158),FALSE)</f>
        <v>150000</v>
      </c>
      <c r="AK513">
        <v>510</v>
      </c>
      <c r="AL513" s="198">
        <v>83126208.595066324</v>
      </c>
    </row>
    <row r="514" spans="13:38" x14ac:dyDescent="0.25">
      <c r="M514">
        <v>512</v>
      </c>
      <c r="N514">
        <f t="shared" si="33"/>
        <v>-65</v>
      </c>
      <c r="O514">
        <f t="shared" si="34"/>
        <v>-3000</v>
      </c>
      <c r="P514">
        <f t="shared" si="35"/>
        <v>0.35</v>
      </c>
      <c r="S514">
        <v>512</v>
      </c>
      <c r="T514" s="192">
        <v>28744869.968743972</v>
      </c>
      <c r="U514" s="192">
        <v>27864050.540374637</v>
      </c>
      <c r="V514" s="192">
        <v>26554826.083713114</v>
      </c>
      <c r="W514" s="192">
        <v>25008180.87730879</v>
      </c>
      <c r="X514" s="192">
        <v>23185484.439551584</v>
      </c>
      <c r="Y514" s="192">
        <v>21162515.810114857</v>
      </c>
      <c r="Z514" s="192">
        <v>19805688.352231625</v>
      </c>
      <c r="AA514" s="192">
        <v>18801699.275264036</v>
      </c>
      <c r="AB514" s="192">
        <v>17498664.577154469</v>
      </c>
      <c r="AC514" s="192">
        <v>15653516.043203849</v>
      </c>
      <c r="AD514" s="192">
        <v>14042499.694824219</v>
      </c>
      <c r="AE514" s="192">
        <f t="shared" si="36"/>
        <v>28744869.968743972</v>
      </c>
      <c r="AF514" s="192">
        <f>HLOOKUP(MAX(T514:AD514),T514:$AD$1158,COUNT(AD514:$AD$1158),FALSE)</f>
        <v>150000</v>
      </c>
      <c r="AK514">
        <v>511</v>
      </c>
      <c r="AL514" s="198">
        <v>18997481.129340202</v>
      </c>
    </row>
    <row r="515" spans="13:38" x14ac:dyDescent="0.25">
      <c r="M515">
        <v>513</v>
      </c>
      <c r="N515">
        <f t="shared" si="33"/>
        <v>-55</v>
      </c>
      <c r="O515">
        <f t="shared" si="34"/>
        <v>-3000</v>
      </c>
      <c r="P515">
        <f t="shared" si="35"/>
        <v>0.35</v>
      </c>
      <c r="S515">
        <v>513</v>
      </c>
      <c r="T515" s="192">
        <v>33273813.593358167</v>
      </c>
      <c r="U515" s="192">
        <v>32523016.429006316</v>
      </c>
      <c r="V515" s="192">
        <v>31415760.368692532</v>
      </c>
      <c r="W515" s="192">
        <v>29834521.540889032</v>
      </c>
      <c r="X515" s="192">
        <v>28242987.091943562</v>
      </c>
      <c r="Y515" s="192">
        <v>26373919.488098398</v>
      </c>
      <c r="Z515" s="192">
        <v>25566003.745750148</v>
      </c>
      <c r="AA515" s="192">
        <v>24241368.409458995</v>
      </c>
      <c r="AB515" s="192">
        <v>23125471.016840681</v>
      </c>
      <c r="AC515" s="192">
        <v>22075557.420518667</v>
      </c>
      <c r="AD515" s="192">
        <v>20264082.931706939</v>
      </c>
      <c r="AE515" s="192">
        <f t="shared" si="36"/>
        <v>33273813.593358167</v>
      </c>
      <c r="AF515" s="192">
        <f>HLOOKUP(MAX(T515:AD515),T515:$AD$1158,COUNT(AD515:$AD$1158),FALSE)</f>
        <v>150000</v>
      </c>
      <c r="AK515">
        <v>512</v>
      </c>
      <c r="AL515" s="198">
        <v>23798083.864105988</v>
      </c>
    </row>
    <row r="516" spans="13:38" x14ac:dyDescent="0.25">
      <c r="M516">
        <v>514</v>
      </c>
      <c r="N516">
        <f t="shared" ref="N516:N579" si="37">VLOOKUP(ROUNDUP(MOD(M516,15),0),$J$2:$K$17,2,FALSE)</f>
        <v>-45</v>
      </c>
      <c r="O516">
        <f t="shared" ref="O516:O579" si="38">VLOOKUP(ROUNDUP(MOD(M516/15,11),0),$J$20:$K$31,2,FALSE)</f>
        <v>-3000</v>
      </c>
      <c r="P516">
        <f t="shared" ref="P516:P579" si="39">VLOOKUP(ROUNDUP(MOD(M516/165,7),0),$J$34:$K$41,2,FALSE)</f>
        <v>0.35</v>
      </c>
      <c r="S516">
        <v>514</v>
      </c>
      <c r="T516" s="192">
        <v>37522559.73533348</v>
      </c>
      <c r="U516" s="192">
        <v>36839861.730253749</v>
      </c>
      <c r="V516" s="192">
        <v>35919742.975431226</v>
      </c>
      <c r="W516" s="192">
        <v>34725054.912802614</v>
      </c>
      <c r="X516" s="192">
        <v>33592845.229160637</v>
      </c>
      <c r="Y516" s="192">
        <v>31969118.658623092</v>
      </c>
      <c r="Z516" s="192">
        <v>31011533.259639032</v>
      </c>
      <c r="AA516" s="192">
        <v>30249988.683378749</v>
      </c>
      <c r="AB516" s="192">
        <v>29198215.679906521</v>
      </c>
      <c r="AC516" s="192">
        <v>27889501.165696137</v>
      </c>
      <c r="AD516" s="192">
        <v>26520262.201254264</v>
      </c>
      <c r="AE516" s="192">
        <f t="shared" ref="AE516:AE579" si="40">MAX(T516:AD516)</f>
        <v>37522559.73533348</v>
      </c>
      <c r="AF516" s="192">
        <f>HLOOKUP(MAX(T516:AD516),T516:$AD$1158,COUNT(AD516:$AD$1158),FALSE)</f>
        <v>150000</v>
      </c>
      <c r="AK516">
        <v>513</v>
      </c>
      <c r="AL516" s="198">
        <v>29062780.344405673</v>
      </c>
    </row>
    <row r="517" spans="13:38" x14ac:dyDescent="0.25">
      <c r="M517">
        <v>515</v>
      </c>
      <c r="N517">
        <f t="shared" si="37"/>
        <v>-35</v>
      </c>
      <c r="O517">
        <f t="shared" si="38"/>
        <v>-3000</v>
      </c>
      <c r="P517">
        <f t="shared" si="39"/>
        <v>0.35</v>
      </c>
      <c r="S517">
        <v>515</v>
      </c>
      <c r="T517" s="192">
        <v>42051503.359947681</v>
      </c>
      <c r="U517" s="192">
        <v>41574033.983018667</v>
      </c>
      <c r="V517" s="192">
        <v>40859143.856346861</v>
      </c>
      <c r="W517" s="192">
        <v>39670270.962185338</v>
      </c>
      <c r="X517" s="192">
        <v>38471102.446881831</v>
      </c>
      <c r="Y517" s="192">
        <v>37034513.18183554</v>
      </c>
      <c r="Z517" s="192">
        <v>36771848.653157555</v>
      </c>
      <c r="AA517" s="192">
        <v>35846455.375765577</v>
      </c>
      <c r="AB517" s="192">
        <v>35129800.04204645</v>
      </c>
      <c r="AC517" s="192">
        <v>34118174.125765584</v>
      </c>
      <c r="AD517" s="192">
        <v>32694323.41524604</v>
      </c>
      <c r="AE517" s="192">
        <f t="shared" si="40"/>
        <v>42051503.359947681</v>
      </c>
      <c r="AF517" s="192">
        <f>HLOOKUP(MAX(T517:AD517),T517:$AD$1158,COUNT(AD517:$AD$1158),FALSE)</f>
        <v>150000</v>
      </c>
      <c r="AK517">
        <v>514</v>
      </c>
      <c r="AL517" s="198">
        <v>34039775.197395347</v>
      </c>
    </row>
    <row r="518" spans="13:38" x14ac:dyDescent="0.25">
      <c r="M518">
        <v>516</v>
      </c>
      <c r="N518">
        <f t="shared" si="37"/>
        <v>-25</v>
      </c>
      <c r="O518">
        <f t="shared" si="38"/>
        <v>-3000</v>
      </c>
      <c r="P518">
        <f t="shared" si="39"/>
        <v>0.35</v>
      </c>
      <c r="S518">
        <v>516</v>
      </c>
      <c r="T518" s="192">
        <v>46181211.355703846</v>
      </c>
      <c r="U518" s="192">
        <v>46015311.632195622</v>
      </c>
      <c r="V518" s="192">
        <v>45492953.012725458</v>
      </c>
      <c r="W518" s="192">
        <v>44733173.643512495</v>
      </c>
      <c r="X518" s="192">
        <v>43820960.584098913</v>
      </c>
      <c r="Y518" s="192">
        <v>42589599.947203338</v>
      </c>
      <c r="Z518" s="192">
        <v>42024380.481861264</v>
      </c>
      <c r="AA518" s="192">
        <v>41517357.832041301</v>
      </c>
      <c r="AB518" s="192">
        <v>41202544.705112286</v>
      </c>
      <c r="AC518" s="192">
        <v>40247032.150456943</v>
      </c>
      <c r="AD518" s="192">
        <v>39323075.344258383</v>
      </c>
      <c r="AE518" s="192">
        <f t="shared" si="40"/>
        <v>46181211.355703846</v>
      </c>
      <c r="AF518" s="192">
        <f>HLOOKUP(MAX(T518:AD518),T518:$AD$1158,COUNT(AD518:$AD$1158),FALSE)</f>
        <v>150000</v>
      </c>
      <c r="AK518">
        <v>515</v>
      </c>
      <c r="AL518" s="198">
        <v>39304471.677695036</v>
      </c>
    </row>
    <row r="519" spans="13:38" x14ac:dyDescent="0.25">
      <c r="M519">
        <v>517</v>
      </c>
      <c r="N519">
        <f t="shared" si="37"/>
        <v>-15</v>
      </c>
      <c r="O519">
        <f t="shared" si="38"/>
        <v>-3000</v>
      </c>
      <c r="P519">
        <f t="shared" si="39"/>
        <v>0.35</v>
      </c>
      <c r="S519">
        <v>517</v>
      </c>
      <c r="T519" s="192">
        <v>50638208.847987801</v>
      </c>
      <c r="U519" s="192">
        <v>50549845.172897786</v>
      </c>
      <c r="V519" s="192">
        <v>50432353.893641099</v>
      </c>
      <c r="W519" s="192">
        <v>49424293.555742428</v>
      </c>
      <c r="X519" s="192">
        <v>48839832.754880816</v>
      </c>
      <c r="Y519" s="192">
        <v>47801003.625186875</v>
      </c>
      <c r="Z519" s="192">
        <v>47784695.875379778</v>
      </c>
      <c r="AA519" s="192">
        <v>47251668.531629778</v>
      </c>
      <c r="AB519" s="192">
        <v>46829351.144798502</v>
      </c>
      <c r="AC519" s="192">
        <v>46521745.209870517</v>
      </c>
      <c r="AD519" s="192">
        <v>45324156.394927099</v>
      </c>
      <c r="AE519" s="192">
        <f t="shared" si="40"/>
        <v>50638208.847987801</v>
      </c>
      <c r="AF519" s="192">
        <f>HLOOKUP(MAX(T519:AD519),T519:$AD$1158,COUNT(AD519:$AD$1158),FALSE)</f>
        <v>150000</v>
      </c>
      <c r="AK519">
        <v>516</v>
      </c>
      <c r="AL519" s="198">
        <v>44105074.412460819</v>
      </c>
    </row>
    <row r="520" spans="13:38" x14ac:dyDescent="0.25">
      <c r="M520">
        <v>518</v>
      </c>
      <c r="N520">
        <f t="shared" si="37"/>
        <v>-10</v>
      </c>
      <c r="O520">
        <f t="shared" si="38"/>
        <v>-3000</v>
      </c>
      <c r="P520">
        <f t="shared" si="39"/>
        <v>0.35</v>
      </c>
      <c r="S520">
        <v>518</v>
      </c>
      <c r="T520" s="192">
        <v>53014524.19328101</v>
      </c>
      <c r="U520" s="192">
        <v>52816154.771341711</v>
      </c>
      <c r="V520" s="192">
        <v>52588615.949968264</v>
      </c>
      <c r="W520" s="192">
        <v>52123656.37885201</v>
      </c>
      <c r="X520" s="192">
        <v>51421276.05799295</v>
      </c>
      <c r="Y520" s="192">
        <v>50441362.582234211</v>
      </c>
      <c r="Z520" s="192">
        <v>50715598.653157555</v>
      </c>
      <c r="AA520" s="192">
        <v>50087119.759767644</v>
      </c>
      <c r="AB520" s="192">
        <v>50067126.430935331</v>
      </c>
      <c r="AC520" s="192">
        <v>49305145.455819592</v>
      </c>
      <c r="AD520" s="192">
        <v>48777296.666274846</v>
      </c>
      <c r="AE520" s="192">
        <f t="shared" si="40"/>
        <v>53014524.19328101</v>
      </c>
      <c r="AF520" s="192">
        <f>HLOOKUP(MAX(T520:AD520),T520:$AD$1158,COUNT(AD520:$AD$1158),FALSE)</f>
        <v>150000</v>
      </c>
      <c r="AK520">
        <v>517</v>
      </c>
      <c r="AL520" s="198">
        <v>49369770.8927605</v>
      </c>
    </row>
    <row r="521" spans="13:38" x14ac:dyDescent="0.25">
      <c r="M521">
        <v>519</v>
      </c>
      <c r="N521">
        <f t="shared" si="37"/>
        <v>-5</v>
      </c>
      <c r="O521">
        <f t="shared" si="38"/>
        <v>-3000</v>
      </c>
      <c r="P521">
        <f t="shared" si="39"/>
        <v>0.35</v>
      </c>
      <c r="S521">
        <v>519</v>
      </c>
      <c r="T521" s="192">
        <v>54991603.909716196</v>
      </c>
      <c r="U521" s="192">
        <v>55100513.897177614</v>
      </c>
      <c r="V521" s="192">
        <v>54936336.500379771</v>
      </c>
      <c r="W521" s="192">
        <v>54568923.064808801</v>
      </c>
      <c r="X521" s="192">
        <v>54189690.89209789</v>
      </c>
      <c r="Y521" s="192">
        <v>53356090.390554667</v>
      </c>
      <c r="Z521" s="192">
        <v>53188631.060564965</v>
      </c>
      <c r="AA521" s="192">
        <v>53122444.79834789</v>
      </c>
      <c r="AB521" s="192">
        <v>53000123.794618465</v>
      </c>
      <c r="AC521" s="192">
        <v>52335688.955047987</v>
      </c>
      <c r="AD521" s="192">
        <v>51905386.30104851</v>
      </c>
      <c r="AE521" s="192">
        <f t="shared" si="40"/>
        <v>55100513.897177614</v>
      </c>
      <c r="AF521" s="192">
        <f>HLOOKUP(MAX(T521:AD521),T521:$AD$1158,COUNT(AD521:$AD$1158),FALSE)</f>
        <v>155000</v>
      </c>
      <c r="AK521">
        <v>518</v>
      </c>
      <c r="AL521" s="198">
        <v>51546388.806774989</v>
      </c>
    </row>
    <row r="522" spans="13:38" x14ac:dyDescent="0.25">
      <c r="M522">
        <v>520</v>
      </c>
      <c r="N522">
        <f t="shared" si="37"/>
        <v>0</v>
      </c>
      <c r="O522">
        <f t="shared" si="38"/>
        <v>-3000</v>
      </c>
      <c r="P522">
        <f t="shared" si="39"/>
        <v>0.35</v>
      </c>
      <c r="S522">
        <v>520</v>
      </c>
      <c r="T522" s="192">
        <v>57144232.189037181</v>
      </c>
      <c r="U522" s="192">
        <v>57350688.312043875</v>
      </c>
      <c r="V522" s="192">
        <v>57449550.234947681</v>
      </c>
      <c r="W522" s="192">
        <v>57268285.887918361</v>
      </c>
      <c r="X522" s="192">
        <v>56771134.195210032</v>
      </c>
      <c r="Y522" s="192">
        <v>55996449.34760201</v>
      </c>
      <c r="Z522" s="192">
        <v>55968130.481861264</v>
      </c>
      <c r="AA522" s="192">
        <v>56052663.781436883</v>
      </c>
      <c r="AB522" s="192">
        <v>55693932.870621547</v>
      </c>
      <c r="AC522" s="192">
        <v>55681146.733790264</v>
      </c>
      <c r="AD522" s="192">
        <v>55206456.099145219</v>
      </c>
      <c r="AE522" s="192">
        <f t="shared" si="40"/>
        <v>57449550.234947681</v>
      </c>
      <c r="AF522" s="192">
        <f>HLOOKUP(MAX(T522:AD522),T522:$AD$1158,COUNT(AD522:$AD$1158),FALSE)</f>
        <v>160000</v>
      </c>
      <c r="AK522">
        <v>519</v>
      </c>
      <c r="AL522" s="198">
        <v>54308750.203029506</v>
      </c>
    </row>
    <row r="523" spans="13:38" x14ac:dyDescent="0.25">
      <c r="M523">
        <v>521</v>
      </c>
      <c r="N523">
        <f t="shared" si="37"/>
        <v>10</v>
      </c>
      <c r="O523">
        <f t="shared" si="38"/>
        <v>-3000</v>
      </c>
      <c r="P523">
        <f t="shared" si="39"/>
        <v>0.35</v>
      </c>
      <c r="S523">
        <v>521</v>
      </c>
      <c r="T523" s="192">
        <v>61601229.681321137</v>
      </c>
      <c r="U523" s="192">
        <v>61791965.961220823</v>
      </c>
      <c r="V523" s="192">
        <v>61953532.841686361</v>
      </c>
      <c r="W523" s="192">
        <v>61877678.972409099</v>
      </c>
      <c r="X523" s="192">
        <v>61790006.365991905</v>
      </c>
      <c r="Y523" s="192">
        <v>61247965.430742443</v>
      </c>
      <c r="Z523" s="192">
        <v>61728445.875379778</v>
      </c>
      <c r="AA523" s="192">
        <v>61692206.726074219</v>
      </c>
      <c r="AB523" s="192">
        <v>61722119.357890069</v>
      </c>
      <c r="AC523" s="192">
        <v>61495090.478967756</v>
      </c>
      <c r="AD523" s="192">
        <v>61207537.149813935</v>
      </c>
      <c r="AE523" s="192">
        <f t="shared" si="40"/>
        <v>61953532.841686361</v>
      </c>
      <c r="AF523" s="192">
        <f>HLOOKUP(MAX(T523:AD523),T523:$AD$1158,COUNT(AD523:$AD$1158),FALSE)</f>
        <v>160000</v>
      </c>
      <c r="AK523">
        <v>520</v>
      </c>
      <c r="AL523" s="198">
        <v>56811085.28707467</v>
      </c>
    </row>
    <row r="524" spans="13:38" x14ac:dyDescent="0.25">
      <c r="M524">
        <v>522</v>
      </c>
      <c r="N524">
        <f t="shared" si="37"/>
        <v>20</v>
      </c>
      <c r="O524">
        <f t="shared" si="38"/>
        <v>-3000</v>
      </c>
      <c r="P524">
        <f t="shared" si="39"/>
        <v>0.35</v>
      </c>
      <c r="S524">
        <v>522</v>
      </c>
      <c r="T524" s="192">
        <v>65921921.955626681</v>
      </c>
      <c r="U524" s="192">
        <v>66526138.213985756</v>
      </c>
      <c r="V524" s="192">
        <v>66892933.72260201</v>
      </c>
      <c r="W524" s="192">
        <v>67022308.481475472</v>
      </c>
      <c r="X524" s="192">
        <v>66875632.00899604</v>
      </c>
      <c r="Y524" s="192">
        <v>66803052.196110249</v>
      </c>
      <c r="Z524" s="192">
        <v>67132381.060564965</v>
      </c>
      <c r="AA524" s="192">
        <v>67657750.747743458</v>
      </c>
      <c r="AB524" s="192">
        <v>67653703.72002998</v>
      </c>
      <c r="AC524" s="192">
        <v>67769803.538381323</v>
      </c>
      <c r="AD524" s="192">
        <v>67788767.055935338</v>
      </c>
      <c r="AE524" s="192">
        <f t="shared" si="40"/>
        <v>67788767.055935338</v>
      </c>
      <c r="AF524" s="192">
        <f>HLOOKUP(MAX(T524:AD524),T524:$AD$1158,COUNT(AD524:$AD$1158),FALSE)</f>
        <v>200000</v>
      </c>
      <c r="AK524">
        <v>521</v>
      </c>
      <c r="AL524" s="198">
        <v>61788080.140064351</v>
      </c>
    </row>
    <row r="525" spans="13:38" x14ac:dyDescent="0.25">
      <c r="M525">
        <v>523</v>
      </c>
      <c r="N525">
        <f t="shared" si="37"/>
        <v>30</v>
      </c>
      <c r="O525">
        <f t="shared" si="38"/>
        <v>-3000</v>
      </c>
      <c r="P525">
        <f t="shared" si="39"/>
        <v>0.35</v>
      </c>
      <c r="S525">
        <v>523</v>
      </c>
      <c r="T525" s="192">
        <v>70378919.447910637</v>
      </c>
      <c r="U525" s="192">
        <v>70842983.515233174</v>
      </c>
      <c r="V525" s="192">
        <v>71526742.878980607</v>
      </c>
      <c r="W525" s="192">
        <v>71848649.145055696</v>
      </c>
      <c r="X525" s="192">
        <v>72018121.720930189</v>
      </c>
      <c r="Y525" s="192">
        <v>71868446.719322681</v>
      </c>
      <c r="Z525" s="192">
        <v>72608191.245750144</v>
      </c>
      <c r="AA525" s="192">
        <v>73002652.126987278</v>
      </c>
      <c r="AB525" s="192">
        <v>73726448.383095831</v>
      </c>
      <c r="AC525" s="192">
        <v>73852621.463728532</v>
      </c>
      <c r="AD525" s="192">
        <v>74010350.29281804</v>
      </c>
      <c r="AE525" s="192">
        <f t="shared" si="40"/>
        <v>74010350.29281804</v>
      </c>
      <c r="AF525" s="192">
        <f>HLOOKUP(MAX(T525:AD525),T525:$AD$1158,COUNT(AD525:$AD$1158),FALSE)</f>
        <v>200000</v>
      </c>
      <c r="AK525">
        <v>522</v>
      </c>
      <c r="AL525" s="198">
        <v>67052776.62036404</v>
      </c>
    </row>
    <row r="526" spans="13:38" x14ac:dyDescent="0.25">
      <c r="M526">
        <v>524</v>
      </c>
      <c r="N526">
        <f t="shared" si="37"/>
        <v>40</v>
      </c>
      <c r="O526">
        <f t="shared" si="38"/>
        <v>-3000</v>
      </c>
      <c r="P526">
        <f t="shared" si="39"/>
        <v>0.35</v>
      </c>
      <c r="S526">
        <v>524</v>
      </c>
      <c r="T526" s="192">
        <v>74508627.443666816</v>
      </c>
      <c r="U526" s="192">
        <v>75501949.403864875</v>
      </c>
      <c r="V526" s="192">
        <v>76466143.759896234</v>
      </c>
      <c r="W526" s="192">
        <v>76993278.654122069</v>
      </c>
      <c r="X526" s="192">
        <v>77282992.798605099</v>
      </c>
      <c r="Y526" s="192">
        <v>77335286.193345323</v>
      </c>
      <c r="Z526" s="192">
        <v>78145228.282787189</v>
      </c>
      <c r="AA526" s="192">
        <v>78968196.148656532</v>
      </c>
      <c r="AB526" s="192">
        <v>79353254.82278204</v>
      </c>
      <c r="AC526" s="192">
        <v>79959748.561529472</v>
      </c>
      <c r="AD526" s="192">
        <v>80591580.198939458</v>
      </c>
      <c r="AE526" s="192">
        <f t="shared" si="40"/>
        <v>80591580.198939458</v>
      </c>
      <c r="AF526" s="192">
        <f>HLOOKUP(MAX(T526:AD526),T526:$AD$1158,COUNT(AD526:$AD$1158),FALSE)</f>
        <v>200000</v>
      </c>
      <c r="AK526">
        <v>523</v>
      </c>
      <c r="AL526" s="198">
        <v>71853379.355129823</v>
      </c>
    </row>
    <row r="527" spans="13:38" x14ac:dyDescent="0.25">
      <c r="M527">
        <v>525</v>
      </c>
      <c r="N527">
        <f t="shared" si="37"/>
        <v>50</v>
      </c>
      <c r="O527">
        <f t="shared" si="38"/>
        <v>-3000</v>
      </c>
      <c r="P527">
        <f t="shared" si="39"/>
        <v>0.35</v>
      </c>
      <c r="S527">
        <v>525</v>
      </c>
      <c r="T527" s="192">
        <v>79037571.06828101</v>
      </c>
      <c r="U527" s="192">
        <v>80052618.128144696</v>
      </c>
      <c r="V527" s="192">
        <v>81005793.001151383</v>
      </c>
      <c r="W527" s="192">
        <v>81684398.566351995</v>
      </c>
      <c r="X527" s="192">
        <v>82161250.016326278</v>
      </c>
      <c r="Y527" s="192">
        <v>82634937.162674025</v>
      </c>
      <c r="Z527" s="192">
        <v>83814036.153157562</v>
      </c>
      <c r="AA527" s="192">
        <v>84564662.841043368</v>
      </c>
      <c r="AB527" s="192">
        <v>85524027.47260201</v>
      </c>
      <c r="AC527" s="192">
        <v>85941278.268319592</v>
      </c>
      <c r="AD527" s="192">
        <v>86592661.249608174</v>
      </c>
      <c r="AE527" s="192">
        <f t="shared" si="40"/>
        <v>86592661.249608174</v>
      </c>
      <c r="AF527" s="192">
        <f>HLOOKUP(MAX(T527:AD527),T527:$AD$1158,COUNT(AD527:$AD$1158),FALSE)</f>
        <v>200000</v>
      </c>
      <c r="AK527">
        <v>524</v>
      </c>
      <c r="AL527" s="198">
        <v>77118075.83542949</v>
      </c>
    </row>
    <row r="528" spans="13:38" x14ac:dyDescent="0.25">
      <c r="M528">
        <v>526</v>
      </c>
      <c r="N528">
        <f t="shared" si="37"/>
        <v>-75</v>
      </c>
      <c r="O528">
        <f t="shared" si="38"/>
        <v>-1000</v>
      </c>
      <c r="P528">
        <f t="shared" si="39"/>
        <v>0.35</v>
      </c>
      <c r="S528">
        <v>526</v>
      </c>
      <c r="T528" s="192">
        <v>24166445.971830394</v>
      </c>
      <c r="U528" s="192">
        <v>22901334.651742946</v>
      </c>
      <c r="V528" s="192">
        <v>21431053.257067017</v>
      </c>
      <c r="W528" s="192">
        <v>19489668.145827308</v>
      </c>
      <c r="X528" s="192">
        <v>17535108.362519693</v>
      </c>
      <c r="Y528" s="192">
        <v>15614404.232825764</v>
      </c>
      <c r="Z528" s="192">
        <v>14309731.320981625</v>
      </c>
      <c r="AA528" s="192">
        <v>12755522.698296443</v>
      </c>
      <c r="AB528" s="192">
        <v>11133383.825482659</v>
      </c>
      <c r="AC528" s="192">
        <v>9499999.9359507617</v>
      </c>
      <c r="AD528" s="192">
        <v>7315678.7875454128</v>
      </c>
      <c r="AE528" s="192">
        <f t="shared" si="40"/>
        <v>24166445.971830394</v>
      </c>
      <c r="AF528" s="192">
        <f>HLOOKUP(MAX(T528:AD528),T528:$AD$1158,COUNT(AD528:$AD$1158),FALSE)</f>
        <v>150000</v>
      </c>
      <c r="AK528">
        <v>525</v>
      </c>
      <c r="AL528" s="198">
        <v>82057055.145698503</v>
      </c>
    </row>
    <row r="529" spans="13:38" x14ac:dyDescent="0.25">
      <c r="M529">
        <v>527</v>
      </c>
      <c r="N529">
        <f t="shared" si="37"/>
        <v>-65</v>
      </c>
      <c r="O529">
        <f t="shared" si="38"/>
        <v>-1000</v>
      </c>
      <c r="P529">
        <f t="shared" si="39"/>
        <v>0.35</v>
      </c>
      <c r="S529">
        <v>527</v>
      </c>
      <c r="T529" s="192">
        <v>28239061.230318043</v>
      </c>
      <c r="U529" s="192">
        <v>27391818.190837596</v>
      </c>
      <c r="V529" s="192">
        <v>26118810.458713114</v>
      </c>
      <c r="W529" s="192">
        <v>24608381.976845827</v>
      </c>
      <c r="X529" s="192">
        <v>22822354.375894181</v>
      </c>
      <c r="Y529" s="192">
        <v>20835602.470994491</v>
      </c>
      <c r="Z529" s="192">
        <v>19505170.412416812</v>
      </c>
      <c r="AA529" s="192">
        <v>18522057.348180704</v>
      </c>
      <c r="AB529" s="192">
        <v>17241544.351460021</v>
      </c>
      <c r="AC529" s="192">
        <v>15422791.216814961</v>
      </c>
      <c r="AD529" s="192">
        <v>13834296.569824219</v>
      </c>
      <c r="AE529" s="192">
        <f t="shared" si="40"/>
        <v>28239061.230318043</v>
      </c>
      <c r="AF529" s="192">
        <f>HLOOKUP(MAX(T529:AD529),T529:$AD$1158,COUNT(AD529:$AD$1158),FALSE)</f>
        <v>150000</v>
      </c>
      <c r="AK529">
        <v>526</v>
      </c>
      <c r="AL529" s="198">
        <v>18678284.277194623</v>
      </c>
    </row>
    <row r="530" spans="13:38" x14ac:dyDescent="0.25">
      <c r="M530">
        <v>528</v>
      </c>
      <c r="N530">
        <f t="shared" si="37"/>
        <v>-55</v>
      </c>
      <c r="O530">
        <f t="shared" si="38"/>
        <v>-1000</v>
      </c>
      <c r="P530">
        <f t="shared" si="39"/>
        <v>0.35</v>
      </c>
      <c r="S530">
        <v>528</v>
      </c>
      <c r="T530" s="192">
        <v>32705392.731089659</v>
      </c>
      <c r="U530" s="192">
        <v>31989166.602617428</v>
      </c>
      <c r="V530" s="192">
        <v>30918127.266840681</v>
      </c>
      <c r="W530" s="192">
        <v>29375984.214500152</v>
      </c>
      <c r="X530" s="192">
        <v>27820666.490091715</v>
      </c>
      <c r="Y530" s="192">
        <v>25988267.723052099</v>
      </c>
      <c r="Z530" s="192">
        <v>25202873.682092741</v>
      </c>
      <c r="AA530" s="192">
        <v>23904633.745107144</v>
      </c>
      <c r="AB530" s="192">
        <v>22811258.053877722</v>
      </c>
      <c r="AC530" s="192">
        <v>21781768.358018667</v>
      </c>
      <c r="AD530" s="192">
        <v>19996689.268512491</v>
      </c>
      <c r="AE530" s="192">
        <f t="shared" si="40"/>
        <v>32705392.731089659</v>
      </c>
      <c r="AF530" s="192">
        <f>HLOOKUP(MAX(T530:AD530),T530:$AD$1158,COUNT(AD530:$AD$1158),FALSE)</f>
        <v>150000</v>
      </c>
      <c r="AK530">
        <v>527</v>
      </c>
      <c r="AL530" s="198">
        <v>23421794.274691887</v>
      </c>
    </row>
    <row r="531" spans="13:38" x14ac:dyDescent="0.25">
      <c r="M531">
        <v>529</v>
      </c>
      <c r="N531">
        <f t="shared" si="37"/>
        <v>-45</v>
      </c>
      <c r="O531">
        <f t="shared" si="38"/>
        <v>-1000</v>
      </c>
      <c r="P531">
        <f t="shared" si="39"/>
        <v>0.35</v>
      </c>
      <c r="S531">
        <v>529</v>
      </c>
      <c r="T531" s="192">
        <v>36895400.44713904</v>
      </c>
      <c r="U531" s="192">
        <v>36248919.166596338</v>
      </c>
      <c r="V531" s="192">
        <v>35365017.136310853</v>
      </c>
      <c r="W531" s="192">
        <v>34206997.910487801</v>
      </c>
      <c r="X531" s="192">
        <v>33107912.503466196</v>
      </c>
      <c r="Y531" s="192">
        <v>31520402.657465681</v>
      </c>
      <c r="Z531" s="192">
        <v>30589212.657787181</v>
      </c>
      <c r="AA531" s="192">
        <v>29850189.782915786</v>
      </c>
      <c r="AB531" s="192">
        <v>28822385.240091708</v>
      </c>
      <c r="AC531" s="192">
        <v>27538619.365927614</v>
      </c>
      <c r="AD531" s="192">
        <v>26193348.862133898</v>
      </c>
      <c r="AE531" s="192">
        <f t="shared" si="40"/>
        <v>36895400.44713904</v>
      </c>
      <c r="AF531" s="192">
        <f>HLOOKUP(MAX(T531:AD531),T531:$AD$1158,COUNT(AD531:$AD$1158),FALSE)</f>
        <v>150000</v>
      </c>
      <c r="AK531">
        <v>528</v>
      </c>
      <c r="AL531" s="198">
        <v>28623878.631148972</v>
      </c>
    </row>
    <row r="532" spans="13:38" x14ac:dyDescent="0.25">
      <c r="M532">
        <v>530</v>
      </c>
      <c r="N532">
        <f t="shared" si="37"/>
        <v>-35</v>
      </c>
      <c r="O532">
        <f t="shared" si="38"/>
        <v>-1000</v>
      </c>
      <c r="P532">
        <f t="shared" si="39"/>
        <v>0.35</v>
      </c>
      <c r="S532">
        <v>530</v>
      </c>
      <c r="T532" s="192">
        <v>41361731.947910637</v>
      </c>
      <c r="U532" s="192">
        <v>40920479.295518667</v>
      </c>
      <c r="V532" s="192">
        <v>40241805.893383898</v>
      </c>
      <c r="W532" s="192">
        <v>39092028.774685331</v>
      </c>
      <c r="X532" s="192">
        <v>37929076.983918875</v>
      </c>
      <c r="Y532" s="192">
        <v>36528704.443409622</v>
      </c>
      <c r="Z532" s="192">
        <v>36286915.927463114</v>
      </c>
      <c r="AA532" s="192">
        <v>35387918.049376689</v>
      </c>
      <c r="AB532" s="192">
        <v>34693784.41704645</v>
      </c>
      <c r="AC532" s="192">
        <v>33706126.961413726</v>
      </c>
      <c r="AD532" s="192">
        <v>32308671.650199734</v>
      </c>
      <c r="AE532" s="192">
        <f t="shared" si="40"/>
        <v>41361731.947910637</v>
      </c>
      <c r="AF532" s="192">
        <f>HLOOKUP(MAX(T532:AD532),T532:$AD$1158,COUNT(AD532:$AD$1158),FALSE)</f>
        <v>150000</v>
      </c>
      <c r="AK532">
        <v>529</v>
      </c>
      <c r="AL532" s="198">
        <v>33541682.945944212</v>
      </c>
    </row>
    <row r="533" spans="13:38" x14ac:dyDescent="0.25">
      <c r="M533">
        <v>531</v>
      </c>
      <c r="N533">
        <f t="shared" si="37"/>
        <v>-25</v>
      </c>
      <c r="O533">
        <f t="shared" si="38"/>
        <v>-1000</v>
      </c>
      <c r="P533">
        <f t="shared" si="39"/>
        <v>0.35</v>
      </c>
      <c r="S533">
        <v>531</v>
      </c>
      <c r="T533" s="192">
        <v>45434347.206398301</v>
      </c>
      <c r="U533" s="192">
        <v>45303018.518769696</v>
      </c>
      <c r="V533" s="192">
        <v>44816876.623836569</v>
      </c>
      <c r="W533" s="192">
        <v>44093313.979160637</v>
      </c>
      <c r="X533" s="192">
        <v>43216322.997293353</v>
      </c>
      <c r="Y533" s="192">
        <v>42021179.084934816</v>
      </c>
      <c r="Z533" s="192">
        <v>41482355.018898301</v>
      </c>
      <c r="AA533" s="192">
        <v>40999300.829726487</v>
      </c>
      <c r="AB533" s="192">
        <v>40704911.603260443</v>
      </c>
      <c r="AC533" s="192">
        <v>39774799.800919898</v>
      </c>
      <c r="AD533" s="192">
        <v>38874359.343100972</v>
      </c>
      <c r="AE533" s="192">
        <f t="shared" si="40"/>
        <v>45434347.206398301</v>
      </c>
      <c r="AF533" s="192">
        <f>HLOOKUP(MAX(T533:AD533),T533:$AD$1158,COUNT(AD533:$AD$1158),FALSE)</f>
        <v>150000</v>
      </c>
      <c r="AK533">
        <v>530</v>
      </c>
      <c r="AL533" s="198">
        <v>38743767.302401297</v>
      </c>
    </row>
    <row r="534" spans="13:38" x14ac:dyDescent="0.25">
      <c r="M534">
        <v>532</v>
      </c>
      <c r="N534">
        <f t="shared" si="37"/>
        <v>-15</v>
      </c>
      <c r="O534">
        <f t="shared" si="38"/>
        <v>-1000</v>
      </c>
      <c r="P534">
        <f t="shared" si="39"/>
        <v>0.35</v>
      </c>
      <c r="S534">
        <v>532</v>
      </c>
      <c r="T534" s="192">
        <v>49829727.22183039</v>
      </c>
      <c r="U534" s="192">
        <v>49777580.27127742</v>
      </c>
      <c r="V534" s="192">
        <v>49693665.380909614</v>
      </c>
      <c r="W534" s="192">
        <v>48727341.154122069</v>
      </c>
      <c r="X534" s="192">
        <v>48176456.742149331</v>
      </c>
      <c r="Y534" s="192">
        <v>47173844.336992435</v>
      </c>
      <c r="Z534" s="192">
        <v>47180058.288574219</v>
      </c>
      <c r="AA534" s="192">
        <v>46673426.344129778</v>
      </c>
      <c r="AB534" s="192">
        <v>46274625.305678129</v>
      </c>
      <c r="AC534" s="192">
        <v>45987895.383481629</v>
      </c>
      <c r="AD534" s="192">
        <v>44818347.656501174</v>
      </c>
      <c r="AE534" s="192">
        <f t="shared" si="40"/>
        <v>49829727.22183039</v>
      </c>
      <c r="AF534" s="192">
        <f>HLOOKUP(MAX(T534:AD534),T534:$AD$1158,COUNT(AD534:$AD$1158),FALSE)</f>
        <v>150000</v>
      </c>
      <c r="AK534">
        <v>531</v>
      </c>
      <c r="AL534" s="198">
        <v>43487277.299898565</v>
      </c>
    </row>
    <row r="535" spans="13:38" x14ac:dyDescent="0.25">
      <c r="M535">
        <v>533</v>
      </c>
      <c r="N535">
        <f t="shared" si="37"/>
        <v>-10</v>
      </c>
      <c r="O535">
        <f t="shared" si="38"/>
        <v>-1000</v>
      </c>
      <c r="P535">
        <f t="shared" si="39"/>
        <v>0.35</v>
      </c>
      <c r="S535">
        <v>533</v>
      </c>
      <c r="T535" s="192">
        <v>52173190.281243972</v>
      </c>
      <c r="U535" s="192">
        <v>52013916.634767637</v>
      </c>
      <c r="V535" s="192">
        <v>51822594.537931219</v>
      </c>
      <c r="W535" s="192">
        <v>51393851.691352002</v>
      </c>
      <c r="X535" s="192">
        <v>50727688.095029995</v>
      </c>
      <c r="Y535" s="192">
        <v>49784443.456076801</v>
      </c>
      <c r="Z535" s="192">
        <v>50079103.427463114</v>
      </c>
      <c r="AA535" s="192">
        <v>49479117.734304674</v>
      </c>
      <c r="AB535" s="192">
        <v>49479548.305935331</v>
      </c>
      <c r="AC535" s="192">
        <v>48743962.730125144</v>
      </c>
      <c r="AD535" s="192">
        <v>48238635.641969286</v>
      </c>
      <c r="AE535" s="192">
        <f t="shared" si="40"/>
        <v>52173190.281243972</v>
      </c>
      <c r="AF535" s="192">
        <f>HLOOKUP(MAX(T535:AD535),T535:$AD$1158,COUNT(AD535:$AD$1158),FALSE)</f>
        <v>150000</v>
      </c>
      <c r="AK535">
        <v>532</v>
      </c>
      <c r="AL535" s="198">
        <v>48689361.656355657</v>
      </c>
    </row>
    <row r="536" spans="13:38" x14ac:dyDescent="0.25">
      <c r="M536">
        <v>534</v>
      </c>
      <c r="N536">
        <f t="shared" si="37"/>
        <v>-5</v>
      </c>
      <c r="O536">
        <f t="shared" si="38"/>
        <v>-1000</v>
      </c>
      <c r="P536">
        <f t="shared" si="39"/>
        <v>0.35</v>
      </c>
      <c r="S536">
        <v>534</v>
      </c>
      <c r="T536" s="192">
        <v>54122937.098373599</v>
      </c>
      <c r="U536" s="192">
        <v>54268063.810372069</v>
      </c>
      <c r="V536" s="192">
        <v>54140555.250379778</v>
      </c>
      <c r="W536" s="192">
        <v>53809358.539345838</v>
      </c>
      <c r="X536" s="192">
        <v>53463702.755523808</v>
      </c>
      <c r="Y536" s="192">
        <v>52666318.978517644</v>
      </c>
      <c r="Z536" s="192">
        <v>52525255.04783348</v>
      </c>
      <c r="AA536" s="192">
        <v>52482585.13399604</v>
      </c>
      <c r="AB536" s="192">
        <v>52382785.831655502</v>
      </c>
      <c r="AC536" s="192">
        <v>51744746.391390584</v>
      </c>
      <c r="AD536" s="192">
        <v>51336965.438779987</v>
      </c>
      <c r="AE536" s="192">
        <f t="shared" si="40"/>
        <v>54268063.810372069</v>
      </c>
      <c r="AF536" s="192">
        <f>HLOOKUP(MAX(T536:AD536),T536:$AD$1158,COUNT(AD536:$AD$1158),FALSE)</f>
        <v>155000</v>
      </c>
      <c r="AK536">
        <v>533</v>
      </c>
      <c r="AL536" s="198">
        <v>50840093.430323847</v>
      </c>
    </row>
    <row r="537" spans="13:38" x14ac:dyDescent="0.25">
      <c r="M537">
        <v>535</v>
      </c>
      <c r="N537">
        <f t="shared" si="37"/>
        <v>0</v>
      </c>
      <c r="O537">
        <f t="shared" si="38"/>
        <v>-1000</v>
      </c>
      <c r="P537">
        <f t="shared" si="39"/>
        <v>0.35</v>
      </c>
      <c r="S537">
        <v>535</v>
      </c>
      <c r="T537" s="192">
        <v>56245805.539731637</v>
      </c>
      <c r="U537" s="192">
        <v>56488478.387275353</v>
      </c>
      <c r="V537" s="192">
        <v>56621911.346058786</v>
      </c>
      <c r="W537" s="192">
        <v>56475869.076575764</v>
      </c>
      <c r="X537" s="192">
        <v>56014934.108404472</v>
      </c>
      <c r="Y537" s="192">
        <v>55276918.09760201</v>
      </c>
      <c r="Z537" s="192">
        <v>55274542.518898301</v>
      </c>
      <c r="AA537" s="192">
        <v>55382049.632131323</v>
      </c>
      <c r="AB537" s="192">
        <v>55049262.008353025</v>
      </c>
      <c r="AC537" s="192">
        <v>55057351.884253226</v>
      </c>
      <c r="AD537" s="192">
        <v>54606629.710256323</v>
      </c>
      <c r="AE537" s="192">
        <f t="shared" si="40"/>
        <v>56621911.346058786</v>
      </c>
      <c r="AF537" s="192">
        <f>HLOOKUP(MAX(T537:AD537),T537:$AD$1158,COUNT(AD537:$AD$1158),FALSE)</f>
        <v>160000</v>
      </c>
      <c r="AK537">
        <v>534</v>
      </c>
      <c r="AL537" s="198">
        <v>53569602.540698737</v>
      </c>
    </row>
    <row r="538" spans="13:38" x14ac:dyDescent="0.25">
      <c r="M538">
        <v>536</v>
      </c>
      <c r="N538">
        <f t="shared" si="37"/>
        <v>10</v>
      </c>
      <c r="O538">
        <f t="shared" si="38"/>
        <v>-1000</v>
      </c>
      <c r="P538">
        <f t="shared" si="39"/>
        <v>0.35</v>
      </c>
      <c r="S538">
        <v>536</v>
      </c>
      <c r="T538" s="192">
        <v>60641185.555163726</v>
      </c>
      <c r="U538" s="192">
        <v>60871017.610526383</v>
      </c>
      <c r="V538" s="192">
        <v>61068801.21552895</v>
      </c>
      <c r="W538" s="192">
        <v>61029164.070788734</v>
      </c>
      <c r="X538" s="192">
        <v>60975067.853260443</v>
      </c>
      <c r="Y538" s="192">
        <v>60469243.642547987</v>
      </c>
      <c r="Z538" s="192">
        <v>60972245.788574219</v>
      </c>
      <c r="AA538" s="192">
        <v>60962402.038574219</v>
      </c>
      <c r="AB538" s="192">
        <v>61016283.131038211</v>
      </c>
      <c r="AC538" s="192">
        <v>60814202.892162181</v>
      </c>
      <c r="AD538" s="192">
        <v>60550618.023656532</v>
      </c>
      <c r="AE538" s="192">
        <f t="shared" si="40"/>
        <v>61068801.21552895</v>
      </c>
      <c r="AF538" s="192">
        <f>HLOOKUP(MAX(T538:AD538),T538:$AD$1158,COUNT(AD538:$AD$1158),FALSE)</f>
        <v>160000</v>
      </c>
      <c r="AK538">
        <v>535</v>
      </c>
      <c r="AL538" s="198">
        <v>56042177.786780946</v>
      </c>
    </row>
    <row r="539" spans="13:38" x14ac:dyDescent="0.25">
      <c r="M539">
        <v>537</v>
      </c>
      <c r="N539">
        <f t="shared" si="37"/>
        <v>20</v>
      </c>
      <c r="O539">
        <f t="shared" si="38"/>
        <v>-1000</v>
      </c>
      <c r="P539">
        <f t="shared" si="39"/>
        <v>0.35</v>
      </c>
      <c r="S539">
        <v>537</v>
      </c>
      <c r="T539" s="192">
        <v>64902144.756552622</v>
      </c>
      <c r="U539" s="192">
        <v>65542577.739448711</v>
      </c>
      <c r="V539" s="192">
        <v>65945589.97260201</v>
      </c>
      <c r="W539" s="192">
        <v>66111181.456012487</v>
      </c>
      <c r="X539" s="192">
        <v>66001173.820338622</v>
      </c>
      <c r="Y539" s="192">
        <v>65961718.284073189</v>
      </c>
      <c r="Z539" s="192">
        <v>66317442.547833472</v>
      </c>
      <c r="AA539" s="192">
        <v>66865333.936400861</v>
      </c>
      <c r="AB539" s="192">
        <v>66887682.30799295</v>
      </c>
      <c r="AC539" s="192">
        <v>67027298.47472392</v>
      </c>
      <c r="AD539" s="192">
        <v>67069235.805935338</v>
      </c>
      <c r="AE539" s="192">
        <f t="shared" si="40"/>
        <v>67069235.805935338</v>
      </c>
      <c r="AF539" s="192">
        <f>HLOOKUP(MAX(T539:AD539),T539:$AD$1158,COUNT(AD539:$AD$1158),FALSE)</f>
        <v>200000</v>
      </c>
      <c r="AK539">
        <v>536</v>
      </c>
      <c r="AL539" s="198">
        <v>60959982.101576172</v>
      </c>
    </row>
    <row r="540" spans="13:38" x14ac:dyDescent="0.25">
      <c r="M540">
        <v>538</v>
      </c>
      <c r="N540">
        <f t="shared" si="37"/>
        <v>30</v>
      </c>
      <c r="O540">
        <f t="shared" si="38"/>
        <v>-1000</v>
      </c>
      <c r="P540">
        <f t="shared" si="39"/>
        <v>0.35</v>
      </c>
      <c r="S540">
        <v>538</v>
      </c>
      <c r="T540" s="192">
        <v>69297524.771984726</v>
      </c>
      <c r="U540" s="192">
        <v>69802330.303427622</v>
      </c>
      <c r="V540" s="192">
        <v>70520660.703054667</v>
      </c>
      <c r="W540" s="192">
        <v>70878783.693666816</v>
      </c>
      <c r="X540" s="192">
        <v>71083478.347087592</v>
      </c>
      <c r="Y540" s="192">
        <v>70970020.070017129</v>
      </c>
      <c r="Z540" s="192">
        <v>71733733.057092741</v>
      </c>
      <c r="AA540" s="192">
        <v>72154137.22536692</v>
      </c>
      <c r="AB540" s="192">
        <v>72898809.494206935</v>
      </c>
      <c r="AC540" s="192">
        <v>73050383.327154472</v>
      </c>
      <c r="AD540" s="192">
        <v>73231628.504623607</v>
      </c>
      <c r="AE540" s="192">
        <f t="shared" si="40"/>
        <v>73231628.504623607</v>
      </c>
      <c r="AF540" s="192">
        <f>HLOOKUP(MAX(T540:AD540),T540:$AD$1158,COUNT(AD540:$AD$1158),FALSE)</f>
        <v>200000</v>
      </c>
      <c r="AK540">
        <v>537</v>
      </c>
      <c r="AL540" s="198">
        <v>66162066.458033264</v>
      </c>
    </row>
    <row r="541" spans="13:38" x14ac:dyDescent="0.25">
      <c r="M541">
        <v>539</v>
      </c>
      <c r="N541">
        <f t="shared" si="37"/>
        <v>40</v>
      </c>
      <c r="O541">
        <f t="shared" si="38"/>
        <v>-1000</v>
      </c>
      <c r="P541">
        <f t="shared" si="39"/>
        <v>0.35</v>
      </c>
      <c r="S541">
        <v>539</v>
      </c>
      <c r="T541" s="192">
        <v>73370140.030472383</v>
      </c>
      <c r="U541" s="192">
        <v>74399678.715207458</v>
      </c>
      <c r="V541" s="192">
        <v>75397449.460127726</v>
      </c>
      <c r="W541" s="192">
        <v>75960801.078890577</v>
      </c>
      <c r="X541" s="192">
        <v>76286731.947910637</v>
      </c>
      <c r="Y541" s="192">
        <v>76375242.067187905</v>
      </c>
      <c r="Z541" s="192">
        <v>77210584.908944592</v>
      </c>
      <c r="AA541" s="192">
        <v>78057069.123193577</v>
      </c>
      <c r="AB541" s="192">
        <v>78468523.196624637</v>
      </c>
      <c r="AC541" s="192">
        <v>79097538.63676095</v>
      </c>
      <c r="AD541" s="192">
        <v>79750246.286902413</v>
      </c>
      <c r="AE541" s="192">
        <f t="shared" si="40"/>
        <v>79750246.286902413</v>
      </c>
      <c r="AF541" s="192">
        <f>HLOOKUP(MAX(T541:AD541),T541:$AD$1158,COUNT(AD541:$AD$1158),FALSE)</f>
        <v>200000</v>
      </c>
      <c r="AK541">
        <v>538</v>
      </c>
      <c r="AL541" s="198">
        <v>70905576.455530524</v>
      </c>
    </row>
    <row r="542" spans="13:38" x14ac:dyDescent="0.25">
      <c r="M542">
        <v>540</v>
      </c>
      <c r="N542">
        <f t="shared" si="37"/>
        <v>50</v>
      </c>
      <c r="O542">
        <f t="shared" si="38"/>
        <v>-1000</v>
      </c>
      <c r="P542">
        <f t="shared" si="39"/>
        <v>0.35</v>
      </c>
      <c r="S542">
        <v>540</v>
      </c>
      <c r="T542" s="192">
        <v>77836471.53124398</v>
      </c>
      <c r="U542" s="192">
        <v>78890162.254302114</v>
      </c>
      <c r="V542" s="192">
        <v>79879553.851845846</v>
      </c>
      <c r="W542" s="192">
        <v>80594828.25385201</v>
      </c>
      <c r="X542" s="192">
        <v>81107896.428363323</v>
      </c>
      <c r="Y542" s="192">
        <v>81615159.96359995</v>
      </c>
      <c r="Z542" s="192">
        <v>82817775.302463114</v>
      </c>
      <c r="AA542" s="192">
        <v>83594797.389654472</v>
      </c>
      <c r="AB542" s="192">
        <v>84576683.72260201</v>
      </c>
      <c r="AC542" s="192">
        <v>85020329.917625144</v>
      </c>
      <c r="AD542" s="192">
        <v>85694234.600302637</v>
      </c>
      <c r="AE542" s="192">
        <f t="shared" si="40"/>
        <v>85694234.600302637</v>
      </c>
      <c r="AF542" s="192">
        <f>HLOOKUP(MAX(T542:AD542),T542:$AD$1158,COUNT(AD542:$AD$1158),FALSE)</f>
        <v>200000</v>
      </c>
      <c r="AK542">
        <v>539</v>
      </c>
      <c r="AL542" s="198">
        <v>76107660.811987609</v>
      </c>
    </row>
    <row r="543" spans="13:38" x14ac:dyDescent="0.25">
      <c r="M543">
        <v>541</v>
      </c>
      <c r="N543">
        <f t="shared" si="37"/>
        <v>-75</v>
      </c>
      <c r="O543">
        <f t="shared" si="38"/>
        <v>1000</v>
      </c>
      <c r="P543">
        <f t="shared" si="39"/>
        <v>0.35</v>
      </c>
      <c r="S543">
        <v>541</v>
      </c>
      <c r="T543" s="192">
        <v>23717729.970672987</v>
      </c>
      <c r="U543" s="192">
        <v>22489287.487391092</v>
      </c>
      <c r="V543" s="192">
        <v>21055222.8172522</v>
      </c>
      <c r="W543" s="192">
        <v>19152933.481475458</v>
      </c>
      <c r="X543" s="192">
        <v>17234590.422704879</v>
      </c>
      <c r="Y543" s="192">
        <v>15347010.569631319</v>
      </c>
      <c r="Z543" s="192">
        <v>14066306.118435334</v>
      </c>
      <c r="AA543" s="192">
        <v>12537046.135796443</v>
      </c>
      <c r="AB543" s="192">
        <v>10938875.723630805</v>
      </c>
      <c r="AC543" s="192">
        <v>9328013.535487799</v>
      </c>
      <c r="AD543" s="192">
        <v>7170087.7863880042</v>
      </c>
      <c r="AE543" s="192">
        <f t="shared" si="40"/>
        <v>23717729.970672987</v>
      </c>
      <c r="AF543" s="192">
        <f>HLOOKUP(MAX(T543:AD543),T543:$AD$1158,COUNT(AD543:$AD$1158),FALSE)</f>
        <v>150000</v>
      </c>
      <c r="AK543">
        <v>540</v>
      </c>
      <c r="AL543" s="198">
        <v>80987901.696330696</v>
      </c>
    </row>
    <row r="544" spans="13:38" x14ac:dyDescent="0.25">
      <c r="M544">
        <v>542</v>
      </c>
      <c r="N544">
        <f t="shared" si="37"/>
        <v>-65</v>
      </c>
      <c r="O544">
        <f t="shared" si="38"/>
        <v>1000</v>
      </c>
      <c r="P544">
        <f t="shared" si="39"/>
        <v>0.35</v>
      </c>
      <c r="S544">
        <v>542</v>
      </c>
      <c r="T544" s="192">
        <v>27733252.491892125</v>
      </c>
      <c r="U544" s="192">
        <v>26919585.841300558</v>
      </c>
      <c r="V544" s="192">
        <v>25682794.833713114</v>
      </c>
      <c r="W544" s="192">
        <v>24208583.076382864</v>
      </c>
      <c r="X544" s="192">
        <v>22459224.312236771</v>
      </c>
      <c r="Y544" s="192">
        <v>20508689.131874118</v>
      </c>
      <c r="Z544" s="192">
        <v>19204652.472601999</v>
      </c>
      <c r="AA544" s="192">
        <v>18242415.421097368</v>
      </c>
      <c r="AB544" s="192">
        <v>16984424.125765577</v>
      </c>
      <c r="AC544" s="192">
        <v>15192066.390426073</v>
      </c>
      <c r="AD544" s="192">
        <v>13626093.444824219</v>
      </c>
      <c r="AE544" s="192">
        <f t="shared" si="40"/>
        <v>27733252.491892125</v>
      </c>
      <c r="AF544" s="192">
        <f>HLOOKUP(MAX(T544:AD544),T544:$AD$1158,COUNT(AD544:$AD$1158),FALSE)</f>
        <v>150000</v>
      </c>
      <c r="AK544">
        <v>541</v>
      </c>
      <c r="AL544" s="198">
        <v>18359087.425049037</v>
      </c>
    </row>
    <row r="545" spans="13:38" x14ac:dyDescent="0.25">
      <c r="M545">
        <v>543</v>
      </c>
      <c r="N545">
        <f t="shared" si="37"/>
        <v>-55</v>
      </c>
      <c r="O545">
        <f t="shared" si="38"/>
        <v>1000</v>
      </c>
      <c r="P545">
        <f t="shared" si="39"/>
        <v>0.35</v>
      </c>
      <c r="S545">
        <v>543</v>
      </c>
      <c r="T545" s="192">
        <v>32136971.868821137</v>
      </c>
      <c r="U545" s="192">
        <v>31455316.77622854</v>
      </c>
      <c r="V545" s="192">
        <v>30420494.164988827</v>
      </c>
      <c r="W545" s="192">
        <v>28917446.88811126</v>
      </c>
      <c r="X545" s="192">
        <v>27398345.888239861</v>
      </c>
      <c r="Y545" s="192">
        <v>25602615.958005805</v>
      </c>
      <c r="Z545" s="192">
        <v>24839743.618435334</v>
      </c>
      <c r="AA545" s="192">
        <v>23567899.080755293</v>
      </c>
      <c r="AB545" s="192">
        <v>22497045.090914756</v>
      </c>
      <c r="AC545" s="192">
        <v>21487979.295518667</v>
      </c>
      <c r="AD545" s="192">
        <v>19729295.605318043</v>
      </c>
      <c r="AE545" s="192">
        <f t="shared" si="40"/>
        <v>32136971.868821137</v>
      </c>
      <c r="AF545" s="192">
        <f>HLOOKUP(MAX(T545:AD545),T545:$AD$1158,COUNT(AD545:$AD$1158),FALSE)</f>
        <v>150000</v>
      </c>
      <c r="AK545">
        <v>542</v>
      </c>
      <c r="AL545" s="198">
        <v>23045504.685277786</v>
      </c>
    </row>
    <row r="546" spans="13:38" x14ac:dyDescent="0.25">
      <c r="M546">
        <v>544</v>
      </c>
      <c r="N546">
        <f t="shared" si="37"/>
        <v>-45</v>
      </c>
      <c r="O546">
        <f t="shared" si="38"/>
        <v>1000</v>
      </c>
      <c r="P546">
        <f t="shared" si="39"/>
        <v>0.35</v>
      </c>
      <c r="S546">
        <v>544</v>
      </c>
      <c r="T546" s="192">
        <v>36268241.158944592</v>
      </c>
      <c r="U546" s="192">
        <v>35657976.602938935</v>
      </c>
      <c r="V546" s="192">
        <v>34810291.29719048</v>
      </c>
      <c r="W546" s="192">
        <v>33688940.908172987</v>
      </c>
      <c r="X546" s="192">
        <v>32622979.777771749</v>
      </c>
      <c r="Y546" s="192">
        <v>31071686.656308278</v>
      </c>
      <c r="Z546" s="192">
        <v>30166892.055935334</v>
      </c>
      <c r="AA546" s="192">
        <v>29450390.882452819</v>
      </c>
      <c r="AB546" s="192">
        <v>28446554.800276894</v>
      </c>
      <c r="AC546" s="192">
        <v>27187737.566159096</v>
      </c>
      <c r="AD546" s="192">
        <v>25866435.523013525</v>
      </c>
      <c r="AE546" s="192">
        <f t="shared" si="40"/>
        <v>36268241.158944592</v>
      </c>
      <c r="AF546" s="192">
        <f>HLOOKUP(MAX(T546:AD546),T546:$AD$1158,COUNT(AD546:$AD$1158),FALSE)</f>
        <v>150000</v>
      </c>
      <c r="AK546">
        <v>543</v>
      </c>
      <c r="AL546" s="198">
        <v>28184976.917892281</v>
      </c>
    </row>
    <row r="547" spans="13:38" x14ac:dyDescent="0.25">
      <c r="M547">
        <v>545</v>
      </c>
      <c r="N547">
        <f t="shared" si="37"/>
        <v>-35</v>
      </c>
      <c r="O547">
        <f t="shared" si="38"/>
        <v>1000</v>
      </c>
      <c r="P547">
        <f t="shared" si="39"/>
        <v>0.35</v>
      </c>
      <c r="S547">
        <v>545</v>
      </c>
      <c r="T547" s="192">
        <v>40671960.535873607</v>
      </c>
      <c r="U547" s="192">
        <v>40266924.608018667</v>
      </c>
      <c r="V547" s="192">
        <v>39624467.930420935</v>
      </c>
      <c r="W547" s="192">
        <v>38513786.587185331</v>
      </c>
      <c r="X547" s="192">
        <v>37387051.520955905</v>
      </c>
      <c r="Y547" s="192">
        <v>36022895.704983689</v>
      </c>
      <c r="Z547" s="192">
        <v>35801983.201768667</v>
      </c>
      <c r="AA547" s="192">
        <v>34929380.722987801</v>
      </c>
      <c r="AB547" s="192">
        <v>34257768.79204645</v>
      </c>
      <c r="AC547" s="192">
        <v>33294079.797061875</v>
      </c>
      <c r="AD547" s="192">
        <v>31923019.885153435</v>
      </c>
      <c r="AE547" s="192">
        <f t="shared" si="40"/>
        <v>40671960.535873607</v>
      </c>
      <c r="AF547" s="192">
        <f>HLOOKUP(MAX(T547:AD547),T547:$AD$1158,COUNT(AD547:$AD$1158),FALSE)</f>
        <v>150000</v>
      </c>
      <c r="AK547">
        <v>544</v>
      </c>
      <c r="AL547" s="198">
        <v>33043590.69449307</v>
      </c>
    </row>
    <row r="548" spans="13:38" x14ac:dyDescent="0.25">
      <c r="M548">
        <v>546</v>
      </c>
      <c r="N548">
        <f t="shared" si="37"/>
        <v>-25</v>
      </c>
      <c r="O548">
        <f t="shared" si="38"/>
        <v>1000</v>
      </c>
      <c r="P548">
        <f t="shared" si="39"/>
        <v>0.35</v>
      </c>
      <c r="S548">
        <v>546</v>
      </c>
      <c r="T548" s="192">
        <v>44687483.057092741</v>
      </c>
      <c r="U548" s="192">
        <v>44590725.405343764</v>
      </c>
      <c r="V548" s="192">
        <v>44140800.234947681</v>
      </c>
      <c r="W548" s="192">
        <v>43453454.314808786</v>
      </c>
      <c r="X548" s="192">
        <v>42611685.410487801</v>
      </c>
      <c r="Y548" s="192">
        <v>41452758.222666301</v>
      </c>
      <c r="Z548" s="192">
        <v>40940329.555935331</v>
      </c>
      <c r="AA548" s="192">
        <v>40481243.827411674</v>
      </c>
      <c r="AB548" s="192">
        <v>40207278.501408584</v>
      </c>
      <c r="AC548" s="192">
        <v>39302567.451382868</v>
      </c>
      <c r="AD548" s="192">
        <v>38425643.341943562</v>
      </c>
      <c r="AE548" s="192">
        <f t="shared" si="40"/>
        <v>44687483.057092741</v>
      </c>
      <c r="AF548" s="192">
        <f>HLOOKUP(MAX(T548:AD548),T548:$AD$1158,COUNT(AD548:$AD$1158),FALSE)</f>
        <v>150000</v>
      </c>
      <c r="AK548">
        <v>545</v>
      </c>
      <c r="AL548" s="198">
        <v>38183062.927107573</v>
      </c>
    </row>
    <row r="549" spans="13:38" x14ac:dyDescent="0.25">
      <c r="M549">
        <v>547</v>
      </c>
      <c r="N549">
        <f t="shared" si="37"/>
        <v>-15</v>
      </c>
      <c r="O549">
        <f t="shared" si="38"/>
        <v>1000</v>
      </c>
      <c r="P549">
        <f t="shared" si="39"/>
        <v>0.35</v>
      </c>
      <c r="S549">
        <v>547</v>
      </c>
      <c r="T549" s="192">
        <v>49021245.595672987</v>
      </c>
      <c r="U549" s="192">
        <v>49005315.369657047</v>
      </c>
      <c r="V549" s="192">
        <v>48954976.868178129</v>
      </c>
      <c r="W549" s="192">
        <v>48030388.752501696</v>
      </c>
      <c r="X549" s="192">
        <v>47513080.729417846</v>
      </c>
      <c r="Y549" s="192">
        <v>46546685.048797987</v>
      </c>
      <c r="Z549" s="192">
        <v>46575420.701768667</v>
      </c>
      <c r="AA549" s="192">
        <v>46095184.156629778</v>
      </c>
      <c r="AB549" s="192">
        <v>45719899.466557764</v>
      </c>
      <c r="AC549" s="192">
        <v>45454045.557092741</v>
      </c>
      <c r="AD549" s="192">
        <v>44312538.918075249</v>
      </c>
      <c r="AE549" s="192">
        <f t="shared" si="40"/>
        <v>49021245.595672987</v>
      </c>
      <c r="AF549" s="192">
        <f>HLOOKUP(MAX(T549:AD549),T549:$AD$1158,COUNT(AD549:$AD$1158),FALSE)</f>
        <v>150000</v>
      </c>
      <c r="AK549">
        <v>546</v>
      </c>
      <c r="AL549" s="198">
        <v>42869480.187336318</v>
      </c>
    </row>
    <row r="550" spans="13:38" x14ac:dyDescent="0.25">
      <c r="M550">
        <v>548</v>
      </c>
      <c r="N550">
        <f t="shared" si="37"/>
        <v>-10</v>
      </c>
      <c r="O550">
        <f t="shared" si="38"/>
        <v>1000</v>
      </c>
      <c r="P550">
        <f t="shared" si="39"/>
        <v>0.35</v>
      </c>
      <c r="S550">
        <v>548</v>
      </c>
      <c r="T550" s="192">
        <v>51331856.369206935</v>
      </c>
      <c r="U550" s="192">
        <v>51211678.498193562</v>
      </c>
      <c r="V550" s="192">
        <v>51056573.125894181</v>
      </c>
      <c r="W550" s="192">
        <v>50664047.003852002</v>
      </c>
      <c r="X550" s="192">
        <v>50034100.132067025</v>
      </c>
      <c r="Y550" s="192">
        <v>49127524.32991939</v>
      </c>
      <c r="Z550" s="192">
        <v>49442608.201768667</v>
      </c>
      <c r="AA550" s="192">
        <v>48871115.708841711</v>
      </c>
      <c r="AB550" s="192">
        <v>48891970.180935331</v>
      </c>
      <c r="AC550" s="192">
        <v>48182780.004430704</v>
      </c>
      <c r="AD550" s="192">
        <v>47699974.617663726</v>
      </c>
      <c r="AE550" s="192">
        <f t="shared" si="40"/>
        <v>51331856.369206935</v>
      </c>
      <c r="AF550" s="192">
        <f>HLOOKUP(MAX(T550:AD550),T550:$AD$1158,COUNT(AD550:$AD$1158),FALSE)</f>
        <v>150000</v>
      </c>
      <c r="AK550">
        <v>547</v>
      </c>
      <c r="AL550" s="198">
        <v>48008952.419950813</v>
      </c>
    </row>
    <row r="551" spans="13:38" x14ac:dyDescent="0.25">
      <c r="M551">
        <v>549</v>
      </c>
      <c r="N551">
        <f t="shared" si="37"/>
        <v>-5</v>
      </c>
      <c r="O551">
        <f t="shared" si="38"/>
        <v>1000</v>
      </c>
      <c r="P551">
        <f t="shared" si="39"/>
        <v>0.35</v>
      </c>
      <c r="S551">
        <v>549</v>
      </c>
      <c r="T551" s="192">
        <v>53254270.28703101</v>
      </c>
      <c r="U551" s="192">
        <v>53435613.72356651</v>
      </c>
      <c r="V551" s="192">
        <v>53344774.000379771</v>
      </c>
      <c r="W551" s="192">
        <v>53049794.013882868</v>
      </c>
      <c r="X551" s="192">
        <v>52737714.618949741</v>
      </c>
      <c r="Y551" s="192">
        <v>51976547.566480599</v>
      </c>
      <c r="Z551" s="192">
        <v>51861879.035102002</v>
      </c>
      <c r="AA551" s="192">
        <v>51842725.469644181</v>
      </c>
      <c r="AB551" s="192">
        <v>51765447.868692532</v>
      </c>
      <c r="AC551" s="192">
        <v>51153803.827733174</v>
      </c>
      <c r="AD551" s="192">
        <v>50768544.576511472</v>
      </c>
      <c r="AE551" s="192">
        <f t="shared" si="40"/>
        <v>53435613.72356651</v>
      </c>
      <c r="AF551" s="192">
        <f>HLOOKUP(MAX(T551:AD551),T551:$AD$1158,COUNT(AD551:$AD$1158),FALSE)</f>
        <v>155000</v>
      </c>
      <c r="AK551">
        <v>548</v>
      </c>
      <c r="AL551" s="198">
        <v>50133798.053872712</v>
      </c>
    </row>
    <row r="552" spans="13:38" x14ac:dyDescent="0.25">
      <c r="M552">
        <v>550</v>
      </c>
      <c r="N552">
        <f t="shared" si="37"/>
        <v>0</v>
      </c>
      <c r="O552">
        <f t="shared" si="38"/>
        <v>1000</v>
      </c>
      <c r="P552">
        <f t="shared" si="39"/>
        <v>0.35</v>
      </c>
      <c r="S552">
        <v>550</v>
      </c>
      <c r="T552" s="192">
        <v>55347378.890426077</v>
      </c>
      <c r="U552" s="192">
        <v>55626268.462506831</v>
      </c>
      <c r="V552" s="192">
        <v>55794272.45716989</v>
      </c>
      <c r="W552" s="192">
        <v>55683452.265233174</v>
      </c>
      <c r="X552" s="192">
        <v>55258734.02159892</v>
      </c>
      <c r="Y552" s="192">
        <v>54557386.84760201</v>
      </c>
      <c r="Z552" s="192">
        <v>54580954.555935338</v>
      </c>
      <c r="AA552" s="192">
        <v>54711435.482825764</v>
      </c>
      <c r="AB552" s="192">
        <v>54404591.14608451</v>
      </c>
      <c r="AC552" s="192">
        <v>54433557.034716196</v>
      </c>
      <c r="AD552" s="192">
        <v>54006803.321367428</v>
      </c>
      <c r="AE552" s="192">
        <f t="shared" si="40"/>
        <v>55794272.45716989</v>
      </c>
      <c r="AF552" s="192">
        <f>HLOOKUP(MAX(T552:AD552),T552:$AD$1158,COUNT(AD552:$AD$1158),FALSE)</f>
        <v>160000</v>
      </c>
      <c r="AK552">
        <v>549</v>
      </c>
      <c r="AL552" s="198">
        <v>52830454.878367968</v>
      </c>
    </row>
    <row r="553" spans="13:38" x14ac:dyDescent="0.25">
      <c r="M553">
        <v>551</v>
      </c>
      <c r="N553">
        <f t="shared" si="37"/>
        <v>10</v>
      </c>
      <c r="O553">
        <f t="shared" si="38"/>
        <v>1000</v>
      </c>
      <c r="P553">
        <f t="shared" si="39"/>
        <v>0.35</v>
      </c>
      <c r="S553">
        <v>551</v>
      </c>
      <c r="T553" s="192">
        <v>59681141.429006323</v>
      </c>
      <c r="U553" s="192">
        <v>59950069.259831935</v>
      </c>
      <c r="V553" s="192">
        <v>60184069.589371547</v>
      </c>
      <c r="W553" s="192">
        <v>60180649.169168361</v>
      </c>
      <c r="X553" s="192">
        <v>60160129.34052895</v>
      </c>
      <c r="Y553" s="192">
        <v>59690521.854353547</v>
      </c>
      <c r="Z553" s="192">
        <v>60216045.701768674</v>
      </c>
      <c r="AA553" s="192">
        <v>60232597.351074219</v>
      </c>
      <c r="AB553" s="192">
        <v>60310446.904186361</v>
      </c>
      <c r="AC553" s="192">
        <v>60133315.305356637</v>
      </c>
      <c r="AD553" s="192">
        <v>59893698.897499122</v>
      </c>
      <c r="AE553" s="192">
        <f t="shared" si="40"/>
        <v>60310446.904186361</v>
      </c>
      <c r="AF553" s="192">
        <f>HLOOKUP(MAX(T553:AD553),T553:$AD$1158,COUNT(AD553:$AD$1158),FALSE)</f>
        <v>190000</v>
      </c>
      <c r="AK553">
        <v>550</v>
      </c>
      <c r="AL553" s="198">
        <v>55273270.286487207</v>
      </c>
    </row>
    <row r="554" spans="13:38" x14ac:dyDescent="0.25">
      <c r="M554">
        <v>552</v>
      </c>
      <c r="N554">
        <f t="shared" si="37"/>
        <v>20</v>
      </c>
      <c r="O554">
        <f t="shared" si="38"/>
        <v>1000</v>
      </c>
      <c r="P554">
        <f t="shared" si="39"/>
        <v>0.35</v>
      </c>
      <c r="S554">
        <v>552</v>
      </c>
      <c r="T554" s="192">
        <v>63882367.55747854</v>
      </c>
      <c r="U554" s="192">
        <v>64559017.264911681</v>
      </c>
      <c r="V554" s="192">
        <v>64998246.22260201</v>
      </c>
      <c r="W554" s="192">
        <v>65200054.430549532</v>
      </c>
      <c r="X554" s="192">
        <v>65126715.631681219</v>
      </c>
      <c r="Y554" s="192">
        <v>65120384.372036159</v>
      </c>
      <c r="Z554" s="192">
        <v>65502504.03510201</v>
      </c>
      <c r="AA554" s="192">
        <v>66072917.125058278</v>
      </c>
      <c r="AB554" s="192">
        <v>66121660.89595592</v>
      </c>
      <c r="AC554" s="192">
        <v>66284793.411066517</v>
      </c>
      <c r="AD554" s="192">
        <v>66349704.555935338</v>
      </c>
      <c r="AE554" s="192">
        <f t="shared" si="40"/>
        <v>66349704.555935338</v>
      </c>
      <c r="AF554" s="192">
        <f>HLOOKUP(MAX(T554:AD554),T554:$AD$1158,COUNT(AD554:$AD$1158),FALSE)</f>
        <v>200000</v>
      </c>
      <c r="AK554">
        <v>551</v>
      </c>
      <c r="AL554" s="198">
        <v>60131884.063088</v>
      </c>
    </row>
    <row r="555" spans="13:38" x14ac:dyDescent="0.25">
      <c r="M555">
        <v>553</v>
      </c>
      <c r="N555">
        <f t="shared" si="37"/>
        <v>30</v>
      </c>
      <c r="O555">
        <f t="shared" si="38"/>
        <v>1000</v>
      </c>
      <c r="P555">
        <f t="shared" si="39"/>
        <v>0.35</v>
      </c>
      <c r="S555">
        <v>553</v>
      </c>
      <c r="T555" s="192">
        <v>68216130.096058801</v>
      </c>
      <c r="U555" s="192">
        <v>68761677.091622055</v>
      </c>
      <c r="V555" s="192">
        <v>69514578.527128756</v>
      </c>
      <c r="W555" s="192">
        <v>69908918.242277935</v>
      </c>
      <c r="X555" s="192">
        <v>70148834.97324501</v>
      </c>
      <c r="Y555" s="192">
        <v>70071593.420711577</v>
      </c>
      <c r="Z555" s="192">
        <v>70859274.868435338</v>
      </c>
      <c r="AA555" s="192">
        <v>71305622.323746547</v>
      </c>
      <c r="AB555" s="192">
        <v>72071170.605318055</v>
      </c>
      <c r="AC555" s="192">
        <v>72248145.190580398</v>
      </c>
      <c r="AD555" s="192">
        <v>72452906.716429159</v>
      </c>
      <c r="AE555" s="192">
        <f t="shared" si="40"/>
        <v>72452906.716429159</v>
      </c>
      <c r="AF555" s="192">
        <f>HLOOKUP(MAX(T555:AD555),T555:$AD$1158,COUNT(AD555:$AD$1158),FALSE)</f>
        <v>200000</v>
      </c>
      <c r="AK555">
        <v>552</v>
      </c>
      <c r="AL555" s="198">
        <v>65271356.295702502</v>
      </c>
    </row>
    <row r="556" spans="13:38" x14ac:dyDescent="0.25">
      <c r="M556">
        <v>554</v>
      </c>
      <c r="N556">
        <f t="shared" si="37"/>
        <v>40</v>
      </c>
      <c r="O556">
        <f t="shared" si="38"/>
        <v>1000</v>
      </c>
      <c r="P556">
        <f t="shared" si="39"/>
        <v>0.35</v>
      </c>
      <c r="S556">
        <v>554</v>
      </c>
      <c r="T556" s="192">
        <v>72231652.617277935</v>
      </c>
      <c r="U556" s="192">
        <v>73297408.026550055</v>
      </c>
      <c r="V556" s="192">
        <v>74328755.160359204</v>
      </c>
      <c r="W556" s="192">
        <v>74928323.503659099</v>
      </c>
      <c r="X556" s="192">
        <v>75290471.097216204</v>
      </c>
      <c r="Y556" s="192">
        <v>75415197.941030502</v>
      </c>
      <c r="Z556" s="192">
        <v>76275941.535101995</v>
      </c>
      <c r="AA556" s="192">
        <v>77145942.097730607</v>
      </c>
      <c r="AB556" s="192">
        <v>77583791.570467234</v>
      </c>
      <c r="AC556" s="192">
        <v>78235328.711992428</v>
      </c>
      <c r="AD556" s="192">
        <v>78908912.374865383</v>
      </c>
      <c r="AE556" s="192">
        <f t="shared" si="40"/>
        <v>78908912.374865383</v>
      </c>
      <c r="AF556" s="192">
        <f>HLOOKUP(MAX(T556:AD556),T556:$AD$1158,COUNT(AD556:$AD$1158),FALSE)</f>
        <v>200000</v>
      </c>
      <c r="AK556">
        <v>553</v>
      </c>
      <c r="AL556" s="198">
        <v>69957773.555931255</v>
      </c>
    </row>
    <row r="557" spans="13:38" x14ac:dyDescent="0.25">
      <c r="M557">
        <v>555</v>
      </c>
      <c r="N557">
        <f t="shared" si="37"/>
        <v>50</v>
      </c>
      <c r="O557">
        <f t="shared" si="38"/>
        <v>1000</v>
      </c>
      <c r="P557">
        <f t="shared" si="39"/>
        <v>0.35</v>
      </c>
      <c r="S557">
        <v>555</v>
      </c>
      <c r="T557" s="192">
        <v>76635371.994206935</v>
      </c>
      <c r="U557" s="192">
        <v>77727706.380459502</v>
      </c>
      <c r="V557" s="192">
        <v>78753314.702540278</v>
      </c>
      <c r="W557" s="192">
        <v>79505257.94135201</v>
      </c>
      <c r="X557" s="192">
        <v>80054542.840400353</v>
      </c>
      <c r="Y557" s="192">
        <v>80595382.764525875</v>
      </c>
      <c r="Z557" s="192">
        <v>81821514.451768667</v>
      </c>
      <c r="AA557" s="192">
        <v>82624931.938265592</v>
      </c>
      <c r="AB557" s="192">
        <v>83629339.97260201</v>
      </c>
      <c r="AC557" s="192">
        <v>84099381.566930711</v>
      </c>
      <c r="AD557" s="192">
        <v>84795807.950997069</v>
      </c>
      <c r="AE557" s="192">
        <f t="shared" si="40"/>
        <v>84795807.950997069</v>
      </c>
      <c r="AF557" s="192">
        <f>HLOOKUP(MAX(T557:AD557),T557:$AD$1158,COUNT(AD557:$AD$1158),FALSE)</f>
        <v>200000</v>
      </c>
      <c r="AK557">
        <v>554</v>
      </c>
      <c r="AL557" s="198">
        <v>75097245.788545743</v>
      </c>
    </row>
    <row r="558" spans="13:38" x14ac:dyDescent="0.25">
      <c r="M558">
        <v>556</v>
      </c>
      <c r="N558">
        <f t="shared" si="37"/>
        <v>-75</v>
      </c>
      <c r="O558">
        <f t="shared" si="38"/>
        <v>3000</v>
      </c>
      <c r="P558">
        <f t="shared" si="39"/>
        <v>0.35</v>
      </c>
      <c r="S558">
        <v>556</v>
      </c>
      <c r="T558" s="192">
        <v>23269013.969515581</v>
      </c>
      <c r="U558" s="192">
        <v>22077240.323039237</v>
      </c>
      <c r="V558" s="192">
        <v>20679392.377437387</v>
      </c>
      <c r="W558" s="192">
        <v>18816198.817123599</v>
      </c>
      <c r="X558" s="192">
        <v>16934072.482890062</v>
      </c>
      <c r="Y558" s="192">
        <v>15079616.906436875</v>
      </c>
      <c r="Z558" s="192">
        <v>13822880.915889036</v>
      </c>
      <c r="AA558" s="192">
        <v>12318569.573296443</v>
      </c>
      <c r="AB558" s="192">
        <v>10744367.621778952</v>
      </c>
      <c r="AC558" s="192">
        <v>9156027.1350248381</v>
      </c>
      <c r="AD558" s="192">
        <v>7024496.7852305975</v>
      </c>
      <c r="AE558" s="192">
        <f t="shared" si="40"/>
        <v>23269013.969515581</v>
      </c>
      <c r="AF558" s="192">
        <f>HLOOKUP(MAX(T558:AD558),T558:$AD$1158,COUNT(AD558:$AD$1158),FALSE)</f>
        <v>150000</v>
      </c>
      <c r="AK558">
        <v>555</v>
      </c>
      <c r="AL558" s="198">
        <v>79918748.246962905</v>
      </c>
    </row>
    <row r="559" spans="13:38" x14ac:dyDescent="0.25">
      <c r="M559">
        <v>557</v>
      </c>
      <c r="N559">
        <f t="shared" si="37"/>
        <v>-65</v>
      </c>
      <c r="O559">
        <f t="shared" si="38"/>
        <v>3000</v>
      </c>
      <c r="P559">
        <f t="shared" si="39"/>
        <v>0.35</v>
      </c>
      <c r="S559">
        <v>557</v>
      </c>
      <c r="T559" s="192">
        <v>27227443.753466196</v>
      </c>
      <c r="U559" s="192">
        <v>26447353.491763525</v>
      </c>
      <c r="V559" s="192">
        <v>25246779.208713114</v>
      </c>
      <c r="W559" s="192">
        <v>23808784.175919905</v>
      </c>
      <c r="X559" s="192">
        <v>22096094.248579364</v>
      </c>
      <c r="Y559" s="192">
        <v>20181775.792753749</v>
      </c>
      <c r="Z559" s="192">
        <v>18904134.532787181</v>
      </c>
      <c r="AA559" s="192">
        <v>17962773.494014036</v>
      </c>
      <c r="AB559" s="192">
        <v>16727303.900071137</v>
      </c>
      <c r="AC559" s="192">
        <v>14961341.564037181</v>
      </c>
      <c r="AD559" s="192">
        <v>13417890.319824219</v>
      </c>
      <c r="AE559" s="192">
        <f t="shared" si="40"/>
        <v>27227443.753466196</v>
      </c>
      <c r="AF559" s="192">
        <f>HLOOKUP(MAX(T559:AD559),T559:$AD$1158,COUNT(AD559:$AD$1158),FALSE)</f>
        <v>150000</v>
      </c>
      <c r="AK559">
        <v>556</v>
      </c>
      <c r="AL559" s="198">
        <v>18039890.572903451</v>
      </c>
    </row>
    <row r="560" spans="13:38" x14ac:dyDescent="0.25">
      <c r="M560">
        <v>558</v>
      </c>
      <c r="N560">
        <f t="shared" si="37"/>
        <v>-55</v>
      </c>
      <c r="O560">
        <f t="shared" si="38"/>
        <v>3000</v>
      </c>
      <c r="P560">
        <f t="shared" si="39"/>
        <v>0.35</v>
      </c>
      <c r="S560">
        <v>558</v>
      </c>
      <c r="T560" s="192">
        <v>31568551.006552614</v>
      </c>
      <c r="U560" s="192">
        <v>30921466.949839652</v>
      </c>
      <c r="V560" s="192">
        <v>29922861.063136976</v>
      </c>
      <c r="W560" s="192">
        <v>28458909.561722368</v>
      </c>
      <c r="X560" s="192">
        <v>26976025.286388006</v>
      </c>
      <c r="Y560" s="192">
        <v>25216964.192959506</v>
      </c>
      <c r="Z560" s="192">
        <v>24476613.554777924</v>
      </c>
      <c r="AA560" s="192">
        <v>23231164.416403443</v>
      </c>
      <c r="AB560" s="192">
        <v>22182832.127951793</v>
      </c>
      <c r="AC560" s="192">
        <v>21194190.233018667</v>
      </c>
      <c r="AD560" s="192">
        <v>19461901.942123603</v>
      </c>
      <c r="AE560" s="192">
        <f t="shared" si="40"/>
        <v>31568551.006552614</v>
      </c>
      <c r="AF560" s="192">
        <f>HLOOKUP(MAX(T560:AD560),T560:$AD$1158,COUNT(AD560:$AD$1158),FALSE)</f>
        <v>150000</v>
      </c>
      <c r="AK560">
        <v>557</v>
      </c>
      <c r="AL560" s="198">
        <v>22669215.095863678</v>
      </c>
    </row>
    <row r="561" spans="13:38" x14ac:dyDescent="0.25">
      <c r="M561">
        <v>559</v>
      </c>
      <c r="N561">
        <f t="shared" si="37"/>
        <v>-45</v>
      </c>
      <c r="O561">
        <f t="shared" si="38"/>
        <v>3000</v>
      </c>
      <c r="P561">
        <f t="shared" si="39"/>
        <v>0.35</v>
      </c>
      <c r="S561">
        <v>559</v>
      </c>
      <c r="T561" s="192">
        <v>35641081.870750144</v>
      </c>
      <c r="U561" s="192">
        <v>35067034.039281525</v>
      </c>
      <c r="V561" s="192">
        <v>34255565.458070107</v>
      </c>
      <c r="W561" s="192">
        <v>33170883.905858174</v>
      </c>
      <c r="X561" s="192">
        <v>32138047.052077308</v>
      </c>
      <c r="Y561" s="192">
        <v>30622970.655150868</v>
      </c>
      <c r="Z561" s="192">
        <v>29744571.45408348</v>
      </c>
      <c r="AA561" s="192">
        <v>29050591.981989853</v>
      </c>
      <c r="AB561" s="192">
        <v>28070724.360462081</v>
      </c>
      <c r="AC561" s="192">
        <v>26836855.766390581</v>
      </c>
      <c r="AD561" s="192">
        <v>25539522.183893152</v>
      </c>
      <c r="AE561" s="192">
        <f t="shared" si="40"/>
        <v>35641081.870750144</v>
      </c>
      <c r="AF561" s="192">
        <f>HLOOKUP(MAX(T561:AD561),T561:$AD$1158,COUNT(AD561:$AD$1158),FALSE)</f>
        <v>150000</v>
      </c>
      <c r="AK561">
        <v>558</v>
      </c>
      <c r="AL561" s="198">
        <v>27746075.204635579</v>
      </c>
    </row>
    <row r="562" spans="13:38" x14ac:dyDescent="0.25">
      <c r="M562">
        <v>560</v>
      </c>
      <c r="N562">
        <f t="shared" si="37"/>
        <v>-35</v>
      </c>
      <c r="O562">
        <f t="shared" si="38"/>
        <v>3000</v>
      </c>
      <c r="P562">
        <f t="shared" si="39"/>
        <v>0.35</v>
      </c>
      <c r="S562">
        <v>560</v>
      </c>
      <c r="T562" s="192">
        <v>39982189.123836569</v>
      </c>
      <c r="U562" s="192">
        <v>39613369.920518667</v>
      </c>
      <c r="V562" s="192">
        <v>39007129.967457972</v>
      </c>
      <c r="W562" s="192">
        <v>37935544.399685338</v>
      </c>
      <c r="X562" s="192">
        <v>36845026.057992943</v>
      </c>
      <c r="Y562" s="192">
        <v>35517086.966557756</v>
      </c>
      <c r="Z562" s="192">
        <v>35317050.476074219</v>
      </c>
      <c r="AA562" s="192">
        <v>34470843.396598913</v>
      </c>
      <c r="AB562" s="192">
        <v>33821753.16704645</v>
      </c>
      <c r="AC562" s="192">
        <v>32882032.632710032</v>
      </c>
      <c r="AD562" s="192">
        <v>31537368.120107144</v>
      </c>
      <c r="AE562" s="192">
        <f t="shared" si="40"/>
        <v>39982189.123836569</v>
      </c>
      <c r="AF562" s="192">
        <f>HLOOKUP(MAX(T562:AD562),T562:$AD$1158,COUNT(AD562:$AD$1158),FALSE)</f>
        <v>150000</v>
      </c>
      <c r="AK562">
        <v>559</v>
      </c>
      <c r="AL562" s="198">
        <v>32545498.443041928</v>
      </c>
    </row>
    <row r="563" spans="13:38" x14ac:dyDescent="0.25">
      <c r="M563">
        <v>561</v>
      </c>
      <c r="N563">
        <f t="shared" si="37"/>
        <v>-25</v>
      </c>
      <c r="O563">
        <f t="shared" si="38"/>
        <v>3000</v>
      </c>
      <c r="P563">
        <f t="shared" si="39"/>
        <v>0.35</v>
      </c>
      <c r="S563">
        <v>561</v>
      </c>
      <c r="T563" s="192">
        <v>43940618.907787181</v>
      </c>
      <c r="U563" s="192">
        <v>43878432.291917838</v>
      </c>
      <c r="V563" s="192">
        <v>43464723.846058793</v>
      </c>
      <c r="W563" s="192">
        <v>42813594.650456935</v>
      </c>
      <c r="X563" s="192">
        <v>42007047.823682249</v>
      </c>
      <c r="Y563" s="192">
        <v>40884337.360397778</v>
      </c>
      <c r="Z563" s="192">
        <v>40398304.092972368</v>
      </c>
      <c r="AA563" s="192">
        <v>39963186.825096861</v>
      </c>
      <c r="AB563" s="192">
        <v>39709645.399556734</v>
      </c>
      <c r="AC563" s="192">
        <v>38830335.101845831</v>
      </c>
      <c r="AD563" s="192">
        <v>37976927.340786152</v>
      </c>
      <c r="AE563" s="192">
        <f t="shared" si="40"/>
        <v>43940618.907787181</v>
      </c>
      <c r="AF563" s="192">
        <f>HLOOKUP(MAX(T563:AD563),T563:$AD$1158,COUNT(AD563:$AD$1158),FALSE)</f>
        <v>150000</v>
      </c>
      <c r="AK563">
        <v>560</v>
      </c>
      <c r="AL563" s="198">
        <v>37622358.551813841</v>
      </c>
    </row>
    <row r="564" spans="13:38" x14ac:dyDescent="0.25">
      <c r="M564">
        <v>562</v>
      </c>
      <c r="N564">
        <f t="shared" si="37"/>
        <v>-15</v>
      </c>
      <c r="O564">
        <f t="shared" si="38"/>
        <v>3000</v>
      </c>
      <c r="P564">
        <f t="shared" si="39"/>
        <v>0.35</v>
      </c>
      <c r="S564">
        <v>562</v>
      </c>
      <c r="T564" s="192">
        <v>48212763.969515577</v>
      </c>
      <c r="U564" s="192">
        <v>48233050.468036674</v>
      </c>
      <c r="V564" s="192">
        <v>48216288.355446652</v>
      </c>
      <c r="W564" s="192">
        <v>47333436.350881323</v>
      </c>
      <c r="X564" s="192">
        <v>46849704.716686368</v>
      </c>
      <c r="Y564" s="192">
        <v>45919525.76060354</v>
      </c>
      <c r="Z564" s="192">
        <v>45970783.114963114</v>
      </c>
      <c r="AA564" s="192">
        <v>45516941.969129778</v>
      </c>
      <c r="AB564" s="192">
        <v>45165173.62743739</v>
      </c>
      <c r="AC564" s="192">
        <v>44920195.730703853</v>
      </c>
      <c r="AD564" s="192">
        <v>43806730.179649323</v>
      </c>
      <c r="AE564" s="192">
        <f t="shared" si="40"/>
        <v>48233050.468036674</v>
      </c>
      <c r="AF564" s="192">
        <f>HLOOKUP(MAX(T564:AD564),T564:$AD$1158,COUNT(AD564:$AD$1158),FALSE)</f>
        <v>155000</v>
      </c>
      <c r="AK564">
        <v>561</v>
      </c>
      <c r="AL564" s="198">
        <v>42251683.074774072</v>
      </c>
    </row>
    <row r="565" spans="13:38" x14ac:dyDescent="0.25">
      <c r="M565">
        <v>563</v>
      </c>
      <c r="N565">
        <f t="shared" si="37"/>
        <v>-10</v>
      </c>
      <c r="O565">
        <f t="shared" si="38"/>
        <v>3000</v>
      </c>
      <c r="P565">
        <f t="shared" si="39"/>
        <v>0.35</v>
      </c>
      <c r="S565">
        <v>563</v>
      </c>
      <c r="T565" s="192">
        <v>50490522.457169898</v>
      </c>
      <c r="U565" s="192">
        <v>50409440.361619495</v>
      </c>
      <c r="V565" s="192">
        <v>50290551.713857152</v>
      </c>
      <c r="W565" s="192">
        <v>49934242.31635201</v>
      </c>
      <c r="X565" s="192">
        <v>49340512.169104062</v>
      </c>
      <c r="Y565" s="192">
        <v>48470605.20376198</v>
      </c>
      <c r="Z565" s="192">
        <v>48806112.976074219</v>
      </c>
      <c r="AA565" s="192">
        <v>48263113.683378756</v>
      </c>
      <c r="AB565" s="192">
        <v>48304392.055935331</v>
      </c>
      <c r="AC565" s="192">
        <v>47621597.278736264</v>
      </c>
      <c r="AD565" s="192">
        <v>47161313.593358174</v>
      </c>
      <c r="AE565" s="192">
        <f t="shared" si="40"/>
        <v>50490522.457169898</v>
      </c>
      <c r="AF565" s="192">
        <f>HLOOKUP(MAX(T565:AD565),T565:$AD$1158,COUNT(AD565:$AD$1158),FALSE)</f>
        <v>150000</v>
      </c>
      <c r="AK565">
        <v>562</v>
      </c>
      <c r="AL565" s="198">
        <v>47328543.183545969</v>
      </c>
    </row>
    <row r="566" spans="13:38" x14ac:dyDescent="0.25">
      <c r="M566">
        <v>564</v>
      </c>
      <c r="N566">
        <f t="shared" si="37"/>
        <v>-5</v>
      </c>
      <c r="O566">
        <f t="shared" si="38"/>
        <v>3000</v>
      </c>
      <c r="P566">
        <f t="shared" si="39"/>
        <v>0.35</v>
      </c>
      <c r="S566">
        <v>564</v>
      </c>
      <c r="T566" s="192">
        <v>52385603.47568842</v>
      </c>
      <c r="U566" s="192">
        <v>52603163.63676095</v>
      </c>
      <c r="V566" s="192">
        <v>52548992.750379771</v>
      </c>
      <c r="W566" s="192">
        <v>52290229.488419905</v>
      </c>
      <c r="X566" s="192">
        <v>52011726.482375666</v>
      </c>
      <c r="Y566" s="192">
        <v>51286776.154443562</v>
      </c>
      <c r="Z566" s="192">
        <v>51198503.022370517</v>
      </c>
      <c r="AA566" s="192">
        <v>51202865.805292331</v>
      </c>
      <c r="AB566" s="192">
        <v>51148109.905729569</v>
      </c>
      <c r="AC566" s="192">
        <v>50562861.264075764</v>
      </c>
      <c r="AD566" s="192">
        <v>50200123.71424295</v>
      </c>
      <c r="AE566" s="192">
        <f t="shared" si="40"/>
        <v>52603163.63676095</v>
      </c>
      <c r="AF566" s="192">
        <f>HLOOKUP(MAX(T566:AD566),T566:$AD$1158,COUNT(AD566:$AD$1158),FALSE)</f>
        <v>155000</v>
      </c>
      <c r="AK566">
        <v>563</v>
      </c>
      <c r="AL566" s="198">
        <v>49427502.677421562</v>
      </c>
    </row>
    <row r="567" spans="13:38" x14ac:dyDescent="0.25">
      <c r="M567">
        <v>565</v>
      </c>
      <c r="N567">
        <f t="shared" si="37"/>
        <v>0</v>
      </c>
      <c r="O567">
        <f t="shared" si="38"/>
        <v>3000</v>
      </c>
      <c r="P567">
        <f t="shared" si="39"/>
        <v>0.35</v>
      </c>
      <c r="S567">
        <v>565</v>
      </c>
      <c r="T567" s="192">
        <v>54448952.241120517</v>
      </c>
      <c r="U567" s="192">
        <v>54764058.537738323</v>
      </c>
      <c r="V567" s="192">
        <v>54966633.56828101</v>
      </c>
      <c r="W567" s="192">
        <v>54891035.453890577</v>
      </c>
      <c r="X567" s="192">
        <v>54502533.934793361</v>
      </c>
      <c r="Y567" s="192">
        <v>53837855.59760201</v>
      </c>
      <c r="Z567" s="192">
        <v>53887366.592972383</v>
      </c>
      <c r="AA567" s="192">
        <v>54040821.333520219</v>
      </c>
      <c r="AB567" s="192">
        <v>53759920.283815987</v>
      </c>
      <c r="AC567" s="192">
        <v>53809762.185179159</v>
      </c>
      <c r="AD567" s="192">
        <v>53406976.932478547</v>
      </c>
      <c r="AE567" s="192">
        <f t="shared" si="40"/>
        <v>54966633.56828101</v>
      </c>
      <c r="AF567" s="192">
        <f>HLOOKUP(MAX(T567:AD567),T567:$AD$1158,COUNT(AD567:$AD$1158),FALSE)</f>
        <v>160000</v>
      </c>
      <c r="AK567">
        <v>564</v>
      </c>
      <c r="AL567" s="198">
        <v>52091307.216037191</v>
      </c>
    </row>
    <row r="568" spans="13:38" x14ac:dyDescent="0.25">
      <c r="M568">
        <v>566</v>
      </c>
      <c r="N568">
        <f t="shared" si="37"/>
        <v>10</v>
      </c>
      <c r="O568">
        <f t="shared" si="38"/>
        <v>3000</v>
      </c>
      <c r="P568">
        <f t="shared" si="39"/>
        <v>0.35</v>
      </c>
      <c r="S568">
        <v>566</v>
      </c>
      <c r="T568" s="192">
        <v>58721097.302848913</v>
      </c>
      <c r="U568" s="192">
        <v>59029120.909137495</v>
      </c>
      <c r="V568" s="192">
        <v>59299337.963214144</v>
      </c>
      <c r="W568" s="192">
        <v>59332134.267547987</v>
      </c>
      <c r="X568" s="192">
        <v>59345190.827797465</v>
      </c>
      <c r="Y568" s="192">
        <v>58911800.066159107</v>
      </c>
      <c r="Z568" s="192">
        <v>59459845.614963114</v>
      </c>
      <c r="AA568" s="192">
        <v>59502792.663574219</v>
      </c>
      <c r="AB568" s="192">
        <v>59604610.67733451</v>
      </c>
      <c r="AC568" s="192">
        <v>59452427.718551084</v>
      </c>
      <c r="AD568" s="192">
        <v>59236779.771341711</v>
      </c>
      <c r="AE568" s="192">
        <f t="shared" si="40"/>
        <v>59604610.67733451</v>
      </c>
      <c r="AF568" s="192">
        <f>HLOOKUP(MAX(T568:AD568),T568:$AD$1158,COUNT(AD568:$AD$1158),FALSE)</f>
        <v>190000</v>
      </c>
      <c r="AK568">
        <v>565</v>
      </c>
      <c r="AL568" s="198">
        <v>54504362.786193483</v>
      </c>
    </row>
    <row r="569" spans="13:38" x14ac:dyDescent="0.25">
      <c r="M569">
        <v>567</v>
      </c>
      <c r="N569">
        <f t="shared" si="37"/>
        <v>20</v>
      </c>
      <c r="O569">
        <f t="shared" si="38"/>
        <v>3000</v>
      </c>
      <c r="P569">
        <f t="shared" si="39"/>
        <v>0.35</v>
      </c>
      <c r="S569">
        <v>567</v>
      </c>
      <c r="T569" s="192">
        <v>62862590.358404472</v>
      </c>
      <c r="U569" s="192">
        <v>63575456.790374644</v>
      </c>
      <c r="V569" s="192">
        <v>64050902.47260201</v>
      </c>
      <c r="W569" s="192">
        <v>64288927.405086577</v>
      </c>
      <c r="X569" s="192">
        <v>64252257.443023816</v>
      </c>
      <c r="Y569" s="192">
        <v>64279050.459999129</v>
      </c>
      <c r="Z569" s="192">
        <v>64687565.522370517</v>
      </c>
      <c r="AA569" s="192">
        <v>65280500.313715696</v>
      </c>
      <c r="AB569" s="192">
        <v>65355639.483918875</v>
      </c>
      <c r="AC569" s="192">
        <v>65542288.347409099</v>
      </c>
      <c r="AD569" s="192">
        <v>65630173.305935338</v>
      </c>
      <c r="AE569" s="192">
        <f t="shared" si="40"/>
        <v>65630173.305935338</v>
      </c>
      <c r="AF569" s="192">
        <f>HLOOKUP(MAX(T569:AD569),T569:$AD$1158,COUNT(AD569:$AD$1158),FALSE)</f>
        <v>200000</v>
      </c>
      <c r="AK569">
        <v>566</v>
      </c>
      <c r="AL569" s="198">
        <v>59303786.02459982</v>
      </c>
    </row>
    <row r="570" spans="13:38" x14ac:dyDescent="0.25">
      <c r="M570">
        <v>568</v>
      </c>
      <c r="N570">
        <f t="shared" si="37"/>
        <v>30</v>
      </c>
      <c r="O570">
        <f t="shared" si="38"/>
        <v>3000</v>
      </c>
      <c r="P570">
        <f t="shared" si="39"/>
        <v>0.35</v>
      </c>
      <c r="S570">
        <v>568</v>
      </c>
      <c r="T570" s="192">
        <v>67134735.420132861</v>
      </c>
      <c r="U570" s="192">
        <v>67721023.879816517</v>
      </c>
      <c r="V570" s="192">
        <v>68508496.351202831</v>
      </c>
      <c r="W570" s="192">
        <v>68939052.79088904</v>
      </c>
      <c r="X570" s="192">
        <v>69214191.599402413</v>
      </c>
      <c r="Y570" s="192">
        <v>69173166.77140601</v>
      </c>
      <c r="Z570" s="192">
        <v>69984816.679777935</v>
      </c>
      <c r="AA570" s="192">
        <v>70457107.422126174</v>
      </c>
      <c r="AB570" s="192">
        <v>71243531.716429159</v>
      </c>
      <c r="AC570" s="192">
        <v>71445907.054006308</v>
      </c>
      <c r="AD570" s="192">
        <v>71674184.928234711</v>
      </c>
      <c r="AE570" s="192">
        <f t="shared" si="40"/>
        <v>71674184.928234711</v>
      </c>
      <c r="AF570" s="192">
        <f>HLOOKUP(MAX(T570:AD570),T570:$AD$1158,COUNT(AD570:$AD$1158),FALSE)</f>
        <v>200000</v>
      </c>
      <c r="AK570">
        <v>567</v>
      </c>
      <c r="AL570" s="198">
        <v>64380646.133371741</v>
      </c>
    </row>
    <row r="571" spans="13:38" x14ac:dyDescent="0.25">
      <c r="M571">
        <v>569</v>
      </c>
      <c r="N571">
        <f t="shared" si="37"/>
        <v>40</v>
      </c>
      <c r="O571">
        <f t="shared" si="38"/>
        <v>3000</v>
      </c>
      <c r="P571">
        <f t="shared" si="39"/>
        <v>0.35</v>
      </c>
      <c r="S571">
        <v>569</v>
      </c>
      <c r="T571" s="192">
        <v>71093165.204083487</v>
      </c>
      <c r="U571" s="192">
        <v>72195137.337892637</v>
      </c>
      <c r="V571" s="192">
        <v>73260060.860590681</v>
      </c>
      <c r="W571" s="192">
        <v>73895845.928427637</v>
      </c>
      <c r="X571" s="192">
        <v>74294210.246521756</v>
      </c>
      <c r="Y571" s="192">
        <v>74455153.814873084</v>
      </c>
      <c r="Z571" s="192">
        <v>75341298.161259413</v>
      </c>
      <c r="AA571" s="192">
        <v>76234815.072267637</v>
      </c>
      <c r="AB571" s="192">
        <v>76699059.944309816</v>
      </c>
      <c r="AC571" s="192">
        <v>77373118.78722392</v>
      </c>
      <c r="AD571" s="192">
        <v>78067578.462828353</v>
      </c>
      <c r="AE571" s="192">
        <f t="shared" si="40"/>
        <v>78067578.462828353</v>
      </c>
      <c r="AF571" s="192">
        <f>HLOOKUP(MAX(T571:AD571),T571:$AD$1158,COUNT(AD571:$AD$1158),FALSE)</f>
        <v>200000</v>
      </c>
      <c r="AK571">
        <v>568</v>
      </c>
      <c r="AL571" s="198">
        <v>69009970.656331956</v>
      </c>
    </row>
    <row r="572" spans="13:38" x14ac:dyDescent="0.25">
      <c r="M572">
        <v>570</v>
      </c>
      <c r="N572">
        <f t="shared" si="37"/>
        <v>50</v>
      </c>
      <c r="O572">
        <f t="shared" si="38"/>
        <v>3000</v>
      </c>
      <c r="P572">
        <f t="shared" si="39"/>
        <v>0.35</v>
      </c>
      <c r="S572">
        <v>570</v>
      </c>
      <c r="T572" s="192">
        <v>75434272.457169905</v>
      </c>
      <c r="U572" s="192">
        <v>76565250.506616905</v>
      </c>
      <c r="V572" s="192">
        <v>77627075.553234726</v>
      </c>
      <c r="W572" s="192">
        <v>78415687.628851995</v>
      </c>
      <c r="X572" s="192">
        <v>79001189.252437383</v>
      </c>
      <c r="Y572" s="192">
        <v>79575605.565451801</v>
      </c>
      <c r="Z572" s="192">
        <v>80825253.601074219</v>
      </c>
      <c r="AA572" s="192">
        <v>81655066.486876696</v>
      </c>
      <c r="AB572" s="192">
        <v>82681996.22260201</v>
      </c>
      <c r="AC572" s="192">
        <v>83178433.216236264</v>
      </c>
      <c r="AD572" s="192">
        <v>83897381.301691517</v>
      </c>
      <c r="AE572" s="192">
        <f t="shared" si="40"/>
        <v>83897381.301691517</v>
      </c>
      <c r="AF572" s="192">
        <f>HLOOKUP(MAX(T572:AD572),T572:$AD$1158,COUNT(AD572:$AD$1158),FALSE)</f>
        <v>200000</v>
      </c>
      <c r="AK572">
        <v>569</v>
      </c>
      <c r="AL572" s="198">
        <v>74086830.765103862</v>
      </c>
    </row>
    <row r="573" spans="13:38" x14ac:dyDescent="0.25">
      <c r="M573">
        <v>571</v>
      </c>
      <c r="N573">
        <f t="shared" si="37"/>
        <v>-75</v>
      </c>
      <c r="O573">
        <f t="shared" si="38"/>
        <v>5000</v>
      </c>
      <c r="P573">
        <f t="shared" si="39"/>
        <v>0.35</v>
      </c>
      <c r="S573">
        <v>571</v>
      </c>
      <c r="T573" s="192">
        <v>22820297.968358174</v>
      </c>
      <c r="U573" s="192">
        <v>21665193.158687387</v>
      </c>
      <c r="V573" s="192">
        <v>20303561.937622573</v>
      </c>
      <c r="W573" s="192">
        <v>18479464.152771752</v>
      </c>
      <c r="X573" s="192">
        <v>16633554.543075249</v>
      </c>
      <c r="Y573" s="192">
        <v>14812223.243242428</v>
      </c>
      <c r="Z573" s="192">
        <v>13579455.713342739</v>
      </c>
      <c r="AA573" s="192">
        <v>12100093.010796443</v>
      </c>
      <c r="AB573" s="192">
        <v>10549859.519927101</v>
      </c>
      <c r="AC573" s="192">
        <v>8984040.7345618755</v>
      </c>
      <c r="AD573" s="192">
        <v>6878905.7840731908</v>
      </c>
      <c r="AE573" s="192">
        <f t="shared" si="40"/>
        <v>22820297.968358174</v>
      </c>
      <c r="AF573" s="192">
        <f>HLOOKUP(MAX(T573:AD573),T573:$AD$1158,COUNT(AD573:$AD$1158),FALSE)</f>
        <v>150000</v>
      </c>
      <c r="AK573">
        <v>570</v>
      </c>
      <c r="AL573" s="198">
        <v>78849594.797595099</v>
      </c>
    </row>
    <row r="574" spans="13:38" x14ac:dyDescent="0.25">
      <c r="M574">
        <v>572</v>
      </c>
      <c r="N574">
        <f t="shared" si="37"/>
        <v>-65</v>
      </c>
      <c r="O574">
        <f t="shared" si="38"/>
        <v>5000</v>
      </c>
      <c r="P574">
        <f t="shared" si="39"/>
        <v>0.35</v>
      </c>
      <c r="S574">
        <v>572</v>
      </c>
      <c r="T574" s="192">
        <v>26721635.015040271</v>
      </c>
      <c r="U574" s="192">
        <v>25975121.142226484</v>
      </c>
      <c r="V574" s="192">
        <v>24810763.583713111</v>
      </c>
      <c r="W574" s="192">
        <v>23408985.275456939</v>
      </c>
      <c r="X574" s="192">
        <v>21732964.184921958</v>
      </c>
      <c r="Y574" s="192">
        <v>19854862.453633375</v>
      </c>
      <c r="Z574" s="192">
        <v>18603616.592972368</v>
      </c>
      <c r="AA574" s="192">
        <v>17683131.566930704</v>
      </c>
      <c r="AB574" s="192">
        <v>16470183.674376689</v>
      </c>
      <c r="AC574" s="192">
        <v>14730616.737648293</v>
      </c>
      <c r="AD574" s="192">
        <v>13209687.194824219</v>
      </c>
      <c r="AE574" s="192">
        <f t="shared" si="40"/>
        <v>26721635.015040271</v>
      </c>
      <c r="AF574" s="192">
        <f>HLOOKUP(MAX(T574:AD574),T574:$AD$1158,COUNT(AD574:$AD$1158),FALSE)</f>
        <v>150000</v>
      </c>
      <c r="AK574">
        <v>571</v>
      </c>
      <c r="AL574" s="198">
        <v>17720693.720757868</v>
      </c>
    </row>
    <row r="575" spans="13:38" x14ac:dyDescent="0.25">
      <c r="M575">
        <v>573</v>
      </c>
      <c r="N575">
        <f t="shared" si="37"/>
        <v>-55</v>
      </c>
      <c r="O575">
        <f t="shared" si="38"/>
        <v>5000</v>
      </c>
      <c r="P575">
        <f t="shared" si="39"/>
        <v>0.35</v>
      </c>
      <c r="S575">
        <v>573</v>
      </c>
      <c r="T575" s="192">
        <v>31000130.144284099</v>
      </c>
      <c r="U575" s="192">
        <v>30387617.123450764</v>
      </c>
      <c r="V575" s="192">
        <v>29425227.961285129</v>
      </c>
      <c r="W575" s="192">
        <v>28000372.235333487</v>
      </c>
      <c r="X575" s="192">
        <v>26553704.684536159</v>
      </c>
      <c r="Y575" s="192">
        <v>24831312.427913211</v>
      </c>
      <c r="Z575" s="192">
        <v>24113483.491120514</v>
      </c>
      <c r="AA575" s="192">
        <v>22894429.752051588</v>
      </c>
      <c r="AB575" s="192">
        <v>21868619.164988831</v>
      </c>
      <c r="AC575" s="192">
        <v>20900401.170518667</v>
      </c>
      <c r="AD575" s="192">
        <v>19194508.278929159</v>
      </c>
      <c r="AE575" s="192">
        <f t="shared" si="40"/>
        <v>31000130.144284099</v>
      </c>
      <c r="AF575" s="192">
        <f>HLOOKUP(MAX(T575:AD575),T575:$AD$1158,COUNT(AD575:$AD$1158),FALSE)</f>
        <v>150000</v>
      </c>
      <c r="AK575">
        <v>572</v>
      </c>
      <c r="AL575" s="198">
        <v>22292925.50644958</v>
      </c>
    </row>
    <row r="576" spans="13:38" x14ac:dyDescent="0.25">
      <c r="M576">
        <v>574</v>
      </c>
      <c r="N576">
        <f t="shared" si="37"/>
        <v>-45</v>
      </c>
      <c r="O576">
        <f t="shared" si="38"/>
        <v>5000</v>
      </c>
      <c r="P576">
        <f t="shared" si="39"/>
        <v>0.35</v>
      </c>
      <c r="S576">
        <v>574</v>
      </c>
      <c r="T576" s="192">
        <v>35013922.582555704</v>
      </c>
      <c r="U576" s="192">
        <v>34476091.475624122</v>
      </c>
      <c r="V576" s="192">
        <v>33700839.618949734</v>
      </c>
      <c r="W576" s="192">
        <v>32652826.903543353</v>
      </c>
      <c r="X576" s="192">
        <v>31653114.326382868</v>
      </c>
      <c r="Y576" s="192">
        <v>30174254.653993461</v>
      </c>
      <c r="Z576" s="192">
        <v>29322250.852231625</v>
      </c>
      <c r="AA576" s="192">
        <v>28650793.081526894</v>
      </c>
      <c r="AB576" s="192">
        <v>27694893.920647267</v>
      </c>
      <c r="AC576" s="192">
        <v>26485973.966622055</v>
      </c>
      <c r="AD576" s="192">
        <v>25212608.844772782</v>
      </c>
      <c r="AE576" s="192">
        <f t="shared" si="40"/>
        <v>35013922.582555704</v>
      </c>
      <c r="AF576" s="192">
        <f>HLOOKUP(MAX(T576:AD576),T576:$AD$1158,COUNT(AD576:$AD$1158),FALSE)</f>
        <v>150000</v>
      </c>
      <c r="AK576">
        <v>573</v>
      </c>
      <c r="AL576" s="198">
        <v>27307173.491378888</v>
      </c>
    </row>
    <row r="577" spans="13:38" x14ac:dyDescent="0.25">
      <c r="M577">
        <v>575</v>
      </c>
      <c r="N577">
        <f t="shared" si="37"/>
        <v>-35</v>
      </c>
      <c r="O577">
        <f t="shared" si="38"/>
        <v>5000</v>
      </c>
      <c r="P577">
        <f t="shared" si="39"/>
        <v>0.35</v>
      </c>
      <c r="S577">
        <v>575</v>
      </c>
      <c r="T577" s="192">
        <v>39292417.711799532</v>
      </c>
      <c r="U577" s="192">
        <v>38959815.233018667</v>
      </c>
      <c r="V577" s="192">
        <v>38389792.00449501</v>
      </c>
      <c r="W577" s="192">
        <v>37357302.212185331</v>
      </c>
      <c r="X577" s="192">
        <v>36303000.595029987</v>
      </c>
      <c r="Y577" s="192">
        <v>35011278.228131838</v>
      </c>
      <c r="Z577" s="192">
        <v>34832117.750379778</v>
      </c>
      <c r="AA577" s="192">
        <v>34012306.070210025</v>
      </c>
      <c r="AB577" s="192">
        <v>33385737.54204645</v>
      </c>
      <c r="AC577" s="192">
        <v>32469985.468358174</v>
      </c>
      <c r="AD577" s="192">
        <v>31151716.355060853</v>
      </c>
      <c r="AE577" s="192">
        <f t="shared" si="40"/>
        <v>39292417.711799532</v>
      </c>
      <c r="AF577" s="192">
        <f>HLOOKUP(MAX(T577:AD577),T577:$AD$1158,COUNT(AD577:$AD$1158),FALSE)</f>
        <v>150000</v>
      </c>
      <c r="AK577">
        <v>574</v>
      </c>
      <c r="AL577" s="198">
        <v>32047406.191590793</v>
      </c>
    </row>
    <row r="578" spans="13:38" x14ac:dyDescent="0.25">
      <c r="M578">
        <v>576</v>
      </c>
      <c r="N578">
        <f t="shared" si="37"/>
        <v>-25</v>
      </c>
      <c r="O578">
        <f t="shared" si="38"/>
        <v>5000</v>
      </c>
      <c r="P578">
        <f t="shared" si="39"/>
        <v>0.35</v>
      </c>
      <c r="S578">
        <v>576</v>
      </c>
      <c r="T578" s="192">
        <v>43193754.758481637</v>
      </c>
      <c r="U578" s="192">
        <v>43166139.17849192</v>
      </c>
      <c r="V578" s="192">
        <v>42788647.457169905</v>
      </c>
      <c r="W578" s="192">
        <v>42173734.986105084</v>
      </c>
      <c r="X578" s="192">
        <v>41402410.236876689</v>
      </c>
      <c r="Y578" s="192">
        <v>40315916.498129264</v>
      </c>
      <c r="Z578" s="192">
        <v>39856278.630009405</v>
      </c>
      <c r="AA578" s="192">
        <v>39445129.822782047</v>
      </c>
      <c r="AB578" s="192">
        <v>39212012.297704883</v>
      </c>
      <c r="AC578" s="192">
        <v>38358102.752308786</v>
      </c>
      <c r="AD578" s="192">
        <v>37528211.339628749</v>
      </c>
      <c r="AE578" s="192">
        <f t="shared" si="40"/>
        <v>43193754.758481637</v>
      </c>
      <c r="AF578" s="192">
        <f>HLOOKUP(MAX(T578:AD578),T578:$AD$1158,COUNT(AD578:$AD$1158),FALSE)</f>
        <v>150000</v>
      </c>
      <c r="AK578">
        <v>575</v>
      </c>
      <c r="AL578" s="198">
        <v>37061654.176520102</v>
      </c>
    </row>
    <row r="579" spans="13:38" x14ac:dyDescent="0.25">
      <c r="M579">
        <v>577</v>
      </c>
      <c r="N579">
        <f t="shared" si="37"/>
        <v>-15</v>
      </c>
      <c r="O579">
        <f t="shared" si="38"/>
        <v>5000</v>
      </c>
      <c r="P579">
        <f t="shared" si="39"/>
        <v>0.35</v>
      </c>
      <c r="S579">
        <v>577</v>
      </c>
      <c r="T579" s="192">
        <v>47404282.343358167</v>
      </c>
      <c r="U579" s="192">
        <v>47460785.566416301</v>
      </c>
      <c r="V579" s="192">
        <v>47477599.842715167</v>
      </c>
      <c r="W579" s="192">
        <v>46636483.949260958</v>
      </c>
      <c r="X579" s="192">
        <v>46186328.703954883</v>
      </c>
      <c r="Y579" s="192">
        <v>45292366.472409099</v>
      </c>
      <c r="Z579" s="192">
        <v>45366145.528157555</v>
      </c>
      <c r="AA579" s="192">
        <v>44938699.781629778</v>
      </c>
      <c r="AB579" s="192">
        <v>44610447.788317017</v>
      </c>
      <c r="AC579" s="192">
        <v>44386345.904314958</v>
      </c>
      <c r="AD579" s="192">
        <v>43300921.441223398</v>
      </c>
      <c r="AE579" s="192">
        <f t="shared" si="40"/>
        <v>47477599.842715167</v>
      </c>
      <c r="AF579" s="192">
        <f>HLOOKUP(MAX(T579:AD579),T579:$AD$1158,COUNT(AD579:$AD$1158),FALSE)</f>
        <v>160000</v>
      </c>
      <c r="AK579">
        <v>576</v>
      </c>
      <c r="AL579" s="198">
        <v>41633885.962211818</v>
      </c>
    </row>
    <row r="580" spans="13:38" x14ac:dyDescent="0.25">
      <c r="M580">
        <v>578</v>
      </c>
      <c r="N580">
        <f t="shared" ref="N580:N643" si="41">VLOOKUP(ROUNDUP(MOD(M580,15),0),$J$2:$K$17,2,FALSE)</f>
        <v>-10</v>
      </c>
      <c r="O580">
        <f t="shared" ref="O580:O643" si="42">VLOOKUP(ROUNDUP(MOD(M580/15,11),0),$J$20:$K$31,2,FALSE)</f>
        <v>5000</v>
      </c>
      <c r="P580">
        <f t="shared" ref="P580:P643" si="43">VLOOKUP(ROUNDUP(MOD(M580/165,7),0),$J$34:$K$41,2,FALSE)</f>
        <v>0.35</v>
      </c>
      <c r="S580">
        <v>578</v>
      </c>
      <c r="T580" s="192">
        <v>49649188.545132861</v>
      </c>
      <c r="U580" s="192">
        <v>49607202.225045413</v>
      </c>
      <c r="V580" s="192">
        <v>49524530.301820107</v>
      </c>
      <c r="W580" s="192">
        <v>49204437.628852002</v>
      </c>
      <c r="X580" s="192">
        <v>48646924.206141092</v>
      </c>
      <c r="Y580" s="192">
        <v>47813686.077604584</v>
      </c>
      <c r="Z580" s="192">
        <v>48169617.750379778</v>
      </c>
      <c r="AA580" s="192">
        <v>47655111.657915786</v>
      </c>
      <c r="AB580" s="192">
        <v>47716813.930935331</v>
      </c>
      <c r="AC580" s="192">
        <v>47060414.553041816</v>
      </c>
      <c r="AD580" s="192">
        <v>46622652.569052614</v>
      </c>
      <c r="AE580" s="192">
        <f t="shared" ref="AE580:AE643" si="44">MAX(T580:AD580)</f>
        <v>49649188.545132861</v>
      </c>
      <c r="AF580" s="192">
        <f>HLOOKUP(MAX(T580:AD580),T580:$AD$1158,COUNT(AD580:$AD$1158),FALSE)</f>
        <v>150000</v>
      </c>
      <c r="AK580">
        <v>577</v>
      </c>
      <c r="AL580" s="198">
        <v>46648133.947141126</v>
      </c>
    </row>
    <row r="581" spans="13:38" x14ac:dyDescent="0.25">
      <c r="M581">
        <v>579</v>
      </c>
      <c r="N581">
        <f t="shared" si="41"/>
        <v>-5</v>
      </c>
      <c r="O581">
        <f t="shared" si="42"/>
        <v>5000</v>
      </c>
      <c r="P581">
        <f t="shared" si="43"/>
        <v>0.35</v>
      </c>
      <c r="S581">
        <v>579</v>
      </c>
      <c r="T581" s="192">
        <v>51516936.664345823</v>
      </c>
      <c r="U581" s="192">
        <v>51770713.549955405</v>
      </c>
      <c r="V581" s="192">
        <v>51753211.500379778</v>
      </c>
      <c r="W581" s="192">
        <v>51530664.962956943</v>
      </c>
      <c r="X581" s="192">
        <v>51285738.345801592</v>
      </c>
      <c r="Y581" s="192">
        <v>50597004.742406525</v>
      </c>
      <c r="Z581" s="192">
        <v>50535127.009639032</v>
      </c>
      <c r="AA581" s="192">
        <v>50563006.14094048</v>
      </c>
      <c r="AB581" s="192">
        <v>50530771.942766607</v>
      </c>
      <c r="AC581" s="192">
        <v>49971918.700418361</v>
      </c>
      <c r="AD581" s="192">
        <v>49631702.851974435</v>
      </c>
      <c r="AE581" s="192">
        <f t="shared" si="44"/>
        <v>51770713.549955405</v>
      </c>
      <c r="AF581" s="192">
        <f>HLOOKUP(MAX(T581:AD581),T581:$AD$1158,COUNT(AD581:$AD$1158),FALSE)</f>
        <v>155000</v>
      </c>
      <c r="AK581">
        <v>578</v>
      </c>
      <c r="AL581" s="198">
        <v>48721207.300970428</v>
      </c>
    </row>
    <row r="582" spans="13:38" x14ac:dyDescent="0.25">
      <c r="M582">
        <v>580</v>
      </c>
      <c r="N582">
        <f t="shared" si="41"/>
        <v>0</v>
      </c>
      <c r="O582">
        <f t="shared" si="42"/>
        <v>5000</v>
      </c>
      <c r="P582">
        <f t="shared" si="43"/>
        <v>0.35</v>
      </c>
      <c r="S582">
        <v>580</v>
      </c>
      <c r="T582" s="192">
        <v>53550525.591814965</v>
      </c>
      <c r="U582" s="192">
        <v>53901848.612969793</v>
      </c>
      <c r="V582" s="192">
        <v>54138994.679392122</v>
      </c>
      <c r="W582" s="192">
        <v>54098618.642547987</v>
      </c>
      <c r="X582" s="192">
        <v>53746333.847987801</v>
      </c>
      <c r="Y582" s="192">
        <v>53118324.34760201</v>
      </c>
      <c r="Z582" s="192">
        <v>53193778.630009405</v>
      </c>
      <c r="AA582" s="192">
        <v>53370207.184214659</v>
      </c>
      <c r="AB582" s="192">
        <v>53115249.421547465</v>
      </c>
      <c r="AC582" s="192">
        <v>53185967.335642122</v>
      </c>
      <c r="AD582" s="192">
        <v>52807150.543589659</v>
      </c>
      <c r="AE582" s="192">
        <f t="shared" si="44"/>
        <v>54138994.679392122</v>
      </c>
      <c r="AF582" s="192">
        <f>HLOOKUP(MAX(T582:AD582),T582:$AD$1158,COUNT(AD582:$AD$1158),FALSE)</f>
        <v>160000</v>
      </c>
      <c r="AK582">
        <v>579</v>
      </c>
      <c r="AL582" s="198">
        <v>51352159.55370643</v>
      </c>
    </row>
    <row r="583" spans="13:38" x14ac:dyDescent="0.25">
      <c r="M583">
        <v>581</v>
      </c>
      <c r="N583">
        <f t="shared" si="41"/>
        <v>10</v>
      </c>
      <c r="O583">
        <f t="shared" si="42"/>
        <v>5000</v>
      </c>
      <c r="P583">
        <f t="shared" si="43"/>
        <v>0.35</v>
      </c>
      <c r="S583">
        <v>581</v>
      </c>
      <c r="T583" s="192">
        <v>57761053.17669151</v>
      </c>
      <c r="U583" s="192">
        <v>58108172.558443055</v>
      </c>
      <c r="V583" s="192">
        <v>58414606.337056734</v>
      </c>
      <c r="W583" s="192">
        <v>58483619.365927614</v>
      </c>
      <c r="X583" s="192">
        <v>58530252.315065987</v>
      </c>
      <c r="Y583" s="192">
        <v>58133078.277964659</v>
      </c>
      <c r="Z583" s="192">
        <v>58703645.528157555</v>
      </c>
      <c r="AA583" s="192">
        <v>58772987.976074219</v>
      </c>
      <c r="AB583" s="192">
        <v>58898774.450482652</v>
      </c>
      <c r="AC583" s="192">
        <v>58771540.131745517</v>
      </c>
      <c r="AD583" s="192">
        <v>58579860.645184308</v>
      </c>
      <c r="AE583" s="192">
        <f t="shared" si="44"/>
        <v>58898774.450482652</v>
      </c>
      <c r="AF583" s="192">
        <f>HLOOKUP(MAX(T583:AD583),T583:$AD$1158,COUNT(AD583:$AD$1158),FALSE)</f>
        <v>190000</v>
      </c>
      <c r="AK583">
        <v>580</v>
      </c>
      <c r="AL583" s="198">
        <v>53735455.285899743</v>
      </c>
    </row>
    <row r="584" spans="13:38" x14ac:dyDescent="0.25">
      <c r="M584">
        <v>582</v>
      </c>
      <c r="N584">
        <f t="shared" si="41"/>
        <v>20</v>
      </c>
      <c r="O584">
        <f t="shared" si="42"/>
        <v>5000</v>
      </c>
      <c r="P584">
        <f t="shared" si="43"/>
        <v>0.35</v>
      </c>
      <c r="S584">
        <v>582</v>
      </c>
      <c r="T584" s="192">
        <v>61842813.15933039</v>
      </c>
      <c r="U584" s="192">
        <v>62591896.315837607</v>
      </c>
      <c r="V584" s="192">
        <v>63103558.72260201</v>
      </c>
      <c r="W584" s="192">
        <v>63377800.379623614</v>
      </c>
      <c r="X584" s="192">
        <v>63377799.254366413</v>
      </c>
      <c r="Y584" s="192">
        <v>63437716.547962084</v>
      </c>
      <c r="Z584" s="192">
        <v>63872627.009639032</v>
      </c>
      <c r="AA584" s="192">
        <v>64488083.502373084</v>
      </c>
      <c r="AB584" s="192">
        <v>64589618.071881831</v>
      </c>
      <c r="AC584" s="192">
        <v>64799783.283751696</v>
      </c>
      <c r="AD584" s="192">
        <v>64910642.055935338</v>
      </c>
      <c r="AE584" s="192">
        <f t="shared" si="44"/>
        <v>64910642.055935338</v>
      </c>
      <c r="AF584" s="192">
        <f>HLOOKUP(MAX(T584:AD584),T584:$AD$1158,COUNT(AD584:$AD$1158),FALSE)</f>
        <v>200000</v>
      </c>
      <c r="AK584">
        <v>581</v>
      </c>
      <c r="AL584" s="198">
        <v>58475687.986111641</v>
      </c>
    </row>
    <row r="585" spans="13:38" x14ac:dyDescent="0.25">
      <c r="M585">
        <v>583</v>
      </c>
      <c r="N585">
        <f t="shared" si="41"/>
        <v>30</v>
      </c>
      <c r="O585">
        <f t="shared" si="42"/>
        <v>5000</v>
      </c>
      <c r="P585">
        <f t="shared" si="43"/>
        <v>0.35</v>
      </c>
      <c r="S585">
        <v>583</v>
      </c>
      <c r="T585" s="192">
        <v>66053340.744206935</v>
      </c>
      <c r="U585" s="192">
        <v>66680370.66801095</v>
      </c>
      <c r="V585" s="192">
        <v>67502414.17527689</v>
      </c>
      <c r="W585" s="192">
        <v>67969187.339500144</v>
      </c>
      <c r="X585" s="192">
        <v>68279548.225559816</v>
      </c>
      <c r="Y585" s="192">
        <v>68274740.122100472</v>
      </c>
      <c r="Z585" s="192">
        <v>69110358.491120517</v>
      </c>
      <c r="AA585" s="192">
        <v>69608592.520505816</v>
      </c>
      <c r="AB585" s="192">
        <v>70415892.827540264</v>
      </c>
      <c r="AC585" s="192">
        <v>70643668.917432263</v>
      </c>
      <c r="AD585" s="192">
        <v>70895463.140040264</v>
      </c>
      <c r="AE585" s="192">
        <f t="shared" si="44"/>
        <v>70895463.140040264</v>
      </c>
      <c r="AF585" s="192">
        <f>HLOOKUP(MAX(T585:AD585),T585:$AD$1158,COUNT(AD585:$AD$1158),FALSE)</f>
        <v>200000</v>
      </c>
      <c r="AK585">
        <v>582</v>
      </c>
      <c r="AL585" s="198">
        <v>63489935.971040949</v>
      </c>
    </row>
    <row r="586" spans="13:38" x14ac:dyDescent="0.25">
      <c r="M586">
        <v>584</v>
      </c>
      <c r="N586">
        <f t="shared" si="41"/>
        <v>40</v>
      </c>
      <c r="O586">
        <f t="shared" si="42"/>
        <v>5000</v>
      </c>
      <c r="P586">
        <f t="shared" si="43"/>
        <v>0.35</v>
      </c>
      <c r="S586">
        <v>584</v>
      </c>
      <c r="T586" s="192">
        <v>69954677.790889055</v>
      </c>
      <c r="U586" s="192">
        <v>71092866.649235249</v>
      </c>
      <c r="V586" s="192">
        <v>72191366.560822174</v>
      </c>
      <c r="W586" s="192">
        <v>72863368.353196144</v>
      </c>
      <c r="X586" s="192">
        <v>73297949.395827308</v>
      </c>
      <c r="Y586" s="192">
        <v>73495109.688715696</v>
      </c>
      <c r="Z586" s="192">
        <v>74406654.787416816</v>
      </c>
      <c r="AA586" s="192">
        <v>75323688.046804681</v>
      </c>
      <c r="AB586" s="192">
        <v>75814328.318152413</v>
      </c>
      <c r="AC586" s="192">
        <v>76510908.862455398</v>
      </c>
      <c r="AD586" s="192">
        <v>77226244.550791293</v>
      </c>
      <c r="AE586" s="192">
        <f t="shared" si="44"/>
        <v>77226244.550791293</v>
      </c>
      <c r="AF586" s="192">
        <f>HLOOKUP(MAX(T586:AD586),T586:$AD$1158,COUNT(AD586:$AD$1158),FALSE)</f>
        <v>200000</v>
      </c>
      <c r="AK586">
        <v>583</v>
      </c>
      <c r="AL586" s="198">
        <v>68062167.756732658</v>
      </c>
    </row>
    <row r="587" spans="13:38" x14ac:dyDescent="0.25">
      <c r="M587">
        <v>585</v>
      </c>
      <c r="N587">
        <f t="shared" si="41"/>
        <v>50</v>
      </c>
      <c r="O587">
        <f t="shared" si="42"/>
        <v>5000</v>
      </c>
      <c r="P587">
        <f t="shared" si="43"/>
        <v>0.35</v>
      </c>
      <c r="S587">
        <v>585</v>
      </c>
      <c r="T587" s="192">
        <v>74233172.920132861</v>
      </c>
      <c r="U587" s="192">
        <v>75402794.632774338</v>
      </c>
      <c r="V587" s="192">
        <v>76500836.403929174</v>
      </c>
      <c r="W587" s="192">
        <v>77326117.31635201</v>
      </c>
      <c r="X587" s="192">
        <v>77947835.664474428</v>
      </c>
      <c r="Y587" s="192">
        <v>78555828.366377726</v>
      </c>
      <c r="Z587" s="192">
        <v>79828992.750379786</v>
      </c>
      <c r="AA587" s="192">
        <v>80685201.035487801</v>
      </c>
      <c r="AB587" s="192">
        <v>81734652.47260201</v>
      </c>
      <c r="AC587" s="192">
        <v>82257484.865541816</v>
      </c>
      <c r="AD587" s="192">
        <v>82998954.652385965</v>
      </c>
      <c r="AE587" s="192">
        <f t="shared" si="44"/>
        <v>82998954.652385965</v>
      </c>
      <c r="AF587" s="192">
        <f>HLOOKUP(MAX(T587:AD587),T587:$AD$1158,COUNT(AD587:$AD$1158),FALSE)</f>
        <v>200000</v>
      </c>
      <c r="AK587">
        <v>584</v>
      </c>
      <c r="AL587" s="198">
        <v>73076415.741661996</v>
      </c>
    </row>
    <row r="588" spans="13:38" x14ac:dyDescent="0.25">
      <c r="M588">
        <v>586</v>
      </c>
      <c r="N588">
        <f t="shared" si="41"/>
        <v>-75</v>
      </c>
      <c r="O588">
        <f t="shared" si="42"/>
        <v>7000</v>
      </c>
      <c r="P588">
        <f t="shared" si="43"/>
        <v>0.35</v>
      </c>
      <c r="S588">
        <v>586</v>
      </c>
      <c r="T588" s="192">
        <v>22371581.967200764</v>
      </c>
      <c r="U588" s="192">
        <v>21253145.994335536</v>
      </c>
      <c r="V588" s="192">
        <v>19927731.49780776</v>
      </c>
      <c r="W588" s="192">
        <v>18142729.488419902</v>
      </c>
      <c r="X588" s="192">
        <v>16333036.603260435</v>
      </c>
      <c r="Y588" s="192">
        <v>14544829.580047984</v>
      </c>
      <c r="Z588" s="192">
        <v>13336030.510796443</v>
      </c>
      <c r="AA588" s="192">
        <v>11881616.448296443</v>
      </c>
      <c r="AB588" s="192">
        <v>10355351.418075249</v>
      </c>
      <c r="AC588" s="192">
        <v>8812054.3340989109</v>
      </c>
      <c r="AD588" s="192">
        <v>6733314.782915784</v>
      </c>
      <c r="AE588" s="192">
        <f t="shared" si="44"/>
        <v>22371581.967200764</v>
      </c>
      <c r="AF588" s="192">
        <f>HLOOKUP(MAX(T588:AD588),T588:$AD$1158,COUNT(AD588:$AD$1158),FALSE)</f>
        <v>150000</v>
      </c>
      <c r="AK588">
        <v>585</v>
      </c>
      <c r="AL588" s="198">
        <v>77780441.348227292</v>
      </c>
    </row>
    <row r="589" spans="13:38" x14ac:dyDescent="0.25">
      <c r="M589">
        <v>587</v>
      </c>
      <c r="N589">
        <f t="shared" si="41"/>
        <v>-65</v>
      </c>
      <c r="O589">
        <f t="shared" si="42"/>
        <v>7000</v>
      </c>
      <c r="P589">
        <f t="shared" si="43"/>
        <v>0.35</v>
      </c>
      <c r="S589">
        <v>587</v>
      </c>
      <c r="T589" s="192">
        <v>26215826.276614346</v>
      </c>
      <c r="U589" s="192">
        <v>25502888.792689443</v>
      </c>
      <c r="V589" s="192">
        <v>24374747.958713114</v>
      </c>
      <c r="W589" s="192">
        <v>23009186.374993972</v>
      </c>
      <c r="X589" s="192">
        <v>21369834.121264551</v>
      </c>
      <c r="Y589" s="192">
        <v>19527949.114513006</v>
      </c>
      <c r="Z589" s="192">
        <v>18303098.653157555</v>
      </c>
      <c r="AA589" s="192">
        <v>17403489.639847368</v>
      </c>
      <c r="AB589" s="192">
        <v>16213063.448682245</v>
      </c>
      <c r="AC589" s="192">
        <v>14499891.911259405</v>
      </c>
      <c r="AD589" s="192">
        <v>13001484.069824219</v>
      </c>
      <c r="AE589" s="192">
        <f t="shared" si="44"/>
        <v>26215826.276614346</v>
      </c>
      <c r="AF589" s="192">
        <f>HLOOKUP(MAX(T589:AD589),T589:$AD$1158,COUNT(AD589:$AD$1158),FALSE)</f>
        <v>150000</v>
      </c>
      <c r="AK589">
        <v>586</v>
      </c>
      <c r="AL589" s="198">
        <v>17401496.868612282</v>
      </c>
    </row>
    <row r="590" spans="13:38" x14ac:dyDescent="0.25">
      <c r="M590">
        <v>588</v>
      </c>
      <c r="N590">
        <f t="shared" si="41"/>
        <v>-55</v>
      </c>
      <c r="O590">
        <f t="shared" si="42"/>
        <v>7000</v>
      </c>
      <c r="P590">
        <f t="shared" si="43"/>
        <v>0.35</v>
      </c>
      <c r="S590">
        <v>588</v>
      </c>
      <c r="T590" s="192">
        <v>30431709.282015577</v>
      </c>
      <c r="U590" s="192">
        <v>29853767.297061875</v>
      </c>
      <c r="V590" s="192">
        <v>28927594.859433275</v>
      </c>
      <c r="W590" s="192">
        <v>27541834.908944592</v>
      </c>
      <c r="X590" s="192">
        <v>26131384.082684308</v>
      </c>
      <c r="Y590" s="192">
        <v>24445660.66286692</v>
      </c>
      <c r="Z590" s="192">
        <v>23750353.427463111</v>
      </c>
      <c r="AA590" s="192">
        <v>22557695.087699737</v>
      </c>
      <c r="AB590" s="192">
        <v>21554406.202025868</v>
      </c>
      <c r="AC590" s="192">
        <v>20606612.108018667</v>
      </c>
      <c r="AD590" s="192">
        <v>18927114.615734711</v>
      </c>
      <c r="AE590" s="192">
        <f t="shared" si="44"/>
        <v>30431709.282015577</v>
      </c>
      <c r="AF590" s="192">
        <f>HLOOKUP(MAX(T590:AD590),T590:$AD$1158,COUNT(AD590:$AD$1158),FALSE)</f>
        <v>150000</v>
      </c>
      <c r="AK590">
        <v>587</v>
      </c>
      <c r="AL590" s="198">
        <v>21916635.917035475</v>
      </c>
    </row>
    <row r="591" spans="13:38" x14ac:dyDescent="0.25">
      <c r="M591">
        <v>589</v>
      </c>
      <c r="N591">
        <f t="shared" si="41"/>
        <v>-45</v>
      </c>
      <c r="O591">
        <f t="shared" si="42"/>
        <v>7000</v>
      </c>
      <c r="P591">
        <f t="shared" si="43"/>
        <v>0.35</v>
      </c>
      <c r="S591">
        <v>589</v>
      </c>
      <c r="T591" s="192">
        <v>34386763.294361264</v>
      </c>
      <c r="U591" s="192">
        <v>33885148.911966711</v>
      </c>
      <c r="V591" s="192">
        <v>33146113.779829368</v>
      </c>
      <c r="W591" s="192">
        <v>32134769.901228547</v>
      </c>
      <c r="X591" s="192">
        <v>31168181.60068842</v>
      </c>
      <c r="Y591" s="192">
        <v>29725538.652836055</v>
      </c>
      <c r="Z591" s="192">
        <v>28899930.250379778</v>
      </c>
      <c r="AA591" s="192">
        <v>28250994.181063935</v>
      </c>
      <c r="AB591" s="192">
        <v>27319063.480832446</v>
      </c>
      <c r="AC591" s="192">
        <v>26135092.166853543</v>
      </c>
      <c r="AD591" s="192">
        <v>24885695.505652409</v>
      </c>
      <c r="AE591" s="192">
        <f t="shared" si="44"/>
        <v>34386763.294361264</v>
      </c>
      <c r="AF591" s="192">
        <f>HLOOKUP(MAX(T591:AD591),T591:$AD$1158,COUNT(AD591:$AD$1158),FALSE)</f>
        <v>150000</v>
      </c>
      <c r="AK591">
        <v>588</v>
      </c>
      <c r="AL591" s="198">
        <v>26868271.778122194</v>
      </c>
    </row>
    <row r="592" spans="13:38" x14ac:dyDescent="0.25">
      <c r="M592">
        <v>590</v>
      </c>
      <c r="N592">
        <f t="shared" si="41"/>
        <v>-35</v>
      </c>
      <c r="O592">
        <f t="shared" si="42"/>
        <v>7000</v>
      </c>
      <c r="P592">
        <f t="shared" si="43"/>
        <v>0.35</v>
      </c>
      <c r="S592">
        <v>590</v>
      </c>
      <c r="T592" s="192">
        <v>38602646.299762495</v>
      </c>
      <c r="U592" s="192">
        <v>38306260.545518667</v>
      </c>
      <c r="V592" s="192">
        <v>37772454.041532047</v>
      </c>
      <c r="W592" s="192">
        <v>36779060.024685331</v>
      </c>
      <c r="X592" s="192">
        <v>35760975.132067017</v>
      </c>
      <c r="Y592" s="192">
        <v>34505469.489705913</v>
      </c>
      <c r="Z592" s="192">
        <v>34347185.024685331</v>
      </c>
      <c r="AA592" s="192">
        <v>33553768.743821137</v>
      </c>
      <c r="AB592" s="192">
        <v>32949721.91704645</v>
      </c>
      <c r="AC592" s="192">
        <v>32057938.304006323</v>
      </c>
      <c r="AD592" s="192">
        <v>30766064.590014547</v>
      </c>
      <c r="AE592" s="192">
        <f t="shared" si="44"/>
        <v>38602646.299762495</v>
      </c>
      <c r="AF592" s="192">
        <f>HLOOKUP(MAX(T592:AD592),T592:$AD$1158,COUNT(AD592:$AD$1158),FALSE)</f>
        <v>150000</v>
      </c>
      <c r="AK592">
        <v>589</v>
      </c>
      <c r="AL592" s="198">
        <v>31549313.940139651</v>
      </c>
    </row>
    <row r="593" spans="13:38" x14ac:dyDescent="0.25">
      <c r="M593">
        <v>591</v>
      </c>
      <c r="N593">
        <f t="shared" si="41"/>
        <v>-25</v>
      </c>
      <c r="O593">
        <f t="shared" si="42"/>
        <v>7000</v>
      </c>
      <c r="P593">
        <f t="shared" si="43"/>
        <v>0.35</v>
      </c>
      <c r="S593">
        <v>591</v>
      </c>
      <c r="T593" s="192">
        <v>42446890.609176077</v>
      </c>
      <c r="U593" s="192">
        <v>42453846.065065995</v>
      </c>
      <c r="V593" s="192">
        <v>42112571.06828101</v>
      </c>
      <c r="W593" s="192">
        <v>41533875.321753234</v>
      </c>
      <c r="X593" s="192">
        <v>40797772.650071137</v>
      </c>
      <c r="Y593" s="192">
        <v>39747495.635860741</v>
      </c>
      <c r="Z593" s="192">
        <v>39314253.16704645</v>
      </c>
      <c r="AA593" s="192">
        <v>38927072.820467226</v>
      </c>
      <c r="AB593" s="192">
        <v>38714379.195853025</v>
      </c>
      <c r="AC593" s="192">
        <v>37885870.402771756</v>
      </c>
      <c r="AD593" s="192">
        <v>37079495.338471338</v>
      </c>
      <c r="AE593" s="192">
        <f t="shared" si="44"/>
        <v>42453846.065065995</v>
      </c>
      <c r="AF593" s="192">
        <f>HLOOKUP(MAX(T593:AD593),T593:$AD$1158,COUNT(AD593:$AD$1158),FALSE)</f>
        <v>155000</v>
      </c>
      <c r="AK593">
        <v>590</v>
      </c>
      <c r="AL593" s="198">
        <v>36500949.801226377</v>
      </c>
    </row>
    <row r="594" spans="13:38" x14ac:dyDescent="0.25">
      <c r="M594">
        <v>592</v>
      </c>
      <c r="N594">
        <f t="shared" si="41"/>
        <v>-15</v>
      </c>
      <c r="O594">
        <f t="shared" si="42"/>
        <v>7000</v>
      </c>
      <c r="P594">
        <f t="shared" si="43"/>
        <v>0.35</v>
      </c>
      <c r="S594">
        <v>592</v>
      </c>
      <c r="T594" s="192">
        <v>46595800.717200764</v>
      </c>
      <c r="U594" s="192">
        <v>46688520.664795928</v>
      </c>
      <c r="V594" s="192">
        <v>46738911.329983689</v>
      </c>
      <c r="W594" s="192">
        <v>45939531.547640584</v>
      </c>
      <c r="X594" s="192">
        <v>45522952.691223398</v>
      </c>
      <c r="Y594" s="192">
        <v>44665207.184214659</v>
      </c>
      <c r="Z594" s="192">
        <v>44761507.941352002</v>
      </c>
      <c r="AA594" s="192">
        <v>44360457.594129778</v>
      </c>
      <c r="AB594" s="192">
        <v>44055721.949196652</v>
      </c>
      <c r="AC594" s="192">
        <v>43852496.077926077</v>
      </c>
      <c r="AD594" s="192">
        <v>42795112.702797472</v>
      </c>
      <c r="AE594" s="192">
        <f t="shared" si="44"/>
        <v>46738911.329983689</v>
      </c>
      <c r="AF594" s="192">
        <f>HLOOKUP(MAX(T594:AD594),T594:$AD$1158,COUNT(AD594:$AD$1158),FALSE)</f>
        <v>160000</v>
      </c>
      <c r="AK594">
        <v>591</v>
      </c>
      <c r="AL594" s="198">
        <v>41016088.849649571</v>
      </c>
    </row>
    <row r="595" spans="13:38" x14ac:dyDescent="0.25">
      <c r="M595">
        <v>593</v>
      </c>
      <c r="N595">
        <f t="shared" si="41"/>
        <v>-10</v>
      </c>
      <c r="O595">
        <f t="shared" si="42"/>
        <v>7000</v>
      </c>
      <c r="P595">
        <f t="shared" si="43"/>
        <v>0.35</v>
      </c>
      <c r="S595">
        <v>593</v>
      </c>
      <c r="T595" s="192">
        <v>48807854.633095823</v>
      </c>
      <c r="U595" s="192">
        <v>48804964.088471338</v>
      </c>
      <c r="V595" s="192">
        <v>48758508.889783069</v>
      </c>
      <c r="W595" s="192">
        <v>48474632.941352002</v>
      </c>
      <c r="X595" s="192">
        <v>47953336.243178129</v>
      </c>
      <c r="Y595" s="192">
        <v>47156766.951447167</v>
      </c>
      <c r="Z595" s="192">
        <v>47533122.524685331</v>
      </c>
      <c r="AA595" s="192">
        <v>47047109.632452823</v>
      </c>
      <c r="AB595" s="192">
        <v>47129235.805935331</v>
      </c>
      <c r="AC595" s="192">
        <v>46499231.827347375</v>
      </c>
      <c r="AD595" s="192">
        <v>46083991.544747055</v>
      </c>
      <c r="AE595" s="192">
        <f t="shared" si="44"/>
        <v>48807854.633095823</v>
      </c>
      <c r="AF595" s="192">
        <f>HLOOKUP(MAX(T595:AD595),T595:$AD$1158,COUNT(AD595:$AD$1158),FALSE)</f>
        <v>150000</v>
      </c>
      <c r="AK595">
        <v>592</v>
      </c>
      <c r="AL595" s="198">
        <v>45967724.71073629</v>
      </c>
    </row>
    <row r="596" spans="13:38" x14ac:dyDescent="0.25">
      <c r="M596">
        <v>594</v>
      </c>
      <c r="N596">
        <f t="shared" si="41"/>
        <v>-5</v>
      </c>
      <c r="O596">
        <f t="shared" si="42"/>
        <v>7000</v>
      </c>
      <c r="P596">
        <f t="shared" si="43"/>
        <v>0.35</v>
      </c>
      <c r="S596">
        <v>594</v>
      </c>
      <c r="T596" s="192">
        <v>50648269.853003241</v>
      </c>
      <c r="U596" s="192">
        <v>50938263.463149846</v>
      </c>
      <c r="V596" s="192">
        <v>50957430.250379771</v>
      </c>
      <c r="W596" s="192">
        <v>50771100.43749398</v>
      </c>
      <c r="X596" s="192">
        <v>50559750.209227517</v>
      </c>
      <c r="Y596" s="192">
        <v>49907233.330369487</v>
      </c>
      <c r="Z596" s="192">
        <v>49871750.996907555</v>
      </c>
      <c r="AA596" s="192">
        <v>49923146.476588629</v>
      </c>
      <c r="AB596" s="192">
        <v>49913433.979803652</v>
      </c>
      <c r="AC596" s="192">
        <v>49380976.13676095</v>
      </c>
      <c r="AD596" s="192">
        <v>49063281.989705913</v>
      </c>
      <c r="AE596" s="192">
        <f t="shared" si="44"/>
        <v>50957430.250379771</v>
      </c>
      <c r="AF596" s="192">
        <f>HLOOKUP(MAX(T596:AD596),T596:$AD$1158,COUNT(AD596:$AD$1158),FALSE)</f>
        <v>160000</v>
      </c>
      <c r="AK596">
        <v>593</v>
      </c>
      <c r="AL596" s="198">
        <v>48014911.924519286</v>
      </c>
    </row>
    <row r="597" spans="13:38" x14ac:dyDescent="0.25">
      <c r="M597">
        <v>595</v>
      </c>
      <c r="N597">
        <f t="shared" si="41"/>
        <v>0</v>
      </c>
      <c r="O597">
        <f t="shared" si="42"/>
        <v>7000</v>
      </c>
      <c r="P597">
        <f t="shared" si="43"/>
        <v>0.35</v>
      </c>
      <c r="S597">
        <v>595</v>
      </c>
      <c r="T597" s="192">
        <v>52652098.942509405</v>
      </c>
      <c r="U597" s="192">
        <v>53039638.688201286</v>
      </c>
      <c r="V597" s="192">
        <v>53311355.790503226</v>
      </c>
      <c r="W597" s="192">
        <v>53306201.83120539</v>
      </c>
      <c r="X597" s="192">
        <v>52990133.761182256</v>
      </c>
      <c r="Y597" s="192">
        <v>52398793.09760201</v>
      </c>
      <c r="Z597" s="192">
        <v>52500190.66704645</v>
      </c>
      <c r="AA597" s="192">
        <v>52699593.034909099</v>
      </c>
      <c r="AB597" s="192">
        <v>52470578.55927895</v>
      </c>
      <c r="AC597" s="192">
        <v>52562172.486105084</v>
      </c>
      <c r="AD597" s="192">
        <v>52207324.154700771</v>
      </c>
      <c r="AE597" s="192">
        <f t="shared" si="44"/>
        <v>53311355.790503226</v>
      </c>
      <c r="AF597" s="192">
        <f>HLOOKUP(MAX(T597:AD597),T597:$AD$1158,COUNT(AD597:$AD$1158),FALSE)</f>
        <v>160000</v>
      </c>
      <c r="AK597">
        <v>594</v>
      </c>
      <c r="AL597" s="198">
        <v>50613011.891375661</v>
      </c>
    </row>
    <row r="598" spans="13:38" x14ac:dyDescent="0.25">
      <c r="M598">
        <v>596</v>
      </c>
      <c r="N598">
        <f t="shared" si="41"/>
        <v>10</v>
      </c>
      <c r="O598">
        <f t="shared" si="42"/>
        <v>7000</v>
      </c>
      <c r="P598">
        <f t="shared" si="43"/>
        <v>0.35</v>
      </c>
      <c r="S598">
        <v>596</v>
      </c>
      <c r="T598" s="192">
        <v>56801009.050534099</v>
      </c>
      <c r="U598" s="192">
        <v>57187224.207748599</v>
      </c>
      <c r="V598" s="192">
        <v>57529874.710899323</v>
      </c>
      <c r="W598" s="192">
        <v>57635104.464307256</v>
      </c>
      <c r="X598" s="192">
        <v>57715313.80233451</v>
      </c>
      <c r="Y598" s="192">
        <v>57354356.489770219</v>
      </c>
      <c r="Z598" s="192">
        <v>57947445.44135201</v>
      </c>
      <c r="AA598" s="192">
        <v>58043183.288574219</v>
      </c>
      <c r="AB598" s="192">
        <v>58192938.223630816</v>
      </c>
      <c r="AC598" s="192">
        <v>58090652.544939965</v>
      </c>
      <c r="AD598" s="192">
        <v>57922941.519026898</v>
      </c>
      <c r="AE598" s="192">
        <f t="shared" si="44"/>
        <v>58192938.223630816</v>
      </c>
      <c r="AF598" s="192">
        <f>HLOOKUP(MAX(T598:AD598),T598:$AD$1158,COUNT(AD598:$AD$1158),FALSE)</f>
        <v>190000</v>
      </c>
      <c r="AK598">
        <v>595</v>
      </c>
      <c r="AL598" s="198">
        <v>52966547.785606012</v>
      </c>
    </row>
    <row r="599" spans="13:38" x14ac:dyDescent="0.25">
      <c r="M599">
        <v>597</v>
      </c>
      <c r="N599">
        <f t="shared" si="41"/>
        <v>20</v>
      </c>
      <c r="O599">
        <f t="shared" si="42"/>
        <v>7000</v>
      </c>
      <c r="P599">
        <f t="shared" si="43"/>
        <v>0.35</v>
      </c>
      <c r="S599">
        <v>597</v>
      </c>
      <c r="T599" s="192">
        <v>60823035.960256323</v>
      </c>
      <c r="U599" s="192">
        <v>61608335.841300562</v>
      </c>
      <c r="V599" s="192">
        <v>62156214.97260201</v>
      </c>
      <c r="W599" s="192">
        <v>62466673.354160637</v>
      </c>
      <c r="X599" s="192">
        <v>62503341.065708995</v>
      </c>
      <c r="Y599" s="192">
        <v>62596382.63592504</v>
      </c>
      <c r="Z599" s="192">
        <v>63057688.496907555</v>
      </c>
      <c r="AA599" s="192">
        <v>63695666.691030502</v>
      </c>
      <c r="AB599" s="192">
        <v>63823596.659844808</v>
      </c>
      <c r="AC599" s="192">
        <v>64057278.220094286</v>
      </c>
      <c r="AD599" s="192">
        <v>64191110.805935338</v>
      </c>
      <c r="AE599" s="192">
        <f t="shared" si="44"/>
        <v>64191110.805935338</v>
      </c>
      <c r="AF599" s="192">
        <f>HLOOKUP(MAX(T599:AD599),T599:$AD$1158,COUNT(AD599:$AD$1158),FALSE)</f>
        <v>200000</v>
      </c>
      <c r="AK599">
        <v>596</v>
      </c>
      <c r="AL599" s="198">
        <v>57647589.947623461</v>
      </c>
    </row>
    <row r="600" spans="13:38" x14ac:dyDescent="0.25">
      <c r="M600">
        <v>598</v>
      </c>
      <c r="N600">
        <f t="shared" si="41"/>
        <v>30</v>
      </c>
      <c r="O600">
        <f t="shared" si="42"/>
        <v>7000</v>
      </c>
      <c r="P600">
        <f t="shared" si="43"/>
        <v>0.35</v>
      </c>
      <c r="S600">
        <v>598</v>
      </c>
      <c r="T600" s="192">
        <v>64971946.068281025</v>
      </c>
      <c r="U600" s="192">
        <v>65639717.456205398</v>
      </c>
      <c r="V600" s="192">
        <v>66496331.99935098</v>
      </c>
      <c r="W600" s="192">
        <v>66999321.888111264</v>
      </c>
      <c r="X600" s="192">
        <v>67344904.851717234</v>
      </c>
      <c r="Y600" s="192">
        <v>67376313.472794905</v>
      </c>
      <c r="Z600" s="192">
        <v>68235900.302463114</v>
      </c>
      <c r="AA600" s="192">
        <v>68760077.618885443</v>
      </c>
      <c r="AB600" s="192">
        <v>69588253.938651383</v>
      </c>
      <c r="AC600" s="192">
        <v>69841430.780858174</v>
      </c>
      <c r="AD600" s="192">
        <v>70116741.351845831</v>
      </c>
      <c r="AE600" s="192">
        <f t="shared" si="44"/>
        <v>70116741.351845831</v>
      </c>
      <c r="AF600" s="192">
        <f>HLOOKUP(MAX(T600:AD600),T600:$AD$1158,COUNT(AD600:$AD$1158),FALSE)</f>
        <v>200000</v>
      </c>
      <c r="AK600">
        <v>597</v>
      </c>
      <c r="AL600" s="198">
        <v>62599225.808710188</v>
      </c>
    </row>
    <row r="601" spans="13:38" x14ac:dyDescent="0.25">
      <c r="M601">
        <v>599</v>
      </c>
      <c r="N601">
        <f t="shared" si="41"/>
        <v>40</v>
      </c>
      <c r="O601">
        <f t="shared" si="42"/>
        <v>7000</v>
      </c>
      <c r="P601">
        <f t="shared" si="43"/>
        <v>0.35</v>
      </c>
      <c r="S601">
        <v>599</v>
      </c>
      <c r="T601" s="192">
        <v>68816190.377694592</v>
      </c>
      <c r="U601" s="192">
        <v>69990595.960577831</v>
      </c>
      <c r="V601" s="192">
        <v>71122672.261053652</v>
      </c>
      <c r="W601" s="192">
        <v>71830890.777964652</v>
      </c>
      <c r="X601" s="192">
        <v>72301688.545132861</v>
      </c>
      <c r="Y601" s="192">
        <v>72535065.562558278</v>
      </c>
      <c r="Z601" s="192">
        <v>73472011.413574219</v>
      </c>
      <c r="AA601" s="192">
        <v>74412561.021341711</v>
      </c>
      <c r="AB601" s="192">
        <v>74929596.691995025</v>
      </c>
      <c r="AC601" s="192">
        <v>75648698.937686875</v>
      </c>
      <c r="AD601" s="192">
        <v>76384910.638754278</v>
      </c>
      <c r="AE601" s="192">
        <f t="shared" si="44"/>
        <v>76384910.638754278</v>
      </c>
      <c r="AF601" s="192">
        <f>HLOOKUP(MAX(T601:AD601),T601:$AD$1158,COUNT(AD601:$AD$1158),FALSE)</f>
        <v>200000</v>
      </c>
      <c r="AK601">
        <v>598</v>
      </c>
      <c r="AL601" s="198">
        <v>67114364.857133374</v>
      </c>
    </row>
    <row r="602" spans="13:38" x14ac:dyDescent="0.25">
      <c r="M602">
        <v>600</v>
      </c>
      <c r="N602">
        <f t="shared" si="41"/>
        <v>50</v>
      </c>
      <c r="O602">
        <f t="shared" si="42"/>
        <v>7000</v>
      </c>
      <c r="P602">
        <f t="shared" si="43"/>
        <v>0.35</v>
      </c>
      <c r="S602">
        <v>600</v>
      </c>
      <c r="T602" s="192">
        <v>73032073.383095831</v>
      </c>
      <c r="U602" s="192">
        <v>74240338.758931741</v>
      </c>
      <c r="V602" s="192">
        <v>75374597.254623607</v>
      </c>
      <c r="W602" s="192">
        <v>76236547.00385201</v>
      </c>
      <c r="X602" s="192">
        <v>76894482.076511458</v>
      </c>
      <c r="Y602" s="192">
        <v>77536051.167303652</v>
      </c>
      <c r="Z602" s="192">
        <v>78832731.899685323</v>
      </c>
      <c r="AA602" s="192">
        <v>79715335.58409892</v>
      </c>
      <c r="AB602" s="192">
        <v>80787308.72260201</v>
      </c>
      <c r="AC602" s="192">
        <v>81336536.514847383</v>
      </c>
      <c r="AD602" s="192">
        <v>82100528.003080398</v>
      </c>
      <c r="AE602" s="192">
        <f t="shared" si="44"/>
        <v>82100528.003080398</v>
      </c>
      <c r="AF602" s="192">
        <f>HLOOKUP(MAX(T602:AD602),T602:$AD$1158,COUNT(AD602:$AD$1158),FALSE)</f>
        <v>200000</v>
      </c>
      <c r="AK602">
        <v>599</v>
      </c>
      <c r="AL602" s="198">
        <v>72066000.718220085</v>
      </c>
    </row>
    <row r="603" spans="13:38" x14ac:dyDescent="0.25">
      <c r="M603">
        <v>601</v>
      </c>
      <c r="N603">
        <f t="shared" si="41"/>
        <v>-75</v>
      </c>
      <c r="O603">
        <f t="shared" si="42"/>
        <v>9000</v>
      </c>
      <c r="P603">
        <f t="shared" si="43"/>
        <v>0.35</v>
      </c>
      <c r="S603">
        <v>601</v>
      </c>
      <c r="T603" s="192">
        <v>21922865.966043357</v>
      </c>
      <c r="U603" s="192">
        <v>20841098.829983685</v>
      </c>
      <c r="V603" s="192">
        <v>19551901.057992946</v>
      </c>
      <c r="W603" s="192">
        <v>17805994.824068043</v>
      </c>
      <c r="X603" s="192">
        <v>16032518.663445618</v>
      </c>
      <c r="Y603" s="192">
        <v>14277435.916853543</v>
      </c>
      <c r="Z603" s="192">
        <v>13092605.308250146</v>
      </c>
      <c r="AA603" s="192">
        <v>11663139.885796443</v>
      </c>
      <c r="AB603" s="192">
        <v>10160843.316223396</v>
      </c>
      <c r="AC603" s="192">
        <v>8640067.9336359482</v>
      </c>
      <c r="AD603" s="192">
        <v>6587723.7817583755</v>
      </c>
      <c r="AE603" s="192">
        <f t="shared" si="44"/>
        <v>21922865.966043357</v>
      </c>
      <c r="AF603" s="192">
        <f>HLOOKUP(MAX(T603:AD603),T603:$AD$1158,COUNT(AD603:$AD$1158),FALSE)</f>
        <v>150000</v>
      </c>
      <c r="AK603">
        <v>600</v>
      </c>
      <c r="AL603" s="198">
        <v>76711287.898859486</v>
      </c>
    </row>
    <row r="604" spans="13:38" x14ac:dyDescent="0.25">
      <c r="M604">
        <v>602</v>
      </c>
      <c r="N604">
        <f t="shared" si="41"/>
        <v>-65</v>
      </c>
      <c r="O604">
        <f t="shared" si="42"/>
        <v>9000</v>
      </c>
      <c r="P604">
        <f t="shared" si="43"/>
        <v>0.35</v>
      </c>
      <c r="S604">
        <v>602</v>
      </c>
      <c r="T604" s="192">
        <v>25710017.538188417</v>
      </c>
      <c r="U604" s="192">
        <v>25030656.443152409</v>
      </c>
      <c r="V604" s="192">
        <v>23938732.333713111</v>
      </c>
      <c r="W604" s="192">
        <v>22609387.47453101</v>
      </c>
      <c r="X604" s="192">
        <v>21006704.057607144</v>
      </c>
      <c r="Y604" s="192">
        <v>19201035.775392633</v>
      </c>
      <c r="Z604" s="192">
        <v>18002580.713342737</v>
      </c>
      <c r="AA604" s="192">
        <v>17123847.712764036</v>
      </c>
      <c r="AB604" s="192">
        <v>15955943.222987801</v>
      </c>
      <c r="AC604" s="192">
        <v>14269167.084870521</v>
      </c>
      <c r="AD604" s="192">
        <v>12793280.944824219</v>
      </c>
      <c r="AE604" s="192">
        <f t="shared" si="44"/>
        <v>25710017.538188417</v>
      </c>
      <c r="AF604" s="192">
        <f>HLOOKUP(MAX(T604:AD604),T604:$AD$1158,COUNT(AD604:$AD$1158),FALSE)</f>
        <v>150000</v>
      </c>
      <c r="AK604">
        <v>601</v>
      </c>
      <c r="AL604" s="198">
        <v>17082300.0164667</v>
      </c>
    </row>
    <row r="605" spans="13:38" x14ac:dyDescent="0.25">
      <c r="M605">
        <v>603</v>
      </c>
      <c r="N605">
        <f t="shared" si="41"/>
        <v>-55</v>
      </c>
      <c r="O605">
        <f t="shared" si="42"/>
        <v>9000</v>
      </c>
      <c r="P605">
        <f t="shared" si="43"/>
        <v>0.35</v>
      </c>
      <c r="S605">
        <v>603</v>
      </c>
      <c r="T605" s="192">
        <v>29863288.419747062</v>
      </c>
      <c r="U605" s="192">
        <v>29319917.470672984</v>
      </c>
      <c r="V605" s="192">
        <v>28429961.75758142</v>
      </c>
      <c r="W605" s="192">
        <v>27083297.5825557</v>
      </c>
      <c r="X605" s="192">
        <v>25709063.480832454</v>
      </c>
      <c r="Y605" s="192">
        <v>24060008.897820618</v>
      </c>
      <c r="Z605" s="192">
        <v>23387223.3638057</v>
      </c>
      <c r="AA605" s="192">
        <v>22220960.423347887</v>
      </c>
      <c r="AB605" s="192">
        <v>21240193.239062905</v>
      </c>
      <c r="AC605" s="192">
        <v>20312823.045518667</v>
      </c>
      <c r="AD605" s="192">
        <v>18659720.952540271</v>
      </c>
      <c r="AE605" s="192">
        <f t="shared" si="44"/>
        <v>29863288.419747062</v>
      </c>
      <c r="AF605" s="192">
        <f>HLOOKUP(MAX(T605:AD605),T605:$AD$1158,COUNT(AD605:$AD$1158),FALSE)</f>
        <v>150000</v>
      </c>
      <c r="AK605">
        <v>602</v>
      </c>
      <c r="AL605" s="198">
        <v>21540346.327621374</v>
      </c>
    </row>
    <row r="606" spans="13:38" x14ac:dyDescent="0.25">
      <c r="M606">
        <v>604</v>
      </c>
      <c r="N606">
        <f t="shared" si="41"/>
        <v>-45</v>
      </c>
      <c r="O606">
        <f t="shared" si="42"/>
        <v>9000</v>
      </c>
      <c r="P606">
        <f t="shared" si="43"/>
        <v>0.35</v>
      </c>
      <c r="S606">
        <v>604</v>
      </c>
      <c r="T606" s="192">
        <v>33759604.006166816</v>
      </c>
      <c r="U606" s="192">
        <v>33294206.348309308</v>
      </c>
      <c r="V606" s="192">
        <v>32591387.940708995</v>
      </c>
      <c r="W606" s="192">
        <v>31616712.898913726</v>
      </c>
      <c r="X606" s="192">
        <v>30683248.874993972</v>
      </c>
      <c r="Y606" s="192">
        <v>29276822.651678648</v>
      </c>
      <c r="Z606" s="192">
        <v>28477609.648527928</v>
      </c>
      <c r="AA606" s="192">
        <v>27851195.280600969</v>
      </c>
      <c r="AB606" s="192">
        <v>26943233.041017633</v>
      </c>
      <c r="AC606" s="192">
        <v>25784210.367085021</v>
      </c>
      <c r="AD606" s="192">
        <v>24558782.166532043</v>
      </c>
      <c r="AE606" s="192">
        <f t="shared" si="44"/>
        <v>33759604.006166816</v>
      </c>
      <c r="AF606" s="192">
        <f>HLOOKUP(MAX(T606:AD606),T606:$AD$1158,COUNT(AD606:$AD$1158),FALSE)</f>
        <v>150000</v>
      </c>
      <c r="AK606">
        <v>603</v>
      </c>
      <c r="AL606" s="198">
        <v>26429370.0648655</v>
      </c>
    </row>
    <row r="607" spans="13:38" x14ac:dyDescent="0.25">
      <c r="M607">
        <v>605</v>
      </c>
      <c r="N607">
        <f t="shared" si="41"/>
        <v>-35</v>
      </c>
      <c r="O607">
        <f t="shared" si="42"/>
        <v>9000</v>
      </c>
      <c r="P607">
        <f t="shared" si="43"/>
        <v>0.35</v>
      </c>
      <c r="S607">
        <v>605</v>
      </c>
      <c r="T607" s="192">
        <v>37912874.887725458</v>
      </c>
      <c r="U607" s="192">
        <v>37652705.858018667</v>
      </c>
      <c r="V607" s="192">
        <v>37155116.078569084</v>
      </c>
      <c r="W607" s="192">
        <v>36200817.837185338</v>
      </c>
      <c r="X607" s="192">
        <v>35218949.669104055</v>
      </c>
      <c r="Y607" s="192">
        <v>33999660.75127998</v>
      </c>
      <c r="Z607" s="192">
        <v>33862252.29899089</v>
      </c>
      <c r="AA607" s="192">
        <v>33095231.417432249</v>
      </c>
      <c r="AB607" s="192">
        <v>32513706.29204645</v>
      </c>
      <c r="AC607" s="192">
        <v>31645891.139654472</v>
      </c>
      <c r="AD607" s="192">
        <v>30380412.824968256</v>
      </c>
      <c r="AE607" s="192">
        <f t="shared" si="44"/>
        <v>37912874.887725458</v>
      </c>
      <c r="AF607" s="192">
        <f>HLOOKUP(MAX(T607:AD607),T607:$AD$1158,COUNT(AD607:$AD$1158),FALSE)</f>
        <v>150000</v>
      </c>
      <c r="AK607">
        <v>604</v>
      </c>
      <c r="AL607" s="198">
        <v>31051221.688688509</v>
      </c>
    </row>
    <row r="608" spans="13:38" x14ac:dyDescent="0.25">
      <c r="M608">
        <v>606</v>
      </c>
      <c r="N608">
        <f t="shared" si="41"/>
        <v>-25</v>
      </c>
      <c r="O608">
        <f t="shared" si="42"/>
        <v>9000</v>
      </c>
      <c r="P608">
        <f t="shared" si="43"/>
        <v>0.35</v>
      </c>
      <c r="S608">
        <v>606</v>
      </c>
      <c r="T608" s="192">
        <v>41700026.459870517</v>
      </c>
      <c r="U608" s="192">
        <v>41741552.951640069</v>
      </c>
      <c r="V608" s="192">
        <v>41436494.679392122</v>
      </c>
      <c r="W608" s="192">
        <v>40894015.657401375</v>
      </c>
      <c r="X608" s="192">
        <v>40193135.063265584</v>
      </c>
      <c r="Y608" s="192">
        <v>39179074.773592226</v>
      </c>
      <c r="Z608" s="192">
        <v>38772227.70408348</v>
      </c>
      <c r="AA608" s="192">
        <v>38409015.818152413</v>
      </c>
      <c r="AB608" s="192">
        <v>38216746.094001174</v>
      </c>
      <c r="AC608" s="192">
        <v>37413638.053234719</v>
      </c>
      <c r="AD608" s="192">
        <v>36630779.337313935</v>
      </c>
      <c r="AE608" s="192">
        <f t="shared" si="44"/>
        <v>41741552.951640069</v>
      </c>
      <c r="AF608" s="192">
        <f>HLOOKUP(MAX(T608:AD608),T608:$AD$1158,COUNT(AD608:$AD$1158),FALSE)</f>
        <v>155000</v>
      </c>
      <c r="AK608">
        <v>605</v>
      </c>
      <c r="AL608" s="198">
        <v>35940245.425932646</v>
      </c>
    </row>
    <row r="609" spans="13:38" x14ac:dyDescent="0.25">
      <c r="M609">
        <v>607</v>
      </c>
      <c r="N609">
        <f t="shared" si="41"/>
        <v>-15</v>
      </c>
      <c r="O609">
        <f t="shared" si="42"/>
        <v>9000</v>
      </c>
      <c r="P609">
        <f t="shared" si="43"/>
        <v>0.35</v>
      </c>
      <c r="S609">
        <v>607</v>
      </c>
      <c r="T609" s="192">
        <v>45787319.091043353</v>
      </c>
      <c r="U609" s="192">
        <v>45916255.763175562</v>
      </c>
      <c r="V609" s="192">
        <v>46000222.817252204</v>
      </c>
      <c r="W609" s="192">
        <v>45242579.146020211</v>
      </c>
      <c r="X609" s="192">
        <v>44859576.67849192</v>
      </c>
      <c r="Y609" s="192">
        <v>44038047.896020211</v>
      </c>
      <c r="Z609" s="192">
        <v>44156870.35454645</v>
      </c>
      <c r="AA609" s="192">
        <v>43782215.406629778</v>
      </c>
      <c r="AB609" s="192">
        <v>43500996.110076278</v>
      </c>
      <c r="AC609" s="192">
        <v>43318646.251537189</v>
      </c>
      <c r="AD609" s="192">
        <v>42289303.964371547</v>
      </c>
      <c r="AE609" s="192">
        <f t="shared" si="44"/>
        <v>46000222.817252204</v>
      </c>
      <c r="AF609" s="192">
        <f>HLOOKUP(MAX(T609:AD609),T609:$AD$1158,COUNT(AD609:$AD$1158),FALSE)</f>
        <v>160000</v>
      </c>
      <c r="AK609">
        <v>606</v>
      </c>
      <c r="AL609" s="198">
        <v>40398291.737087317</v>
      </c>
    </row>
    <row r="610" spans="13:38" x14ac:dyDescent="0.25">
      <c r="M610">
        <v>608</v>
      </c>
      <c r="N610">
        <f t="shared" si="41"/>
        <v>-10</v>
      </c>
      <c r="O610">
        <f t="shared" si="42"/>
        <v>9000</v>
      </c>
      <c r="P610">
        <f t="shared" si="43"/>
        <v>0.35</v>
      </c>
      <c r="S610">
        <v>608</v>
      </c>
      <c r="T610" s="192">
        <v>47966520.721058786</v>
      </c>
      <c r="U610" s="192">
        <v>48002725.951897271</v>
      </c>
      <c r="V610" s="192">
        <v>47992487.47774604</v>
      </c>
      <c r="W610" s="192">
        <v>47744828.253852002</v>
      </c>
      <c r="X610" s="192">
        <v>47259748.280215174</v>
      </c>
      <c r="Y610" s="192">
        <v>46499847.825289764</v>
      </c>
      <c r="Z610" s="192">
        <v>46896627.29899089</v>
      </c>
      <c r="AA610" s="192">
        <v>46439107.606989868</v>
      </c>
      <c r="AB610" s="192">
        <v>46541657.680935331</v>
      </c>
      <c r="AC610" s="192">
        <v>45938049.101652928</v>
      </c>
      <c r="AD610" s="192">
        <v>45545330.52044151</v>
      </c>
      <c r="AE610" s="192">
        <f t="shared" si="44"/>
        <v>48002725.951897271</v>
      </c>
      <c r="AF610" s="192">
        <f>HLOOKUP(MAX(T610:AD610),T610:$AD$1158,COUNT(AD610:$AD$1158),FALSE)</f>
        <v>155000</v>
      </c>
      <c r="AK610">
        <v>607</v>
      </c>
      <c r="AL610" s="198">
        <v>45287315.474331446</v>
      </c>
    </row>
    <row r="611" spans="13:38" x14ac:dyDescent="0.25">
      <c r="M611">
        <v>609</v>
      </c>
      <c r="N611">
        <f t="shared" si="41"/>
        <v>-5</v>
      </c>
      <c r="O611">
        <f t="shared" si="42"/>
        <v>9000</v>
      </c>
      <c r="P611">
        <f t="shared" si="43"/>
        <v>0.35</v>
      </c>
      <c r="S611">
        <v>609</v>
      </c>
      <c r="T611" s="192">
        <v>49779603.041660637</v>
      </c>
      <c r="U611" s="192">
        <v>50105813.376344286</v>
      </c>
      <c r="V611" s="192">
        <v>50161649.000379771</v>
      </c>
      <c r="W611" s="192">
        <v>50011535.91203101</v>
      </c>
      <c r="X611" s="192">
        <v>49833762.072653443</v>
      </c>
      <c r="Y611" s="192">
        <v>49217461.918332458</v>
      </c>
      <c r="Z611" s="192">
        <v>49208374.984176077</v>
      </c>
      <c r="AA611" s="192">
        <v>49283286.812236771</v>
      </c>
      <c r="AB611" s="192">
        <v>49296096.016840681</v>
      </c>
      <c r="AC611" s="192">
        <v>48790033.57310354</v>
      </c>
      <c r="AD611" s="192">
        <v>48494861.12743739</v>
      </c>
      <c r="AE611" s="192">
        <f t="shared" si="44"/>
        <v>50161649.000379771</v>
      </c>
      <c r="AF611" s="192">
        <f>HLOOKUP(MAX(T611:AD611),T611:$AD$1158,COUNT(AD611:$AD$1158),FALSE)</f>
        <v>160000</v>
      </c>
      <c r="AK611">
        <v>608</v>
      </c>
      <c r="AL611" s="198">
        <v>47308616.548068143</v>
      </c>
    </row>
    <row r="612" spans="13:38" x14ac:dyDescent="0.25">
      <c r="M612">
        <v>610</v>
      </c>
      <c r="N612">
        <f t="shared" si="41"/>
        <v>0</v>
      </c>
      <c r="O612">
        <f t="shared" si="42"/>
        <v>9000</v>
      </c>
      <c r="P612">
        <f t="shared" si="43"/>
        <v>0.35</v>
      </c>
      <c r="S612">
        <v>610</v>
      </c>
      <c r="T612" s="192">
        <v>51753672.293203853</v>
      </c>
      <c r="U612" s="192">
        <v>52177428.763432764</v>
      </c>
      <c r="V612" s="192">
        <v>52483716.901614346</v>
      </c>
      <c r="W612" s="192">
        <v>52513785.019862801</v>
      </c>
      <c r="X612" s="192">
        <v>52233933.674376696</v>
      </c>
      <c r="Y612" s="192">
        <v>51679261.84760201</v>
      </c>
      <c r="Z612" s="192">
        <v>51806602.704083487</v>
      </c>
      <c r="AA612" s="192">
        <v>52028978.88560354</v>
      </c>
      <c r="AB612" s="192">
        <v>51825907.697010443</v>
      </c>
      <c r="AC612" s="192">
        <v>51938377.636568055</v>
      </c>
      <c r="AD612" s="192">
        <v>51607497.765811875</v>
      </c>
      <c r="AE612" s="192">
        <f t="shared" si="44"/>
        <v>52513785.019862801</v>
      </c>
      <c r="AF612" s="192">
        <f>HLOOKUP(MAX(T612:AD612),T612:$AD$1158,COUNT(AD612:$AD$1158),FALSE)</f>
        <v>165000</v>
      </c>
      <c r="AK612">
        <v>609</v>
      </c>
      <c r="AL612" s="198">
        <v>49873864.229044892</v>
      </c>
    </row>
    <row r="613" spans="13:38" x14ac:dyDescent="0.25">
      <c r="M613">
        <v>611</v>
      </c>
      <c r="N613">
        <f t="shared" si="41"/>
        <v>10</v>
      </c>
      <c r="O613">
        <f t="shared" si="42"/>
        <v>9000</v>
      </c>
      <c r="P613">
        <f t="shared" si="43"/>
        <v>0.35</v>
      </c>
      <c r="S613">
        <v>611</v>
      </c>
      <c r="T613" s="192">
        <v>55840964.924376681</v>
      </c>
      <c r="U613" s="192">
        <v>56266275.857054159</v>
      </c>
      <c r="V613" s="192">
        <v>56645143.08474192</v>
      </c>
      <c r="W613" s="192">
        <v>56786589.562686883</v>
      </c>
      <c r="X613" s="192">
        <v>56900375.289603025</v>
      </c>
      <c r="Y613" s="192">
        <v>56575634.701575778</v>
      </c>
      <c r="Z613" s="192">
        <v>57191245.35454645</v>
      </c>
      <c r="AA613" s="192">
        <v>57313378.601074219</v>
      </c>
      <c r="AB613" s="192">
        <v>57487101.996778958</v>
      </c>
      <c r="AC613" s="192">
        <v>57409764.95813442</v>
      </c>
      <c r="AD613" s="192">
        <v>57266022.392869495</v>
      </c>
      <c r="AE613" s="192">
        <f t="shared" si="44"/>
        <v>57487101.996778958</v>
      </c>
      <c r="AF613" s="192">
        <f>HLOOKUP(MAX(T613:AD613),T613:$AD$1158,COUNT(AD613:$AD$1158),FALSE)</f>
        <v>190000</v>
      </c>
      <c r="AK613">
        <v>610</v>
      </c>
      <c r="AL613" s="198">
        <v>52197640.285312273</v>
      </c>
    </row>
    <row r="614" spans="13:38" x14ac:dyDescent="0.25">
      <c r="M614">
        <v>612</v>
      </c>
      <c r="N614">
        <f t="shared" si="41"/>
        <v>20</v>
      </c>
      <c r="O614">
        <f t="shared" si="42"/>
        <v>9000</v>
      </c>
      <c r="P614">
        <f t="shared" si="43"/>
        <v>0.35</v>
      </c>
      <c r="S614">
        <v>612</v>
      </c>
      <c r="T614" s="192">
        <v>59803258.761182241</v>
      </c>
      <c r="U614" s="192">
        <v>60624775.366763525</v>
      </c>
      <c r="V614" s="192">
        <v>61208871.22260201</v>
      </c>
      <c r="W614" s="192">
        <v>61555546.328697681</v>
      </c>
      <c r="X614" s="192">
        <v>61628882.877051584</v>
      </c>
      <c r="Y614" s="192">
        <v>61755048.723888017</v>
      </c>
      <c r="Z614" s="192">
        <v>62242749.984176077</v>
      </c>
      <c r="AA614" s="192">
        <v>62903249.879687905</v>
      </c>
      <c r="AB614" s="192">
        <v>63057575.247807764</v>
      </c>
      <c r="AC614" s="192">
        <v>63314773.156436883</v>
      </c>
      <c r="AD614" s="192">
        <v>63471579.555935338</v>
      </c>
      <c r="AE614" s="192">
        <f t="shared" si="44"/>
        <v>63471579.555935338</v>
      </c>
      <c r="AF614" s="192">
        <f>HLOOKUP(MAX(T614:AD614),T614:$AD$1158,COUNT(AD614:$AD$1158),FALSE)</f>
        <v>200000</v>
      </c>
      <c r="AK614">
        <v>611</v>
      </c>
      <c r="AL614" s="198">
        <v>56819491.909135282</v>
      </c>
    </row>
    <row r="615" spans="13:38" x14ac:dyDescent="0.25">
      <c r="M615">
        <v>613</v>
      </c>
      <c r="N615">
        <f t="shared" si="41"/>
        <v>30</v>
      </c>
      <c r="O615">
        <f t="shared" si="42"/>
        <v>9000</v>
      </c>
      <c r="P615">
        <f t="shared" si="43"/>
        <v>0.35</v>
      </c>
      <c r="S615">
        <v>613</v>
      </c>
      <c r="T615" s="192">
        <v>63890551.392355092</v>
      </c>
      <c r="U615" s="192">
        <v>64599064.244399846</v>
      </c>
      <c r="V615" s="192">
        <v>65490249.82342504</v>
      </c>
      <c r="W615" s="192">
        <v>66029456.436722368</v>
      </c>
      <c r="X615" s="192">
        <v>66410261.477874637</v>
      </c>
      <c r="Y615" s="192">
        <v>66477886.823489353</v>
      </c>
      <c r="Z615" s="192">
        <v>67361442.113805696</v>
      </c>
      <c r="AA615" s="192">
        <v>67911562.717265069</v>
      </c>
      <c r="AB615" s="192">
        <v>68760615.049762487</v>
      </c>
      <c r="AC615" s="192">
        <v>69039192.644284099</v>
      </c>
      <c r="AD615" s="192">
        <v>69338019.563651368</v>
      </c>
      <c r="AE615" s="192">
        <f t="shared" si="44"/>
        <v>69338019.563651368</v>
      </c>
      <c r="AF615" s="192">
        <f>HLOOKUP(MAX(T615:AD615),T615:$AD$1158,COUNT(AD615:$AD$1158),FALSE)</f>
        <v>200000</v>
      </c>
      <c r="AK615">
        <v>612</v>
      </c>
      <c r="AL615" s="198">
        <v>61708515.646379419</v>
      </c>
    </row>
    <row r="616" spans="13:38" x14ac:dyDescent="0.25">
      <c r="M616">
        <v>614</v>
      </c>
      <c r="N616">
        <f t="shared" si="41"/>
        <v>40</v>
      </c>
      <c r="O616">
        <f t="shared" si="42"/>
        <v>9000</v>
      </c>
      <c r="P616">
        <f t="shared" si="43"/>
        <v>0.35</v>
      </c>
      <c r="S616">
        <v>614</v>
      </c>
      <c r="T616" s="192">
        <v>67677702.964500159</v>
      </c>
      <c r="U616" s="192">
        <v>68888325.271920428</v>
      </c>
      <c r="V616" s="192">
        <v>70053977.961285129</v>
      </c>
      <c r="W616" s="192">
        <v>70798413.202733174</v>
      </c>
      <c r="X616" s="192">
        <v>71305427.694438428</v>
      </c>
      <c r="Y616" s="192">
        <v>71575021.436400875</v>
      </c>
      <c r="Z616" s="192">
        <v>72537368.039731637</v>
      </c>
      <c r="AA616" s="192">
        <v>73501433.995878756</v>
      </c>
      <c r="AB616" s="192">
        <v>74044865.065837607</v>
      </c>
      <c r="AC616" s="192">
        <v>74786489.012918368</v>
      </c>
      <c r="AD616" s="192">
        <v>75543576.726717234</v>
      </c>
      <c r="AE616" s="192">
        <f t="shared" si="44"/>
        <v>75543576.726717234</v>
      </c>
      <c r="AF616" s="192">
        <f>HLOOKUP(MAX(T616:AD616),T616:$AD$1158,COUNT(AD616:$AD$1158),FALSE)</f>
        <v>200000</v>
      </c>
      <c r="AK616">
        <v>613</v>
      </c>
      <c r="AL616" s="198">
        <v>66166561.95753409</v>
      </c>
    </row>
    <row r="617" spans="13:38" x14ac:dyDescent="0.25">
      <c r="M617">
        <v>615</v>
      </c>
      <c r="N617">
        <f t="shared" si="41"/>
        <v>50</v>
      </c>
      <c r="O617">
        <f t="shared" si="42"/>
        <v>9000</v>
      </c>
      <c r="P617">
        <f t="shared" si="43"/>
        <v>0.35</v>
      </c>
      <c r="S617">
        <v>615</v>
      </c>
      <c r="T617" s="192">
        <v>71830973.846058801</v>
      </c>
      <c r="U617" s="192">
        <v>73077882.885089129</v>
      </c>
      <c r="V617" s="192">
        <v>74248358.105318055</v>
      </c>
      <c r="W617" s="192">
        <v>75146976.691351995</v>
      </c>
      <c r="X617" s="192">
        <v>75841128.488548502</v>
      </c>
      <c r="Y617" s="192">
        <v>76516273.968229577</v>
      </c>
      <c r="Z617" s="192">
        <v>77836471.04899089</v>
      </c>
      <c r="AA617" s="192">
        <v>78745470.132710025</v>
      </c>
      <c r="AB617" s="192">
        <v>79839964.97260201</v>
      </c>
      <c r="AC617" s="192">
        <v>80415588.164152935</v>
      </c>
      <c r="AD617" s="192">
        <v>81202101.353774846</v>
      </c>
      <c r="AE617" s="192">
        <f t="shared" si="44"/>
        <v>81202101.353774846</v>
      </c>
      <c r="AF617" s="192">
        <f>HLOOKUP(MAX(T617:AD617),T617:$AD$1158,COUNT(AD617:$AD$1158),FALSE)</f>
        <v>200000</v>
      </c>
      <c r="AK617">
        <v>614</v>
      </c>
      <c r="AL617" s="198">
        <v>71055585.694778219</v>
      </c>
    </row>
    <row r="618" spans="13:38" x14ac:dyDescent="0.25">
      <c r="M618">
        <v>616</v>
      </c>
      <c r="N618">
        <f t="shared" si="41"/>
        <v>-75</v>
      </c>
      <c r="O618">
        <f t="shared" si="42"/>
        <v>11000</v>
      </c>
      <c r="P618">
        <f t="shared" si="43"/>
        <v>0.35</v>
      </c>
      <c r="S618">
        <v>616</v>
      </c>
      <c r="T618" s="192">
        <v>21474149.96488595</v>
      </c>
      <c r="U618" s="192">
        <v>20429051.665631831</v>
      </c>
      <c r="V618" s="192">
        <v>19176070.618178129</v>
      </c>
      <c r="W618" s="192">
        <v>17469260.159716193</v>
      </c>
      <c r="X618" s="192">
        <v>15732000.723630805</v>
      </c>
      <c r="Y618" s="192">
        <v>14010042.253659096</v>
      </c>
      <c r="Z618" s="192">
        <v>12849180.105703849</v>
      </c>
      <c r="AA618" s="192">
        <v>11444663.323296443</v>
      </c>
      <c r="AB618" s="192">
        <v>9966335.2143715452</v>
      </c>
      <c r="AC618" s="192">
        <v>8468081.5331729855</v>
      </c>
      <c r="AD618" s="192">
        <v>6442132.7806009687</v>
      </c>
      <c r="AE618" s="192">
        <f t="shared" si="44"/>
        <v>21474149.96488595</v>
      </c>
      <c r="AF618" s="192">
        <f>HLOOKUP(MAX(T618:AD618),T618:$AD$1158,COUNT(AD618:$AD$1158),FALSE)</f>
        <v>150000</v>
      </c>
      <c r="AK618">
        <v>615</v>
      </c>
      <c r="AL618" s="198">
        <v>75642134.44949168</v>
      </c>
    </row>
    <row r="619" spans="13:38" x14ac:dyDescent="0.25">
      <c r="M619">
        <v>617</v>
      </c>
      <c r="N619">
        <f t="shared" si="41"/>
        <v>-65</v>
      </c>
      <c r="O619">
        <f t="shared" si="42"/>
        <v>11000</v>
      </c>
      <c r="P619">
        <f t="shared" si="43"/>
        <v>0.35</v>
      </c>
      <c r="S619">
        <v>617</v>
      </c>
      <c r="T619" s="192">
        <v>25204208.799762491</v>
      </c>
      <c r="U619" s="192">
        <v>24558424.093615372</v>
      </c>
      <c r="V619" s="192">
        <v>23502716.708713111</v>
      </c>
      <c r="W619" s="192">
        <v>22209588.574068047</v>
      </c>
      <c r="X619" s="192">
        <v>20643573.993949737</v>
      </c>
      <c r="Y619" s="192">
        <v>18874122.436272267</v>
      </c>
      <c r="Z619" s="192">
        <v>17702062.773527924</v>
      </c>
      <c r="AA619" s="192">
        <v>16844205.785680704</v>
      </c>
      <c r="AB619" s="192">
        <v>15698822.997293357</v>
      </c>
      <c r="AC619" s="192">
        <v>14038442.258481625</v>
      </c>
      <c r="AD619" s="192">
        <v>12585077.819824219</v>
      </c>
      <c r="AE619" s="192">
        <f t="shared" si="44"/>
        <v>25204208.799762491</v>
      </c>
      <c r="AF619" s="192">
        <f>HLOOKUP(MAX(T619:AD619),T619:$AD$1158,COUNT(AD619:$AD$1158),FALSE)</f>
        <v>150000</v>
      </c>
      <c r="AK619">
        <v>616</v>
      </c>
      <c r="AL619" s="198">
        <v>16763103.164321121</v>
      </c>
    </row>
    <row r="620" spans="13:38" x14ac:dyDescent="0.25">
      <c r="M620">
        <v>618</v>
      </c>
      <c r="N620">
        <f t="shared" si="41"/>
        <v>-55</v>
      </c>
      <c r="O620">
        <f t="shared" si="42"/>
        <v>11000</v>
      </c>
      <c r="P620">
        <f t="shared" si="43"/>
        <v>0.35</v>
      </c>
      <c r="S620">
        <v>618</v>
      </c>
      <c r="T620" s="192">
        <v>29294867.557478543</v>
      </c>
      <c r="U620" s="192">
        <v>28786067.644284096</v>
      </c>
      <c r="V620" s="192">
        <v>27932328.655729569</v>
      </c>
      <c r="W620" s="192">
        <v>26624760.256166819</v>
      </c>
      <c r="X620" s="192">
        <v>25286742.878980599</v>
      </c>
      <c r="Y620" s="192">
        <v>23674357.132774323</v>
      </c>
      <c r="Z620" s="192">
        <v>23024093.300148293</v>
      </c>
      <c r="AA620" s="192">
        <v>21884225.758996036</v>
      </c>
      <c r="AB620" s="192">
        <v>20925980.276099943</v>
      </c>
      <c r="AC620" s="192">
        <v>20019033.983018667</v>
      </c>
      <c r="AD620" s="192">
        <v>18392327.289345823</v>
      </c>
      <c r="AE620" s="192">
        <f t="shared" si="44"/>
        <v>29294867.557478543</v>
      </c>
      <c r="AF620" s="192">
        <f>HLOOKUP(MAX(T620:AD620),T620:$AD$1158,COUNT(AD620:$AD$1158),FALSE)</f>
        <v>150000</v>
      </c>
      <c r="AK620">
        <v>617</v>
      </c>
      <c r="AL620" s="198">
        <v>21164056.738207273</v>
      </c>
    </row>
    <row r="621" spans="13:38" x14ac:dyDescent="0.25">
      <c r="M621">
        <v>619</v>
      </c>
      <c r="N621">
        <f t="shared" si="41"/>
        <v>-45</v>
      </c>
      <c r="O621">
        <f t="shared" si="42"/>
        <v>11000</v>
      </c>
      <c r="P621">
        <f t="shared" si="43"/>
        <v>0.35</v>
      </c>
      <c r="S621">
        <v>619</v>
      </c>
      <c r="T621" s="192">
        <v>33132444.717972368</v>
      </c>
      <c r="U621" s="192">
        <v>32703263.784651898</v>
      </c>
      <c r="V621" s="192">
        <v>32036662.101588622</v>
      </c>
      <c r="W621" s="192">
        <v>31098655.896598913</v>
      </c>
      <c r="X621" s="192">
        <v>30198316.149299532</v>
      </c>
      <c r="Y621" s="192">
        <v>28828106.650521241</v>
      </c>
      <c r="Z621" s="192">
        <v>28055289.046676073</v>
      </c>
      <c r="AA621" s="192">
        <v>27451396.380138006</v>
      </c>
      <c r="AB621" s="192">
        <v>26567402.601202819</v>
      </c>
      <c r="AC621" s="192">
        <v>25433328.567316502</v>
      </c>
      <c r="AD621" s="192">
        <v>24231868.82741167</v>
      </c>
      <c r="AE621" s="192">
        <f t="shared" si="44"/>
        <v>33132444.717972368</v>
      </c>
      <c r="AF621" s="192">
        <f>HLOOKUP(MAX(T621:AD621),T621:$AD$1158,COUNT(AD621:$AD$1158),FALSE)</f>
        <v>150000</v>
      </c>
      <c r="AK621">
        <v>618</v>
      </c>
      <c r="AL621" s="198">
        <v>25990468.351608802</v>
      </c>
    </row>
    <row r="622" spans="13:38" x14ac:dyDescent="0.25">
      <c r="M622">
        <v>620</v>
      </c>
      <c r="N622">
        <f t="shared" si="41"/>
        <v>-35</v>
      </c>
      <c r="O622">
        <f t="shared" si="42"/>
        <v>11000</v>
      </c>
      <c r="P622">
        <f t="shared" si="43"/>
        <v>0.35</v>
      </c>
      <c r="S622">
        <v>620</v>
      </c>
      <c r="T622" s="192">
        <v>37223103.47568842</v>
      </c>
      <c r="U622" s="192">
        <v>36999151.170518667</v>
      </c>
      <c r="V622" s="192">
        <v>36537778.115606114</v>
      </c>
      <c r="W622" s="192">
        <v>35622575.649685331</v>
      </c>
      <c r="X622" s="192">
        <v>34676924.206141092</v>
      </c>
      <c r="Y622" s="192">
        <v>33493852.012854062</v>
      </c>
      <c r="Z622" s="192">
        <v>33377319.57329645</v>
      </c>
      <c r="AA622" s="192">
        <v>32636694.091043353</v>
      </c>
      <c r="AB622" s="192">
        <v>32077690.66704645</v>
      </c>
      <c r="AC622" s="192">
        <v>31233843.975302614</v>
      </c>
      <c r="AD622" s="192">
        <v>29994761.059921958</v>
      </c>
      <c r="AE622" s="192">
        <f t="shared" si="44"/>
        <v>37223103.47568842</v>
      </c>
      <c r="AF622" s="192">
        <f>HLOOKUP(MAX(T622:AD622),T622:$AD$1158,COUNT(AD622:$AD$1158),FALSE)</f>
        <v>150000</v>
      </c>
      <c r="AK622">
        <v>619</v>
      </c>
      <c r="AL622" s="198">
        <v>30553129.437237371</v>
      </c>
    </row>
    <row r="623" spans="13:38" x14ac:dyDescent="0.25">
      <c r="M623">
        <v>621</v>
      </c>
      <c r="N623">
        <f t="shared" si="41"/>
        <v>-25</v>
      </c>
      <c r="O623">
        <f t="shared" si="42"/>
        <v>11000</v>
      </c>
      <c r="P623">
        <f t="shared" si="43"/>
        <v>0.35</v>
      </c>
      <c r="S623">
        <v>621</v>
      </c>
      <c r="T623" s="192">
        <v>40953162.310564965</v>
      </c>
      <c r="U623" s="192">
        <v>41029259.838214137</v>
      </c>
      <c r="V623" s="192">
        <v>40760418.290503241</v>
      </c>
      <c r="W623" s="192">
        <v>40254155.993049532</v>
      </c>
      <c r="X623" s="192">
        <v>39588497.476460025</v>
      </c>
      <c r="Y623" s="192">
        <v>38610653.911323711</v>
      </c>
      <c r="Z623" s="192">
        <v>38230202.241120517</v>
      </c>
      <c r="AA623" s="192">
        <v>37890958.815837599</v>
      </c>
      <c r="AB623" s="192">
        <v>37719112.992149323</v>
      </c>
      <c r="AC623" s="192">
        <v>36941405.703697681</v>
      </c>
      <c r="AD623" s="192">
        <v>36182063.336156525</v>
      </c>
      <c r="AE623" s="192">
        <f t="shared" si="44"/>
        <v>41029259.838214137</v>
      </c>
      <c r="AF623" s="192">
        <f>HLOOKUP(MAX(T623:AD623),T623:$AD$1158,COUNT(AD623:$AD$1158),FALSE)</f>
        <v>155000</v>
      </c>
      <c r="AK623">
        <v>620</v>
      </c>
      <c r="AL623" s="198">
        <v>35379541.050638907</v>
      </c>
    </row>
    <row r="624" spans="13:38" x14ac:dyDescent="0.25">
      <c r="M624">
        <v>622</v>
      </c>
      <c r="N624">
        <f t="shared" si="41"/>
        <v>-15</v>
      </c>
      <c r="O624">
        <f t="shared" si="42"/>
        <v>11000</v>
      </c>
      <c r="P624">
        <f t="shared" si="43"/>
        <v>0.35</v>
      </c>
      <c r="S624">
        <v>622</v>
      </c>
      <c r="T624" s="192">
        <v>44978837.46488595</v>
      </c>
      <c r="U624" s="192">
        <v>45143990.861555189</v>
      </c>
      <c r="V624" s="192">
        <v>45261534.304520726</v>
      </c>
      <c r="W624" s="192">
        <v>44545626.744399846</v>
      </c>
      <c r="X624" s="192">
        <v>44196200.665760443</v>
      </c>
      <c r="Y624" s="192">
        <v>43410888.607825771</v>
      </c>
      <c r="Z624" s="192">
        <v>43552232.76774089</v>
      </c>
      <c r="AA624" s="192">
        <v>43203973.219129778</v>
      </c>
      <c r="AB624" s="192">
        <v>42946270.270955913</v>
      </c>
      <c r="AC624" s="192">
        <v>42784796.425148293</v>
      </c>
      <c r="AD624" s="192">
        <v>41783495.225945622</v>
      </c>
      <c r="AE624" s="192">
        <f t="shared" si="44"/>
        <v>45261534.304520726</v>
      </c>
      <c r="AF624" s="192">
        <f>HLOOKUP(MAX(T624:AD624),T624:$AD$1158,COUNT(AD624:$AD$1158),FALSE)</f>
        <v>160000</v>
      </c>
      <c r="AK624">
        <v>621</v>
      </c>
      <c r="AL624" s="198">
        <v>39780494.624525063</v>
      </c>
    </row>
    <row r="625" spans="13:38" x14ac:dyDescent="0.25">
      <c r="M625">
        <v>623</v>
      </c>
      <c r="N625">
        <f t="shared" si="41"/>
        <v>-10</v>
      </c>
      <c r="O625">
        <f t="shared" si="42"/>
        <v>11000</v>
      </c>
      <c r="P625">
        <f t="shared" si="43"/>
        <v>0.35</v>
      </c>
      <c r="S625">
        <v>623</v>
      </c>
      <c r="T625" s="192">
        <v>47125186.809021749</v>
      </c>
      <c r="U625" s="192">
        <v>47200487.815323189</v>
      </c>
      <c r="V625" s="192">
        <v>47226466.065708995</v>
      </c>
      <c r="W625" s="192">
        <v>47015023.566352002</v>
      </c>
      <c r="X625" s="192">
        <v>46566160.317252204</v>
      </c>
      <c r="Y625" s="192">
        <v>45842928.699132353</v>
      </c>
      <c r="Z625" s="192">
        <v>46260132.07329645</v>
      </c>
      <c r="AA625" s="192">
        <v>45831105.581526898</v>
      </c>
      <c r="AB625" s="192">
        <v>45954079.555935331</v>
      </c>
      <c r="AC625" s="192">
        <v>45376866.37595848</v>
      </c>
      <c r="AD625" s="192">
        <v>45006669.49613595</v>
      </c>
      <c r="AE625" s="192">
        <f t="shared" si="44"/>
        <v>47226466.065708995</v>
      </c>
      <c r="AF625" s="192">
        <f>HLOOKUP(MAX(T625:AD625),T625:$AD$1158,COUNT(AD625:$AD$1158),FALSE)</f>
        <v>160000</v>
      </c>
      <c r="AK625">
        <v>622</v>
      </c>
      <c r="AL625" s="198">
        <v>44606906.237926595</v>
      </c>
    </row>
    <row r="626" spans="13:38" x14ac:dyDescent="0.25">
      <c r="M626">
        <v>624</v>
      </c>
      <c r="N626">
        <f t="shared" si="41"/>
        <v>-5</v>
      </c>
      <c r="O626">
        <f t="shared" si="42"/>
        <v>11000</v>
      </c>
      <c r="P626">
        <f t="shared" si="43"/>
        <v>0.35</v>
      </c>
      <c r="S626">
        <v>624</v>
      </c>
      <c r="T626" s="192">
        <v>48910936.230318055</v>
      </c>
      <c r="U626" s="192">
        <v>49273363.289538726</v>
      </c>
      <c r="V626" s="192">
        <v>49365867.750379778</v>
      </c>
      <c r="W626" s="192">
        <v>49251971.386568055</v>
      </c>
      <c r="X626" s="192">
        <v>49107773.936079368</v>
      </c>
      <c r="Y626" s="192">
        <v>48527690.506295413</v>
      </c>
      <c r="Z626" s="192">
        <v>48544998.971444592</v>
      </c>
      <c r="AA626" s="192">
        <v>48643427.14788492</v>
      </c>
      <c r="AB626" s="192">
        <v>48678758.053877719</v>
      </c>
      <c r="AC626" s="192">
        <v>48199091.009446137</v>
      </c>
      <c r="AD626" s="192">
        <v>47926440.265168875</v>
      </c>
      <c r="AE626" s="192">
        <f t="shared" si="44"/>
        <v>49365867.750379778</v>
      </c>
      <c r="AF626" s="192">
        <f>HLOOKUP(MAX(T626:AD626),T626:$AD$1158,COUNT(AD626:$AD$1158),FALSE)</f>
        <v>160000</v>
      </c>
      <c r="AK626">
        <v>623</v>
      </c>
      <c r="AL626" s="198">
        <v>46602321.171617016</v>
      </c>
    </row>
    <row r="627" spans="13:38" x14ac:dyDescent="0.25">
      <c r="M627">
        <v>625</v>
      </c>
      <c r="N627">
        <f t="shared" si="41"/>
        <v>0</v>
      </c>
      <c r="O627">
        <f t="shared" si="42"/>
        <v>11000</v>
      </c>
      <c r="P627">
        <f t="shared" si="43"/>
        <v>0.35</v>
      </c>
      <c r="S627">
        <v>625</v>
      </c>
      <c r="T627" s="192">
        <v>50855245.643898293</v>
      </c>
      <c r="U627" s="192">
        <v>51315218.838664249</v>
      </c>
      <c r="V627" s="192">
        <v>51656078.01272545</v>
      </c>
      <c r="W627" s="192">
        <v>51721368.208520211</v>
      </c>
      <c r="X627" s="192">
        <v>51477733.587571137</v>
      </c>
      <c r="Y627" s="192">
        <v>50959730.597602002</v>
      </c>
      <c r="Z627" s="192">
        <v>51113014.741120517</v>
      </c>
      <c r="AA627" s="192">
        <v>51358364.736297987</v>
      </c>
      <c r="AB627" s="192">
        <v>51181236.834741913</v>
      </c>
      <c r="AC627" s="192">
        <v>51314582.78703101</v>
      </c>
      <c r="AD627" s="192">
        <v>51007671.376922987</v>
      </c>
      <c r="AE627" s="192">
        <f t="shared" si="44"/>
        <v>51721368.208520211</v>
      </c>
      <c r="AF627" s="192">
        <f>HLOOKUP(MAX(T627:AD627),T627:$AD$1158,COUNT(AD627:$AD$1158),FALSE)</f>
        <v>165000</v>
      </c>
      <c r="AK627">
        <v>624</v>
      </c>
      <c r="AL627" s="198">
        <v>49134716.566714123</v>
      </c>
    </row>
    <row r="628" spans="13:38" x14ac:dyDescent="0.25">
      <c r="M628">
        <v>626</v>
      </c>
      <c r="N628">
        <f t="shared" si="41"/>
        <v>10</v>
      </c>
      <c r="O628">
        <f t="shared" si="42"/>
        <v>11000</v>
      </c>
      <c r="P628">
        <f t="shared" si="43"/>
        <v>0.35</v>
      </c>
      <c r="S628">
        <v>626</v>
      </c>
      <c r="T628" s="192">
        <v>54880920.798219286</v>
      </c>
      <c r="U628" s="192">
        <v>55345327.506359719</v>
      </c>
      <c r="V628" s="192">
        <v>55760411.45858451</v>
      </c>
      <c r="W628" s="192">
        <v>55938074.66106651</v>
      </c>
      <c r="X628" s="192">
        <v>56085436.776871547</v>
      </c>
      <c r="Y628" s="192">
        <v>55796912.913381323</v>
      </c>
      <c r="Z628" s="192">
        <v>56435045.26774089</v>
      </c>
      <c r="AA628" s="192">
        <v>56583573.913574219</v>
      </c>
      <c r="AB628" s="192">
        <v>56781265.769927107</v>
      </c>
      <c r="AC628" s="192">
        <v>56728877.371328846</v>
      </c>
      <c r="AD628" s="192">
        <v>56609103.266712084</v>
      </c>
      <c r="AE628" s="192">
        <f t="shared" si="44"/>
        <v>56781265.769927107</v>
      </c>
      <c r="AF628" s="192">
        <f>HLOOKUP(MAX(T628:AD628),T628:$AD$1158,COUNT(AD628:$AD$1158),FALSE)</f>
        <v>190000</v>
      </c>
      <c r="AK628">
        <v>625</v>
      </c>
      <c r="AL628" s="198">
        <v>51428732.785018548</v>
      </c>
    </row>
    <row r="629" spans="13:38" x14ac:dyDescent="0.25">
      <c r="M629">
        <v>627</v>
      </c>
      <c r="N629">
        <f t="shared" si="41"/>
        <v>20</v>
      </c>
      <c r="O629">
        <f t="shared" si="42"/>
        <v>11000</v>
      </c>
      <c r="P629">
        <f t="shared" si="43"/>
        <v>0.35</v>
      </c>
      <c r="S629">
        <v>627</v>
      </c>
      <c r="T629" s="192">
        <v>58783481.562108174</v>
      </c>
      <c r="U629" s="192">
        <v>59641214.892226487</v>
      </c>
      <c r="V629" s="192">
        <v>60261527.47260201</v>
      </c>
      <c r="W629" s="192">
        <v>60644419.303234719</v>
      </c>
      <c r="X629" s="192">
        <v>60754424.688394181</v>
      </c>
      <c r="Y629" s="192">
        <v>60913714.811850972</v>
      </c>
      <c r="Z629" s="192">
        <v>61427811.471444592</v>
      </c>
      <c r="AA629" s="192">
        <v>62110833.068345316</v>
      </c>
      <c r="AB629" s="192">
        <v>62291553.835770726</v>
      </c>
      <c r="AC629" s="192">
        <v>62572268.092779472</v>
      </c>
      <c r="AD629" s="192">
        <v>62752048.305935338</v>
      </c>
      <c r="AE629" s="192">
        <f t="shared" si="44"/>
        <v>62752048.305935338</v>
      </c>
      <c r="AF629" s="192">
        <f>HLOOKUP(MAX(T629:AD629),T629:$AD$1158,COUNT(AD629:$AD$1158),FALSE)</f>
        <v>200000</v>
      </c>
      <c r="AK629">
        <v>626</v>
      </c>
      <c r="AL629" s="198">
        <v>55991393.870647103</v>
      </c>
    </row>
    <row r="630" spans="13:38" x14ac:dyDescent="0.25">
      <c r="M630">
        <v>628</v>
      </c>
      <c r="N630">
        <f t="shared" si="41"/>
        <v>30</v>
      </c>
      <c r="O630">
        <f t="shared" si="42"/>
        <v>11000</v>
      </c>
      <c r="P630">
        <f t="shared" si="43"/>
        <v>0.35</v>
      </c>
      <c r="S630">
        <v>628</v>
      </c>
      <c r="T630" s="192">
        <v>62809156.716429159</v>
      </c>
      <c r="U630" s="192">
        <v>63558411.032594286</v>
      </c>
      <c r="V630" s="192">
        <v>64484167.647499129</v>
      </c>
      <c r="W630" s="192">
        <v>65059590.985333472</v>
      </c>
      <c r="X630" s="192">
        <v>65475618.10403204</v>
      </c>
      <c r="Y630" s="192">
        <v>65579460.174183801</v>
      </c>
      <c r="Z630" s="192">
        <v>66486983.925148308</v>
      </c>
      <c r="AA630" s="192">
        <v>67063047.815644696</v>
      </c>
      <c r="AB630" s="192">
        <v>67932976.160873607</v>
      </c>
      <c r="AC630" s="192">
        <v>68236954.507710025</v>
      </c>
      <c r="AD630" s="192">
        <v>68559297.775456935</v>
      </c>
      <c r="AE630" s="192">
        <f t="shared" si="44"/>
        <v>68559297.775456935</v>
      </c>
      <c r="AF630" s="192">
        <f>HLOOKUP(MAX(T630:AD630),T630:$AD$1158,COUNT(AD630:$AD$1158),FALSE)</f>
        <v>200000</v>
      </c>
      <c r="AK630">
        <v>627</v>
      </c>
      <c r="AL630" s="198">
        <v>60817805.48404865</v>
      </c>
    </row>
    <row r="631" spans="13:38" x14ac:dyDescent="0.25">
      <c r="M631">
        <v>629</v>
      </c>
      <c r="N631">
        <f t="shared" si="41"/>
        <v>40</v>
      </c>
      <c r="O631">
        <f t="shared" si="42"/>
        <v>11000</v>
      </c>
      <c r="P631">
        <f t="shared" si="43"/>
        <v>0.35</v>
      </c>
      <c r="S631">
        <v>629</v>
      </c>
      <c r="T631" s="192">
        <v>66539215.551305711</v>
      </c>
      <c r="U631" s="192">
        <v>67786054.58326301</v>
      </c>
      <c r="V631" s="192">
        <v>68985283.661516607</v>
      </c>
      <c r="W631" s="192">
        <v>69765935.627501681</v>
      </c>
      <c r="X631" s="192">
        <v>70309166.84374398</v>
      </c>
      <c r="Y631" s="192">
        <v>70614977.310243458</v>
      </c>
      <c r="Z631" s="192">
        <v>71602724.66588904</v>
      </c>
      <c r="AA631" s="192">
        <v>72590306.970415786</v>
      </c>
      <c r="AB631" s="192">
        <v>73160133.439680189</v>
      </c>
      <c r="AC631" s="192">
        <v>73924279.088149846</v>
      </c>
      <c r="AD631" s="192">
        <v>74702242.814680189</v>
      </c>
      <c r="AE631" s="192">
        <f t="shared" si="44"/>
        <v>74702242.814680189</v>
      </c>
      <c r="AF631" s="192">
        <f>HLOOKUP(MAX(T631:AD631),T631:$AD$1158,COUNT(AD631:$AD$1158),FALSE)</f>
        <v>200000</v>
      </c>
      <c r="AK631">
        <v>628</v>
      </c>
      <c r="AL631" s="198">
        <v>65218759.057934791</v>
      </c>
    </row>
    <row r="632" spans="13:38" x14ac:dyDescent="0.25">
      <c r="M632">
        <v>630</v>
      </c>
      <c r="N632">
        <f t="shared" si="41"/>
        <v>50</v>
      </c>
      <c r="O632">
        <f t="shared" si="42"/>
        <v>11000</v>
      </c>
      <c r="P632">
        <f t="shared" si="43"/>
        <v>0.35</v>
      </c>
      <c r="S632">
        <v>630</v>
      </c>
      <c r="T632" s="192">
        <v>70629874.309021756</v>
      </c>
      <c r="U632" s="192">
        <v>71915427.011246547</v>
      </c>
      <c r="V632" s="192">
        <v>73122118.956012502</v>
      </c>
      <c r="W632" s="192">
        <v>74057406.37885201</v>
      </c>
      <c r="X632" s="192">
        <v>74787774.900585547</v>
      </c>
      <c r="Y632" s="192">
        <v>75496496.769155502</v>
      </c>
      <c r="Z632" s="192">
        <v>76840210.198296443</v>
      </c>
      <c r="AA632" s="192">
        <v>77775604.681321144</v>
      </c>
      <c r="AB632" s="192">
        <v>78892621.22260201</v>
      </c>
      <c r="AC632" s="192">
        <v>79494639.813458472</v>
      </c>
      <c r="AD632" s="192">
        <v>80303674.704469278</v>
      </c>
      <c r="AE632" s="192">
        <f t="shared" si="44"/>
        <v>80303674.704469278</v>
      </c>
      <c r="AF632" s="192">
        <f>HLOOKUP(MAX(T632:AD632),T632:$AD$1158,COUNT(AD632:$AD$1158),FALSE)</f>
        <v>200000</v>
      </c>
      <c r="AK632">
        <v>629</v>
      </c>
      <c r="AL632" s="198">
        <v>70045170.671336338</v>
      </c>
    </row>
    <row r="633" spans="13:38" x14ac:dyDescent="0.25">
      <c r="M633">
        <v>631</v>
      </c>
      <c r="N633">
        <f t="shared" si="41"/>
        <v>-75</v>
      </c>
      <c r="O633">
        <f t="shared" si="42"/>
        <v>13000</v>
      </c>
      <c r="P633">
        <f t="shared" si="43"/>
        <v>0.35</v>
      </c>
      <c r="S633">
        <v>631</v>
      </c>
      <c r="T633" s="192">
        <v>21025433.963728543</v>
      </c>
      <c r="U633" s="192">
        <v>20017004.50127998</v>
      </c>
      <c r="V633" s="192">
        <v>18800240.178363312</v>
      </c>
      <c r="W633" s="192">
        <v>17132525.495364346</v>
      </c>
      <c r="X633" s="192">
        <v>15431482.783815987</v>
      </c>
      <c r="Y633" s="192">
        <v>13742648.590464652</v>
      </c>
      <c r="Z633" s="192">
        <v>12605754.903157553</v>
      </c>
      <c r="AA633" s="192">
        <v>11226186.760796443</v>
      </c>
      <c r="AB633" s="192">
        <v>9771827.1125196926</v>
      </c>
      <c r="AC633" s="192">
        <v>8296095.132710021</v>
      </c>
      <c r="AD633" s="192">
        <v>6296541.7794435602</v>
      </c>
      <c r="AE633" s="192">
        <f t="shared" si="44"/>
        <v>21025433.963728543</v>
      </c>
      <c r="AF633" s="192">
        <f>HLOOKUP(MAX(T633:AD633),T633:$AD$1158,COUNT(AD633:$AD$1158),FALSE)</f>
        <v>150000</v>
      </c>
      <c r="AK633">
        <v>630</v>
      </c>
      <c r="AL633" s="198">
        <v>74572981.000123873</v>
      </c>
    </row>
    <row r="634" spans="13:38" x14ac:dyDescent="0.25">
      <c r="M634">
        <v>632</v>
      </c>
      <c r="N634">
        <f t="shared" si="41"/>
        <v>-65</v>
      </c>
      <c r="O634">
        <f t="shared" si="42"/>
        <v>13000</v>
      </c>
      <c r="P634">
        <f t="shared" si="43"/>
        <v>0.35</v>
      </c>
      <c r="S634">
        <v>632</v>
      </c>
      <c r="T634" s="192">
        <v>24698400.061336566</v>
      </c>
      <c r="U634" s="192">
        <v>24086191.744078338</v>
      </c>
      <c r="V634" s="192">
        <v>23066701.083713114</v>
      </c>
      <c r="W634" s="192">
        <v>21809789.673605084</v>
      </c>
      <c r="X634" s="192">
        <v>20280443.930292331</v>
      </c>
      <c r="Y634" s="192">
        <v>18547209.097151894</v>
      </c>
      <c r="Z634" s="192">
        <v>17401544.833713111</v>
      </c>
      <c r="AA634" s="192">
        <v>16564563.858597368</v>
      </c>
      <c r="AB634" s="192">
        <v>15441702.771598913</v>
      </c>
      <c r="AC634" s="192">
        <v>13807717.432092741</v>
      </c>
      <c r="AD634" s="192">
        <v>12376874.694824219</v>
      </c>
      <c r="AE634" s="192">
        <f t="shared" si="44"/>
        <v>24698400.061336566</v>
      </c>
      <c r="AF634" s="192">
        <f>HLOOKUP(MAX(T634:AD634),T634:$AD$1158,COUNT(AD634:$AD$1158),FALSE)</f>
        <v>150000</v>
      </c>
      <c r="AK634">
        <v>631</v>
      </c>
      <c r="AL634" s="198">
        <v>16443906.312175531</v>
      </c>
    </row>
    <row r="635" spans="13:38" x14ac:dyDescent="0.25">
      <c r="M635">
        <v>633</v>
      </c>
      <c r="N635">
        <f t="shared" si="41"/>
        <v>-55</v>
      </c>
      <c r="O635">
        <f t="shared" si="42"/>
        <v>13000</v>
      </c>
      <c r="P635">
        <f t="shared" si="43"/>
        <v>0.35</v>
      </c>
      <c r="S635">
        <v>633</v>
      </c>
      <c r="T635" s="192">
        <v>28726446.695210021</v>
      </c>
      <c r="U635" s="192">
        <v>28252217.817895208</v>
      </c>
      <c r="V635" s="192">
        <v>27434695.553877715</v>
      </c>
      <c r="W635" s="192">
        <v>26166222.929777928</v>
      </c>
      <c r="X635" s="192">
        <v>24864422.277128749</v>
      </c>
      <c r="Y635" s="192">
        <v>23288705.367728025</v>
      </c>
      <c r="Z635" s="192">
        <v>22660963.236490887</v>
      </c>
      <c r="AA635" s="192">
        <v>21547491.094644181</v>
      </c>
      <c r="AB635" s="192">
        <v>20611767.313136976</v>
      </c>
      <c r="AC635" s="192">
        <v>19725244.920518667</v>
      </c>
      <c r="AD635" s="192">
        <v>18124933.626151379</v>
      </c>
      <c r="AE635" s="192">
        <f t="shared" si="44"/>
        <v>28726446.695210021</v>
      </c>
      <c r="AF635" s="192">
        <f>HLOOKUP(MAX(T635:AD635),T635:$AD$1158,COUNT(AD635:$AD$1158),FALSE)</f>
        <v>150000</v>
      </c>
      <c r="AK635">
        <v>632</v>
      </c>
      <c r="AL635" s="198">
        <v>20787767.148793168</v>
      </c>
    </row>
    <row r="636" spans="13:38" x14ac:dyDescent="0.25">
      <c r="M636">
        <v>634</v>
      </c>
      <c r="N636">
        <f t="shared" si="41"/>
        <v>-45</v>
      </c>
      <c r="O636">
        <f t="shared" si="42"/>
        <v>13000</v>
      </c>
      <c r="P636">
        <f t="shared" si="43"/>
        <v>0.35</v>
      </c>
      <c r="S636">
        <v>634</v>
      </c>
      <c r="T636" s="192">
        <v>32505285.429777928</v>
      </c>
      <c r="U636" s="192">
        <v>32112321.220994495</v>
      </c>
      <c r="V636" s="192">
        <v>31481936.262468256</v>
      </c>
      <c r="W636" s="192">
        <v>30580598.894284099</v>
      </c>
      <c r="X636" s="192">
        <v>29713383.423605084</v>
      </c>
      <c r="Y636" s="192">
        <v>28379390.649363834</v>
      </c>
      <c r="Z636" s="192">
        <v>27632968.444824219</v>
      </c>
      <c r="AA636" s="192">
        <v>27051597.47967504</v>
      </c>
      <c r="AB636" s="192">
        <v>26191572.161388006</v>
      </c>
      <c r="AC636" s="192">
        <v>25082446.767547987</v>
      </c>
      <c r="AD636" s="192">
        <v>23904955.488291301</v>
      </c>
      <c r="AE636" s="192">
        <f t="shared" si="44"/>
        <v>32505285.429777928</v>
      </c>
      <c r="AF636" s="192">
        <f>HLOOKUP(MAX(T636:AD636),T636:$AD$1158,COUNT(AD636:$AD$1158),FALSE)</f>
        <v>150000</v>
      </c>
      <c r="AK636">
        <v>633</v>
      </c>
      <c r="AL636" s="198">
        <v>25551566.638352107</v>
      </c>
    </row>
    <row r="637" spans="13:38" x14ac:dyDescent="0.25">
      <c r="M637">
        <v>635</v>
      </c>
      <c r="N637">
        <f t="shared" si="41"/>
        <v>-35</v>
      </c>
      <c r="O637">
        <f t="shared" si="42"/>
        <v>13000</v>
      </c>
      <c r="P637">
        <f t="shared" si="43"/>
        <v>0.35</v>
      </c>
      <c r="S637">
        <v>635</v>
      </c>
      <c r="T637" s="192">
        <v>36533332.063651383</v>
      </c>
      <c r="U637" s="192">
        <v>36345596.483018667</v>
      </c>
      <c r="V637" s="192">
        <v>35920440.152643159</v>
      </c>
      <c r="W637" s="192">
        <v>35044333.462185331</v>
      </c>
      <c r="X637" s="192">
        <v>34134898.743178129</v>
      </c>
      <c r="Y637" s="192">
        <v>32988043.274428129</v>
      </c>
      <c r="Z637" s="192">
        <v>32892386.847602002</v>
      </c>
      <c r="AA637" s="192">
        <v>32178156.764654472</v>
      </c>
      <c r="AB637" s="192">
        <v>31641675.04204645</v>
      </c>
      <c r="AC637" s="192">
        <v>30821796.810950764</v>
      </c>
      <c r="AD637" s="192">
        <v>29609109.294875663</v>
      </c>
      <c r="AE637" s="192">
        <f t="shared" si="44"/>
        <v>36533332.063651383</v>
      </c>
      <c r="AF637" s="192">
        <f>HLOOKUP(MAX(T637:AD637),T637:$AD$1158,COUNT(AD637:$AD$1158),FALSE)</f>
        <v>150000</v>
      </c>
      <c r="AK637">
        <v>634</v>
      </c>
      <c r="AL637" s="198">
        <v>30055037.185786232</v>
      </c>
    </row>
    <row r="638" spans="13:38" x14ac:dyDescent="0.25">
      <c r="M638">
        <v>636</v>
      </c>
      <c r="N638">
        <f t="shared" si="41"/>
        <v>-25</v>
      </c>
      <c r="O638">
        <f t="shared" si="42"/>
        <v>13000</v>
      </c>
      <c r="P638">
        <f t="shared" si="43"/>
        <v>0.35</v>
      </c>
      <c r="S638">
        <v>636</v>
      </c>
      <c r="T638" s="192">
        <v>40206298.161259405</v>
      </c>
      <c r="U638" s="192">
        <v>40316966.724788211</v>
      </c>
      <c r="V638" s="192">
        <v>40084341.901614346</v>
      </c>
      <c r="W638" s="192">
        <v>39614296.328697681</v>
      </c>
      <c r="X638" s="192">
        <v>38983859.889654472</v>
      </c>
      <c r="Y638" s="192">
        <v>38042233.049055189</v>
      </c>
      <c r="Z638" s="192">
        <v>37688176.778157555</v>
      </c>
      <c r="AA638" s="192">
        <v>37372901.813522778</v>
      </c>
      <c r="AB638" s="192">
        <v>37221479.890297472</v>
      </c>
      <c r="AC638" s="192">
        <v>36469173.354160644</v>
      </c>
      <c r="AD638" s="192">
        <v>35733347.334999122</v>
      </c>
      <c r="AE638" s="192">
        <f t="shared" si="44"/>
        <v>40316966.724788211</v>
      </c>
      <c r="AF638" s="192">
        <f>HLOOKUP(MAX(T638:AD638),T638:$AD$1158,COUNT(AD638:$AD$1158),FALSE)</f>
        <v>155000</v>
      </c>
      <c r="AK638">
        <v>635</v>
      </c>
      <c r="AL638" s="198">
        <v>34818836.675345175</v>
      </c>
    </row>
    <row r="639" spans="13:38" x14ac:dyDescent="0.25">
      <c r="M639">
        <v>637</v>
      </c>
      <c r="N639">
        <f t="shared" si="41"/>
        <v>-15</v>
      </c>
      <c r="O639">
        <f t="shared" si="42"/>
        <v>13000</v>
      </c>
      <c r="P639">
        <f t="shared" si="43"/>
        <v>0.35</v>
      </c>
      <c r="S639">
        <v>637</v>
      </c>
      <c r="T639" s="192">
        <v>44170355.83872854</v>
      </c>
      <c r="U639" s="192">
        <v>44371725.959934816</v>
      </c>
      <c r="V639" s="192">
        <v>44522845.791789241</v>
      </c>
      <c r="W639" s="192">
        <v>43848674.342779472</v>
      </c>
      <c r="X639" s="192">
        <v>43532824.653028958</v>
      </c>
      <c r="Y639" s="192">
        <v>42783729.319631323</v>
      </c>
      <c r="Z639" s="192">
        <v>42947595.180935331</v>
      </c>
      <c r="AA639" s="192">
        <v>42625731.031629778</v>
      </c>
      <c r="AB639" s="192">
        <v>42391544.43183554</v>
      </c>
      <c r="AC639" s="192">
        <v>42250946.598759405</v>
      </c>
      <c r="AD639" s="192">
        <v>41277686.487519696</v>
      </c>
      <c r="AE639" s="192">
        <f t="shared" si="44"/>
        <v>44522845.791789241</v>
      </c>
      <c r="AF639" s="192">
        <f>HLOOKUP(MAX(T639:AD639),T639:$AD$1158,COUNT(AD639:$AD$1158),FALSE)</f>
        <v>160000</v>
      </c>
      <c r="AK639">
        <v>636</v>
      </c>
      <c r="AL639" s="198">
        <v>39162697.511962809</v>
      </c>
    </row>
    <row r="640" spans="13:38" x14ac:dyDescent="0.25">
      <c r="M640">
        <v>638</v>
      </c>
      <c r="N640">
        <f t="shared" si="41"/>
        <v>-10</v>
      </c>
      <c r="O640">
        <f t="shared" si="42"/>
        <v>13000</v>
      </c>
      <c r="P640">
        <f t="shared" si="43"/>
        <v>0.35</v>
      </c>
      <c r="S640">
        <v>638</v>
      </c>
      <c r="T640" s="192">
        <v>46283852.896984719</v>
      </c>
      <c r="U640" s="192">
        <v>46398249.678749122</v>
      </c>
      <c r="V640" s="192">
        <v>46460444.653671965</v>
      </c>
      <c r="W640" s="192">
        <v>46285218.878852002</v>
      </c>
      <c r="X640" s="192">
        <v>45872572.354289249</v>
      </c>
      <c r="Y640" s="192">
        <v>45186009.572974943</v>
      </c>
      <c r="Z640" s="192">
        <v>45623636.847602002</v>
      </c>
      <c r="AA640" s="192">
        <v>45223103.556063935</v>
      </c>
      <c r="AB640" s="192">
        <v>45366501.430935331</v>
      </c>
      <c r="AC640" s="192">
        <v>44815683.65026404</v>
      </c>
      <c r="AD640" s="192">
        <v>44468008.47183039</v>
      </c>
      <c r="AE640" s="192">
        <f t="shared" si="44"/>
        <v>46460444.653671965</v>
      </c>
      <c r="AF640" s="192">
        <f>HLOOKUP(MAX(T640:AD640),T640:$AD$1158,COUNT(AD640:$AD$1158),FALSE)</f>
        <v>160000</v>
      </c>
      <c r="AK640">
        <v>637</v>
      </c>
      <c r="AL640" s="198">
        <v>43926497.001521751</v>
      </c>
    </row>
    <row r="641" spans="13:38" x14ac:dyDescent="0.25">
      <c r="M641">
        <v>639</v>
      </c>
      <c r="N641">
        <f t="shared" si="41"/>
        <v>-5</v>
      </c>
      <c r="O641">
        <f t="shared" si="42"/>
        <v>13000</v>
      </c>
      <c r="P641">
        <f t="shared" si="43"/>
        <v>0.35</v>
      </c>
      <c r="S641">
        <v>639</v>
      </c>
      <c r="T641" s="192">
        <v>48042269.418975458</v>
      </c>
      <c r="U641" s="192">
        <v>48440913.202733174</v>
      </c>
      <c r="V641" s="192">
        <v>48570086.500379778</v>
      </c>
      <c r="W641" s="192">
        <v>48492406.861105084</v>
      </c>
      <c r="X641" s="192">
        <v>48381785.799505293</v>
      </c>
      <c r="Y641" s="192">
        <v>47837919.094258375</v>
      </c>
      <c r="Z641" s="192">
        <v>47881622.958713114</v>
      </c>
      <c r="AA641" s="192">
        <v>48003567.483533069</v>
      </c>
      <c r="AB641" s="192">
        <v>48061420.090914756</v>
      </c>
      <c r="AC641" s="192">
        <v>47608148.445788726</v>
      </c>
      <c r="AD641" s="192">
        <v>47358019.402900353</v>
      </c>
      <c r="AE641" s="192">
        <f t="shared" si="44"/>
        <v>48570086.500379778</v>
      </c>
      <c r="AF641" s="192">
        <f>HLOOKUP(MAX(T641:AD641),T641:$AD$1158,COUNT(AD641:$AD$1158),FALSE)</f>
        <v>160000</v>
      </c>
      <c r="AK641">
        <v>638</v>
      </c>
      <c r="AL641" s="198">
        <v>45896025.795165874</v>
      </c>
    </row>
    <row r="642" spans="13:38" x14ac:dyDescent="0.25">
      <c r="M642">
        <v>640</v>
      </c>
      <c r="N642">
        <f t="shared" si="41"/>
        <v>0</v>
      </c>
      <c r="O642">
        <f t="shared" si="42"/>
        <v>13000</v>
      </c>
      <c r="P642">
        <f t="shared" si="43"/>
        <v>0.35</v>
      </c>
      <c r="S642">
        <v>640</v>
      </c>
      <c r="T642" s="192">
        <v>49956818.994592741</v>
      </c>
      <c r="U642" s="192">
        <v>50453008.913895726</v>
      </c>
      <c r="V642" s="192">
        <v>50828439.123836562</v>
      </c>
      <c r="W642" s="192">
        <v>50928951.397177614</v>
      </c>
      <c r="X642" s="192">
        <v>50721533.500765584</v>
      </c>
      <c r="Y642" s="192">
        <v>50240199.347602002</v>
      </c>
      <c r="Z642" s="192">
        <v>50419426.778157555</v>
      </c>
      <c r="AA642" s="192">
        <v>50687750.586992428</v>
      </c>
      <c r="AB642" s="192">
        <v>50536565.97247339</v>
      </c>
      <c r="AC642" s="192">
        <v>50690787.937493972</v>
      </c>
      <c r="AD642" s="192">
        <v>50407844.988034099</v>
      </c>
      <c r="AE642" s="192">
        <f t="shared" si="44"/>
        <v>50928951.397177614</v>
      </c>
      <c r="AF642" s="192">
        <f>HLOOKUP(MAX(T642:AD642),T642:$AD$1158,COUNT(AD642:$AD$1158),FALSE)</f>
        <v>165000</v>
      </c>
      <c r="AK642">
        <v>639</v>
      </c>
      <c r="AL642" s="198">
        <v>48395568.904383354</v>
      </c>
    </row>
    <row r="643" spans="13:38" x14ac:dyDescent="0.25">
      <c r="M643">
        <v>641</v>
      </c>
      <c r="N643">
        <f t="shared" si="41"/>
        <v>10</v>
      </c>
      <c r="O643">
        <f t="shared" si="42"/>
        <v>13000</v>
      </c>
      <c r="P643">
        <f t="shared" si="43"/>
        <v>0.35</v>
      </c>
      <c r="S643">
        <v>641</v>
      </c>
      <c r="T643" s="192">
        <v>53920876.672061883</v>
      </c>
      <c r="U643" s="192">
        <v>54424379.155665264</v>
      </c>
      <c r="V643" s="192">
        <v>54875679.832427107</v>
      </c>
      <c r="W643" s="192">
        <v>55089559.759446137</v>
      </c>
      <c r="X643" s="192">
        <v>55270498.264140069</v>
      </c>
      <c r="Y643" s="192">
        <v>55018191.125186883</v>
      </c>
      <c r="Z643" s="192">
        <v>55678845.180935338</v>
      </c>
      <c r="AA643" s="192">
        <v>55853769.226074219</v>
      </c>
      <c r="AB643" s="192">
        <v>56075429.543075256</v>
      </c>
      <c r="AC643" s="192">
        <v>56047989.784523301</v>
      </c>
      <c r="AD643" s="192">
        <v>55952184.140554667</v>
      </c>
      <c r="AE643" s="192">
        <f t="shared" si="44"/>
        <v>56075429.543075256</v>
      </c>
      <c r="AF643" s="192">
        <f>HLOOKUP(MAX(T643:AD643),T643:$AD$1158,COUNT(AD643:$AD$1158),FALSE)</f>
        <v>190000</v>
      </c>
      <c r="AK643">
        <v>640</v>
      </c>
      <c r="AL643" s="198">
        <v>50659825.284724817</v>
      </c>
    </row>
    <row r="644" spans="13:38" x14ac:dyDescent="0.25">
      <c r="M644">
        <v>642</v>
      </c>
      <c r="N644">
        <f t="shared" ref="N644:N707" si="45">VLOOKUP(ROUNDUP(MOD(M644,15),0),$J$2:$K$17,2,FALSE)</f>
        <v>20</v>
      </c>
      <c r="O644">
        <f t="shared" ref="O644:O707" si="46">VLOOKUP(ROUNDUP(MOD(M644/15,11),0),$J$20:$K$31,2,FALSE)</f>
        <v>13000</v>
      </c>
      <c r="P644">
        <f t="shared" ref="P644:P707" si="47">VLOOKUP(ROUNDUP(MOD(M644/165,7),0),$J$34:$K$41,2,FALSE)</f>
        <v>0.35</v>
      </c>
      <c r="S644">
        <v>642</v>
      </c>
      <c r="T644" s="192">
        <v>57763704.363034099</v>
      </c>
      <c r="U644" s="192">
        <v>58657654.417689458</v>
      </c>
      <c r="V644" s="192">
        <v>59314183.72260201</v>
      </c>
      <c r="W644" s="192">
        <v>59733292.277771756</v>
      </c>
      <c r="X644" s="192">
        <v>59879966.499736786</v>
      </c>
      <c r="Y644" s="192">
        <v>60072380.899813935</v>
      </c>
      <c r="Z644" s="192">
        <v>60612872.958713114</v>
      </c>
      <c r="AA644" s="192">
        <v>61318416.257002719</v>
      </c>
      <c r="AB644" s="192">
        <v>61525532.423733696</v>
      </c>
      <c r="AC644" s="192">
        <v>61829763.029122055</v>
      </c>
      <c r="AD644" s="192">
        <v>62032517.055935338</v>
      </c>
      <c r="AE644" s="192">
        <f t="shared" ref="AE644:AE707" si="48">MAX(T644:AD644)</f>
        <v>62032517.055935338</v>
      </c>
      <c r="AF644" s="192">
        <f>HLOOKUP(MAX(T644:AD644),T644:$AD$1158,COUNT(AD644:$AD$1158),FALSE)</f>
        <v>200000</v>
      </c>
      <c r="AK644">
        <v>641</v>
      </c>
      <c r="AL644" s="198">
        <v>55163295.832158938</v>
      </c>
    </row>
    <row r="645" spans="13:38" x14ac:dyDescent="0.25">
      <c r="M645">
        <v>643</v>
      </c>
      <c r="N645">
        <f t="shared" si="45"/>
        <v>30</v>
      </c>
      <c r="O645">
        <f t="shared" si="46"/>
        <v>13000</v>
      </c>
      <c r="P645">
        <f t="shared" si="47"/>
        <v>0.35</v>
      </c>
      <c r="S645">
        <v>643</v>
      </c>
      <c r="T645" s="192">
        <v>61727762.040503241</v>
      </c>
      <c r="U645" s="192">
        <v>62517757.820788726</v>
      </c>
      <c r="V645" s="192">
        <v>63478085.471573204</v>
      </c>
      <c r="W645" s="192">
        <v>64089725.533944592</v>
      </c>
      <c r="X645" s="192">
        <v>64540974.730189443</v>
      </c>
      <c r="Y645" s="192">
        <v>64681033.524878234</v>
      </c>
      <c r="Z645" s="192">
        <v>65612525.73649089</v>
      </c>
      <c r="AA645" s="192">
        <v>66214532.914024338</v>
      </c>
      <c r="AB645" s="192">
        <v>67105337.271984726</v>
      </c>
      <c r="AC645" s="192">
        <v>67434716.37113595</v>
      </c>
      <c r="AD645" s="192">
        <v>67780575.987262487</v>
      </c>
      <c r="AE645" s="192">
        <f t="shared" si="48"/>
        <v>67780575.987262487</v>
      </c>
      <c r="AF645" s="192">
        <f>HLOOKUP(MAX(T645:AD645),T645:$AD$1158,COUNT(AD645:$AD$1158),FALSE)</f>
        <v>200000</v>
      </c>
      <c r="AK645">
        <v>642</v>
      </c>
      <c r="AL645" s="198">
        <v>59927095.321717888</v>
      </c>
    </row>
    <row r="646" spans="13:38" x14ac:dyDescent="0.25">
      <c r="M646">
        <v>644</v>
      </c>
      <c r="N646">
        <f t="shared" si="45"/>
        <v>40</v>
      </c>
      <c r="O646">
        <f t="shared" si="46"/>
        <v>13000</v>
      </c>
      <c r="P646">
        <f t="shared" si="47"/>
        <v>0.35</v>
      </c>
      <c r="S646">
        <v>644</v>
      </c>
      <c r="T646" s="192">
        <v>65400728.138111264</v>
      </c>
      <c r="U646" s="192">
        <v>66683783.894605622</v>
      </c>
      <c r="V646" s="192">
        <v>67916589.361748084</v>
      </c>
      <c r="W646" s="192">
        <v>68733458.052270219</v>
      </c>
      <c r="X646" s="192">
        <v>69312905.993049532</v>
      </c>
      <c r="Y646" s="192">
        <v>69654933.184086069</v>
      </c>
      <c r="Z646" s="192">
        <v>70668081.292046443</v>
      </c>
      <c r="AA646" s="192">
        <v>71679179.944952831</v>
      </c>
      <c r="AB646" s="192">
        <v>72275401.813522786</v>
      </c>
      <c r="AC646" s="192">
        <v>73062069.163381308</v>
      </c>
      <c r="AD646" s="192">
        <v>73860908.902643159</v>
      </c>
      <c r="AE646" s="192">
        <f t="shared" si="48"/>
        <v>73860908.902643159</v>
      </c>
      <c r="AF646" s="192">
        <f>HLOOKUP(MAX(T646:AD646),T646:$AD$1158,COUNT(AD646:$AD$1158),FALSE)</f>
        <v>200000</v>
      </c>
      <c r="AK646">
        <v>643</v>
      </c>
      <c r="AL646" s="198">
        <v>64270956.158335507</v>
      </c>
    </row>
    <row r="647" spans="13:38" x14ac:dyDescent="0.25">
      <c r="M647">
        <v>645</v>
      </c>
      <c r="N647">
        <f t="shared" si="45"/>
        <v>50</v>
      </c>
      <c r="O647">
        <f t="shared" si="46"/>
        <v>13000</v>
      </c>
      <c r="P647">
        <f t="shared" si="47"/>
        <v>0.35</v>
      </c>
      <c r="S647">
        <v>645</v>
      </c>
      <c r="T647" s="192">
        <v>69428774.771984726</v>
      </c>
      <c r="U647" s="192">
        <v>70752971.13740395</v>
      </c>
      <c r="V647" s="192">
        <v>71995879.80670695</v>
      </c>
      <c r="W647" s="192">
        <v>72967836.06635201</v>
      </c>
      <c r="X647" s="192">
        <v>73734421.312622577</v>
      </c>
      <c r="Y647" s="192">
        <v>74476719.570081443</v>
      </c>
      <c r="Z647" s="192">
        <v>75843949.347601995</v>
      </c>
      <c r="AA647" s="192">
        <v>76805739.229932263</v>
      </c>
      <c r="AB647" s="192">
        <v>77945277.47260201</v>
      </c>
      <c r="AC647" s="192">
        <v>78573691.462764055</v>
      </c>
      <c r="AD647" s="192">
        <v>79405248.055163726</v>
      </c>
      <c r="AE647" s="192">
        <f t="shared" si="48"/>
        <v>79405248.055163726</v>
      </c>
      <c r="AF647" s="192">
        <f>HLOOKUP(MAX(T647:AD647),T647:$AD$1158,COUNT(AD647:$AD$1158),FALSE)</f>
        <v>200000</v>
      </c>
      <c r="AK647">
        <v>644</v>
      </c>
      <c r="AL647" s="198">
        <v>69034755.647894442</v>
      </c>
    </row>
    <row r="648" spans="13:38" x14ac:dyDescent="0.25">
      <c r="M648">
        <v>646</v>
      </c>
      <c r="N648">
        <f t="shared" si="45"/>
        <v>-75</v>
      </c>
      <c r="O648">
        <f t="shared" si="46"/>
        <v>15000</v>
      </c>
      <c r="P648">
        <f t="shared" si="47"/>
        <v>0.35</v>
      </c>
      <c r="S648">
        <v>646</v>
      </c>
      <c r="T648" s="192">
        <v>20576717.962571137</v>
      </c>
      <c r="U648" s="192">
        <v>19604957.336928129</v>
      </c>
      <c r="V648" s="192">
        <v>18424409.738548499</v>
      </c>
      <c r="W648" s="192">
        <v>16795790.831012491</v>
      </c>
      <c r="X648" s="192">
        <v>15130964.844001174</v>
      </c>
      <c r="Y648" s="192">
        <v>13475254.927270208</v>
      </c>
      <c r="Z648" s="192">
        <v>12362329.70061126</v>
      </c>
      <c r="AA648" s="192">
        <v>11007710.198296443</v>
      </c>
      <c r="AB648" s="192">
        <v>9577319.0106678419</v>
      </c>
      <c r="AC648" s="192">
        <v>8124108.7322470602</v>
      </c>
      <c r="AD648" s="192">
        <v>6150950.7782861535</v>
      </c>
      <c r="AE648" s="192">
        <f t="shared" si="48"/>
        <v>20576717.962571137</v>
      </c>
      <c r="AF648" s="192">
        <f>HLOOKUP(MAX(T648:AD648),T648:$AD$1158,COUNT(AD648:$AD$1158),FALSE)</f>
        <v>150000</v>
      </c>
      <c r="AK648">
        <v>645</v>
      </c>
      <c r="AL648" s="198">
        <v>73503827.550756067</v>
      </c>
    </row>
    <row r="649" spans="13:38" x14ac:dyDescent="0.25">
      <c r="M649">
        <v>647</v>
      </c>
      <c r="N649">
        <f t="shared" si="45"/>
        <v>-65</v>
      </c>
      <c r="O649">
        <f t="shared" si="46"/>
        <v>15000</v>
      </c>
      <c r="P649">
        <f t="shared" si="47"/>
        <v>0.35</v>
      </c>
      <c r="S649">
        <v>647</v>
      </c>
      <c r="T649" s="192">
        <v>24192591.32291064</v>
      </c>
      <c r="U649" s="192">
        <v>23613959.394541305</v>
      </c>
      <c r="V649" s="192">
        <v>22630685.458713111</v>
      </c>
      <c r="W649" s="192">
        <v>21409990.773142122</v>
      </c>
      <c r="X649" s="192">
        <v>19917313.86663492</v>
      </c>
      <c r="Y649" s="192">
        <v>18220295.758031525</v>
      </c>
      <c r="Z649" s="192">
        <v>17101026.893898293</v>
      </c>
      <c r="AA649" s="192">
        <v>16284921.931514036</v>
      </c>
      <c r="AB649" s="192">
        <v>15184582.545904469</v>
      </c>
      <c r="AC649" s="192">
        <v>13576992.605703853</v>
      </c>
      <c r="AD649" s="192">
        <v>12168671.569824219</v>
      </c>
      <c r="AE649" s="192">
        <f t="shared" si="48"/>
        <v>24192591.32291064</v>
      </c>
      <c r="AF649" s="192">
        <f>HLOOKUP(MAX(T649:AD649),T649:$AD$1158,COUNT(AD649:$AD$1158),FALSE)</f>
        <v>150000</v>
      </c>
      <c r="AK649">
        <v>646</v>
      </c>
      <c r="AL649" s="198">
        <v>16124709.460029949</v>
      </c>
    </row>
    <row r="650" spans="13:38" x14ac:dyDescent="0.25">
      <c r="M650">
        <v>648</v>
      </c>
      <c r="N650">
        <f t="shared" si="45"/>
        <v>-55</v>
      </c>
      <c r="O650">
        <f t="shared" si="46"/>
        <v>15000</v>
      </c>
      <c r="P650">
        <f t="shared" si="47"/>
        <v>0.35</v>
      </c>
      <c r="S650">
        <v>648</v>
      </c>
      <c r="T650" s="192">
        <v>28158025.832941502</v>
      </c>
      <c r="U650" s="192">
        <v>27718367.991506316</v>
      </c>
      <c r="V650" s="192">
        <v>26937062.452025868</v>
      </c>
      <c r="W650" s="192">
        <v>25707685.603389032</v>
      </c>
      <c r="X650" s="192">
        <v>24442101.675276894</v>
      </c>
      <c r="Y650" s="192">
        <v>22903053.602681734</v>
      </c>
      <c r="Z650" s="192">
        <v>22297833.17283348</v>
      </c>
      <c r="AA650" s="192">
        <v>21210756.430292331</v>
      </c>
      <c r="AB650" s="192">
        <v>20297554.350174014</v>
      </c>
      <c r="AC650" s="192">
        <v>19431455.858018667</v>
      </c>
      <c r="AD650" s="192">
        <v>17857539.962956939</v>
      </c>
      <c r="AE650" s="192">
        <f t="shared" si="48"/>
        <v>28158025.832941502</v>
      </c>
      <c r="AF650" s="192">
        <f>HLOOKUP(MAX(T650:AD650),T650:$AD$1158,COUNT(AD650:$AD$1158),FALSE)</f>
        <v>150000</v>
      </c>
      <c r="AK650">
        <v>647</v>
      </c>
      <c r="AL650" s="198">
        <v>20411477.559379064</v>
      </c>
    </row>
    <row r="651" spans="13:38" x14ac:dyDescent="0.25">
      <c r="M651">
        <v>649</v>
      </c>
      <c r="N651">
        <f t="shared" si="45"/>
        <v>-45</v>
      </c>
      <c r="O651">
        <f t="shared" si="46"/>
        <v>15000</v>
      </c>
      <c r="P651">
        <f t="shared" si="47"/>
        <v>0.35</v>
      </c>
      <c r="S651">
        <v>649</v>
      </c>
      <c r="T651" s="192">
        <v>31878126.14158348</v>
      </c>
      <c r="U651" s="192">
        <v>31521378.657337084</v>
      </c>
      <c r="V651" s="192">
        <v>30927210.42334789</v>
      </c>
      <c r="W651" s="192">
        <v>30062541.891969282</v>
      </c>
      <c r="X651" s="192">
        <v>29228450.697910637</v>
      </c>
      <c r="Y651" s="192">
        <v>27930674.64820642</v>
      </c>
      <c r="Z651" s="192">
        <v>27210647.842972368</v>
      </c>
      <c r="AA651" s="192">
        <v>26651798.579212081</v>
      </c>
      <c r="AB651" s="192">
        <v>25815741.721573189</v>
      </c>
      <c r="AC651" s="192">
        <v>24731564.967779469</v>
      </c>
      <c r="AD651" s="192">
        <v>23578042.149170931</v>
      </c>
      <c r="AE651" s="192">
        <f t="shared" si="48"/>
        <v>31878126.14158348</v>
      </c>
      <c r="AF651" s="192">
        <f>HLOOKUP(MAX(T651:AD651),T651:$AD$1158,COUNT(AD651:$AD$1158),FALSE)</f>
        <v>150000</v>
      </c>
      <c r="AK651">
        <v>648</v>
      </c>
      <c r="AL651" s="198">
        <v>25112664.925095417</v>
      </c>
    </row>
    <row r="652" spans="13:38" x14ac:dyDescent="0.25">
      <c r="M652">
        <v>650</v>
      </c>
      <c r="N652">
        <f t="shared" si="45"/>
        <v>-35</v>
      </c>
      <c r="O652">
        <f t="shared" si="46"/>
        <v>15000</v>
      </c>
      <c r="P652">
        <f t="shared" si="47"/>
        <v>0.35</v>
      </c>
      <c r="S652">
        <v>650</v>
      </c>
      <c r="T652" s="192">
        <v>35843560.651614346</v>
      </c>
      <c r="U652" s="192">
        <v>35692041.795518667</v>
      </c>
      <c r="V652" s="192">
        <v>35303102.189680189</v>
      </c>
      <c r="W652" s="192">
        <v>34466091.274685338</v>
      </c>
      <c r="X652" s="192">
        <v>33592873.280215167</v>
      </c>
      <c r="Y652" s="192">
        <v>32482234.536002204</v>
      </c>
      <c r="Z652" s="192">
        <v>32407454.121907555</v>
      </c>
      <c r="AA652" s="192">
        <v>31719619.438265584</v>
      </c>
      <c r="AB652" s="192">
        <v>31205659.41704645</v>
      </c>
      <c r="AC652" s="192">
        <v>30409749.646598917</v>
      </c>
      <c r="AD652" s="192">
        <v>29223457.529829368</v>
      </c>
      <c r="AE652" s="192">
        <f t="shared" si="48"/>
        <v>35843560.651614346</v>
      </c>
      <c r="AF652" s="192">
        <f>HLOOKUP(MAX(T652:AD652),T652:$AD$1158,COUNT(AD652:$AD$1158),FALSE)</f>
        <v>150000</v>
      </c>
      <c r="AK652">
        <v>649</v>
      </c>
      <c r="AL652" s="198">
        <v>29556944.93433509</v>
      </c>
    </row>
    <row r="653" spans="13:38" x14ac:dyDescent="0.25">
      <c r="M653">
        <v>651</v>
      </c>
      <c r="N653">
        <f t="shared" si="45"/>
        <v>-25</v>
      </c>
      <c r="O653">
        <f t="shared" si="46"/>
        <v>15000</v>
      </c>
      <c r="P653">
        <f t="shared" si="47"/>
        <v>0.35</v>
      </c>
      <c r="S653">
        <v>651</v>
      </c>
      <c r="T653" s="192">
        <v>39459434.011953846</v>
      </c>
      <c r="U653" s="192">
        <v>39604673.611362286</v>
      </c>
      <c r="V653" s="192">
        <v>39408265.512725458</v>
      </c>
      <c r="W653" s="192">
        <v>38974436.664345823</v>
      </c>
      <c r="X653" s="192">
        <v>38379222.302848913</v>
      </c>
      <c r="Y653" s="192">
        <v>37473812.186786674</v>
      </c>
      <c r="Z653" s="192">
        <v>37146151.315194592</v>
      </c>
      <c r="AA653" s="192">
        <v>36854844.811207965</v>
      </c>
      <c r="AB653" s="192">
        <v>36723846.788445622</v>
      </c>
      <c r="AC653" s="192">
        <v>35996941.004623614</v>
      </c>
      <c r="AD653" s="192">
        <v>35284631.333841711</v>
      </c>
      <c r="AE653" s="192">
        <f t="shared" si="48"/>
        <v>39604673.611362286</v>
      </c>
      <c r="AF653" s="192">
        <f>HLOOKUP(MAX(T653:AD653),T653:$AD$1158,COUNT(AD653:$AD$1158),FALSE)</f>
        <v>155000</v>
      </c>
      <c r="AK653">
        <v>650</v>
      </c>
      <c r="AL653" s="198">
        <v>34258132.300051443</v>
      </c>
    </row>
    <row r="654" spans="13:38" x14ac:dyDescent="0.25">
      <c r="M654">
        <v>652</v>
      </c>
      <c r="N654">
        <f t="shared" si="45"/>
        <v>-15</v>
      </c>
      <c r="O654">
        <f t="shared" si="46"/>
        <v>15000</v>
      </c>
      <c r="P654">
        <f t="shared" si="47"/>
        <v>0.35</v>
      </c>
      <c r="S654">
        <v>652</v>
      </c>
      <c r="T654" s="192">
        <v>43361874.212571137</v>
      </c>
      <c r="U654" s="192">
        <v>43599461.05831445</v>
      </c>
      <c r="V654" s="192">
        <v>43784157.279057764</v>
      </c>
      <c r="W654" s="192">
        <v>43151721.941159099</v>
      </c>
      <c r="X654" s="192">
        <v>42869448.64029748</v>
      </c>
      <c r="Y654" s="192">
        <v>42156570.031436875</v>
      </c>
      <c r="Z654" s="192">
        <v>42342957.594129778</v>
      </c>
      <c r="AA654" s="192">
        <v>42047488.844129778</v>
      </c>
      <c r="AB654" s="192">
        <v>41836818.592715167</v>
      </c>
      <c r="AC654" s="192">
        <v>41717096.772370517</v>
      </c>
      <c r="AD654" s="192">
        <v>40771877.749093764</v>
      </c>
      <c r="AE654" s="192">
        <f t="shared" si="48"/>
        <v>43784157.279057764</v>
      </c>
      <c r="AF654" s="192">
        <f>HLOOKUP(MAX(T654:AD654),T654:$AD$1158,COUNT(AD654:$AD$1158),FALSE)</f>
        <v>160000</v>
      </c>
      <c r="AK654">
        <v>651</v>
      </c>
      <c r="AL654" s="198">
        <v>38544900.399400562</v>
      </c>
    </row>
    <row r="655" spans="13:38" x14ac:dyDescent="0.25">
      <c r="M655">
        <v>653</v>
      </c>
      <c r="N655">
        <f t="shared" si="45"/>
        <v>-10</v>
      </c>
      <c r="O655">
        <f t="shared" si="46"/>
        <v>15000</v>
      </c>
      <c r="P655">
        <f t="shared" si="47"/>
        <v>0.35</v>
      </c>
      <c r="S655">
        <v>653</v>
      </c>
      <c r="T655" s="192">
        <v>45442518.984947681</v>
      </c>
      <c r="U655" s="192">
        <v>45596011.542175047</v>
      </c>
      <c r="V655" s="192">
        <v>45694423.241634928</v>
      </c>
      <c r="W655" s="192">
        <v>45555414.191352002</v>
      </c>
      <c r="X655" s="192">
        <v>45178984.391326286</v>
      </c>
      <c r="Y655" s="192">
        <v>44529090.44681754</v>
      </c>
      <c r="Z655" s="192">
        <v>44987141.621907555</v>
      </c>
      <c r="AA655" s="192">
        <v>44615101.530600972</v>
      </c>
      <c r="AB655" s="192">
        <v>44778923.305935331</v>
      </c>
      <c r="AC655" s="192">
        <v>44254500.924569592</v>
      </c>
      <c r="AD655" s="192">
        <v>43929347.447524846</v>
      </c>
      <c r="AE655" s="192">
        <f t="shared" si="48"/>
        <v>45694423.241634928</v>
      </c>
      <c r="AF655" s="192">
        <f>HLOOKUP(MAX(T655:AD655),T655:$AD$1158,COUNT(AD655:$AD$1158),FALSE)</f>
        <v>160000</v>
      </c>
      <c r="AK655">
        <v>652</v>
      </c>
      <c r="AL655" s="198">
        <v>43246087.765116908</v>
      </c>
    </row>
    <row r="656" spans="13:38" x14ac:dyDescent="0.25">
      <c r="M656">
        <v>654</v>
      </c>
      <c r="N656">
        <f t="shared" si="45"/>
        <v>-5</v>
      </c>
      <c r="O656">
        <f t="shared" si="46"/>
        <v>15000</v>
      </c>
      <c r="P656">
        <f t="shared" si="47"/>
        <v>0.35</v>
      </c>
      <c r="S656">
        <v>654</v>
      </c>
      <c r="T656" s="192">
        <v>47173602.607632868</v>
      </c>
      <c r="U656" s="192">
        <v>47608463.115927614</v>
      </c>
      <c r="V656" s="192">
        <v>47774305.250379778</v>
      </c>
      <c r="W656" s="192">
        <v>47732842.335642122</v>
      </c>
      <c r="X656" s="192">
        <v>47655797.662931226</v>
      </c>
      <c r="Y656" s="192">
        <v>47148147.682221338</v>
      </c>
      <c r="Z656" s="192">
        <v>47218246.945981637</v>
      </c>
      <c r="AA656" s="192">
        <v>47363707.819181219</v>
      </c>
      <c r="AB656" s="192">
        <v>47444082.127951793</v>
      </c>
      <c r="AC656" s="192">
        <v>47017205.882131323</v>
      </c>
      <c r="AD656" s="192">
        <v>46789598.540631838</v>
      </c>
      <c r="AE656" s="192">
        <f t="shared" si="48"/>
        <v>47774305.250379778</v>
      </c>
      <c r="AF656" s="192">
        <f>HLOOKUP(MAX(T656:AD656),T656:$AD$1158,COUNT(AD656:$AD$1158),FALSE)</f>
        <v>160000</v>
      </c>
      <c r="AK656">
        <v>653</v>
      </c>
      <c r="AL656" s="198">
        <v>45189730.418714732</v>
      </c>
    </row>
    <row r="657" spans="13:38" x14ac:dyDescent="0.25">
      <c r="M657">
        <v>655</v>
      </c>
      <c r="N657">
        <f t="shared" si="45"/>
        <v>0</v>
      </c>
      <c r="O657">
        <f t="shared" si="46"/>
        <v>15000</v>
      </c>
      <c r="P657">
        <f t="shared" si="47"/>
        <v>0.35</v>
      </c>
      <c r="S657">
        <v>655</v>
      </c>
      <c r="T657" s="192">
        <v>49058392.345287189</v>
      </c>
      <c r="U657" s="192">
        <v>49590798.989127204</v>
      </c>
      <c r="V657" s="192">
        <v>50000800.234947681</v>
      </c>
      <c r="W657" s="192">
        <v>50136534.585835025</v>
      </c>
      <c r="X657" s="192">
        <v>49965333.413960032</v>
      </c>
      <c r="Y657" s="192">
        <v>49520668.097602002</v>
      </c>
      <c r="Z657" s="192">
        <v>49725838.815194592</v>
      </c>
      <c r="AA657" s="192">
        <v>50017136.437686875</v>
      </c>
      <c r="AB657" s="192">
        <v>49891895.110204883</v>
      </c>
      <c r="AC657" s="192">
        <v>50066993.087956935</v>
      </c>
      <c r="AD657" s="192">
        <v>49808018.599145211</v>
      </c>
      <c r="AE657" s="192">
        <f t="shared" si="48"/>
        <v>50136534.585835025</v>
      </c>
      <c r="AF657" s="192">
        <f>HLOOKUP(MAX(T657:AD657),T657:$AD$1158,COUNT(AD657:$AD$1158),FALSE)</f>
        <v>165000</v>
      </c>
      <c r="AK657">
        <v>654</v>
      </c>
      <c r="AL657" s="198">
        <v>47656421.242052577</v>
      </c>
    </row>
    <row r="658" spans="13:38" x14ac:dyDescent="0.25">
      <c r="M658">
        <v>656</v>
      </c>
      <c r="N658">
        <f t="shared" si="45"/>
        <v>10</v>
      </c>
      <c r="O658">
        <f t="shared" si="46"/>
        <v>15000</v>
      </c>
      <c r="P658">
        <f t="shared" si="47"/>
        <v>0.35</v>
      </c>
      <c r="S658">
        <v>656</v>
      </c>
      <c r="T658" s="192">
        <v>52960832.545904472</v>
      </c>
      <c r="U658" s="192">
        <v>53503430.804970823</v>
      </c>
      <c r="V658" s="192">
        <v>53990948.206269696</v>
      </c>
      <c r="W658" s="192">
        <v>54241044.857825764</v>
      </c>
      <c r="X658" s="192">
        <v>54455559.751408577</v>
      </c>
      <c r="Y658" s="192">
        <v>54239469.336992443</v>
      </c>
      <c r="Z658" s="192">
        <v>54922645.094129778</v>
      </c>
      <c r="AA658" s="192">
        <v>55123964.538574219</v>
      </c>
      <c r="AB658" s="192">
        <v>55369593.316223398</v>
      </c>
      <c r="AC658" s="192">
        <v>55367102.197717756</v>
      </c>
      <c r="AD658" s="192">
        <v>55295265.014397271</v>
      </c>
      <c r="AE658" s="192">
        <f t="shared" si="48"/>
        <v>55369593.316223398</v>
      </c>
      <c r="AF658" s="192">
        <f>HLOOKUP(MAX(T658:AD658),T658:$AD$1158,COUNT(AD658:$AD$1158),FALSE)</f>
        <v>190000</v>
      </c>
      <c r="AK658">
        <v>655</v>
      </c>
      <c r="AL658" s="198">
        <v>49890917.784431085</v>
      </c>
    </row>
    <row r="659" spans="13:38" x14ac:dyDescent="0.25">
      <c r="M659">
        <v>657</v>
      </c>
      <c r="N659">
        <f t="shared" si="45"/>
        <v>20</v>
      </c>
      <c r="O659">
        <f t="shared" si="46"/>
        <v>15000</v>
      </c>
      <c r="P659">
        <f t="shared" si="47"/>
        <v>0.35</v>
      </c>
      <c r="S659">
        <v>657</v>
      </c>
      <c r="T659" s="192">
        <v>56743927.163960017</v>
      </c>
      <c r="U659" s="192">
        <v>57674093.94315242</v>
      </c>
      <c r="V659" s="192">
        <v>58366839.97260201</v>
      </c>
      <c r="W659" s="192">
        <v>58822165.252308801</v>
      </c>
      <c r="X659" s="192">
        <v>59005508.311079368</v>
      </c>
      <c r="Y659" s="192">
        <v>59231046.987776905</v>
      </c>
      <c r="Z659" s="192">
        <v>59797934.445981637</v>
      </c>
      <c r="AA659" s="192">
        <v>60525999.445660129</v>
      </c>
      <c r="AB659" s="192">
        <v>60759511.011696659</v>
      </c>
      <c r="AC659" s="192">
        <v>61087257.965464659</v>
      </c>
      <c r="AD659" s="192">
        <v>61312985.805935338</v>
      </c>
      <c r="AE659" s="192">
        <f t="shared" si="48"/>
        <v>61312985.805935338</v>
      </c>
      <c r="AF659" s="192">
        <f>HLOOKUP(MAX(T659:AD659),T659:$AD$1158,COUNT(AD659:$AD$1158),FALSE)</f>
        <v>200000</v>
      </c>
      <c r="AK659">
        <v>656</v>
      </c>
      <c r="AL659" s="198">
        <v>54335197.793670774</v>
      </c>
    </row>
    <row r="660" spans="13:38" x14ac:dyDescent="0.25">
      <c r="M660">
        <v>658</v>
      </c>
      <c r="N660">
        <f t="shared" si="45"/>
        <v>30</v>
      </c>
      <c r="O660">
        <f t="shared" si="46"/>
        <v>15000</v>
      </c>
      <c r="P660">
        <f t="shared" si="47"/>
        <v>0.35</v>
      </c>
      <c r="S660">
        <v>658</v>
      </c>
      <c r="T660" s="192">
        <v>60646367.364577308</v>
      </c>
      <c r="U660" s="192">
        <v>61477104.608983174</v>
      </c>
      <c r="V660" s="192">
        <v>62472003.295647271</v>
      </c>
      <c r="W660" s="192">
        <v>63119860.082555704</v>
      </c>
      <c r="X660" s="192">
        <v>63606331.356346861</v>
      </c>
      <c r="Y660" s="192">
        <v>63782606.875572681</v>
      </c>
      <c r="Z660" s="192">
        <v>64738067.547833472</v>
      </c>
      <c r="AA660" s="192">
        <v>65366018.012403965</v>
      </c>
      <c r="AB660" s="192">
        <v>66277698.383095831</v>
      </c>
      <c r="AC660" s="192">
        <v>66632478.234561875</v>
      </c>
      <c r="AD660" s="192">
        <v>67001854.19906804</v>
      </c>
      <c r="AE660" s="192">
        <f t="shared" si="48"/>
        <v>67001854.19906804</v>
      </c>
      <c r="AF660" s="192">
        <f>HLOOKUP(MAX(T660:AD660),T660:$AD$1158,COUNT(AD660:$AD$1158),FALSE)</f>
        <v>200000</v>
      </c>
      <c r="AK660">
        <v>657</v>
      </c>
      <c r="AL660" s="198">
        <v>59036385.159387119</v>
      </c>
    </row>
    <row r="661" spans="13:38" x14ac:dyDescent="0.25">
      <c r="M661">
        <v>659</v>
      </c>
      <c r="N661">
        <f t="shared" si="45"/>
        <v>40</v>
      </c>
      <c r="O661">
        <f t="shared" si="46"/>
        <v>15000</v>
      </c>
      <c r="P661">
        <f t="shared" si="47"/>
        <v>0.35</v>
      </c>
      <c r="S661">
        <v>659</v>
      </c>
      <c r="T661" s="192">
        <v>64262240.724916816</v>
      </c>
      <c r="U661" s="192">
        <v>65581513.205948204</v>
      </c>
      <c r="V661" s="192">
        <v>66847895.061979577</v>
      </c>
      <c r="W661" s="192">
        <v>67700980.477038726</v>
      </c>
      <c r="X661" s="192">
        <v>68316645.142355099</v>
      </c>
      <c r="Y661" s="192">
        <v>68694889.057928652</v>
      </c>
      <c r="Z661" s="192">
        <v>69733437.918203846</v>
      </c>
      <c r="AA661" s="192">
        <v>70768052.919489875</v>
      </c>
      <c r="AB661" s="192">
        <v>71390670.187365383</v>
      </c>
      <c r="AC661" s="192">
        <v>72199859.238612801</v>
      </c>
      <c r="AD661" s="192">
        <v>73019574.990606129</v>
      </c>
      <c r="AE661" s="192">
        <f t="shared" si="48"/>
        <v>73019574.990606129</v>
      </c>
      <c r="AF661" s="192">
        <f>HLOOKUP(MAX(T661:AD661),T661:$AD$1158,COUNT(AD661:$AD$1158),FALSE)</f>
        <v>200000</v>
      </c>
      <c r="AK661">
        <v>658</v>
      </c>
      <c r="AL661" s="198">
        <v>63323153.258736223</v>
      </c>
    </row>
    <row r="662" spans="13:38" x14ac:dyDescent="0.25">
      <c r="M662">
        <v>660</v>
      </c>
      <c r="N662">
        <f t="shared" si="45"/>
        <v>50</v>
      </c>
      <c r="O662">
        <f t="shared" si="46"/>
        <v>15000</v>
      </c>
      <c r="P662">
        <f t="shared" si="47"/>
        <v>0.35</v>
      </c>
      <c r="S662">
        <v>660</v>
      </c>
      <c r="T662" s="192">
        <v>68227675.234947681</v>
      </c>
      <c r="U662" s="192">
        <v>69590515.263561368</v>
      </c>
      <c r="V662" s="192">
        <v>70869640.657401383</v>
      </c>
      <c r="W662" s="192">
        <v>71878265.753851995</v>
      </c>
      <c r="X662" s="192">
        <v>72681067.724659607</v>
      </c>
      <c r="Y662" s="192">
        <v>73456942.371007353</v>
      </c>
      <c r="Z662" s="192">
        <v>74847688.496907562</v>
      </c>
      <c r="AA662" s="192">
        <v>75835873.778543368</v>
      </c>
      <c r="AB662" s="192">
        <v>76997933.72260201</v>
      </c>
      <c r="AC662" s="192">
        <v>77652743.112069592</v>
      </c>
      <c r="AD662" s="192">
        <v>78506821.405858174</v>
      </c>
      <c r="AE662" s="192">
        <f t="shared" si="48"/>
        <v>78506821.405858174</v>
      </c>
      <c r="AF662" s="192">
        <f>HLOOKUP(MAX(T662:AD662),T662:$AD$1158,COUNT(AD662:$AD$1158),FALSE)</f>
        <v>200000</v>
      </c>
      <c r="AK662">
        <v>659</v>
      </c>
      <c r="AL662" s="198">
        <v>68024340.624452576</v>
      </c>
    </row>
    <row r="663" spans="13:38" x14ac:dyDescent="0.25">
      <c r="M663">
        <v>661</v>
      </c>
      <c r="N663">
        <f t="shared" si="45"/>
        <v>-75</v>
      </c>
      <c r="O663">
        <f t="shared" si="46"/>
        <v>-5000</v>
      </c>
      <c r="P663">
        <f t="shared" si="47"/>
        <v>0.4</v>
      </c>
      <c r="S663">
        <v>661</v>
      </c>
      <c r="T663" s="192">
        <v>27855222.479423869</v>
      </c>
      <c r="U663" s="192">
        <v>26191406.772440847</v>
      </c>
      <c r="V663" s="192">
        <v>24725116.383744858</v>
      </c>
      <c r="W663" s="192">
        <v>22559412.414801955</v>
      </c>
      <c r="X663" s="192">
        <v>20508279.803240743</v>
      </c>
      <c r="Y663" s="192">
        <v>18299484.069573049</v>
      </c>
      <c r="Z663" s="192">
        <v>16518135.770318933</v>
      </c>
      <c r="AA663" s="192">
        <v>14797683.899176955</v>
      </c>
      <c r="AB663" s="192">
        <v>13187857.188786007</v>
      </c>
      <c r="AC663" s="192">
        <v>11171333.711098254</v>
      </c>
      <c r="AD663" s="192">
        <v>9239298.8843878619</v>
      </c>
      <c r="AE663" s="192">
        <f t="shared" si="48"/>
        <v>27855222.479423869</v>
      </c>
      <c r="AF663" s="192">
        <f>HLOOKUP(MAX(T663:AD663),T663:$AD$1158,COUNT(AD663:$AD$1158),FALSE)</f>
        <v>150000</v>
      </c>
      <c r="AK663">
        <v>660</v>
      </c>
      <c r="AL663" s="198">
        <v>72434674.101388246</v>
      </c>
    </row>
    <row r="664" spans="13:38" x14ac:dyDescent="0.25">
      <c r="M664">
        <v>662</v>
      </c>
      <c r="N664">
        <f t="shared" si="45"/>
        <v>-65</v>
      </c>
      <c r="O664">
        <f t="shared" si="46"/>
        <v>-5000</v>
      </c>
      <c r="P664">
        <f t="shared" si="47"/>
        <v>0.4</v>
      </c>
      <c r="S664">
        <v>662</v>
      </c>
      <c r="T664" s="192">
        <v>32552873.906893007</v>
      </c>
      <c r="U664" s="192">
        <v>31294380.666473769</v>
      </c>
      <c r="V664" s="192">
        <v>29799366.882073049</v>
      </c>
      <c r="W664" s="192">
        <v>28061443.303112142</v>
      </c>
      <c r="X664" s="192">
        <v>26227157.600308646</v>
      </c>
      <c r="Y664" s="192">
        <v>23957747.476208851</v>
      </c>
      <c r="Z664" s="192">
        <v>22670707.384902265</v>
      </c>
      <c r="AA664" s="192">
        <v>21167102.422518007</v>
      </c>
      <c r="AB664" s="192">
        <v>19774122.620884772</v>
      </c>
      <c r="AC664" s="192">
        <v>17805214.401684672</v>
      </c>
      <c r="AD664" s="192">
        <v>16084632.282021604</v>
      </c>
      <c r="AE664" s="192">
        <f t="shared" si="48"/>
        <v>32552873.906893007</v>
      </c>
      <c r="AF664" s="192">
        <f>HLOOKUP(MAX(T664:AD664),T664:$AD$1158,COUNT(AD664:$AD$1158),FALSE)</f>
        <v>150000</v>
      </c>
      <c r="AK664">
        <v>661</v>
      </c>
      <c r="AL664" s="198">
        <v>21263917.257766813</v>
      </c>
    </row>
    <row r="665" spans="13:38" x14ac:dyDescent="0.25">
      <c r="M665">
        <v>663</v>
      </c>
      <c r="N665">
        <f t="shared" si="45"/>
        <v>-55</v>
      </c>
      <c r="O665">
        <f t="shared" si="46"/>
        <v>-5000</v>
      </c>
      <c r="P665">
        <f t="shared" si="47"/>
        <v>0.4</v>
      </c>
      <c r="S665">
        <v>663</v>
      </c>
      <c r="T665" s="192">
        <v>37437518.96862141</v>
      </c>
      <c r="U665" s="192">
        <v>36202002.877443425</v>
      </c>
      <c r="V665" s="192">
        <v>35084550.861625515</v>
      </c>
      <c r="W665" s="192">
        <v>33343886.276684679</v>
      </c>
      <c r="X665" s="192">
        <v>31803774.75565844</v>
      </c>
      <c r="Y665" s="192">
        <v>29893472.182034466</v>
      </c>
      <c r="Z665" s="192">
        <v>28823278.999485597</v>
      </c>
      <c r="AA665" s="192">
        <v>27378077.699009776</v>
      </c>
      <c r="AB665" s="192">
        <v>26196550.604423869</v>
      </c>
      <c r="AC665" s="192">
        <v>24608326.742541153</v>
      </c>
      <c r="AD665" s="192">
        <v>23104591.53163581</v>
      </c>
      <c r="AE665" s="192">
        <f t="shared" si="48"/>
        <v>37437518.96862141</v>
      </c>
      <c r="AF665" s="192">
        <f>HLOOKUP(MAX(T665:AD665),T665:$AD$1158,COUNT(AD665:$AD$1158),FALSE)</f>
        <v>150000</v>
      </c>
      <c r="AK665">
        <v>662</v>
      </c>
      <c r="AL665" s="198">
        <v>26892812.277024295</v>
      </c>
    </row>
    <row r="666" spans="13:38" x14ac:dyDescent="0.25">
      <c r="M666">
        <v>664</v>
      </c>
      <c r="N666">
        <f t="shared" si="45"/>
        <v>-45</v>
      </c>
      <c r="O666">
        <f t="shared" si="46"/>
        <v>-5000</v>
      </c>
      <c r="P666">
        <f t="shared" si="47"/>
        <v>0.4</v>
      </c>
      <c r="S666">
        <v>664</v>
      </c>
      <c r="T666" s="192">
        <v>42135170.396090537</v>
      </c>
      <c r="U666" s="192">
        <v>41304976.771476343</v>
      </c>
      <c r="V666" s="192">
        <v>40369734.841177985</v>
      </c>
      <c r="W666" s="192">
        <v>38845917.164994858</v>
      </c>
      <c r="X666" s="192">
        <v>37522652.552726336</v>
      </c>
      <c r="Y666" s="192">
        <v>35869761.4052855</v>
      </c>
      <c r="Z666" s="192">
        <v>34822801.568930045</v>
      </c>
      <c r="AA666" s="192">
        <v>33747496.222350821</v>
      </c>
      <c r="AB666" s="192">
        <v>32782816.036522642</v>
      </c>
      <c r="AC666" s="192">
        <v>31093432.355967082</v>
      </c>
      <c r="AD666" s="192">
        <v>29796407.696759261</v>
      </c>
      <c r="AE666" s="192">
        <f t="shared" si="48"/>
        <v>42135170.396090537</v>
      </c>
      <c r="AF666" s="192">
        <f>HLOOKUP(MAX(T666:AD666),T666:$AD$1158,COUNT(AD666:$AD$1158),FALSE)</f>
        <v>150000</v>
      </c>
      <c r="AK666">
        <v>663</v>
      </c>
      <c r="AL666" s="198">
        <v>32297056.191144943</v>
      </c>
    </row>
    <row r="667" spans="13:38" x14ac:dyDescent="0.25">
      <c r="M667">
        <v>665</v>
      </c>
      <c r="N667">
        <f t="shared" si="45"/>
        <v>-35</v>
      </c>
      <c r="O667">
        <f t="shared" si="46"/>
        <v>-5000</v>
      </c>
      <c r="P667">
        <f t="shared" si="47"/>
        <v>0.4</v>
      </c>
      <c r="S667">
        <v>665</v>
      </c>
      <c r="T667" s="192">
        <v>47019815.457818933</v>
      </c>
      <c r="U667" s="192">
        <v>46136397.971322022</v>
      </c>
      <c r="V667" s="192">
        <v>45523446.582433127</v>
      </c>
      <c r="W667" s="192">
        <v>44347948.053305045</v>
      </c>
      <c r="X667" s="192">
        <v>42974205.407664619</v>
      </c>
      <c r="Y667" s="192">
        <v>41617266.750257201</v>
      </c>
      <c r="Z667" s="192">
        <v>40975373.183513381</v>
      </c>
      <c r="AA667" s="192">
        <v>39862709.096900731</v>
      </c>
      <c r="AB667" s="192">
        <v>39106221.386316873</v>
      </c>
      <c r="AC667" s="192">
        <v>37896544.696823567</v>
      </c>
      <c r="AD667" s="192">
        <v>36816366.946373463</v>
      </c>
      <c r="AE667" s="192">
        <f t="shared" si="48"/>
        <v>47019815.457818933</v>
      </c>
      <c r="AF667" s="192">
        <f>HLOOKUP(MAX(T667:AD667),T667:$AD$1158,COUNT(AD667:$AD$1158),FALSE)</f>
        <v>150000</v>
      </c>
      <c r="AK667">
        <v>664</v>
      </c>
      <c r="AL667" s="198">
        <v>37925951.210402429</v>
      </c>
    </row>
    <row r="668" spans="13:38" x14ac:dyDescent="0.25">
      <c r="M668">
        <v>666</v>
      </c>
      <c r="N668">
        <f t="shared" si="45"/>
        <v>-25</v>
      </c>
      <c r="O668">
        <f t="shared" si="46"/>
        <v>-5000</v>
      </c>
      <c r="P668">
        <f t="shared" si="47"/>
        <v>0.4</v>
      </c>
      <c r="S668">
        <v>666</v>
      </c>
      <c r="T668" s="192">
        <v>51871305.61985597</v>
      </c>
      <c r="U668" s="192">
        <v>51204735.042116784</v>
      </c>
      <c r="V668" s="192">
        <v>50808630.561985597</v>
      </c>
      <c r="W668" s="192">
        <v>49713112.501607515</v>
      </c>
      <c r="X668" s="192">
        <v>48732165.798611112</v>
      </c>
      <c r="Y668" s="192">
        <v>47593555.973508239</v>
      </c>
      <c r="Z668" s="192">
        <v>46840347.141846709</v>
      </c>
      <c r="AA668" s="192">
        <v>46232127.620241776</v>
      </c>
      <c r="AB668" s="192">
        <v>45692486.818415642</v>
      </c>
      <c r="AC668" s="192">
        <v>44746149.249292701</v>
      </c>
      <c r="AD668" s="192">
        <v>43884300.331147119</v>
      </c>
      <c r="AE668" s="192">
        <f t="shared" si="48"/>
        <v>51871305.61985597</v>
      </c>
      <c r="AF668" s="192">
        <f>HLOOKUP(MAX(T668:AD668),T668:$AD$1158,COUNT(AD668:$AD$1158),FALSE)</f>
        <v>150000</v>
      </c>
      <c r="AK668">
        <v>665</v>
      </c>
      <c r="AL668" s="198">
        <v>43554846.229659915</v>
      </c>
    </row>
    <row r="669" spans="13:38" x14ac:dyDescent="0.25">
      <c r="M669">
        <v>667</v>
      </c>
      <c r="N669">
        <f t="shared" si="45"/>
        <v>-15</v>
      </c>
      <c r="O669">
        <f t="shared" si="46"/>
        <v>-5000</v>
      </c>
      <c r="P669">
        <f t="shared" si="47"/>
        <v>0.4</v>
      </c>
      <c r="S669">
        <v>667</v>
      </c>
      <c r="T669" s="192">
        <v>56496016.268004119</v>
      </c>
      <c r="U669" s="192">
        <v>56273072.112911522</v>
      </c>
      <c r="V669" s="192">
        <v>55962342.303240746</v>
      </c>
      <c r="W669" s="192">
        <v>55215143.389917701</v>
      </c>
      <c r="X669" s="192">
        <v>54451043.595679022</v>
      </c>
      <c r="Y669" s="192">
        <v>53341061.31847994</v>
      </c>
      <c r="Z669" s="192">
        <v>53034965.197402269</v>
      </c>
      <c r="AA669" s="192">
        <v>52601546.143582828</v>
      </c>
      <c r="AB669" s="192">
        <v>52278752.250514403</v>
      </c>
      <c r="AC669" s="192">
        <v>51333537.72826647</v>
      </c>
      <c r="AD669" s="192">
        <v>50681659.593621403</v>
      </c>
      <c r="AE669" s="192">
        <f t="shared" si="48"/>
        <v>56496016.268004119</v>
      </c>
      <c r="AF669" s="192">
        <f>HLOOKUP(MAX(T669:AD669),T669:$AD$1158,COUNT(AD669:$AD$1158),FALSE)</f>
        <v>150000</v>
      </c>
      <c r="AK669">
        <v>666</v>
      </c>
      <c r="AL669" s="198">
        <v>49043718.98475676</v>
      </c>
    </row>
    <row r="670" spans="13:38" x14ac:dyDescent="0.25">
      <c r="M670">
        <v>668</v>
      </c>
      <c r="N670">
        <f t="shared" si="45"/>
        <v>-10</v>
      </c>
      <c r="O670">
        <f t="shared" si="46"/>
        <v>-5000</v>
      </c>
      <c r="P670">
        <f t="shared" si="47"/>
        <v>0.4</v>
      </c>
      <c r="S670">
        <v>668</v>
      </c>
      <c r="T670" s="192">
        <v>58938338.798868321</v>
      </c>
      <c r="U670" s="192">
        <v>58698481.02334106</v>
      </c>
      <c r="V670" s="192">
        <v>58622993.66640947</v>
      </c>
      <c r="W670" s="192">
        <v>57984959.169238687</v>
      </c>
      <c r="X670" s="192">
        <v>57148680.55555556</v>
      </c>
      <c r="Y670" s="192">
        <v>56329205.930105463</v>
      </c>
      <c r="Z670" s="192">
        <v>56090227.784207828</v>
      </c>
      <c r="AA670" s="192">
        <v>55606047.976144552</v>
      </c>
      <c r="AB670" s="192">
        <v>55385542.373971194</v>
      </c>
      <c r="AC670" s="192">
        <v>54758340.004501037</v>
      </c>
      <c r="AD670" s="192">
        <v>54215626.286008239</v>
      </c>
      <c r="AE670" s="192">
        <f t="shared" si="48"/>
        <v>58938338.798868321</v>
      </c>
      <c r="AF670" s="192">
        <f>HLOOKUP(MAX(T670:AD670),T670:$AD$1158,COUNT(AD670:$AD$1158),FALSE)</f>
        <v>150000</v>
      </c>
      <c r="AK670">
        <v>667</v>
      </c>
      <c r="AL670" s="198">
        <v>54672614.004014261</v>
      </c>
    </row>
    <row r="671" spans="13:38" x14ac:dyDescent="0.25">
      <c r="M671">
        <v>669</v>
      </c>
      <c r="N671">
        <f t="shared" si="45"/>
        <v>-5</v>
      </c>
      <c r="O671">
        <f t="shared" si="46"/>
        <v>-5000</v>
      </c>
      <c r="P671">
        <f t="shared" si="47"/>
        <v>0.4</v>
      </c>
      <c r="S671">
        <v>669</v>
      </c>
      <c r="T671" s="192">
        <v>61347506.430041149</v>
      </c>
      <c r="U671" s="192">
        <v>61215331.147119343</v>
      </c>
      <c r="V671" s="192">
        <v>61247526.282793209</v>
      </c>
      <c r="W671" s="192">
        <v>60497586.363490224</v>
      </c>
      <c r="X671" s="192">
        <v>60027660.751028806</v>
      </c>
      <c r="Y671" s="192">
        <v>59317350.54173097</v>
      </c>
      <c r="Z671" s="192">
        <v>59187536.811985597</v>
      </c>
      <c r="AA671" s="192">
        <v>58812521.42007459</v>
      </c>
      <c r="AB671" s="192">
        <v>58701180.2340535</v>
      </c>
      <c r="AC671" s="192">
        <v>58183142.280735597</v>
      </c>
      <c r="AD671" s="192">
        <v>57749592.978395067</v>
      </c>
      <c r="AE671" s="192">
        <f t="shared" si="48"/>
        <v>61347506.430041149</v>
      </c>
      <c r="AF671" s="192">
        <f>HLOOKUP(MAX(T671:AD671),T671:$AD$1158,COUNT(AD671:$AD$1158),FALSE)</f>
        <v>150000</v>
      </c>
      <c r="AK671">
        <v>668</v>
      </c>
      <c r="AL671" s="198">
        <v>57506295.341137603</v>
      </c>
    </row>
    <row r="672" spans="13:38" x14ac:dyDescent="0.25">
      <c r="M672">
        <v>670</v>
      </c>
      <c r="N672">
        <f t="shared" si="45"/>
        <v>0</v>
      </c>
      <c r="O672">
        <f t="shared" si="46"/>
        <v>-5000</v>
      </c>
      <c r="P672">
        <f t="shared" si="47"/>
        <v>0.4</v>
      </c>
      <c r="S672">
        <v>670</v>
      </c>
      <c r="T672" s="192">
        <v>63789828.960905351</v>
      </c>
      <c r="U672" s="192">
        <v>63766818.094135799</v>
      </c>
      <c r="V672" s="192">
        <v>63908177.64596194</v>
      </c>
      <c r="W672" s="192">
        <v>63229801.472479433</v>
      </c>
      <c r="X672" s="192">
        <v>62867558.352623463</v>
      </c>
      <c r="Y672" s="192">
        <v>62264930.635931075</v>
      </c>
      <c r="Z672" s="192">
        <v>62089750.353652269</v>
      </c>
      <c r="AA672" s="192">
        <v>62018994.864004627</v>
      </c>
      <c r="AB672" s="192">
        <v>62016818.094135813</v>
      </c>
      <c r="AC672" s="192">
        <v>61561452.345357515</v>
      </c>
      <c r="AD672" s="192">
        <v>61235585.53562244</v>
      </c>
      <c r="AE672" s="192">
        <f t="shared" si="48"/>
        <v>63908177.64596194</v>
      </c>
      <c r="AF672" s="192">
        <f>HLOOKUP(MAX(T672:AD672),T672:$AD$1158,COUNT(AD672:$AD$1158),FALSE)</f>
        <v>160000</v>
      </c>
      <c r="AK672">
        <v>669</v>
      </c>
      <c r="AL672" s="198">
        <v>60161486.759111114</v>
      </c>
    </row>
    <row r="673" spans="13:38" x14ac:dyDescent="0.25">
      <c r="M673">
        <v>671</v>
      </c>
      <c r="N673">
        <f t="shared" si="45"/>
        <v>10</v>
      </c>
      <c r="O673">
        <f t="shared" si="46"/>
        <v>-5000</v>
      </c>
      <c r="P673">
        <f t="shared" si="47"/>
        <v>0.4</v>
      </c>
      <c r="S673">
        <v>671</v>
      </c>
      <c r="T673" s="192">
        <v>68520635.288065851</v>
      </c>
      <c r="U673" s="192">
        <v>68835155.164930567</v>
      </c>
      <c r="V673" s="192">
        <v>68946309.397505149</v>
      </c>
      <c r="W673" s="192">
        <v>68731832.360789612</v>
      </c>
      <c r="X673" s="192">
        <v>68586436.149691373</v>
      </c>
      <c r="Y673" s="192">
        <v>67963758.559992298</v>
      </c>
      <c r="Z673" s="192">
        <v>68242321.968235597</v>
      </c>
      <c r="AA673" s="192">
        <v>68388413.387345672</v>
      </c>
      <c r="AB673" s="192">
        <v>68603083.526234582</v>
      </c>
      <c r="AC673" s="192">
        <v>68093050.170396104</v>
      </c>
      <c r="AD673" s="192">
        <v>68080918.933256179</v>
      </c>
      <c r="AE673" s="192">
        <f t="shared" si="48"/>
        <v>68946309.397505149</v>
      </c>
      <c r="AF673" s="192">
        <f>HLOOKUP(MAX(T673:AD673),T673:$AD$1158,COUNT(AD673:$AD$1158),FALSE)</f>
        <v>160000</v>
      </c>
      <c r="AK673">
        <v>670</v>
      </c>
      <c r="AL673" s="198">
        <v>62995168.096234441</v>
      </c>
    </row>
    <row r="674" spans="13:38" x14ac:dyDescent="0.25">
      <c r="M674">
        <v>672</v>
      </c>
      <c r="N674">
        <f t="shared" si="45"/>
        <v>20</v>
      </c>
      <c r="O674">
        <f t="shared" si="46"/>
        <v>-5000</v>
      </c>
      <c r="P674">
        <f t="shared" si="47"/>
        <v>0.4</v>
      </c>
      <c r="S674">
        <v>672</v>
      </c>
      <c r="T674" s="192">
        <v>73372125.450102895</v>
      </c>
      <c r="U674" s="192">
        <v>73777414.199138388</v>
      </c>
      <c r="V674" s="192">
        <v>74231493.377057612</v>
      </c>
      <c r="W674" s="192">
        <v>74096996.809092075</v>
      </c>
      <c r="X674" s="192">
        <v>74163053.305041164</v>
      </c>
      <c r="Y674" s="192">
        <v>73899483.26581791</v>
      </c>
      <c r="Z674" s="192">
        <v>74394893.58281894</v>
      </c>
      <c r="AA674" s="192">
        <v>74460097.897376552</v>
      </c>
      <c r="AB674" s="192">
        <v>75025511.509773672</v>
      </c>
      <c r="AC674" s="192">
        <v>74896162.511252582</v>
      </c>
      <c r="AD674" s="192">
        <v>75100878.182870373</v>
      </c>
      <c r="AE674" s="192">
        <f t="shared" si="48"/>
        <v>75100878.182870373</v>
      </c>
      <c r="AF674" s="192">
        <f>HLOOKUP(MAX(T674:AD674),T674:$AD$1158,COUNT(AD674:$AD$1158),FALSE)</f>
        <v>200000</v>
      </c>
      <c r="AK674">
        <v>671</v>
      </c>
      <c r="AL674" s="198">
        <v>68624063.115491927</v>
      </c>
    </row>
    <row r="675" spans="13:38" x14ac:dyDescent="0.25">
      <c r="M675">
        <v>673</v>
      </c>
      <c r="N675">
        <f t="shared" si="45"/>
        <v>30</v>
      </c>
      <c r="O675">
        <f t="shared" si="46"/>
        <v>-5000</v>
      </c>
      <c r="P675">
        <f t="shared" si="47"/>
        <v>0.4</v>
      </c>
      <c r="S675">
        <v>673</v>
      </c>
      <c r="T675" s="192">
        <v>77996836.09825103</v>
      </c>
      <c r="U675" s="192">
        <v>78845751.269933119</v>
      </c>
      <c r="V675" s="192">
        <v>79552796.10339506</v>
      </c>
      <c r="W675" s="192">
        <v>79599027.697402269</v>
      </c>
      <c r="X675" s="192">
        <v>79881931.10210906</v>
      </c>
      <c r="Y675" s="192">
        <v>79835207.971643522</v>
      </c>
      <c r="Z675" s="192">
        <v>80394416.152263388</v>
      </c>
      <c r="AA675" s="192">
        <v>80829516.420717597</v>
      </c>
      <c r="AB675" s="192">
        <v>81611776.941872433</v>
      </c>
      <c r="AC675" s="192">
        <v>81530043.201839</v>
      </c>
      <c r="AD675" s="192">
        <v>81840668.483153284</v>
      </c>
      <c r="AE675" s="192">
        <f t="shared" si="48"/>
        <v>81840668.483153284</v>
      </c>
      <c r="AF675" s="192">
        <f>HLOOKUP(MAX(T675:AD675),T675:$AD$1158,COUNT(AD675:$AD$1158),FALSE)</f>
        <v>200000</v>
      </c>
      <c r="AK675">
        <v>672</v>
      </c>
      <c r="AL675" s="198">
        <v>73989839.374623403</v>
      </c>
    </row>
    <row r="676" spans="13:38" x14ac:dyDescent="0.25">
      <c r="M676">
        <v>674</v>
      </c>
      <c r="N676">
        <f t="shared" si="45"/>
        <v>40</v>
      </c>
      <c r="O676">
        <f t="shared" si="46"/>
        <v>-5000</v>
      </c>
      <c r="P676">
        <f t="shared" si="47"/>
        <v>0.4</v>
      </c>
      <c r="S676">
        <v>674</v>
      </c>
      <c r="T676" s="192">
        <v>82881481.159979433</v>
      </c>
      <c r="U676" s="192">
        <v>83677172.469778821</v>
      </c>
      <c r="V676" s="192">
        <v>84670389.097865239</v>
      </c>
      <c r="W676" s="192">
        <v>85138659.256044239</v>
      </c>
      <c r="X676" s="192">
        <v>85372566.550925955</v>
      </c>
      <c r="Y676" s="192">
        <v>85623277.834040657</v>
      </c>
      <c r="Z676" s="192">
        <v>86546987.766846716</v>
      </c>
      <c r="AA676" s="192">
        <v>87040491.697209358</v>
      </c>
      <c r="AB676" s="192">
        <v>87890172.003600821</v>
      </c>
      <c r="AC676" s="192">
        <v>88333155.542695493</v>
      </c>
      <c r="AD676" s="192">
        <v>88860627.732767507</v>
      </c>
      <c r="AE676" s="192">
        <f t="shared" si="48"/>
        <v>88860627.732767507</v>
      </c>
      <c r="AF676" s="192">
        <f>HLOOKUP(MAX(T676:AD676),T676:$AD$1158,COUNT(AD676:$AD$1158),FALSE)</f>
        <v>200000</v>
      </c>
      <c r="AK676">
        <v>673</v>
      </c>
      <c r="AL676" s="198">
        <v>79618734.393880889</v>
      </c>
    </row>
    <row r="677" spans="13:38" x14ac:dyDescent="0.25">
      <c r="M677">
        <v>675</v>
      </c>
      <c r="N677">
        <f t="shared" si="45"/>
        <v>50</v>
      </c>
      <c r="O677">
        <f t="shared" si="46"/>
        <v>-5000</v>
      </c>
      <c r="P677">
        <f t="shared" si="47"/>
        <v>0.4</v>
      </c>
      <c r="S677">
        <v>675</v>
      </c>
      <c r="T677" s="192">
        <v>87732971.322016478</v>
      </c>
      <c r="U677" s="192">
        <v>88780146.363811746</v>
      </c>
      <c r="V677" s="192">
        <v>89991691.824202687</v>
      </c>
      <c r="W677" s="192">
        <v>90466223.034014925</v>
      </c>
      <c r="X677" s="192">
        <v>91091444.347993836</v>
      </c>
      <c r="Y677" s="192">
        <v>91559002.539866254</v>
      </c>
      <c r="Z677" s="192">
        <v>92454008.166152269</v>
      </c>
      <c r="AA677" s="192">
        <v>93409910.220550418</v>
      </c>
      <c r="AB677" s="192">
        <v>94476437.435699597</v>
      </c>
      <c r="AC677" s="192">
        <v>95136267.88355197</v>
      </c>
      <c r="AD677" s="192">
        <v>95880586.982381701</v>
      </c>
      <c r="AE677" s="192">
        <f t="shared" si="48"/>
        <v>95880586.982381701</v>
      </c>
      <c r="AF677" s="192">
        <f>HLOOKUP(MAX(T677:AD677),T677:$AD$1158,COUNT(AD677:$AD$1158),FALSE)</f>
        <v>200000</v>
      </c>
      <c r="AK677">
        <v>674</v>
      </c>
      <c r="AL677" s="198">
        <v>85286097.068127558</v>
      </c>
    </row>
    <row r="678" spans="13:38" x14ac:dyDescent="0.25">
      <c r="M678">
        <v>676</v>
      </c>
      <c r="N678">
        <f t="shared" si="45"/>
        <v>-75</v>
      </c>
      <c r="O678">
        <f t="shared" si="46"/>
        <v>-3000</v>
      </c>
      <c r="P678">
        <f t="shared" si="47"/>
        <v>0.4</v>
      </c>
      <c r="S678">
        <v>676</v>
      </c>
      <c r="T678" s="192">
        <v>27366199.765303504</v>
      </c>
      <c r="U678" s="192">
        <v>25745024.393968619</v>
      </c>
      <c r="V678" s="192">
        <v>24315402.84207819</v>
      </c>
      <c r="W678" s="192">
        <v>22191887.096514922</v>
      </c>
      <c r="X678" s="192">
        <v>20178417.96875</v>
      </c>
      <c r="Y678" s="192">
        <v>18006291.071887862</v>
      </c>
      <c r="Z678" s="192">
        <v>16254430.619855966</v>
      </c>
      <c r="AA678" s="192">
        <v>14560826.260288067</v>
      </c>
      <c r="AB678" s="192">
        <v>12974968.010545269</v>
      </c>
      <c r="AC678" s="192">
        <v>10984839.932163067</v>
      </c>
      <c r="AD678" s="192">
        <v>9076773.5661008246</v>
      </c>
      <c r="AE678" s="192">
        <f t="shared" si="48"/>
        <v>27366199.765303504</v>
      </c>
      <c r="AF678" s="192">
        <f>HLOOKUP(MAX(T678:AD678),T678:$AD$1158,COUNT(AD678:$AD$1158),FALSE)</f>
        <v>150000</v>
      </c>
      <c r="AK678">
        <v>675</v>
      </c>
      <c r="AL678" s="198">
        <v>90736502.168235227</v>
      </c>
    </row>
    <row r="679" spans="13:38" x14ac:dyDescent="0.25">
      <c r="M679">
        <v>677</v>
      </c>
      <c r="N679">
        <f t="shared" si="45"/>
        <v>-65</v>
      </c>
      <c r="O679">
        <f t="shared" si="46"/>
        <v>-3000</v>
      </c>
      <c r="P679">
        <f t="shared" si="47"/>
        <v>0.4</v>
      </c>
      <c r="S679">
        <v>677</v>
      </c>
      <c r="T679" s="192">
        <v>31999792.309670784</v>
      </c>
      <c r="U679" s="192">
        <v>30781389.491705254</v>
      </c>
      <c r="V679" s="192">
        <v>29326136.992026754</v>
      </c>
      <c r="W679" s="192">
        <v>27627761.300797328</v>
      </c>
      <c r="X679" s="192">
        <v>25831139.081790127</v>
      </c>
      <c r="Y679" s="192">
        <v>23601490.242412552</v>
      </c>
      <c r="Z679" s="192">
        <v>22340845.550411526</v>
      </c>
      <c r="AA679" s="192">
        <v>20864088.09960134</v>
      </c>
      <c r="AB679" s="192">
        <v>19495076.758616257</v>
      </c>
      <c r="AC679" s="192">
        <v>17554209.627379119</v>
      </c>
      <c r="AD679" s="192">
        <v>15857595.968364198</v>
      </c>
      <c r="AE679" s="192">
        <f t="shared" si="48"/>
        <v>31999792.309670784</v>
      </c>
      <c r="AF679" s="192">
        <f>HLOOKUP(MAX(T679:AD679),T679:$AD$1158,COUNT(AD679:$AD$1158),FALSE)</f>
        <v>150000</v>
      </c>
      <c r="AK679">
        <v>676</v>
      </c>
      <c r="AL679" s="198">
        <v>20919901.250528634</v>
      </c>
    </row>
    <row r="680" spans="13:38" x14ac:dyDescent="0.25">
      <c r="M680">
        <v>678</v>
      </c>
      <c r="N680">
        <f t="shared" si="45"/>
        <v>-55</v>
      </c>
      <c r="O680">
        <f t="shared" si="46"/>
        <v>-3000</v>
      </c>
      <c r="P680">
        <f t="shared" si="47"/>
        <v>0.4</v>
      </c>
      <c r="S680">
        <v>678</v>
      </c>
      <c r="T680" s="192">
        <v>36817828.575102888</v>
      </c>
      <c r="U680" s="192">
        <v>35624952.819573052</v>
      </c>
      <c r="V680" s="192">
        <v>34545164.287551448</v>
      </c>
      <c r="W680" s="192">
        <v>32846687.925990224</v>
      </c>
      <c r="X680" s="192">
        <v>31343245.241769545</v>
      </c>
      <c r="Y680" s="192">
        <v>29471058.264210388</v>
      </c>
      <c r="Z680" s="192">
        <v>28427260.480967086</v>
      </c>
      <c r="AA680" s="192">
        <v>27010552.380722739</v>
      </c>
      <c r="AB680" s="192">
        <v>25852993.746784981</v>
      </c>
      <c r="AC680" s="192">
        <v>24291165.284207825</v>
      </c>
      <c r="AD680" s="192">
        <v>22811398.533950623</v>
      </c>
      <c r="AE680" s="192">
        <f t="shared" si="48"/>
        <v>36817828.575102888</v>
      </c>
      <c r="AF680" s="192">
        <f>HLOOKUP(MAX(T680:AD680),T680:$AD$1158,COUNT(AD680:$AD$1158),FALSE)</f>
        <v>150000</v>
      </c>
      <c r="AK680">
        <v>677</v>
      </c>
      <c r="AL680" s="198">
        <v>26482639.585758343</v>
      </c>
    </row>
    <row r="681" spans="13:38" x14ac:dyDescent="0.25">
      <c r="M681">
        <v>679</v>
      </c>
      <c r="N681">
        <f t="shared" si="45"/>
        <v>-45</v>
      </c>
      <c r="O681">
        <f t="shared" si="46"/>
        <v>-3000</v>
      </c>
      <c r="P681">
        <f t="shared" si="47"/>
        <v>0.4</v>
      </c>
      <c r="S681">
        <v>679</v>
      </c>
      <c r="T681" s="192">
        <v>41451421.119470172</v>
      </c>
      <c r="U681" s="192">
        <v>40661317.917309679</v>
      </c>
      <c r="V681" s="192">
        <v>39764191.583076134</v>
      </c>
      <c r="W681" s="192">
        <v>38282562.130272642</v>
      </c>
      <c r="X681" s="192">
        <v>36995966.354809664</v>
      </c>
      <c r="Y681" s="192">
        <v>35380738.691165127</v>
      </c>
      <c r="Z681" s="192">
        <v>34362272.055041157</v>
      </c>
      <c r="AA681" s="192">
        <v>33313814.220036007</v>
      </c>
      <c r="AB681" s="192">
        <v>32373102.494855963</v>
      </c>
      <c r="AC681" s="192">
        <v>30713206.661522642</v>
      </c>
      <c r="AD681" s="192">
        <v>29440150.462962963</v>
      </c>
      <c r="AE681" s="192">
        <f t="shared" si="48"/>
        <v>41451421.119470172</v>
      </c>
      <c r="AF681" s="192">
        <f>HLOOKUP(MAX(T681:AD681),T681:$AD$1158,COUNT(AD681:$AD$1158),FALSE)</f>
        <v>150000</v>
      </c>
      <c r="AK681">
        <v>678</v>
      </c>
      <c r="AL681" s="198">
        <v>31823367.151499353</v>
      </c>
    </row>
    <row r="682" spans="13:38" x14ac:dyDescent="0.25">
      <c r="M682">
        <v>680</v>
      </c>
      <c r="N682">
        <f t="shared" si="45"/>
        <v>-35</v>
      </c>
      <c r="O682">
        <f t="shared" si="46"/>
        <v>-3000</v>
      </c>
      <c r="P682">
        <f t="shared" si="47"/>
        <v>0.4</v>
      </c>
      <c r="S682">
        <v>680</v>
      </c>
      <c r="T682" s="192">
        <v>46269457.384902269</v>
      </c>
      <c r="U682" s="192">
        <v>45429674.881044246</v>
      </c>
      <c r="V682" s="192">
        <v>44853392.32896091</v>
      </c>
      <c r="W682" s="192">
        <v>43718436.334555045</v>
      </c>
      <c r="X682" s="192">
        <v>42384454.973636836</v>
      </c>
      <c r="Y682" s="192">
        <v>41064185.153034985</v>
      </c>
      <c r="Z682" s="192">
        <v>40448686.985596716</v>
      </c>
      <c r="AA682" s="192">
        <v>39365510.746206284</v>
      </c>
      <c r="AB682" s="192">
        <v>38632991.496270582</v>
      </c>
      <c r="AC682" s="192">
        <v>37450162.318351343</v>
      </c>
      <c r="AD682" s="192">
        <v>36393953.028549388</v>
      </c>
      <c r="AE682" s="192">
        <f t="shared" si="48"/>
        <v>46269457.384902269</v>
      </c>
      <c r="AF682" s="192">
        <f>HLOOKUP(MAX(T682:AD682),T682:$AD$1158,COUNT(AD682:$AD$1158),FALSE)</f>
        <v>150000</v>
      </c>
      <c r="AK682">
        <v>679</v>
      </c>
      <c r="AL682" s="198">
        <v>37386105.486729063</v>
      </c>
    </row>
    <row r="683" spans="13:38" x14ac:dyDescent="0.25">
      <c r="M683">
        <v>681</v>
      </c>
      <c r="N683">
        <f t="shared" si="45"/>
        <v>-25</v>
      </c>
      <c r="O683">
        <f t="shared" si="46"/>
        <v>-3000</v>
      </c>
      <c r="P683">
        <f t="shared" si="47"/>
        <v>0.4</v>
      </c>
      <c r="S683">
        <v>681</v>
      </c>
      <c r="T683" s="192">
        <v>51054790.86291153</v>
      </c>
      <c r="U683" s="192">
        <v>50431855.267811224</v>
      </c>
      <c r="V683" s="192">
        <v>50072419.624485597</v>
      </c>
      <c r="W683" s="192">
        <v>49019089.787487142</v>
      </c>
      <c r="X683" s="192">
        <v>48075806.568287045</v>
      </c>
      <c r="Y683" s="192">
        <v>46973865.579989716</v>
      </c>
      <c r="Z683" s="192">
        <v>46250596.70781894</v>
      </c>
      <c r="AA683" s="192">
        <v>45668772.585519545</v>
      </c>
      <c r="AB683" s="192">
        <v>45153100.244341567</v>
      </c>
      <c r="AC683" s="192">
        <v>44233158.074524179</v>
      </c>
      <c r="AD683" s="192">
        <v>43395277.617026754</v>
      </c>
      <c r="AE683" s="192">
        <f t="shared" si="48"/>
        <v>51054790.86291153</v>
      </c>
      <c r="AF683" s="192">
        <f>HLOOKUP(MAX(T683:AD683),T683:$AD$1158,COUNT(AD683:$AD$1158),FALSE)</f>
        <v>150000</v>
      </c>
      <c r="AK683">
        <v>680</v>
      </c>
      <c r="AL683" s="198">
        <v>42948843.82195878</v>
      </c>
    </row>
    <row r="684" spans="13:38" x14ac:dyDescent="0.25">
      <c r="M684">
        <v>682</v>
      </c>
      <c r="N684">
        <f t="shared" si="45"/>
        <v>-15</v>
      </c>
      <c r="O684">
        <f t="shared" si="46"/>
        <v>-3000</v>
      </c>
      <c r="P684">
        <f t="shared" si="47"/>
        <v>0.4</v>
      </c>
      <c r="S684">
        <v>682</v>
      </c>
      <c r="T684" s="192">
        <v>55616437.27494856</v>
      </c>
      <c r="U684" s="192">
        <v>55434035.654578201</v>
      </c>
      <c r="V684" s="192">
        <v>55161620.370370373</v>
      </c>
      <c r="W684" s="192">
        <v>54454963.991769552</v>
      </c>
      <c r="X684" s="192">
        <v>53728527.681327164</v>
      </c>
      <c r="Y684" s="192">
        <v>52657312.041859582</v>
      </c>
      <c r="Z684" s="192">
        <v>52378605.967078201</v>
      </c>
      <c r="AA684" s="192">
        <v>51972034.424832828</v>
      </c>
      <c r="AB684" s="192">
        <v>51673208.99241256</v>
      </c>
      <c r="AC684" s="192">
        <v>50756487.670396097</v>
      </c>
      <c r="AD684" s="192">
        <v>50128577.996399179</v>
      </c>
      <c r="AE684" s="192">
        <f t="shared" si="48"/>
        <v>55616437.27494856</v>
      </c>
      <c r="AF684" s="192">
        <f>HLOOKUP(MAX(T684:AD684),T684:$AD$1158,COUNT(AD684:$AD$1158),FALSE)</f>
        <v>150000</v>
      </c>
      <c r="AK684">
        <v>681</v>
      </c>
      <c r="AL684" s="198">
        <v>48373205.58168526</v>
      </c>
    </row>
    <row r="685" spans="13:38" x14ac:dyDescent="0.25">
      <c r="M685">
        <v>683</v>
      </c>
      <c r="N685">
        <f t="shared" si="45"/>
        <v>-10</v>
      </c>
      <c r="O685">
        <f t="shared" si="46"/>
        <v>-3000</v>
      </c>
      <c r="P685">
        <f t="shared" si="47"/>
        <v>0.4</v>
      </c>
      <c r="S685">
        <v>683</v>
      </c>
      <c r="T685" s="192">
        <v>58025455.407664619</v>
      </c>
      <c r="U685" s="192">
        <v>57827785.855516978</v>
      </c>
      <c r="V685" s="192">
        <v>57788967.335390948</v>
      </c>
      <c r="W685" s="192">
        <v>57191475.372942388</v>
      </c>
      <c r="X685" s="192">
        <v>56394958.043981485</v>
      </c>
      <c r="Y685" s="192">
        <v>55612152.25533694</v>
      </c>
      <c r="Z685" s="192">
        <v>55401016.268004119</v>
      </c>
      <c r="AA685" s="192">
        <v>54945329.660172328</v>
      </c>
      <c r="AB685" s="192">
        <v>54748792.518647119</v>
      </c>
      <c r="AC685" s="192">
        <v>54147985.548482515</v>
      </c>
      <c r="AD685" s="192">
        <v>53629240.290637866</v>
      </c>
      <c r="AE685" s="192">
        <f t="shared" si="48"/>
        <v>58025455.407664619</v>
      </c>
      <c r="AF685" s="192">
        <f>HLOOKUP(MAX(T685:AD685),T685:$AD$1158,COUNT(AD685:$AD$1158),FALSE)</f>
        <v>150000</v>
      </c>
      <c r="AK685">
        <v>682</v>
      </c>
      <c r="AL685" s="198">
        <v>53935943.916914962</v>
      </c>
    </row>
    <row r="686" spans="13:38" x14ac:dyDescent="0.25">
      <c r="M686">
        <v>684</v>
      </c>
      <c r="N686">
        <f t="shared" si="45"/>
        <v>-5</v>
      </c>
      <c r="O686">
        <f t="shared" si="46"/>
        <v>-3000</v>
      </c>
      <c r="P686">
        <f t="shared" si="47"/>
        <v>0.4</v>
      </c>
      <c r="S686">
        <v>684</v>
      </c>
      <c r="T686" s="192">
        <v>60401770.752957828</v>
      </c>
      <c r="U686" s="192">
        <v>60311783.693415649</v>
      </c>
      <c r="V686" s="192">
        <v>60380647.665895067</v>
      </c>
      <c r="W686" s="192">
        <v>59673890.616962455</v>
      </c>
      <c r="X686" s="192">
        <v>59240633.841306597</v>
      </c>
      <c r="Y686" s="192">
        <v>58566992.468814306</v>
      </c>
      <c r="Z686" s="192">
        <v>58465020.897633746</v>
      </c>
      <c r="AA686" s="192">
        <v>58118498.705954216</v>
      </c>
      <c r="AB686" s="192">
        <v>58031125.980581269</v>
      </c>
      <c r="AC686" s="192">
        <v>57539483.426568933</v>
      </c>
      <c r="AD686" s="192">
        <v>57129902.584876545</v>
      </c>
      <c r="AE686" s="192">
        <f t="shared" si="48"/>
        <v>60401770.752957828</v>
      </c>
      <c r="AF686" s="192">
        <f>HLOOKUP(MAX(T686:AD686),T686:$AD$1158,COUNT(AD686:$AD$1158),FALSE)</f>
        <v>150000</v>
      </c>
      <c r="AK686">
        <v>683</v>
      </c>
      <c r="AL686" s="198">
        <v>56736320.855890155</v>
      </c>
    </row>
    <row r="687" spans="13:38" x14ac:dyDescent="0.25">
      <c r="M687">
        <v>685</v>
      </c>
      <c r="N687">
        <f t="shared" si="45"/>
        <v>0</v>
      </c>
      <c r="O687">
        <f t="shared" si="46"/>
        <v>-3000</v>
      </c>
      <c r="P687">
        <f t="shared" si="47"/>
        <v>0.4</v>
      </c>
      <c r="S687">
        <v>685</v>
      </c>
      <c r="T687" s="192">
        <v>62810788.885673881</v>
      </c>
      <c r="U687" s="192">
        <v>62829966.242283955</v>
      </c>
      <c r="V687" s="192">
        <v>63007994.630915634</v>
      </c>
      <c r="W687" s="192">
        <v>62373253.440072015</v>
      </c>
      <c r="X687" s="192">
        <v>62047679.157021619</v>
      </c>
      <c r="Y687" s="192">
        <v>61481720.277134776</v>
      </c>
      <c r="Z687" s="192">
        <v>61336027.842078201</v>
      </c>
      <c r="AA687" s="192">
        <v>61291667.751736119</v>
      </c>
      <c r="AB687" s="192">
        <v>61313459.44251544</v>
      </c>
      <c r="AC687" s="192">
        <v>60884941.205311224</v>
      </c>
      <c r="AD687" s="192">
        <v>60583042.856224284</v>
      </c>
      <c r="AE687" s="192">
        <f t="shared" si="48"/>
        <v>63007994.630915634</v>
      </c>
      <c r="AF687" s="192">
        <f>HLOOKUP(MAX(T687:AD687),T687:$AD$1158,COUNT(AD687:$AD$1158),FALSE)</f>
        <v>160000</v>
      </c>
      <c r="AK687">
        <v>684</v>
      </c>
      <c r="AL687" s="198">
        <v>59360305.676641457</v>
      </c>
    </row>
    <row r="688" spans="13:38" x14ac:dyDescent="0.25">
      <c r="M688">
        <v>686</v>
      </c>
      <c r="N688">
        <f t="shared" si="45"/>
        <v>10</v>
      </c>
      <c r="O688">
        <f t="shared" si="46"/>
        <v>-3000</v>
      </c>
      <c r="P688">
        <f t="shared" si="47"/>
        <v>0.4</v>
      </c>
      <c r="S688">
        <v>686</v>
      </c>
      <c r="T688" s="192">
        <v>67477084.217464</v>
      </c>
      <c r="U688" s="192">
        <v>67832146.62905094</v>
      </c>
      <c r="V688" s="192">
        <v>67983062.146347746</v>
      </c>
      <c r="W688" s="192">
        <v>67809127.644354433</v>
      </c>
      <c r="X688" s="192">
        <v>67700400.270061746</v>
      </c>
      <c r="Y688" s="192">
        <v>67117031.852816373</v>
      </c>
      <c r="Z688" s="192">
        <v>67422442.772633761</v>
      </c>
      <c r="AA688" s="192">
        <v>67594929.591049388</v>
      </c>
      <c r="AB688" s="192">
        <v>67833568.190586433</v>
      </c>
      <c r="AC688" s="192">
        <v>67353022.681970179</v>
      </c>
      <c r="AD688" s="192">
        <v>67363865.258487672</v>
      </c>
      <c r="AE688" s="192">
        <f t="shared" si="48"/>
        <v>67983062.146347746</v>
      </c>
      <c r="AF688" s="192">
        <f>HLOOKUP(MAX(T688:AD688),T688:$AD$1158,COUNT(AD688:$AD$1158),FALSE)</f>
        <v>160000</v>
      </c>
      <c r="AK688">
        <v>685</v>
      </c>
      <c r="AL688" s="198">
        <v>62160682.615616634</v>
      </c>
    </row>
    <row r="689" spans="13:38" x14ac:dyDescent="0.25">
      <c r="M689">
        <v>687</v>
      </c>
      <c r="N689">
        <f t="shared" si="45"/>
        <v>20</v>
      </c>
      <c r="O689">
        <f t="shared" si="46"/>
        <v>-3000</v>
      </c>
      <c r="P689">
        <f t="shared" si="47"/>
        <v>0.4</v>
      </c>
      <c r="S689">
        <v>687</v>
      </c>
      <c r="T689" s="192">
        <v>72262417.695473269</v>
      </c>
      <c r="U689" s="192">
        <v>72709894.667888388</v>
      </c>
      <c r="V689" s="192">
        <v>73202089.441872448</v>
      </c>
      <c r="W689" s="192">
        <v>73109781.097286522</v>
      </c>
      <c r="X689" s="192">
        <v>73212506.430041164</v>
      </c>
      <c r="Y689" s="192">
        <v>72986599.874614209</v>
      </c>
      <c r="Z689" s="192">
        <v>73508857.703189313</v>
      </c>
      <c r="AA689" s="192">
        <v>73603549.864969149</v>
      </c>
      <c r="AB689" s="192">
        <v>74191485.178755149</v>
      </c>
      <c r="AC689" s="192">
        <v>74089978.338798866</v>
      </c>
      <c r="AD689" s="192">
        <v>74317667.82407409</v>
      </c>
      <c r="AE689" s="192">
        <f t="shared" si="48"/>
        <v>74317667.82407409</v>
      </c>
      <c r="AF689" s="192">
        <f>HLOOKUP(MAX(T689:AD689),T689:$AD$1158,COUNT(AD689:$AD$1158),FALSE)</f>
        <v>200000</v>
      </c>
      <c r="AK689">
        <v>686</v>
      </c>
      <c r="AL689" s="198">
        <v>67723420.950846359</v>
      </c>
    </row>
    <row r="690" spans="13:38" x14ac:dyDescent="0.25">
      <c r="M690">
        <v>688</v>
      </c>
      <c r="N690">
        <f t="shared" si="45"/>
        <v>30</v>
      </c>
      <c r="O690">
        <f t="shared" si="46"/>
        <v>-3000</v>
      </c>
      <c r="P690">
        <f t="shared" si="47"/>
        <v>0.4</v>
      </c>
      <c r="S690">
        <v>688</v>
      </c>
      <c r="T690" s="192">
        <v>76824064.107510298</v>
      </c>
      <c r="U690" s="192">
        <v>77712075.054655358</v>
      </c>
      <c r="V690" s="192">
        <v>78456783.371913582</v>
      </c>
      <c r="W690" s="192">
        <v>78545655.30156894</v>
      </c>
      <c r="X690" s="192">
        <v>78865227.543081269</v>
      </c>
      <c r="Y690" s="192">
        <v>78856167.896412045</v>
      </c>
      <c r="Z690" s="192">
        <v>79443869.277263388</v>
      </c>
      <c r="AA690" s="192">
        <v>79906811.704282418</v>
      </c>
      <c r="AB690" s="192">
        <v>80711593.926826134</v>
      </c>
      <c r="AC690" s="192">
        <v>80659348.034014925</v>
      </c>
      <c r="AD690" s="192">
        <v>80993941.775977373</v>
      </c>
      <c r="AE690" s="192">
        <f t="shared" si="48"/>
        <v>80993941.775977373</v>
      </c>
      <c r="AF690" s="192">
        <f>HLOOKUP(MAX(T690:AD690),T690:$AD$1158,COUNT(AD690:$AD$1158),FALSE)</f>
        <v>200000</v>
      </c>
      <c r="AK690">
        <v>687</v>
      </c>
      <c r="AL690" s="198">
        <v>73026132.973866701</v>
      </c>
    </row>
    <row r="691" spans="13:38" x14ac:dyDescent="0.25">
      <c r="M691">
        <v>689</v>
      </c>
      <c r="N691">
        <f t="shared" si="45"/>
        <v>40</v>
      </c>
      <c r="O691">
        <f t="shared" si="46"/>
        <v>-3000</v>
      </c>
      <c r="P691">
        <f t="shared" si="47"/>
        <v>0.4</v>
      </c>
      <c r="S691">
        <v>689</v>
      </c>
      <c r="T691" s="192">
        <v>81642100.372942388</v>
      </c>
      <c r="U691" s="192">
        <v>82480432.018389925</v>
      </c>
      <c r="V691" s="192">
        <v>83510317.48328191</v>
      </c>
      <c r="W691" s="192">
        <v>84018678.063914612</v>
      </c>
      <c r="X691" s="192">
        <v>84292346.643518537</v>
      </c>
      <c r="Y691" s="192">
        <v>84579726.763438791</v>
      </c>
      <c r="Z691" s="192">
        <v>85530284.20781894</v>
      </c>
      <c r="AA691" s="192">
        <v>86053275.985403806</v>
      </c>
      <c r="AB691" s="192">
        <v>86926924.752443418</v>
      </c>
      <c r="AC691" s="192">
        <v>87396303.690843642</v>
      </c>
      <c r="AD691" s="192">
        <v>87947744.341563791</v>
      </c>
      <c r="AE691" s="192">
        <f t="shared" si="48"/>
        <v>87947744.341563791</v>
      </c>
      <c r="AF691" s="192">
        <f>HLOOKUP(MAX(T691:AD691),T691:$AD$1158,COUNT(AD691:$AD$1158),FALSE)</f>
        <v>200000</v>
      </c>
      <c r="AK691">
        <v>688</v>
      </c>
      <c r="AL691" s="198">
        <v>78588871.309096411</v>
      </c>
    </row>
    <row r="692" spans="13:38" x14ac:dyDescent="0.25">
      <c r="M692">
        <v>690</v>
      </c>
      <c r="N692">
        <f t="shared" si="45"/>
        <v>50</v>
      </c>
      <c r="O692">
        <f t="shared" si="46"/>
        <v>-3000</v>
      </c>
      <c r="P692">
        <f t="shared" si="47"/>
        <v>0.4</v>
      </c>
      <c r="S692">
        <v>690</v>
      </c>
      <c r="T692" s="192">
        <v>86427433.850951657</v>
      </c>
      <c r="U692" s="192">
        <v>87516797.116126552</v>
      </c>
      <c r="V692" s="192">
        <v>88765011.41332306</v>
      </c>
      <c r="W692" s="192">
        <v>89282182.958783433</v>
      </c>
      <c r="X692" s="192">
        <v>89945067.756558642</v>
      </c>
      <c r="Y692" s="192">
        <v>90449294.785236627</v>
      </c>
      <c r="Z692" s="192">
        <v>91373788.258744866</v>
      </c>
      <c r="AA692" s="192">
        <v>92356537.824717075</v>
      </c>
      <c r="AB692" s="192">
        <v>93447033.500514403</v>
      </c>
      <c r="AC692" s="192">
        <v>94133259.347672343</v>
      </c>
      <c r="AD692" s="192">
        <v>94901546.907150209</v>
      </c>
      <c r="AE692" s="192">
        <f t="shared" si="48"/>
        <v>94901546.907150209</v>
      </c>
      <c r="AF692" s="192">
        <f>HLOOKUP(MAX(T692:AD692),T692:$AD$1158,COUNT(AD692:$AD$1158),FALSE)</f>
        <v>200000</v>
      </c>
      <c r="AK692">
        <v>689</v>
      </c>
      <c r="AL692" s="198">
        <v>84189625.187046781</v>
      </c>
    </row>
    <row r="693" spans="13:38" x14ac:dyDescent="0.25">
      <c r="M693">
        <v>691</v>
      </c>
      <c r="N693">
        <f t="shared" si="45"/>
        <v>-75</v>
      </c>
      <c r="O693">
        <f t="shared" si="46"/>
        <v>-1000</v>
      </c>
      <c r="P693">
        <f t="shared" si="47"/>
        <v>0.4</v>
      </c>
      <c r="S693">
        <v>691</v>
      </c>
      <c r="T693" s="192">
        <v>26877177.051183131</v>
      </c>
      <c r="U693" s="192">
        <v>25298642.015496399</v>
      </c>
      <c r="V693" s="192">
        <v>23905689.300411522</v>
      </c>
      <c r="W693" s="192">
        <v>21824361.778227888</v>
      </c>
      <c r="X693" s="192">
        <v>19848556.134259261</v>
      </c>
      <c r="Y693" s="192">
        <v>17713098.074202675</v>
      </c>
      <c r="Z693" s="192">
        <v>15990725.469393004</v>
      </c>
      <c r="AA693" s="192">
        <v>14323968.621399179</v>
      </c>
      <c r="AB693" s="192">
        <v>12762078.832304528</v>
      </c>
      <c r="AC693" s="192">
        <v>10798346.153227881</v>
      </c>
      <c r="AD693" s="192">
        <v>8914248.2478137873</v>
      </c>
      <c r="AE693" s="192">
        <f t="shared" si="48"/>
        <v>26877177.051183131</v>
      </c>
      <c r="AF693" s="192">
        <f>HLOOKUP(MAX(T693:AD693),T693:$AD$1158,COUNT(AD693:$AD$1158),FALSE)</f>
        <v>150000</v>
      </c>
      <c r="AK693">
        <v>690</v>
      </c>
      <c r="AL693" s="198">
        <v>89575971.4040526</v>
      </c>
    </row>
    <row r="694" spans="13:38" x14ac:dyDescent="0.25">
      <c r="M694">
        <v>692</v>
      </c>
      <c r="N694">
        <f t="shared" si="45"/>
        <v>-65</v>
      </c>
      <c r="O694">
        <f t="shared" si="46"/>
        <v>-1000</v>
      </c>
      <c r="P694">
        <f t="shared" si="47"/>
        <v>0.4</v>
      </c>
      <c r="S694">
        <v>692</v>
      </c>
      <c r="T694" s="192">
        <v>31446710.71244856</v>
      </c>
      <c r="U694" s="192">
        <v>30268398.316936731</v>
      </c>
      <c r="V694" s="192">
        <v>28852907.101980455</v>
      </c>
      <c r="W694" s="192">
        <v>27194079.298482515</v>
      </c>
      <c r="X694" s="192">
        <v>25435120.563271604</v>
      </c>
      <c r="Y694" s="192">
        <v>23245233.008616257</v>
      </c>
      <c r="Z694" s="192">
        <v>22010983.715920784</v>
      </c>
      <c r="AA694" s="192">
        <v>20561073.776684672</v>
      </c>
      <c r="AB694" s="192">
        <v>19216030.896347739</v>
      </c>
      <c r="AC694" s="192">
        <v>17303204.85307356</v>
      </c>
      <c r="AD694" s="192">
        <v>15630559.654706791</v>
      </c>
      <c r="AE694" s="192">
        <f t="shared" si="48"/>
        <v>31446710.71244856</v>
      </c>
      <c r="AF694" s="192">
        <f>HLOOKUP(MAX(T694:AD694),T694:$AD$1158,COUNT(AD694:$AD$1158),FALSE)</f>
        <v>150000</v>
      </c>
      <c r="AK694">
        <v>691</v>
      </c>
      <c r="AL694" s="198">
        <v>20575885.243290454</v>
      </c>
    </row>
    <row r="695" spans="13:38" x14ac:dyDescent="0.25">
      <c r="M695">
        <v>693</v>
      </c>
      <c r="N695">
        <f t="shared" si="45"/>
        <v>-55</v>
      </c>
      <c r="O695">
        <f t="shared" si="46"/>
        <v>-1000</v>
      </c>
      <c r="P695">
        <f t="shared" si="47"/>
        <v>0.4</v>
      </c>
      <c r="S695">
        <v>693</v>
      </c>
      <c r="T695" s="192">
        <v>36198138.181584366</v>
      </c>
      <c r="U695" s="192">
        <v>35047902.761702679</v>
      </c>
      <c r="V695" s="192">
        <v>34005777.713477373</v>
      </c>
      <c r="W695" s="192">
        <v>32349489.575295784</v>
      </c>
      <c r="X695" s="192">
        <v>30882715.727880664</v>
      </c>
      <c r="Y695" s="192">
        <v>29048644.346386321</v>
      </c>
      <c r="Z695" s="192">
        <v>28031241.962448563</v>
      </c>
      <c r="AA695" s="192">
        <v>26643027.062435705</v>
      </c>
      <c r="AB695" s="192">
        <v>25509436.889146097</v>
      </c>
      <c r="AC695" s="192">
        <v>23974003.825874493</v>
      </c>
      <c r="AD695" s="192">
        <v>22518205.536265437</v>
      </c>
      <c r="AE695" s="192">
        <f t="shared" si="48"/>
        <v>36198138.181584366</v>
      </c>
      <c r="AF695" s="192">
        <f>HLOOKUP(MAX(T695:AD695),T695:$AD$1158,COUNT(AD695:$AD$1158),FALSE)</f>
        <v>150000</v>
      </c>
      <c r="AK695">
        <v>692</v>
      </c>
      <c r="AL695" s="198">
        <v>26072466.894492384</v>
      </c>
    </row>
    <row r="696" spans="13:38" x14ac:dyDescent="0.25">
      <c r="M696">
        <v>694</v>
      </c>
      <c r="N696">
        <f t="shared" si="45"/>
        <v>-45</v>
      </c>
      <c r="O696">
        <f t="shared" si="46"/>
        <v>-1000</v>
      </c>
      <c r="P696">
        <f t="shared" si="47"/>
        <v>0.4</v>
      </c>
      <c r="S696">
        <v>694</v>
      </c>
      <c r="T696" s="192">
        <v>40767671.842849806</v>
      </c>
      <c r="U696" s="192">
        <v>40017659.063143015</v>
      </c>
      <c r="V696" s="192">
        <v>39158648.324974284</v>
      </c>
      <c r="W696" s="192">
        <v>37719207.095550418</v>
      </c>
      <c r="X696" s="192">
        <v>36469280.156893007</v>
      </c>
      <c r="Y696" s="192">
        <v>34891715.977044761</v>
      </c>
      <c r="Z696" s="192">
        <v>33901742.541152269</v>
      </c>
      <c r="AA696" s="192">
        <v>32880132.217721194</v>
      </c>
      <c r="AB696" s="192">
        <v>31963388.953189306</v>
      </c>
      <c r="AC696" s="192">
        <v>30332980.967078198</v>
      </c>
      <c r="AD696" s="192">
        <v>29083893.229166668</v>
      </c>
      <c r="AE696" s="192">
        <f t="shared" si="48"/>
        <v>40767671.842849806</v>
      </c>
      <c r="AF696" s="192">
        <f>HLOOKUP(MAX(T696:AD696),T696:$AD$1158,COUNT(AD696:$AD$1158),FALSE)</f>
        <v>150000</v>
      </c>
      <c r="AK696">
        <v>693</v>
      </c>
      <c r="AL696" s="198">
        <v>31349678.111853771</v>
      </c>
    </row>
    <row r="697" spans="13:38" x14ac:dyDescent="0.25">
      <c r="M697">
        <v>695</v>
      </c>
      <c r="N697">
        <f t="shared" si="45"/>
        <v>-35</v>
      </c>
      <c r="O697">
        <f t="shared" si="46"/>
        <v>-1000</v>
      </c>
      <c r="P697">
        <f t="shared" si="47"/>
        <v>0.4</v>
      </c>
      <c r="S697">
        <v>695</v>
      </c>
      <c r="T697" s="192">
        <v>45519099.311985597</v>
      </c>
      <c r="U697" s="192">
        <v>44722951.790766463</v>
      </c>
      <c r="V697" s="192">
        <v>44183338.075488687</v>
      </c>
      <c r="W697" s="192">
        <v>43088924.615805045</v>
      </c>
      <c r="X697" s="192">
        <v>41794704.53960906</v>
      </c>
      <c r="Y697" s="192">
        <v>40511103.555812754</v>
      </c>
      <c r="Z697" s="192">
        <v>39922000.787680045</v>
      </c>
      <c r="AA697" s="192">
        <v>38868312.395511836</v>
      </c>
      <c r="AB697" s="192">
        <v>38159761.606224284</v>
      </c>
      <c r="AC697" s="192">
        <v>37003779.939879119</v>
      </c>
      <c r="AD697" s="192">
        <v>35971539.110725313</v>
      </c>
      <c r="AE697" s="192">
        <f t="shared" si="48"/>
        <v>45519099.311985597</v>
      </c>
      <c r="AF697" s="192">
        <f>HLOOKUP(MAX(T697:AD697),T697:$AD$1158,COUNT(AD697:$AD$1158),FALSE)</f>
        <v>150000</v>
      </c>
      <c r="AK697">
        <v>694</v>
      </c>
      <c r="AL697" s="198">
        <v>36846259.763055705</v>
      </c>
    </row>
    <row r="698" spans="13:38" x14ac:dyDescent="0.25">
      <c r="M698">
        <v>696</v>
      </c>
      <c r="N698">
        <f t="shared" si="45"/>
        <v>-25</v>
      </c>
      <c r="O698">
        <f t="shared" si="46"/>
        <v>-1000</v>
      </c>
      <c r="P698">
        <f t="shared" si="47"/>
        <v>0.4</v>
      </c>
      <c r="S698">
        <v>696</v>
      </c>
      <c r="T698" s="192">
        <v>50238276.105967082</v>
      </c>
      <c r="U698" s="192">
        <v>49658975.493505664</v>
      </c>
      <c r="V698" s="192">
        <v>49336208.686985597</v>
      </c>
      <c r="W698" s="192">
        <v>48325067.073366769</v>
      </c>
      <c r="X698" s="192">
        <v>47419447.33796297</v>
      </c>
      <c r="Y698" s="192">
        <v>46354175.186471194</v>
      </c>
      <c r="Z698" s="192">
        <v>45660846.273791157</v>
      </c>
      <c r="AA698" s="192">
        <v>45105417.550797336</v>
      </c>
      <c r="AB698" s="192">
        <v>44613713.670267493</v>
      </c>
      <c r="AC698" s="192">
        <v>43720166.899755664</v>
      </c>
      <c r="AD698" s="192">
        <v>42906254.902906381</v>
      </c>
      <c r="AE698" s="192">
        <f t="shared" si="48"/>
        <v>50238276.105967082</v>
      </c>
      <c r="AF698" s="192">
        <f>HLOOKUP(MAX(T698:AD698),T698:$AD$1158,COUNT(AD698:$AD$1158),FALSE)</f>
        <v>150000</v>
      </c>
      <c r="AK698">
        <v>695</v>
      </c>
      <c r="AL698" s="198">
        <v>42342841.414257638</v>
      </c>
    </row>
    <row r="699" spans="13:38" x14ac:dyDescent="0.25">
      <c r="M699">
        <v>697</v>
      </c>
      <c r="N699">
        <f t="shared" si="45"/>
        <v>-15</v>
      </c>
      <c r="O699">
        <f t="shared" si="46"/>
        <v>-1000</v>
      </c>
      <c r="P699">
        <f t="shared" si="47"/>
        <v>0.4</v>
      </c>
      <c r="S699">
        <v>697</v>
      </c>
      <c r="T699" s="192">
        <v>54736858.281893015</v>
      </c>
      <c r="U699" s="192">
        <v>54594999.196244851</v>
      </c>
      <c r="V699" s="192">
        <v>54360898.4375</v>
      </c>
      <c r="W699" s="192">
        <v>53694784.593621396</v>
      </c>
      <c r="X699" s="192">
        <v>53006011.766975313</v>
      </c>
      <c r="Y699" s="192">
        <v>51973562.765239209</v>
      </c>
      <c r="Z699" s="192">
        <v>51722246.736754119</v>
      </c>
      <c r="AA699" s="192">
        <v>51342522.706082828</v>
      </c>
      <c r="AB699" s="192">
        <v>51067665.734310701</v>
      </c>
      <c r="AC699" s="192">
        <v>50179437.612525724</v>
      </c>
      <c r="AD699" s="192">
        <v>49575496.399176963</v>
      </c>
      <c r="AE699" s="192">
        <f t="shared" si="48"/>
        <v>54736858.281893015</v>
      </c>
      <c r="AF699" s="192">
        <f>HLOOKUP(MAX(T699:AD699),T699:$AD$1158,COUNT(AD699:$AD$1158),FALSE)</f>
        <v>150000</v>
      </c>
      <c r="AK699">
        <v>696</v>
      </c>
      <c r="AL699" s="198">
        <v>47702692.178613752</v>
      </c>
    </row>
    <row r="700" spans="13:38" x14ac:dyDescent="0.25">
      <c r="M700">
        <v>698</v>
      </c>
      <c r="N700">
        <f t="shared" si="45"/>
        <v>-10</v>
      </c>
      <c r="O700">
        <f t="shared" si="46"/>
        <v>-1000</v>
      </c>
      <c r="P700">
        <f t="shared" si="47"/>
        <v>0.4</v>
      </c>
      <c r="S700">
        <v>698</v>
      </c>
      <c r="T700" s="192">
        <v>57112572.01646091</v>
      </c>
      <c r="U700" s="192">
        <v>56957090.687692903</v>
      </c>
      <c r="V700" s="192">
        <v>56954941.004372425</v>
      </c>
      <c r="W700" s="192">
        <v>56397991.576646097</v>
      </c>
      <c r="X700" s="192">
        <v>55641235.532407418</v>
      </c>
      <c r="Y700" s="192">
        <v>54895098.580568425</v>
      </c>
      <c r="Z700" s="192">
        <v>54711804.751800425</v>
      </c>
      <c r="AA700" s="192">
        <v>54284611.344200104</v>
      </c>
      <c r="AB700" s="192">
        <v>54112042.663323052</v>
      </c>
      <c r="AC700" s="192">
        <v>53537631.092463993</v>
      </c>
      <c r="AD700" s="192">
        <v>53042854.295267493</v>
      </c>
      <c r="AE700" s="192">
        <f t="shared" si="48"/>
        <v>57112572.01646091</v>
      </c>
      <c r="AF700" s="192">
        <f>HLOOKUP(MAX(T700:AD700),T700:$AD$1158,COUNT(AD700:$AD$1158),FALSE)</f>
        <v>150000</v>
      </c>
      <c r="AK700">
        <v>697</v>
      </c>
      <c r="AL700" s="198">
        <v>53199273.829815678</v>
      </c>
    </row>
    <row r="701" spans="13:38" x14ac:dyDescent="0.25">
      <c r="M701">
        <v>699</v>
      </c>
      <c r="N701">
        <f t="shared" si="45"/>
        <v>-5</v>
      </c>
      <c r="O701">
        <f t="shared" si="46"/>
        <v>-1000</v>
      </c>
      <c r="P701">
        <f t="shared" si="47"/>
        <v>0.4</v>
      </c>
      <c r="S701">
        <v>699</v>
      </c>
      <c r="T701" s="192">
        <v>59456035.075874493</v>
      </c>
      <c r="U701" s="192">
        <v>59408236.23971194</v>
      </c>
      <c r="V701" s="192">
        <v>59513769.048996918</v>
      </c>
      <c r="W701" s="192">
        <v>58850194.870434679</v>
      </c>
      <c r="X701" s="192">
        <v>58453606.931584366</v>
      </c>
      <c r="Y701" s="192">
        <v>57816634.395897642</v>
      </c>
      <c r="Z701" s="192">
        <v>57742504.983281896</v>
      </c>
      <c r="AA701" s="192">
        <v>57424475.991833858</v>
      </c>
      <c r="AB701" s="192">
        <v>57361071.72710906</v>
      </c>
      <c r="AC701" s="192">
        <v>56895824.572402269</v>
      </c>
      <c r="AD701" s="192">
        <v>56510212.191358037</v>
      </c>
      <c r="AE701" s="192">
        <f t="shared" si="48"/>
        <v>59513769.048996918</v>
      </c>
      <c r="AF701" s="192">
        <f>HLOOKUP(MAX(T701:AD701),T701:$AD$1158,COUNT(AD701:$AD$1158),FALSE)</f>
        <v>160000</v>
      </c>
      <c r="AK701">
        <v>698</v>
      </c>
      <c r="AL701" s="198">
        <v>55966346.370642722</v>
      </c>
    </row>
    <row r="702" spans="13:38" x14ac:dyDescent="0.25">
      <c r="M702">
        <v>700</v>
      </c>
      <c r="N702">
        <f t="shared" si="45"/>
        <v>0</v>
      </c>
      <c r="O702">
        <f t="shared" si="46"/>
        <v>-1000</v>
      </c>
      <c r="P702">
        <f t="shared" si="47"/>
        <v>0.4</v>
      </c>
      <c r="S702">
        <v>700</v>
      </c>
      <c r="T702" s="192">
        <v>61831748.810442388</v>
      </c>
      <c r="U702" s="192">
        <v>61893114.390432104</v>
      </c>
      <c r="V702" s="192">
        <v>62107811.615869343</v>
      </c>
      <c r="W702" s="192">
        <v>61516705.407664619</v>
      </c>
      <c r="X702" s="192">
        <v>61227799.961419754</v>
      </c>
      <c r="Y702" s="192">
        <v>60698509.918338485</v>
      </c>
      <c r="Z702" s="192">
        <v>60582305.330504134</v>
      </c>
      <c r="AA702" s="192">
        <v>60564340.639467604</v>
      </c>
      <c r="AB702" s="192">
        <v>60610100.790895067</v>
      </c>
      <c r="AC702" s="192">
        <v>60208430.065264925</v>
      </c>
      <c r="AD702" s="192">
        <v>59930500.176826149</v>
      </c>
      <c r="AE702" s="192">
        <f t="shared" si="48"/>
        <v>62107811.615869343</v>
      </c>
      <c r="AF702" s="192">
        <f>HLOOKUP(MAX(T702:AD702),T702:$AD$1158,COUNT(AD702:$AD$1158),FALSE)</f>
        <v>160000</v>
      </c>
      <c r="AK702">
        <v>699</v>
      </c>
      <c r="AL702" s="198">
        <v>58559124.594171792</v>
      </c>
    </row>
    <row r="703" spans="13:38" x14ac:dyDescent="0.25">
      <c r="M703">
        <v>701</v>
      </c>
      <c r="N703">
        <f t="shared" si="45"/>
        <v>10</v>
      </c>
      <c r="O703">
        <f t="shared" si="46"/>
        <v>-1000</v>
      </c>
      <c r="P703">
        <f t="shared" si="47"/>
        <v>0.4</v>
      </c>
      <c r="S703">
        <v>701</v>
      </c>
      <c r="T703" s="192">
        <v>66433533.146862149</v>
      </c>
      <c r="U703" s="192">
        <v>66829138.093171299</v>
      </c>
      <c r="V703" s="192">
        <v>67019814.895190328</v>
      </c>
      <c r="W703" s="192">
        <v>66886422.927919239</v>
      </c>
      <c r="X703" s="192">
        <v>66814364.390432104</v>
      </c>
      <c r="Y703" s="192">
        <v>66270305.145640433</v>
      </c>
      <c r="Z703" s="192">
        <v>66602563.577031896</v>
      </c>
      <c r="AA703" s="192">
        <v>66801445.79475309</v>
      </c>
      <c r="AB703" s="192">
        <v>67064052.854938269</v>
      </c>
      <c r="AC703" s="192">
        <v>66612995.193544239</v>
      </c>
      <c r="AD703" s="192">
        <v>66646811.583719149</v>
      </c>
      <c r="AE703" s="192">
        <f t="shared" si="48"/>
        <v>67064052.854938269</v>
      </c>
      <c r="AF703" s="192">
        <f>HLOOKUP(MAX(T703:AD703),T703:$AD$1158,COUNT(AD703:$AD$1158),FALSE)</f>
        <v>190000</v>
      </c>
      <c r="AK703">
        <v>700</v>
      </c>
      <c r="AL703" s="198">
        <v>61326197.134998828</v>
      </c>
    </row>
    <row r="704" spans="13:38" x14ac:dyDescent="0.25">
      <c r="M704">
        <v>702</v>
      </c>
      <c r="N704">
        <f t="shared" si="45"/>
        <v>20</v>
      </c>
      <c r="O704">
        <f t="shared" si="46"/>
        <v>-1000</v>
      </c>
      <c r="P704">
        <f t="shared" si="47"/>
        <v>0.4</v>
      </c>
      <c r="S704">
        <v>702</v>
      </c>
      <c r="T704" s="192">
        <v>71152709.940843627</v>
      </c>
      <c r="U704" s="192">
        <v>71642375.136638388</v>
      </c>
      <c r="V704" s="192">
        <v>72172685.506687239</v>
      </c>
      <c r="W704" s="192">
        <v>72122565.38548097</v>
      </c>
      <c r="X704" s="192">
        <v>72261959.555041164</v>
      </c>
      <c r="Y704" s="192">
        <v>72073716.483410507</v>
      </c>
      <c r="Z704" s="192">
        <v>72622821.823559687</v>
      </c>
      <c r="AA704" s="192">
        <v>72747001.832561731</v>
      </c>
      <c r="AB704" s="192">
        <v>73357458.847736627</v>
      </c>
      <c r="AC704" s="192">
        <v>73283794.166345164</v>
      </c>
      <c r="AD704" s="192">
        <v>73534457.465277776</v>
      </c>
      <c r="AE704" s="192">
        <f t="shared" si="48"/>
        <v>73534457.465277776</v>
      </c>
      <c r="AF704" s="192">
        <f>HLOOKUP(MAX(T704:AD704),T704:$AD$1158,COUNT(AD704:$AD$1158),FALSE)</f>
        <v>200000</v>
      </c>
      <c r="AK704">
        <v>701</v>
      </c>
      <c r="AL704" s="198">
        <v>66822778.786200777</v>
      </c>
    </row>
    <row r="705" spans="13:38" x14ac:dyDescent="0.25">
      <c r="M705">
        <v>703</v>
      </c>
      <c r="N705">
        <f t="shared" si="45"/>
        <v>30</v>
      </c>
      <c r="O705">
        <f t="shared" si="46"/>
        <v>-1000</v>
      </c>
      <c r="P705">
        <f t="shared" si="47"/>
        <v>0.4</v>
      </c>
      <c r="S705">
        <v>703</v>
      </c>
      <c r="T705" s="192">
        <v>75651292.116769552</v>
      </c>
      <c r="U705" s="192">
        <v>76578398.839377582</v>
      </c>
      <c r="V705" s="192">
        <v>77360770.640432104</v>
      </c>
      <c r="W705" s="192">
        <v>77492282.905735597</v>
      </c>
      <c r="X705" s="192">
        <v>77848523.984053507</v>
      </c>
      <c r="Y705" s="192">
        <v>77877127.821180567</v>
      </c>
      <c r="Z705" s="192">
        <v>78493322.402263388</v>
      </c>
      <c r="AA705" s="192">
        <v>78984106.987847224</v>
      </c>
      <c r="AB705" s="192">
        <v>79811410.911779836</v>
      </c>
      <c r="AC705" s="192">
        <v>79788652.866190851</v>
      </c>
      <c r="AD705" s="192">
        <v>80147215.068801448</v>
      </c>
      <c r="AE705" s="192">
        <f t="shared" si="48"/>
        <v>80147215.068801448</v>
      </c>
      <c r="AF705" s="192">
        <f>HLOOKUP(MAX(T705:AD705),T705:$AD$1158,COUNT(AD705:$AD$1158),FALSE)</f>
        <v>200000</v>
      </c>
      <c r="AK705">
        <v>702</v>
      </c>
      <c r="AL705" s="198">
        <v>72062426.573109999</v>
      </c>
    </row>
    <row r="706" spans="13:38" x14ac:dyDescent="0.25">
      <c r="M706">
        <v>704</v>
      </c>
      <c r="N706">
        <f t="shared" si="45"/>
        <v>40</v>
      </c>
      <c r="O706">
        <f t="shared" si="46"/>
        <v>-1000</v>
      </c>
      <c r="P706">
        <f t="shared" si="47"/>
        <v>0.4</v>
      </c>
      <c r="S706">
        <v>704</v>
      </c>
      <c r="T706" s="192">
        <v>80402719.585905358</v>
      </c>
      <c r="U706" s="192">
        <v>81283691.56700103</v>
      </c>
      <c r="V706" s="192">
        <v>82350245.868698567</v>
      </c>
      <c r="W706" s="192">
        <v>82898696.871784985</v>
      </c>
      <c r="X706" s="192">
        <v>83212126.736111119</v>
      </c>
      <c r="Y706" s="192">
        <v>83536175.69283694</v>
      </c>
      <c r="Z706" s="192">
        <v>84513580.648791164</v>
      </c>
      <c r="AA706" s="192">
        <v>85066060.273598254</v>
      </c>
      <c r="AB706" s="192">
        <v>85963677.50128603</v>
      </c>
      <c r="AC706" s="192">
        <v>86459451.838991776</v>
      </c>
      <c r="AD706" s="192">
        <v>87034860.95036009</v>
      </c>
      <c r="AE706" s="192">
        <f t="shared" si="48"/>
        <v>87034860.95036009</v>
      </c>
      <c r="AF706" s="192">
        <f>HLOOKUP(MAX(T706:AD706),T706:$AD$1158,COUNT(AD706:$AD$1158),FALSE)</f>
        <v>200000</v>
      </c>
      <c r="AK706">
        <v>703</v>
      </c>
      <c r="AL706" s="198">
        <v>77559008.224311933</v>
      </c>
    </row>
    <row r="707" spans="13:38" x14ac:dyDescent="0.25">
      <c r="M707">
        <v>705</v>
      </c>
      <c r="N707">
        <f t="shared" si="45"/>
        <v>50</v>
      </c>
      <c r="O707">
        <f t="shared" si="46"/>
        <v>-1000</v>
      </c>
      <c r="P707">
        <f t="shared" si="47"/>
        <v>0.4</v>
      </c>
      <c r="S707">
        <v>705</v>
      </c>
      <c r="T707" s="192">
        <v>85121896.379886836</v>
      </c>
      <c r="U707" s="192">
        <v>86253447.868441373</v>
      </c>
      <c r="V707" s="192">
        <v>87538331.002443418</v>
      </c>
      <c r="W707" s="192">
        <v>88098142.88355197</v>
      </c>
      <c r="X707" s="192">
        <v>88798691.165123478</v>
      </c>
      <c r="Y707" s="192">
        <v>89339587.030607</v>
      </c>
      <c r="Z707" s="192">
        <v>90293568.351337448</v>
      </c>
      <c r="AA707" s="192">
        <v>91303165.428883761</v>
      </c>
      <c r="AB707" s="192">
        <v>92417629.565329239</v>
      </c>
      <c r="AC707" s="192">
        <v>93130250.811792716</v>
      </c>
      <c r="AD707" s="192">
        <v>93922506.831918731</v>
      </c>
      <c r="AE707" s="192">
        <f t="shared" si="48"/>
        <v>93922506.831918731</v>
      </c>
      <c r="AF707" s="192">
        <f>HLOOKUP(MAX(T707:AD707),T707:$AD$1158,COUNT(AD707:$AD$1158),FALSE)</f>
        <v>200000</v>
      </c>
      <c r="AK707">
        <v>704</v>
      </c>
      <c r="AL707" s="198">
        <v>83093153.30596602</v>
      </c>
    </row>
    <row r="708" spans="13:38" x14ac:dyDescent="0.25">
      <c r="M708">
        <v>706</v>
      </c>
      <c r="N708">
        <f t="shared" ref="N708:N771" si="49">VLOOKUP(ROUNDUP(MOD(M708,15),0),$J$2:$K$17,2,FALSE)</f>
        <v>-75</v>
      </c>
      <c r="O708">
        <f t="shared" ref="O708:O771" si="50">VLOOKUP(ROUNDUP(MOD(M708/15,11),0),$J$20:$K$31,2,FALSE)</f>
        <v>1000</v>
      </c>
      <c r="P708">
        <f t="shared" ref="P708:P771" si="51">VLOOKUP(ROUNDUP(MOD(M708/165,7),0),$J$34:$K$41,2,FALSE)</f>
        <v>0.4</v>
      </c>
      <c r="S708">
        <v>706</v>
      </c>
      <c r="T708" s="192">
        <v>26388154.337062761</v>
      </c>
      <c r="U708" s="192">
        <v>24852259.637024175</v>
      </c>
      <c r="V708" s="192">
        <v>23495975.758744858</v>
      </c>
      <c r="W708" s="192">
        <v>21456836.459940847</v>
      </c>
      <c r="X708" s="192">
        <v>19518694.299768522</v>
      </c>
      <c r="Y708" s="192">
        <v>17419905.076517493</v>
      </c>
      <c r="Z708" s="192">
        <v>15727020.318930041</v>
      </c>
      <c r="AA708" s="192">
        <v>14087110.982510291</v>
      </c>
      <c r="AB708" s="192">
        <v>12549189.654063787</v>
      </c>
      <c r="AC708" s="192">
        <v>10611852.374292696</v>
      </c>
      <c r="AD708" s="192">
        <v>8751722.9295267481</v>
      </c>
      <c r="AE708" s="192">
        <f t="shared" ref="AE708:AE771" si="52">MAX(T708:AD708)</f>
        <v>26388154.337062761</v>
      </c>
      <c r="AF708" s="192">
        <f>HLOOKUP(MAX(T708:AD708),T708:$AD$1158,COUNT(AD708:$AD$1158),FALSE)</f>
        <v>150000</v>
      </c>
      <c r="AK708">
        <v>705</v>
      </c>
      <c r="AL708" s="198">
        <v>88415440.639869973</v>
      </c>
    </row>
    <row r="709" spans="13:38" x14ac:dyDescent="0.25">
      <c r="M709">
        <v>707</v>
      </c>
      <c r="N709">
        <f t="shared" si="49"/>
        <v>-65</v>
      </c>
      <c r="O709">
        <f t="shared" si="50"/>
        <v>1000</v>
      </c>
      <c r="P709">
        <f t="shared" si="51"/>
        <v>0.4</v>
      </c>
      <c r="S709">
        <v>707</v>
      </c>
      <c r="T709" s="192">
        <v>30893629.115226336</v>
      </c>
      <c r="U709" s="192">
        <v>29755407.142168209</v>
      </c>
      <c r="V709" s="192">
        <v>28379677.21193416</v>
      </c>
      <c r="W709" s="192">
        <v>26760397.296167701</v>
      </c>
      <c r="X709" s="192">
        <v>25039102.044753086</v>
      </c>
      <c r="Y709" s="192">
        <v>22888975.774819959</v>
      </c>
      <c r="Z709" s="192">
        <v>21681121.881430045</v>
      </c>
      <c r="AA709" s="192">
        <v>20258059.453768007</v>
      </c>
      <c r="AB709" s="192">
        <v>18936985.034079216</v>
      </c>
      <c r="AC709" s="192">
        <v>17052200.078768004</v>
      </c>
      <c r="AD709" s="192">
        <v>15403523.341049384</v>
      </c>
      <c r="AE709" s="192">
        <f t="shared" si="52"/>
        <v>30893629.115226336</v>
      </c>
      <c r="AF709" s="192">
        <f>HLOOKUP(MAX(T709:AD709),T709:$AD$1158,COUNT(AD709:$AD$1158),FALSE)</f>
        <v>150000</v>
      </c>
      <c r="AK709">
        <v>706</v>
      </c>
      <c r="AL709" s="198">
        <v>20231869.236052278</v>
      </c>
    </row>
    <row r="710" spans="13:38" x14ac:dyDescent="0.25">
      <c r="M710">
        <v>708</v>
      </c>
      <c r="N710">
        <f t="shared" si="49"/>
        <v>-55</v>
      </c>
      <c r="O710">
        <f t="shared" si="50"/>
        <v>1000</v>
      </c>
      <c r="P710">
        <f t="shared" si="51"/>
        <v>0.4</v>
      </c>
      <c r="S710">
        <v>708</v>
      </c>
      <c r="T710" s="192">
        <v>35578447.788065851</v>
      </c>
      <c r="U710" s="192">
        <v>34470852.703832306</v>
      </c>
      <c r="V710" s="192">
        <v>33466391.139403298</v>
      </c>
      <c r="W710" s="192">
        <v>31852291.224601343</v>
      </c>
      <c r="X710" s="192">
        <v>30422186.213991772</v>
      </c>
      <c r="Y710" s="192">
        <v>28626230.428562239</v>
      </c>
      <c r="Z710" s="192">
        <v>27635223.443930045</v>
      </c>
      <c r="AA710" s="192">
        <v>26275501.744148664</v>
      </c>
      <c r="AB710" s="192">
        <v>25165880.031507201</v>
      </c>
      <c r="AC710" s="192">
        <v>23656842.367541153</v>
      </c>
      <c r="AD710" s="192">
        <v>22225012.538580254</v>
      </c>
      <c r="AE710" s="192">
        <f t="shared" si="52"/>
        <v>35578447.788065851</v>
      </c>
      <c r="AF710" s="192">
        <f>HLOOKUP(MAX(T710:AD710),T710:$AD$1158,COUNT(AD710:$AD$1158),FALSE)</f>
        <v>150000</v>
      </c>
      <c r="AK710">
        <v>707</v>
      </c>
      <c r="AL710" s="198">
        <v>25662294.203226436</v>
      </c>
    </row>
    <row r="711" spans="13:38" x14ac:dyDescent="0.25">
      <c r="M711">
        <v>709</v>
      </c>
      <c r="N711">
        <f t="shared" si="49"/>
        <v>-45</v>
      </c>
      <c r="O711">
        <f t="shared" si="50"/>
        <v>1000</v>
      </c>
      <c r="P711">
        <f t="shared" si="51"/>
        <v>0.4</v>
      </c>
      <c r="S711">
        <v>709</v>
      </c>
      <c r="T711" s="192">
        <v>40083922.566229433</v>
      </c>
      <c r="U711" s="192">
        <v>39374000.208976343</v>
      </c>
      <c r="V711" s="192">
        <v>38553105.066872433</v>
      </c>
      <c r="W711" s="192">
        <v>37155852.060828194</v>
      </c>
      <c r="X711" s="192">
        <v>35942593.958976336</v>
      </c>
      <c r="Y711" s="192">
        <v>34402693.262924388</v>
      </c>
      <c r="Z711" s="192">
        <v>33441213.027263381</v>
      </c>
      <c r="AA711" s="192">
        <v>32446450.215406381</v>
      </c>
      <c r="AB711" s="192">
        <v>31553675.411522642</v>
      </c>
      <c r="AC711" s="192">
        <v>29952755.27263375</v>
      </c>
      <c r="AD711" s="192">
        <v>28727635.995370373</v>
      </c>
      <c r="AE711" s="192">
        <f t="shared" si="52"/>
        <v>40083922.566229433</v>
      </c>
      <c r="AF711" s="192">
        <f>HLOOKUP(MAX(T711:AD711),T711:$AD$1158,COUNT(AD711:$AD$1158),FALSE)</f>
        <v>150000</v>
      </c>
      <c r="AK711">
        <v>708</v>
      </c>
      <c r="AL711" s="198">
        <v>30875989.072208188</v>
      </c>
    </row>
    <row r="712" spans="13:38" x14ac:dyDescent="0.25">
      <c r="M712">
        <v>710</v>
      </c>
      <c r="N712">
        <f t="shared" si="49"/>
        <v>-35</v>
      </c>
      <c r="O712">
        <f t="shared" si="50"/>
        <v>1000</v>
      </c>
      <c r="P712">
        <f t="shared" si="51"/>
        <v>0.4</v>
      </c>
      <c r="S712">
        <v>710</v>
      </c>
      <c r="T712" s="192">
        <v>44768741.239068933</v>
      </c>
      <c r="U712" s="192">
        <v>44016228.700488687</v>
      </c>
      <c r="V712" s="192">
        <v>43513283.822016463</v>
      </c>
      <c r="W712" s="192">
        <v>42459412.897055045</v>
      </c>
      <c r="X712" s="192">
        <v>41204954.105581284</v>
      </c>
      <c r="Y712" s="192">
        <v>39958021.958590537</v>
      </c>
      <c r="Z712" s="192">
        <v>39395314.589763381</v>
      </c>
      <c r="AA712" s="192">
        <v>38371114.044817396</v>
      </c>
      <c r="AB712" s="192">
        <v>37686531.716177985</v>
      </c>
      <c r="AC712" s="192">
        <v>36557397.561406896</v>
      </c>
      <c r="AD712" s="192">
        <v>35549125.192901231</v>
      </c>
      <c r="AE712" s="192">
        <f t="shared" si="52"/>
        <v>44768741.239068933</v>
      </c>
      <c r="AF712" s="192">
        <f>HLOOKUP(MAX(T712:AD712),T712:$AD$1158,COUNT(AD712:$AD$1158),FALSE)</f>
        <v>150000</v>
      </c>
      <c r="AK712">
        <v>709</v>
      </c>
      <c r="AL712" s="198">
        <v>36306414.039382339</v>
      </c>
    </row>
    <row r="713" spans="13:38" x14ac:dyDescent="0.25">
      <c r="M713">
        <v>711</v>
      </c>
      <c r="N713">
        <f t="shared" si="49"/>
        <v>-25</v>
      </c>
      <c r="O713">
        <f t="shared" si="50"/>
        <v>1000</v>
      </c>
      <c r="P713">
        <f t="shared" si="51"/>
        <v>0.4</v>
      </c>
      <c r="S713">
        <v>711</v>
      </c>
      <c r="T713" s="192">
        <v>49421761.349022642</v>
      </c>
      <c r="U713" s="192">
        <v>48886095.719200112</v>
      </c>
      <c r="V713" s="192">
        <v>48599997.749485597</v>
      </c>
      <c r="W713" s="192">
        <v>47631044.359246403</v>
      </c>
      <c r="X713" s="192">
        <v>46763088.107638896</v>
      </c>
      <c r="Y713" s="192">
        <v>45734484.792952679</v>
      </c>
      <c r="Z713" s="192">
        <v>45071095.839763381</v>
      </c>
      <c r="AA713" s="192">
        <v>44542062.516075104</v>
      </c>
      <c r="AB713" s="192">
        <v>44074327.096193425</v>
      </c>
      <c r="AC713" s="192">
        <v>43207175.724987149</v>
      </c>
      <c r="AD713" s="192">
        <v>42417232.188786007</v>
      </c>
      <c r="AE713" s="192">
        <f t="shared" si="52"/>
        <v>49421761.349022642</v>
      </c>
      <c r="AF713" s="192">
        <f>HLOOKUP(MAX(T713:AD713),T713:$AD$1158,COUNT(AD713:$AD$1158),FALSE)</f>
        <v>150000</v>
      </c>
      <c r="AK713">
        <v>710</v>
      </c>
      <c r="AL713" s="198">
        <v>41736839.006556496</v>
      </c>
    </row>
    <row r="714" spans="13:38" x14ac:dyDescent="0.25">
      <c r="M714">
        <v>712</v>
      </c>
      <c r="N714">
        <f t="shared" si="49"/>
        <v>-15</v>
      </c>
      <c r="O714">
        <f t="shared" si="50"/>
        <v>1000</v>
      </c>
      <c r="P714">
        <f t="shared" si="51"/>
        <v>0.4</v>
      </c>
      <c r="S714">
        <v>712</v>
      </c>
      <c r="T714" s="192">
        <v>53857279.288837455</v>
      </c>
      <c r="U714" s="192">
        <v>53755962.737911522</v>
      </c>
      <c r="V714" s="192">
        <v>53560176.504629642</v>
      </c>
      <c r="W714" s="192">
        <v>52934605.195473261</v>
      </c>
      <c r="X714" s="192">
        <v>52283495.852623463</v>
      </c>
      <c r="Y714" s="192">
        <v>51289813.488618836</v>
      </c>
      <c r="Z714" s="192">
        <v>51065887.506430045</v>
      </c>
      <c r="AA714" s="192">
        <v>50713010.987332828</v>
      </c>
      <c r="AB714" s="192">
        <v>50462122.476208851</v>
      </c>
      <c r="AC714" s="192">
        <v>49602387.554655358</v>
      </c>
      <c r="AD714" s="192">
        <v>49022414.801954731</v>
      </c>
      <c r="AE714" s="192">
        <f t="shared" si="52"/>
        <v>53857279.288837455</v>
      </c>
      <c r="AF714" s="192">
        <f>HLOOKUP(MAX(T714:AD714),T714:$AD$1158,COUNT(AD714:$AD$1158),FALSE)</f>
        <v>150000</v>
      </c>
      <c r="AK714">
        <v>711</v>
      </c>
      <c r="AL714" s="198">
        <v>47032178.775542237</v>
      </c>
    </row>
    <row r="715" spans="13:38" x14ac:dyDescent="0.25">
      <c r="M715">
        <v>713</v>
      </c>
      <c r="N715">
        <f t="shared" si="49"/>
        <v>-10</v>
      </c>
      <c r="O715">
        <f t="shared" si="50"/>
        <v>1000</v>
      </c>
      <c r="P715">
        <f t="shared" si="51"/>
        <v>0.4</v>
      </c>
      <c r="S715">
        <v>713</v>
      </c>
      <c r="T715" s="192">
        <v>56199688.625257216</v>
      </c>
      <c r="U715" s="192">
        <v>56086395.519868836</v>
      </c>
      <c r="V715" s="192">
        <v>56120914.67335391</v>
      </c>
      <c r="W715" s="192">
        <v>55604507.780349791</v>
      </c>
      <c r="X715" s="192">
        <v>54887513.020833336</v>
      </c>
      <c r="Y715" s="192">
        <v>54178044.905799903</v>
      </c>
      <c r="Z715" s="192">
        <v>54022593.235596716</v>
      </c>
      <c r="AA715" s="192">
        <v>53623893.028227888</v>
      </c>
      <c r="AB715" s="192">
        <v>53475292.807998985</v>
      </c>
      <c r="AC715" s="192">
        <v>52927276.636445478</v>
      </c>
      <c r="AD715" s="192">
        <v>52456468.299897119</v>
      </c>
      <c r="AE715" s="192">
        <f t="shared" si="52"/>
        <v>56199688.625257216</v>
      </c>
      <c r="AF715" s="192">
        <f>HLOOKUP(MAX(T715:AD715),T715:$AD$1158,COUNT(AD715:$AD$1158),FALSE)</f>
        <v>150000</v>
      </c>
      <c r="AK715">
        <v>712</v>
      </c>
      <c r="AL715" s="198">
        <v>52462603.742716387</v>
      </c>
    </row>
    <row r="716" spans="13:38" x14ac:dyDescent="0.25">
      <c r="M716">
        <v>714</v>
      </c>
      <c r="N716">
        <f t="shared" si="49"/>
        <v>-5</v>
      </c>
      <c r="O716">
        <f t="shared" si="50"/>
        <v>1000</v>
      </c>
      <c r="P716">
        <f t="shared" si="51"/>
        <v>0.4</v>
      </c>
      <c r="S716">
        <v>714</v>
      </c>
      <c r="T716" s="192">
        <v>58510299.398791149</v>
      </c>
      <c r="U716" s="192">
        <v>58504688.786008239</v>
      </c>
      <c r="V716" s="192">
        <v>58646890.432098769</v>
      </c>
      <c r="W716" s="192">
        <v>58026499.123906896</v>
      </c>
      <c r="X716" s="192">
        <v>57666580.021862142</v>
      </c>
      <c r="Y716" s="192">
        <v>57066276.32298097</v>
      </c>
      <c r="Z716" s="192">
        <v>57019989.068930052</v>
      </c>
      <c r="AA716" s="192">
        <v>56730453.277713485</v>
      </c>
      <c r="AB716" s="192">
        <v>56691017.473636828</v>
      </c>
      <c r="AC716" s="192">
        <v>56252165.718235597</v>
      </c>
      <c r="AD716" s="192">
        <v>55890521.797839507</v>
      </c>
      <c r="AE716" s="192">
        <f t="shared" si="52"/>
        <v>58646890.432098769</v>
      </c>
      <c r="AF716" s="192">
        <f>HLOOKUP(MAX(T716:AD716),T716:$AD$1158,COUNT(AD716:$AD$1158),FALSE)</f>
        <v>160000</v>
      </c>
      <c r="AK716">
        <v>713</v>
      </c>
      <c r="AL716" s="198">
        <v>55196371.885395288</v>
      </c>
    </row>
    <row r="717" spans="13:38" x14ac:dyDescent="0.25">
      <c r="M717">
        <v>715</v>
      </c>
      <c r="N717">
        <f t="shared" si="49"/>
        <v>0</v>
      </c>
      <c r="O717">
        <f t="shared" si="50"/>
        <v>1000</v>
      </c>
      <c r="P717">
        <f t="shared" si="51"/>
        <v>0.4</v>
      </c>
      <c r="S717">
        <v>715</v>
      </c>
      <c r="T717" s="192">
        <v>60852708.73521091</v>
      </c>
      <c r="U717" s="192">
        <v>60956262.538580254</v>
      </c>
      <c r="V717" s="192">
        <v>61207628.600823052</v>
      </c>
      <c r="W717" s="192">
        <v>60660157.375257201</v>
      </c>
      <c r="X717" s="192">
        <v>60407920.765817903</v>
      </c>
      <c r="Y717" s="192">
        <v>59915299.559542194</v>
      </c>
      <c r="Z717" s="192">
        <v>59828582.818930052</v>
      </c>
      <c r="AA717" s="192">
        <v>59837013.527199082</v>
      </c>
      <c r="AB717" s="192">
        <v>59906742.139274694</v>
      </c>
      <c r="AC717" s="192">
        <v>59531918.925218619</v>
      </c>
      <c r="AD717" s="192">
        <v>59277957.497427985</v>
      </c>
      <c r="AE717" s="192">
        <f t="shared" si="52"/>
        <v>61207628.600823052</v>
      </c>
      <c r="AF717" s="192">
        <f>HLOOKUP(MAX(T717:AD717),T717:$AD$1158,COUNT(AD717:$AD$1158),FALSE)</f>
        <v>160000</v>
      </c>
      <c r="AK717">
        <v>714</v>
      </c>
      <c r="AL717" s="198">
        <v>57757943.511702135</v>
      </c>
    </row>
    <row r="718" spans="13:38" x14ac:dyDescent="0.25">
      <c r="M718">
        <v>716</v>
      </c>
      <c r="N718">
        <f t="shared" si="49"/>
        <v>10</v>
      </c>
      <c r="O718">
        <f t="shared" si="50"/>
        <v>1000</v>
      </c>
      <c r="P718">
        <f t="shared" si="51"/>
        <v>0.4</v>
      </c>
      <c r="S718">
        <v>716</v>
      </c>
      <c r="T718" s="192">
        <v>65389982.076260298</v>
      </c>
      <c r="U718" s="192">
        <v>65826129.557291672</v>
      </c>
      <c r="V718" s="192">
        <v>66056567.644032925</v>
      </c>
      <c r="W718" s="192">
        <v>65963718.21148406</v>
      </c>
      <c r="X718" s="192">
        <v>65928328.510802478</v>
      </c>
      <c r="Y718" s="192">
        <v>65423578.438464522</v>
      </c>
      <c r="Z718" s="192">
        <v>65782684.38143006</v>
      </c>
      <c r="AA718" s="192">
        <v>66007961.998456791</v>
      </c>
      <c r="AB718" s="192">
        <v>66294537.519290134</v>
      </c>
      <c r="AC718" s="192">
        <v>65872967.705118328</v>
      </c>
      <c r="AD718" s="192">
        <v>65929757.908950627</v>
      </c>
      <c r="AE718" s="192">
        <f t="shared" si="52"/>
        <v>66294537.519290134</v>
      </c>
      <c r="AF718" s="192">
        <f>HLOOKUP(MAX(T718:AD718),T718:$AD$1158,COUNT(AD718:$AD$1158),FALSE)</f>
        <v>190000</v>
      </c>
      <c r="AK718">
        <v>715</v>
      </c>
      <c r="AL718" s="198">
        <v>60491711.654381022</v>
      </c>
    </row>
    <row r="719" spans="13:38" x14ac:dyDescent="0.25">
      <c r="M719">
        <v>717</v>
      </c>
      <c r="N719">
        <f t="shared" si="49"/>
        <v>20</v>
      </c>
      <c r="O719">
        <f t="shared" si="50"/>
        <v>1000</v>
      </c>
      <c r="P719">
        <f t="shared" si="51"/>
        <v>0.4</v>
      </c>
      <c r="S719">
        <v>717</v>
      </c>
      <c r="T719" s="192">
        <v>70043002.186214015</v>
      </c>
      <c r="U719" s="192">
        <v>70574855.605388388</v>
      </c>
      <c r="V719" s="192">
        <v>71143281.571502075</v>
      </c>
      <c r="W719" s="192">
        <v>71135349.673675418</v>
      </c>
      <c r="X719" s="192">
        <v>71311412.680041164</v>
      </c>
      <c r="Y719" s="192">
        <v>71160833.092206791</v>
      </c>
      <c r="Z719" s="192">
        <v>71736785.94393006</v>
      </c>
      <c r="AA719" s="192">
        <v>71890453.800154328</v>
      </c>
      <c r="AB719" s="192">
        <v>72523432.516718119</v>
      </c>
      <c r="AC719" s="192">
        <v>72477609.993891478</v>
      </c>
      <c r="AD719" s="192">
        <v>72751247.106481478</v>
      </c>
      <c r="AE719" s="192">
        <f t="shared" si="52"/>
        <v>72751247.106481478</v>
      </c>
      <c r="AF719" s="192">
        <f>HLOOKUP(MAX(T719:AD719),T719:$AD$1158,COUNT(AD719:$AD$1158),FALSE)</f>
        <v>200000</v>
      </c>
      <c r="AK719">
        <v>716</v>
      </c>
      <c r="AL719" s="198">
        <v>65922136.621555179</v>
      </c>
    </row>
    <row r="720" spans="13:38" x14ac:dyDescent="0.25">
      <c r="M720">
        <v>718</v>
      </c>
      <c r="N720">
        <f t="shared" si="49"/>
        <v>30</v>
      </c>
      <c r="O720">
        <f t="shared" si="50"/>
        <v>1000</v>
      </c>
      <c r="P720">
        <f t="shared" si="51"/>
        <v>0.4</v>
      </c>
      <c r="S720">
        <v>718</v>
      </c>
      <c r="T720" s="192">
        <v>74478520.126028806</v>
      </c>
      <c r="U720" s="192">
        <v>75444722.624099791</v>
      </c>
      <c r="V720" s="192">
        <v>76264757.908950627</v>
      </c>
      <c r="W720" s="192">
        <v>76438910.509902269</v>
      </c>
      <c r="X720" s="192">
        <v>76831820.425025731</v>
      </c>
      <c r="Y720" s="192">
        <v>76898087.74594909</v>
      </c>
      <c r="Z720" s="192">
        <v>77542775.527263388</v>
      </c>
      <c r="AA720" s="192">
        <v>78061402.271412045</v>
      </c>
      <c r="AB720" s="192">
        <v>78911227.896733537</v>
      </c>
      <c r="AC720" s="192">
        <v>78917957.698366776</v>
      </c>
      <c r="AD720" s="192">
        <v>79300488.361625507</v>
      </c>
      <c r="AE720" s="192">
        <f t="shared" si="52"/>
        <v>79300488.361625507</v>
      </c>
      <c r="AF720" s="192">
        <f>HLOOKUP(MAX(T720:AD720),T720:$AD$1158,COUNT(AD720:$AD$1158),FALSE)</f>
        <v>200000</v>
      </c>
      <c r="AK720">
        <v>717</v>
      </c>
      <c r="AL720" s="198">
        <v>71098720.172353312</v>
      </c>
    </row>
    <row r="721" spans="13:38" x14ac:dyDescent="0.25">
      <c r="M721">
        <v>719</v>
      </c>
      <c r="N721">
        <f t="shared" si="49"/>
        <v>40</v>
      </c>
      <c r="O721">
        <f t="shared" si="50"/>
        <v>1000</v>
      </c>
      <c r="P721">
        <f t="shared" si="51"/>
        <v>0.4</v>
      </c>
      <c r="S721">
        <v>719</v>
      </c>
      <c r="T721" s="192">
        <v>79163338.798868328</v>
      </c>
      <c r="U721" s="192">
        <v>80086951.115612149</v>
      </c>
      <c r="V721" s="192">
        <v>81190174.254115239</v>
      </c>
      <c r="W721" s="192">
        <v>81778715.679655358</v>
      </c>
      <c r="X721" s="192">
        <v>82131906.828703716</v>
      </c>
      <c r="Y721" s="192">
        <v>82492624.62223509</v>
      </c>
      <c r="Z721" s="192">
        <v>83496877.089763388</v>
      </c>
      <c r="AA721" s="192">
        <v>84078844.561792687</v>
      </c>
      <c r="AB721" s="192">
        <v>85000430.250128597</v>
      </c>
      <c r="AC721" s="192">
        <v>85522599.98713991</v>
      </c>
      <c r="AD721" s="192">
        <v>86121977.559156403</v>
      </c>
      <c r="AE721" s="192">
        <f t="shared" si="52"/>
        <v>86121977.559156403</v>
      </c>
      <c r="AF721" s="192">
        <f>HLOOKUP(MAX(T721:AD721),T721:$AD$1158,COUNT(AD721:$AD$1158),FALSE)</f>
        <v>200000</v>
      </c>
      <c r="AK721">
        <v>718</v>
      </c>
      <c r="AL721" s="198">
        <v>76529145.139527455</v>
      </c>
    </row>
    <row r="722" spans="13:38" x14ac:dyDescent="0.25">
      <c r="M722">
        <v>720</v>
      </c>
      <c r="N722">
        <f t="shared" si="49"/>
        <v>50</v>
      </c>
      <c r="O722">
        <f t="shared" si="50"/>
        <v>1000</v>
      </c>
      <c r="P722">
        <f t="shared" si="51"/>
        <v>0.4</v>
      </c>
      <c r="S722">
        <v>720</v>
      </c>
      <c r="T722" s="192">
        <v>83816358.908822015</v>
      </c>
      <c r="U722" s="192">
        <v>84990098.620756179</v>
      </c>
      <c r="V722" s="192">
        <v>86311650.591563791</v>
      </c>
      <c r="W722" s="192">
        <v>86914102.808320478</v>
      </c>
      <c r="X722" s="192">
        <v>87652314.573688284</v>
      </c>
      <c r="Y722" s="192">
        <v>88229879.275977373</v>
      </c>
      <c r="Z722" s="192">
        <v>89213348.44393006</v>
      </c>
      <c r="AA722" s="192">
        <v>90249793.033050418</v>
      </c>
      <c r="AB722" s="192">
        <v>91388225.63014403</v>
      </c>
      <c r="AC722" s="192">
        <v>92127242.275913075</v>
      </c>
      <c r="AD722" s="192">
        <v>92943466.756687254</v>
      </c>
      <c r="AE722" s="192">
        <f t="shared" si="52"/>
        <v>92943466.756687254</v>
      </c>
      <c r="AF722" s="192">
        <f>HLOOKUP(MAX(T722:AD722),T722:$AD$1158,COUNT(AD722:$AD$1158),FALSE)</f>
        <v>200000</v>
      </c>
      <c r="AK722">
        <v>719</v>
      </c>
      <c r="AL722" s="198">
        <v>81996681.424885243</v>
      </c>
    </row>
    <row r="723" spans="13:38" x14ac:dyDescent="0.25">
      <c r="M723">
        <v>721</v>
      </c>
      <c r="N723">
        <f t="shared" si="49"/>
        <v>-75</v>
      </c>
      <c r="O723">
        <f t="shared" si="50"/>
        <v>3000</v>
      </c>
      <c r="P723">
        <f t="shared" si="51"/>
        <v>0.4</v>
      </c>
      <c r="S723">
        <v>721</v>
      </c>
      <c r="T723" s="192">
        <v>25899131.622942388</v>
      </c>
      <c r="U723" s="192">
        <v>24405877.258551955</v>
      </c>
      <c r="V723" s="192">
        <v>23086262.21707819</v>
      </c>
      <c r="W723" s="192">
        <v>21089311.141653806</v>
      </c>
      <c r="X723" s="192">
        <v>19188832.46527778</v>
      </c>
      <c r="Y723" s="192">
        <v>17126712.078832306</v>
      </c>
      <c r="Z723" s="192">
        <v>15463315.168467078</v>
      </c>
      <c r="AA723" s="192">
        <v>13850253.343621399</v>
      </c>
      <c r="AB723" s="192">
        <v>12336300.475823049</v>
      </c>
      <c r="AC723" s="192">
        <v>10425358.595357509</v>
      </c>
      <c r="AD723" s="192">
        <v>8589197.6112397127</v>
      </c>
      <c r="AE723" s="192">
        <f t="shared" si="52"/>
        <v>25899131.622942388</v>
      </c>
      <c r="AF723" s="192">
        <f>HLOOKUP(MAX(T723:AD723),T723:$AD$1158,COUNT(AD723:$AD$1158),FALSE)</f>
        <v>150000</v>
      </c>
      <c r="AK723">
        <v>720</v>
      </c>
      <c r="AL723" s="198">
        <v>87254909.875687346</v>
      </c>
    </row>
    <row r="724" spans="13:38" x14ac:dyDescent="0.25">
      <c r="M724">
        <v>722</v>
      </c>
      <c r="N724">
        <f t="shared" si="49"/>
        <v>-65</v>
      </c>
      <c r="O724">
        <f t="shared" si="50"/>
        <v>3000</v>
      </c>
      <c r="P724">
        <f t="shared" si="51"/>
        <v>0.4</v>
      </c>
      <c r="S724">
        <v>722</v>
      </c>
      <c r="T724" s="192">
        <v>30340547.518004119</v>
      </c>
      <c r="U724" s="192">
        <v>29242415.967399698</v>
      </c>
      <c r="V724" s="192">
        <v>27906447.321887862</v>
      </c>
      <c r="W724" s="192">
        <v>26326715.293852888</v>
      </c>
      <c r="X724" s="192">
        <v>24643083.526234567</v>
      </c>
      <c r="Y724" s="192">
        <v>22532718.541023664</v>
      </c>
      <c r="Z724" s="192">
        <v>21351260.046939306</v>
      </c>
      <c r="AA724" s="192">
        <v>19955045.13085134</v>
      </c>
      <c r="AB724" s="192">
        <v>18657939.171810701</v>
      </c>
      <c r="AC724" s="192">
        <v>16801195.304462451</v>
      </c>
      <c r="AD724" s="192">
        <v>15176487.027391978</v>
      </c>
      <c r="AE724" s="192">
        <f t="shared" si="52"/>
        <v>30340547.518004119</v>
      </c>
      <c r="AF724" s="192">
        <f>HLOOKUP(MAX(T724:AD724),T724:$AD$1158,COUNT(AD724:$AD$1158),FALSE)</f>
        <v>150000</v>
      </c>
      <c r="AK724">
        <v>721</v>
      </c>
      <c r="AL724" s="198">
        <v>19887853.228814103</v>
      </c>
    </row>
    <row r="725" spans="13:38" x14ac:dyDescent="0.25">
      <c r="M725">
        <v>723</v>
      </c>
      <c r="N725">
        <f t="shared" si="49"/>
        <v>-55</v>
      </c>
      <c r="O725">
        <f t="shared" si="50"/>
        <v>3000</v>
      </c>
      <c r="P725">
        <f t="shared" si="51"/>
        <v>0.4</v>
      </c>
      <c r="S725">
        <v>723</v>
      </c>
      <c r="T725" s="192">
        <v>34958757.394547328</v>
      </c>
      <c r="U725" s="192">
        <v>33893802.64596194</v>
      </c>
      <c r="V725" s="192">
        <v>32927004.565329216</v>
      </c>
      <c r="W725" s="192">
        <v>31355092.873906896</v>
      </c>
      <c r="X725" s="192">
        <v>29961656.700102881</v>
      </c>
      <c r="Y725" s="192">
        <v>28203816.510738168</v>
      </c>
      <c r="Z725" s="192">
        <v>27239204.92541153</v>
      </c>
      <c r="AA725" s="192">
        <v>25907976.425861623</v>
      </c>
      <c r="AB725" s="192">
        <v>24822323.173868317</v>
      </c>
      <c r="AC725" s="192">
        <v>23339680.909207825</v>
      </c>
      <c r="AD725" s="192">
        <v>21931819.540895067</v>
      </c>
      <c r="AE725" s="192">
        <f t="shared" si="52"/>
        <v>34958757.394547328</v>
      </c>
      <c r="AF725" s="192">
        <f>HLOOKUP(MAX(T725:AD725),T725:$AD$1158,COUNT(AD725:$AD$1158),FALSE)</f>
        <v>150000</v>
      </c>
      <c r="AK725">
        <v>722</v>
      </c>
      <c r="AL725" s="198">
        <v>25252121.511960477</v>
      </c>
    </row>
    <row r="726" spans="13:38" x14ac:dyDescent="0.25">
      <c r="M726">
        <v>724</v>
      </c>
      <c r="N726">
        <f t="shared" si="49"/>
        <v>-45</v>
      </c>
      <c r="O726">
        <f t="shared" si="50"/>
        <v>3000</v>
      </c>
      <c r="P726">
        <f t="shared" si="51"/>
        <v>0.4</v>
      </c>
      <c r="S726">
        <v>724</v>
      </c>
      <c r="T726" s="192">
        <v>39400173.28960906</v>
      </c>
      <c r="U726" s="192">
        <v>38730341.354809679</v>
      </c>
      <c r="V726" s="192">
        <v>37947561.808770582</v>
      </c>
      <c r="W726" s="192">
        <v>36592497.02610597</v>
      </c>
      <c r="X726" s="192">
        <v>35415907.761059672</v>
      </c>
      <c r="Y726" s="192">
        <v>33913670.548804022</v>
      </c>
      <c r="Z726" s="192">
        <v>32980683.513374493</v>
      </c>
      <c r="AA726" s="192">
        <v>32012768.21309156</v>
      </c>
      <c r="AB726" s="192">
        <v>31143961.869855963</v>
      </c>
      <c r="AC726" s="192">
        <v>29572529.578189306</v>
      </c>
      <c r="AD726" s="192">
        <v>28371378.761574075</v>
      </c>
      <c r="AE726" s="192">
        <f t="shared" si="52"/>
        <v>39400173.28960906</v>
      </c>
      <c r="AF726" s="192">
        <f>HLOOKUP(MAX(T726:AD726),T726:$AD$1158,COUNT(AD726:$AD$1158),FALSE)</f>
        <v>150000</v>
      </c>
      <c r="AK726">
        <v>723</v>
      </c>
      <c r="AL726" s="198">
        <v>30402300.032562602</v>
      </c>
    </row>
    <row r="727" spans="13:38" x14ac:dyDescent="0.25">
      <c r="M727">
        <v>725</v>
      </c>
      <c r="N727">
        <f t="shared" si="49"/>
        <v>-35</v>
      </c>
      <c r="O727">
        <f t="shared" si="50"/>
        <v>3000</v>
      </c>
      <c r="P727">
        <f t="shared" si="51"/>
        <v>0.4</v>
      </c>
      <c r="S727">
        <v>725</v>
      </c>
      <c r="T727" s="192">
        <v>44018383.166152269</v>
      </c>
      <c r="U727" s="192">
        <v>43309505.61021091</v>
      </c>
      <c r="V727" s="192">
        <v>42843229.568544246</v>
      </c>
      <c r="W727" s="192">
        <v>41829901.178305045</v>
      </c>
      <c r="X727" s="192">
        <v>40615203.6715535</v>
      </c>
      <c r="Y727" s="192">
        <v>39404940.361368313</v>
      </c>
      <c r="Z727" s="192">
        <v>38868628.391846716</v>
      </c>
      <c r="AA727" s="192">
        <v>37873915.694122948</v>
      </c>
      <c r="AB727" s="192">
        <v>37213301.826131694</v>
      </c>
      <c r="AC727" s="192">
        <v>36111015.182934679</v>
      </c>
      <c r="AD727" s="192">
        <v>35126711.275077164</v>
      </c>
      <c r="AE727" s="192">
        <f t="shared" si="52"/>
        <v>44018383.166152269</v>
      </c>
      <c r="AF727" s="192">
        <f>HLOOKUP(MAX(T727:AD727),T727:$AD$1158,COUNT(AD727:$AD$1158),FALSE)</f>
        <v>150000</v>
      </c>
      <c r="AK727">
        <v>724</v>
      </c>
      <c r="AL727" s="198">
        <v>35766568.315708987</v>
      </c>
    </row>
    <row r="728" spans="13:38" x14ac:dyDescent="0.25">
      <c r="M728">
        <v>726</v>
      </c>
      <c r="N728">
        <f t="shared" si="49"/>
        <v>-25</v>
      </c>
      <c r="O728">
        <f t="shared" si="50"/>
        <v>3000</v>
      </c>
      <c r="P728">
        <f t="shared" si="51"/>
        <v>0.4</v>
      </c>
      <c r="S728">
        <v>726</v>
      </c>
      <c r="T728" s="192">
        <v>48605246.592078201</v>
      </c>
      <c r="U728" s="192">
        <v>48113215.944894552</v>
      </c>
      <c r="V728" s="192">
        <v>47863786.811985604</v>
      </c>
      <c r="W728" s="192">
        <v>46937021.645126037</v>
      </c>
      <c r="X728" s="192">
        <v>46106728.877314821</v>
      </c>
      <c r="Y728" s="192">
        <v>45114794.399434157</v>
      </c>
      <c r="Z728" s="192">
        <v>44481345.405735604</v>
      </c>
      <c r="AA728" s="192">
        <v>43978707.481352881</v>
      </c>
      <c r="AB728" s="192">
        <v>43534940.522119351</v>
      </c>
      <c r="AC728" s="192">
        <v>42694184.550218627</v>
      </c>
      <c r="AD728" s="192">
        <v>41928209.474665642</v>
      </c>
      <c r="AE728" s="192">
        <f t="shared" si="52"/>
        <v>48605246.592078201</v>
      </c>
      <c r="AF728" s="192">
        <f>HLOOKUP(MAX(T728:AD728),T728:$AD$1158,COUNT(AD728:$AD$1158),FALSE)</f>
        <v>150000</v>
      </c>
      <c r="AK728">
        <v>725</v>
      </c>
      <c r="AL728" s="198">
        <v>41130836.598855361</v>
      </c>
    </row>
    <row r="729" spans="13:38" x14ac:dyDescent="0.25">
      <c r="M729">
        <v>727</v>
      </c>
      <c r="N729">
        <f t="shared" si="49"/>
        <v>-15</v>
      </c>
      <c r="O729">
        <f t="shared" si="50"/>
        <v>3000</v>
      </c>
      <c r="P729">
        <f t="shared" si="51"/>
        <v>0.4</v>
      </c>
      <c r="S729">
        <v>727</v>
      </c>
      <c r="T729" s="192">
        <v>52977700.295781896</v>
      </c>
      <c r="U729" s="192">
        <v>52916926.279578201</v>
      </c>
      <c r="V729" s="192">
        <v>52759454.571759269</v>
      </c>
      <c r="W729" s="192">
        <v>52174425.797325112</v>
      </c>
      <c r="X729" s="192">
        <v>51560979.938271604</v>
      </c>
      <c r="Y729" s="192">
        <v>50606064.211998463</v>
      </c>
      <c r="Z729" s="192">
        <v>50409528.27610597</v>
      </c>
      <c r="AA729" s="192">
        <v>50083499.268582828</v>
      </c>
      <c r="AB729" s="192">
        <v>49856579.218107007</v>
      </c>
      <c r="AC729" s="192">
        <v>49025337.496784985</v>
      </c>
      <c r="AD729" s="192">
        <v>48469333.204732515</v>
      </c>
      <c r="AE729" s="192">
        <f t="shared" si="52"/>
        <v>52977700.295781896</v>
      </c>
      <c r="AF729" s="192">
        <f>HLOOKUP(MAX(T729:AD729),T729:$AD$1158,COUNT(AD729:$AD$1158),FALSE)</f>
        <v>150000</v>
      </c>
      <c r="AK729">
        <v>726</v>
      </c>
      <c r="AL729" s="198">
        <v>46361665.372470729</v>
      </c>
    </row>
    <row r="730" spans="13:38" x14ac:dyDescent="0.25">
      <c r="M730">
        <v>728</v>
      </c>
      <c r="N730">
        <f t="shared" si="49"/>
        <v>-10</v>
      </c>
      <c r="O730">
        <f t="shared" si="50"/>
        <v>3000</v>
      </c>
      <c r="P730">
        <f t="shared" si="51"/>
        <v>0.4</v>
      </c>
      <c r="S730">
        <v>728</v>
      </c>
      <c r="T730" s="192">
        <v>55286805.234053507</v>
      </c>
      <c r="U730" s="192">
        <v>55215700.352044754</v>
      </c>
      <c r="V730" s="192">
        <v>55286888.342335403</v>
      </c>
      <c r="W730" s="192">
        <v>54811023.9840535</v>
      </c>
      <c r="X730" s="192">
        <v>54133790.509259269</v>
      </c>
      <c r="Y730" s="192">
        <v>53460991.231031381</v>
      </c>
      <c r="Z730" s="192">
        <v>53333381.719393015</v>
      </c>
      <c r="AA730" s="192">
        <v>52963174.712255664</v>
      </c>
      <c r="AB730" s="192">
        <v>52838542.952674903</v>
      </c>
      <c r="AC730" s="192">
        <v>52316922.180426963</v>
      </c>
      <c r="AD730" s="192">
        <v>51870082.304526754</v>
      </c>
      <c r="AE730" s="192">
        <f t="shared" si="52"/>
        <v>55286888.342335403</v>
      </c>
      <c r="AF730" s="192">
        <f>HLOOKUP(MAX(T730:AD730),T730:$AD$1158,COUNT(AD730:$AD$1158),FALSE)</f>
        <v>160000</v>
      </c>
      <c r="AK730">
        <v>727</v>
      </c>
      <c r="AL730" s="198">
        <v>51725933.655617103</v>
      </c>
    </row>
    <row r="731" spans="13:38" x14ac:dyDescent="0.25">
      <c r="M731">
        <v>729</v>
      </c>
      <c r="N731">
        <f t="shared" si="49"/>
        <v>-5</v>
      </c>
      <c r="O731">
        <f t="shared" si="50"/>
        <v>3000</v>
      </c>
      <c r="P731">
        <f t="shared" si="51"/>
        <v>0.4</v>
      </c>
      <c r="S731">
        <v>729</v>
      </c>
      <c r="T731" s="192">
        <v>57564563.721707813</v>
      </c>
      <c r="U731" s="192">
        <v>57601141.33230453</v>
      </c>
      <c r="V731" s="192">
        <v>57780011.815200627</v>
      </c>
      <c r="W731" s="192">
        <v>57202803.377379119</v>
      </c>
      <c r="X731" s="192">
        <v>56879553.112139925</v>
      </c>
      <c r="Y731" s="192">
        <v>56315918.250064306</v>
      </c>
      <c r="Z731" s="192">
        <v>56297473.154578201</v>
      </c>
      <c r="AA731" s="192">
        <v>56036430.563593112</v>
      </c>
      <c r="AB731" s="192">
        <v>56020963.220164604</v>
      </c>
      <c r="AC731" s="192">
        <v>55608506.864068933</v>
      </c>
      <c r="AD731" s="192">
        <v>55270831.404321</v>
      </c>
      <c r="AE731" s="192">
        <f t="shared" si="52"/>
        <v>57780011.815200627</v>
      </c>
      <c r="AF731" s="192">
        <f>HLOOKUP(MAX(T731:AD731),T731:$AD$1158,COUNT(AD731:$AD$1158),FALSE)</f>
        <v>160000</v>
      </c>
      <c r="AK731">
        <v>728</v>
      </c>
      <c r="AL731" s="198">
        <v>54426397.40014784</v>
      </c>
    </row>
    <row r="732" spans="13:38" x14ac:dyDescent="0.25">
      <c r="M732">
        <v>730</v>
      </c>
      <c r="N732">
        <f t="shared" si="49"/>
        <v>0</v>
      </c>
      <c r="O732">
        <f t="shared" si="50"/>
        <v>3000</v>
      </c>
      <c r="P732">
        <f t="shared" si="51"/>
        <v>0.4</v>
      </c>
      <c r="S732">
        <v>730</v>
      </c>
      <c r="T732" s="192">
        <v>59873668.659979433</v>
      </c>
      <c r="U732" s="192">
        <v>60019410.68672841</v>
      </c>
      <c r="V732" s="192">
        <v>60307445.585776746</v>
      </c>
      <c r="W732" s="192">
        <v>59803609.342849806</v>
      </c>
      <c r="X732" s="192">
        <v>59588041.57021606</v>
      </c>
      <c r="Y732" s="192">
        <v>59132089.200745896</v>
      </c>
      <c r="Z732" s="192">
        <v>59074860.30735597</v>
      </c>
      <c r="AA732" s="192">
        <v>59109686.41493056</v>
      </c>
      <c r="AB732" s="192">
        <v>59203383.487654328</v>
      </c>
      <c r="AC732" s="192">
        <v>58855407.785172328</v>
      </c>
      <c r="AD732" s="192">
        <v>58625414.818029843</v>
      </c>
      <c r="AE732" s="192">
        <f t="shared" si="52"/>
        <v>60307445.585776746</v>
      </c>
      <c r="AF732" s="192">
        <f>HLOOKUP(MAX(T732:AD732),T732:$AD$1158,COUNT(AD732:$AD$1158),FALSE)</f>
        <v>160000</v>
      </c>
      <c r="AK732">
        <v>729</v>
      </c>
      <c r="AL732" s="198">
        <v>56956762.429232478</v>
      </c>
    </row>
    <row r="733" spans="13:38" x14ac:dyDescent="0.25">
      <c r="M733">
        <v>731</v>
      </c>
      <c r="N733">
        <f t="shared" si="49"/>
        <v>10</v>
      </c>
      <c r="O733">
        <f t="shared" si="50"/>
        <v>3000</v>
      </c>
      <c r="P733">
        <f t="shared" si="51"/>
        <v>0.4</v>
      </c>
      <c r="S733">
        <v>731</v>
      </c>
      <c r="T733" s="192">
        <v>64346431.005658433</v>
      </c>
      <c r="U733" s="192">
        <v>64823121.021412045</v>
      </c>
      <c r="V733" s="192">
        <v>65093320.392875522</v>
      </c>
      <c r="W733" s="192">
        <v>65041013.495048866</v>
      </c>
      <c r="X733" s="192">
        <v>65042292.631172851</v>
      </c>
      <c r="Y733" s="192">
        <v>64576851.731288582</v>
      </c>
      <c r="Z733" s="192">
        <v>64962805.185828194</v>
      </c>
      <c r="AA733" s="192">
        <v>65214478.202160507</v>
      </c>
      <c r="AB733" s="192">
        <v>65525022.183641985</v>
      </c>
      <c r="AC733" s="192">
        <v>65132940.216692388</v>
      </c>
      <c r="AD733" s="192">
        <v>65212704.234182119</v>
      </c>
      <c r="AE733" s="192">
        <f t="shared" si="52"/>
        <v>65525022.183641985</v>
      </c>
      <c r="AF733" s="192">
        <f>HLOOKUP(MAX(T733:AD733),T733:$AD$1158,COUNT(AD733:$AD$1158),FALSE)</f>
        <v>190000</v>
      </c>
      <c r="AK733">
        <v>730</v>
      </c>
      <c r="AL733" s="198">
        <v>59657226.17376323</v>
      </c>
    </row>
    <row r="734" spans="13:38" x14ac:dyDescent="0.25">
      <c r="M734">
        <v>732</v>
      </c>
      <c r="N734">
        <f t="shared" si="49"/>
        <v>20</v>
      </c>
      <c r="O734">
        <f t="shared" si="50"/>
        <v>3000</v>
      </c>
      <c r="P734">
        <f t="shared" si="51"/>
        <v>0.4</v>
      </c>
      <c r="S734">
        <v>732</v>
      </c>
      <c r="T734" s="192">
        <v>68933294.431584373</v>
      </c>
      <c r="U734" s="192">
        <v>69507336.074138388</v>
      </c>
      <c r="V734" s="192">
        <v>70113877.636316881</v>
      </c>
      <c r="W734" s="192">
        <v>70148133.961869851</v>
      </c>
      <c r="X734" s="192">
        <v>70360865.805041164</v>
      </c>
      <c r="Y734" s="192">
        <v>70247949.70100309</v>
      </c>
      <c r="Z734" s="192">
        <v>70850750.064300418</v>
      </c>
      <c r="AA734" s="192">
        <v>71033905.767746925</v>
      </c>
      <c r="AB734" s="192">
        <v>71689406.185699612</v>
      </c>
      <c r="AC734" s="192">
        <v>71671425.821437761</v>
      </c>
      <c r="AD734" s="192">
        <v>71968036.747685194</v>
      </c>
      <c r="AE734" s="192">
        <f t="shared" si="52"/>
        <v>71968036.747685194</v>
      </c>
      <c r="AF734" s="192">
        <f>HLOOKUP(MAX(T734:AD734),T734:$AD$1158,COUNT(AD734:$AD$1158),FALSE)</f>
        <v>200000</v>
      </c>
      <c r="AK734">
        <v>731</v>
      </c>
      <c r="AL734" s="198">
        <v>65021494.456909597</v>
      </c>
    </row>
    <row r="735" spans="13:38" x14ac:dyDescent="0.25">
      <c r="M735">
        <v>733</v>
      </c>
      <c r="N735">
        <f t="shared" si="49"/>
        <v>30</v>
      </c>
      <c r="O735">
        <f t="shared" si="50"/>
        <v>3000</v>
      </c>
      <c r="P735">
        <f t="shared" si="51"/>
        <v>0.4</v>
      </c>
      <c r="S735">
        <v>733</v>
      </c>
      <c r="T735" s="192">
        <v>73305748.135288075</v>
      </c>
      <c r="U735" s="192">
        <v>74311046.408822015</v>
      </c>
      <c r="V735" s="192">
        <v>75168745.177469134</v>
      </c>
      <c r="W735" s="192">
        <v>75385538.11406894</v>
      </c>
      <c r="X735" s="192">
        <v>75815116.86599794</v>
      </c>
      <c r="Y735" s="192">
        <v>75919047.670717597</v>
      </c>
      <c r="Z735" s="192">
        <v>76592228.652263388</v>
      </c>
      <c r="AA735" s="192">
        <v>77138697.554976866</v>
      </c>
      <c r="AB735" s="192">
        <v>78011044.881687239</v>
      </c>
      <c r="AC735" s="192">
        <v>78047262.530542701</v>
      </c>
      <c r="AD735" s="192">
        <v>78453761.654449597</v>
      </c>
      <c r="AE735" s="192">
        <f t="shared" si="52"/>
        <v>78453761.654449597</v>
      </c>
      <c r="AF735" s="192">
        <f>HLOOKUP(MAX(T735:AD735),T735:$AD$1158,COUNT(AD735:$AD$1158),FALSE)</f>
        <v>200000</v>
      </c>
      <c r="AK735">
        <v>732</v>
      </c>
      <c r="AL735" s="198">
        <v>70135013.771596625</v>
      </c>
    </row>
    <row r="736" spans="13:38" x14ac:dyDescent="0.25">
      <c r="M736">
        <v>734</v>
      </c>
      <c r="N736">
        <f t="shared" si="49"/>
        <v>40</v>
      </c>
      <c r="O736">
        <f t="shared" si="50"/>
        <v>3000</v>
      </c>
      <c r="P736">
        <f t="shared" si="51"/>
        <v>0.4</v>
      </c>
      <c r="S736">
        <v>734</v>
      </c>
      <c r="T736" s="192">
        <v>77923958.011831284</v>
      </c>
      <c r="U736" s="192">
        <v>78890210.664223269</v>
      </c>
      <c r="V736" s="192">
        <v>80030102.63953191</v>
      </c>
      <c r="W736" s="192">
        <v>80658734.487525731</v>
      </c>
      <c r="X736" s="192">
        <v>81051686.921296313</v>
      </c>
      <c r="Y736" s="192">
        <v>81449073.551633239</v>
      </c>
      <c r="Z736" s="192">
        <v>82480173.530735612</v>
      </c>
      <c r="AA736" s="192">
        <v>83091628.849987149</v>
      </c>
      <c r="AB736" s="192">
        <v>84037182.998971194</v>
      </c>
      <c r="AC736" s="192">
        <v>84585748.13528806</v>
      </c>
      <c r="AD736" s="192">
        <v>85209094.167952672</v>
      </c>
      <c r="AE736" s="192">
        <f t="shared" si="52"/>
        <v>85209094.167952672</v>
      </c>
      <c r="AF736" s="192">
        <f>HLOOKUP(MAX(T736:AD736),T736:$AD$1158,COUNT(AD736:$AD$1158),FALSE)</f>
        <v>200000</v>
      </c>
      <c r="AK736">
        <v>733</v>
      </c>
      <c r="AL736" s="198">
        <v>75499282.054742992</v>
      </c>
    </row>
    <row r="737" spans="13:38" x14ac:dyDescent="0.25">
      <c r="M737">
        <v>735</v>
      </c>
      <c r="N737">
        <f t="shared" si="49"/>
        <v>50</v>
      </c>
      <c r="O737">
        <f t="shared" si="50"/>
        <v>3000</v>
      </c>
      <c r="P737">
        <f t="shared" si="51"/>
        <v>0.4</v>
      </c>
      <c r="S737">
        <v>735</v>
      </c>
      <c r="T737" s="192">
        <v>82510821.437757224</v>
      </c>
      <c r="U737" s="192">
        <v>83726749.373070985</v>
      </c>
      <c r="V737" s="192">
        <v>85084970.180684164</v>
      </c>
      <c r="W737" s="192">
        <v>85730062.733089</v>
      </c>
      <c r="X737" s="192">
        <v>86505937.98225309</v>
      </c>
      <c r="Y737" s="192">
        <v>87120171.521347746</v>
      </c>
      <c r="Z737" s="192">
        <v>88133128.536522642</v>
      </c>
      <c r="AA737" s="192">
        <v>89196420.637217075</v>
      </c>
      <c r="AB737" s="192">
        <v>90358821.694958866</v>
      </c>
      <c r="AC737" s="192">
        <v>91124233.740033448</v>
      </c>
      <c r="AD737" s="192">
        <v>91964426.681455776</v>
      </c>
      <c r="AE737" s="192">
        <f t="shared" si="52"/>
        <v>91964426.681455776</v>
      </c>
      <c r="AF737" s="192">
        <f>HLOOKUP(MAX(T737:AD737),T737:$AD$1158,COUNT(AD737:$AD$1158),FALSE)</f>
        <v>200000</v>
      </c>
      <c r="AK737">
        <v>734</v>
      </c>
      <c r="AL737" s="198">
        <v>80900209.543804467</v>
      </c>
    </row>
    <row r="738" spans="13:38" x14ac:dyDescent="0.25">
      <c r="M738">
        <v>736</v>
      </c>
      <c r="N738">
        <f t="shared" si="49"/>
        <v>-75</v>
      </c>
      <c r="O738">
        <f t="shared" si="50"/>
        <v>5000</v>
      </c>
      <c r="P738">
        <f t="shared" si="51"/>
        <v>0.4</v>
      </c>
      <c r="S738">
        <v>736</v>
      </c>
      <c r="T738" s="192">
        <v>25410108.908822022</v>
      </c>
      <c r="U738" s="192">
        <v>23959494.880079735</v>
      </c>
      <c r="V738" s="192">
        <v>22676548.675411522</v>
      </c>
      <c r="W738" s="192">
        <v>20721785.823366772</v>
      </c>
      <c r="X738" s="192">
        <v>18858970.630787041</v>
      </c>
      <c r="Y738" s="192">
        <v>16833519.081147123</v>
      </c>
      <c r="Z738" s="192">
        <v>15199610.018004119</v>
      </c>
      <c r="AA738" s="192">
        <v>13613395.704732509</v>
      </c>
      <c r="AB738" s="192">
        <v>12123411.297582304</v>
      </c>
      <c r="AC738" s="192">
        <v>10238864.816422326</v>
      </c>
      <c r="AD738" s="192">
        <v>8426672.2929526754</v>
      </c>
      <c r="AE738" s="192">
        <f t="shared" si="52"/>
        <v>25410108.908822022</v>
      </c>
      <c r="AF738" s="192">
        <f>HLOOKUP(MAX(T738:AD738),T738:$AD$1158,COUNT(AD738:$AD$1158),FALSE)</f>
        <v>150000</v>
      </c>
      <c r="AK738">
        <v>735</v>
      </c>
      <c r="AL738" s="198">
        <v>86094379.111504734</v>
      </c>
    </row>
    <row r="739" spans="13:38" x14ac:dyDescent="0.25">
      <c r="M739">
        <v>737</v>
      </c>
      <c r="N739">
        <f t="shared" si="49"/>
        <v>-65</v>
      </c>
      <c r="O739">
        <f t="shared" si="50"/>
        <v>5000</v>
      </c>
      <c r="P739">
        <f t="shared" si="51"/>
        <v>0.4</v>
      </c>
      <c r="S739">
        <v>737</v>
      </c>
      <c r="T739" s="192">
        <v>29787465.920781892</v>
      </c>
      <c r="U739" s="192">
        <v>28729424.792631175</v>
      </c>
      <c r="V739" s="192">
        <v>27433217.431841567</v>
      </c>
      <c r="W739" s="192">
        <v>25893033.291538075</v>
      </c>
      <c r="X739" s="192">
        <v>24247065.007716049</v>
      </c>
      <c r="Y739" s="192">
        <v>22176461.307227366</v>
      </c>
      <c r="Z739" s="192">
        <v>21021398.212448563</v>
      </c>
      <c r="AA739" s="192">
        <v>19652030.807934672</v>
      </c>
      <c r="AB739" s="192">
        <v>18378893.309542183</v>
      </c>
      <c r="AC739" s="192">
        <v>16550190.530156896</v>
      </c>
      <c r="AD739" s="192">
        <v>14949450.713734571</v>
      </c>
      <c r="AE739" s="192">
        <f t="shared" si="52"/>
        <v>29787465.920781892</v>
      </c>
      <c r="AF739" s="192">
        <f>HLOOKUP(MAX(T739:AD739),T739:$AD$1158,COUNT(AD739:$AD$1158),FALSE)</f>
        <v>150000</v>
      </c>
      <c r="AK739">
        <v>736</v>
      </c>
      <c r="AL739" s="198">
        <v>19543837.221575927</v>
      </c>
    </row>
    <row r="740" spans="13:38" x14ac:dyDescent="0.25">
      <c r="M740">
        <v>738</v>
      </c>
      <c r="N740">
        <f t="shared" si="49"/>
        <v>-55</v>
      </c>
      <c r="O740">
        <f t="shared" si="50"/>
        <v>5000</v>
      </c>
      <c r="P740">
        <f t="shared" si="51"/>
        <v>0.4</v>
      </c>
      <c r="S740">
        <v>738</v>
      </c>
      <c r="T740" s="192">
        <v>34339067.001028813</v>
      </c>
      <c r="U740" s="192">
        <v>33316752.588091567</v>
      </c>
      <c r="V740" s="192">
        <v>32387617.991255149</v>
      </c>
      <c r="W740" s="192">
        <v>30857894.523212455</v>
      </c>
      <c r="X740" s="192">
        <v>29501127.186213993</v>
      </c>
      <c r="Y740" s="192">
        <v>27781402.592914093</v>
      </c>
      <c r="Z740" s="192">
        <v>26843186.406893011</v>
      </c>
      <c r="AA740" s="192">
        <v>25540451.10757459</v>
      </c>
      <c r="AB740" s="192">
        <v>24478766.316229429</v>
      </c>
      <c r="AC740" s="192">
        <v>23022519.450874493</v>
      </c>
      <c r="AD740" s="192">
        <v>21638626.543209884</v>
      </c>
      <c r="AE740" s="192">
        <f t="shared" si="52"/>
        <v>34339067.001028813</v>
      </c>
      <c r="AF740" s="192">
        <f>HLOOKUP(MAX(T740:AD740),T740:$AD$1158,COUNT(AD740:$AD$1158),FALSE)</f>
        <v>150000</v>
      </c>
      <c r="AK740">
        <v>737</v>
      </c>
      <c r="AL740" s="198">
        <v>24841948.820694529</v>
      </c>
    </row>
    <row r="741" spans="13:38" x14ac:dyDescent="0.25">
      <c r="M741">
        <v>739</v>
      </c>
      <c r="N741">
        <f t="shared" si="49"/>
        <v>-45</v>
      </c>
      <c r="O741">
        <f t="shared" si="50"/>
        <v>5000</v>
      </c>
      <c r="P741">
        <f t="shared" si="51"/>
        <v>0.4</v>
      </c>
      <c r="S741">
        <v>739</v>
      </c>
      <c r="T741" s="192">
        <v>38716424.012988687</v>
      </c>
      <c r="U741" s="192">
        <v>38086682.500643015</v>
      </c>
      <c r="V741" s="192">
        <v>37342018.550668724</v>
      </c>
      <c r="W741" s="192">
        <v>36029141.991383754</v>
      </c>
      <c r="X741" s="192">
        <v>34889221.563143007</v>
      </c>
      <c r="Y741" s="192">
        <v>33424647.834683649</v>
      </c>
      <c r="Z741" s="192">
        <v>32520153.999485597</v>
      </c>
      <c r="AA741" s="192">
        <v>31579086.210776754</v>
      </c>
      <c r="AB741" s="192">
        <v>30734248.328189306</v>
      </c>
      <c r="AC741" s="192">
        <v>29192303.883744866</v>
      </c>
      <c r="AD741" s="192">
        <v>28015121.52777778</v>
      </c>
      <c r="AE741" s="192">
        <f t="shared" si="52"/>
        <v>38716424.012988687</v>
      </c>
      <c r="AF741" s="192">
        <f>HLOOKUP(MAX(T741:AD741),T741:$AD$1158,COUNT(AD741:$AD$1158),FALSE)</f>
        <v>150000</v>
      </c>
      <c r="AK741">
        <v>738</v>
      </c>
      <c r="AL741" s="198">
        <v>29928610.992917024</v>
      </c>
    </row>
    <row r="742" spans="13:38" x14ac:dyDescent="0.25">
      <c r="M742">
        <v>740</v>
      </c>
      <c r="N742">
        <f t="shared" si="49"/>
        <v>-35</v>
      </c>
      <c r="O742">
        <f t="shared" si="50"/>
        <v>5000</v>
      </c>
      <c r="P742">
        <f t="shared" si="51"/>
        <v>0.4</v>
      </c>
      <c r="S742">
        <v>740</v>
      </c>
      <c r="T742" s="192">
        <v>43268025.093235597</v>
      </c>
      <c r="U742" s="192">
        <v>42602782.519933127</v>
      </c>
      <c r="V742" s="192">
        <v>42173175.315072015</v>
      </c>
      <c r="W742" s="192">
        <v>41200389.459555045</v>
      </c>
      <c r="X742" s="192">
        <v>40025453.237525724</v>
      </c>
      <c r="Y742" s="192">
        <v>38851858.76414609</v>
      </c>
      <c r="Z742" s="192">
        <v>38341942.193930045</v>
      </c>
      <c r="AA742" s="192">
        <v>37376717.3434285</v>
      </c>
      <c r="AB742" s="192">
        <v>36740071.936085396</v>
      </c>
      <c r="AC742" s="192">
        <v>35664632.804462455</v>
      </c>
      <c r="AD742" s="192">
        <v>34704297.35725309</v>
      </c>
      <c r="AE742" s="192">
        <f t="shared" si="52"/>
        <v>43268025.093235597</v>
      </c>
      <c r="AF742" s="192">
        <f>HLOOKUP(MAX(T742:AD742),T742:$AD$1158,COUNT(AD742:$AD$1158),FALSE)</f>
        <v>150000</v>
      </c>
      <c r="AK742">
        <v>739</v>
      </c>
      <c r="AL742" s="198">
        <v>35226722.592035621</v>
      </c>
    </row>
    <row r="743" spans="13:38" x14ac:dyDescent="0.25">
      <c r="M743">
        <v>741</v>
      </c>
      <c r="N743">
        <f t="shared" si="49"/>
        <v>-25</v>
      </c>
      <c r="O743">
        <f t="shared" si="50"/>
        <v>5000</v>
      </c>
      <c r="P743">
        <f t="shared" si="51"/>
        <v>0.4</v>
      </c>
      <c r="S743">
        <v>741</v>
      </c>
      <c r="T743" s="192">
        <v>47788731.835133746</v>
      </c>
      <c r="U743" s="192">
        <v>47340336.170589</v>
      </c>
      <c r="V743" s="192">
        <v>47127575.874485604</v>
      </c>
      <c r="W743" s="192">
        <v>46242998.931005664</v>
      </c>
      <c r="X743" s="192">
        <v>45450369.646990746</v>
      </c>
      <c r="Y743" s="192">
        <v>44495104.005915634</v>
      </c>
      <c r="Z743" s="192">
        <v>43891594.971707828</v>
      </c>
      <c r="AA743" s="192">
        <v>43415352.446630664</v>
      </c>
      <c r="AB743" s="192">
        <v>42995553.948045269</v>
      </c>
      <c r="AC743" s="192">
        <v>42181193.375450104</v>
      </c>
      <c r="AD743" s="192">
        <v>41439186.760545269</v>
      </c>
      <c r="AE743" s="192">
        <f t="shared" si="52"/>
        <v>47788731.835133746</v>
      </c>
      <c r="AF743" s="192">
        <f>HLOOKUP(MAX(T743:AD743),T743:$AD$1158,COUNT(AD743:$AD$1158),FALSE)</f>
        <v>150000</v>
      </c>
      <c r="AK743">
        <v>740</v>
      </c>
      <c r="AL743" s="198">
        <v>40524834.191154219</v>
      </c>
    </row>
    <row r="744" spans="13:38" x14ac:dyDescent="0.25">
      <c r="M744">
        <v>742</v>
      </c>
      <c r="N744">
        <f t="shared" si="49"/>
        <v>-15</v>
      </c>
      <c r="O744">
        <f t="shared" si="50"/>
        <v>5000</v>
      </c>
      <c r="P744">
        <f t="shared" si="51"/>
        <v>0.4</v>
      </c>
      <c r="S744">
        <v>742</v>
      </c>
      <c r="T744" s="192">
        <v>52098121.302726343</v>
      </c>
      <c r="U744" s="192">
        <v>52077889.821244858</v>
      </c>
      <c r="V744" s="192">
        <v>51958732.638888888</v>
      </c>
      <c r="W744" s="192">
        <v>51414246.399176955</v>
      </c>
      <c r="X744" s="192">
        <v>50838464.023919754</v>
      </c>
      <c r="Y744" s="192">
        <v>49922314.93537809</v>
      </c>
      <c r="Z744" s="192">
        <v>49753169.045781896</v>
      </c>
      <c r="AA744" s="192">
        <v>49453987.549832828</v>
      </c>
      <c r="AB744" s="192">
        <v>49251035.960005149</v>
      </c>
      <c r="AC744" s="192">
        <v>48448287.438914619</v>
      </c>
      <c r="AD744" s="192">
        <v>47916251.607510291</v>
      </c>
      <c r="AE744" s="192">
        <f t="shared" si="52"/>
        <v>52098121.302726343</v>
      </c>
      <c r="AF744" s="192">
        <f>HLOOKUP(MAX(T744:AD744),T744:$AD$1158,COUNT(AD744:$AD$1158),FALSE)</f>
        <v>150000</v>
      </c>
      <c r="AK744">
        <v>741</v>
      </c>
      <c r="AL744" s="198">
        <v>45691151.969399221</v>
      </c>
    </row>
    <row r="745" spans="13:38" x14ac:dyDescent="0.25">
      <c r="M745">
        <v>743</v>
      </c>
      <c r="N745">
        <f t="shared" si="49"/>
        <v>-10</v>
      </c>
      <c r="O745">
        <f t="shared" si="50"/>
        <v>5000</v>
      </c>
      <c r="P745">
        <f t="shared" si="51"/>
        <v>0.4</v>
      </c>
      <c r="S745">
        <v>743</v>
      </c>
      <c r="T745" s="192">
        <v>54373921.842849806</v>
      </c>
      <c r="U745" s="192">
        <v>54345005.184220672</v>
      </c>
      <c r="V745" s="192">
        <v>54452862.011316881</v>
      </c>
      <c r="W745" s="192">
        <v>54017540.187757201</v>
      </c>
      <c r="X745" s="192">
        <v>53380067.997685187</v>
      </c>
      <c r="Y745" s="192">
        <v>52743937.556262866</v>
      </c>
      <c r="Z745" s="192">
        <v>52644170.203189306</v>
      </c>
      <c r="AA745" s="192">
        <v>52302456.39628344</v>
      </c>
      <c r="AB745" s="192">
        <v>52201793.097350821</v>
      </c>
      <c r="AC745" s="192">
        <v>51706567.724408433</v>
      </c>
      <c r="AD745" s="192">
        <v>51283696.309156381</v>
      </c>
      <c r="AE745" s="192">
        <f t="shared" si="52"/>
        <v>54452862.011316881</v>
      </c>
      <c r="AF745" s="192">
        <f>HLOOKUP(MAX(T745:AD745),T745:$AD$1158,COUNT(AD745:$AD$1158),FALSE)</f>
        <v>160000</v>
      </c>
      <c r="AK745">
        <v>742</v>
      </c>
      <c r="AL745" s="198">
        <v>50989263.568517819</v>
      </c>
    </row>
    <row r="746" spans="13:38" x14ac:dyDescent="0.25">
      <c r="M746">
        <v>744</v>
      </c>
      <c r="N746">
        <f t="shared" si="49"/>
        <v>-5</v>
      </c>
      <c r="O746">
        <f t="shared" si="50"/>
        <v>5000</v>
      </c>
      <c r="P746">
        <f t="shared" si="51"/>
        <v>0.4</v>
      </c>
      <c r="S746">
        <v>744</v>
      </c>
      <c r="T746" s="192">
        <v>56618828.044624493</v>
      </c>
      <c r="U746" s="192">
        <v>56697593.878600836</v>
      </c>
      <c r="V746" s="192">
        <v>56913133.198302478</v>
      </c>
      <c r="W746" s="192">
        <v>56379107.630851343</v>
      </c>
      <c r="X746" s="192">
        <v>56092526.202417701</v>
      </c>
      <c r="Y746" s="192">
        <v>55565560.177147642</v>
      </c>
      <c r="Z746" s="192">
        <v>55574957.240226343</v>
      </c>
      <c r="AA746" s="192">
        <v>55342407.849472739</v>
      </c>
      <c r="AB746" s="192">
        <v>55350908.966692388</v>
      </c>
      <c r="AC746" s="192">
        <v>54964848.009902269</v>
      </c>
      <c r="AD746" s="192">
        <v>54651141.010802478</v>
      </c>
      <c r="AE746" s="192">
        <f t="shared" si="52"/>
        <v>56913133.198302478</v>
      </c>
      <c r="AF746" s="192">
        <f>HLOOKUP(MAX(T746:AD746),T746:$AD$1158,COUNT(AD746:$AD$1158),FALSE)</f>
        <v>160000</v>
      </c>
      <c r="AK746">
        <v>743</v>
      </c>
      <c r="AL746" s="198">
        <v>53656422.914900407</v>
      </c>
    </row>
    <row r="747" spans="13:38" x14ac:dyDescent="0.25">
      <c r="M747">
        <v>745</v>
      </c>
      <c r="N747">
        <f t="shared" si="49"/>
        <v>0</v>
      </c>
      <c r="O747">
        <f t="shared" si="50"/>
        <v>5000</v>
      </c>
      <c r="P747">
        <f t="shared" si="51"/>
        <v>0.4</v>
      </c>
      <c r="S747">
        <v>745</v>
      </c>
      <c r="T747" s="192">
        <v>58894628.584747948</v>
      </c>
      <c r="U747" s="192">
        <v>59082558.834876545</v>
      </c>
      <c r="V747" s="192">
        <v>59407262.570730448</v>
      </c>
      <c r="W747" s="192">
        <v>58947061.310442388</v>
      </c>
      <c r="X747" s="192">
        <v>58768162.374614209</v>
      </c>
      <c r="Y747" s="192">
        <v>58348878.84194959</v>
      </c>
      <c r="Z747" s="192">
        <v>58321137.795781903</v>
      </c>
      <c r="AA747" s="192">
        <v>58382359.302662045</v>
      </c>
      <c r="AB747" s="192">
        <v>58500024.836033955</v>
      </c>
      <c r="AC747" s="192">
        <v>58178896.645126037</v>
      </c>
      <c r="AD747" s="192">
        <v>57972872.138631694</v>
      </c>
      <c r="AE747" s="192">
        <f t="shared" si="52"/>
        <v>59407262.570730448</v>
      </c>
      <c r="AF747" s="192">
        <f>HLOOKUP(MAX(T747:AD747),T747:$AD$1158,COUNT(AD747:$AD$1158),FALSE)</f>
        <v>160000</v>
      </c>
      <c r="AK747">
        <v>744</v>
      </c>
      <c r="AL747" s="198">
        <v>56155581.346762829</v>
      </c>
    </row>
    <row r="748" spans="13:38" x14ac:dyDescent="0.25">
      <c r="M748">
        <v>746</v>
      </c>
      <c r="N748">
        <f t="shared" si="49"/>
        <v>10</v>
      </c>
      <c r="O748">
        <f t="shared" si="50"/>
        <v>5000</v>
      </c>
      <c r="P748">
        <f t="shared" si="51"/>
        <v>0.4</v>
      </c>
      <c r="S748">
        <v>746</v>
      </c>
      <c r="T748" s="192">
        <v>63302879.935056597</v>
      </c>
      <c r="U748" s="192">
        <v>63820112.485532418</v>
      </c>
      <c r="V748" s="192">
        <v>64130073.141718119</v>
      </c>
      <c r="W748" s="192">
        <v>64118308.778613687</v>
      </c>
      <c r="X748" s="192">
        <v>64156256.751543224</v>
      </c>
      <c r="Y748" s="192">
        <v>63730125.024112664</v>
      </c>
      <c r="Z748" s="192">
        <v>64142925.990226343</v>
      </c>
      <c r="AA748" s="192">
        <v>64420994.405864209</v>
      </c>
      <c r="AB748" s="192">
        <v>64755506.847993836</v>
      </c>
      <c r="AC748" s="192">
        <v>64392912.728266478</v>
      </c>
      <c r="AD748" s="192">
        <v>64495650.559413582</v>
      </c>
      <c r="AE748" s="192">
        <f t="shared" si="52"/>
        <v>64755506.847993836</v>
      </c>
      <c r="AF748" s="192">
        <f>HLOOKUP(MAX(T748:AD748),T748:$AD$1158,COUNT(AD748:$AD$1158),FALSE)</f>
        <v>190000</v>
      </c>
      <c r="AK748">
        <v>745</v>
      </c>
      <c r="AL748" s="198">
        <v>58822740.693145424</v>
      </c>
    </row>
    <row r="749" spans="13:38" x14ac:dyDescent="0.25">
      <c r="M749">
        <v>747</v>
      </c>
      <c r="N749">
        <f t="shared" si="49"/>
        <v>20</v>
      </c>
      <c r="O749">
        <f t="shared" si="50"/>
        <v>5000</v>
      </c>
      <c r="P749">
        <f t="shared" si="51"/>
        <v>0.4</v>
      </c>
      <c r="S749">
        <v>747</v>
      </c>
      <c r="T749" s="192">
        <v>67823586.676954731</v>
      </c>
      <c r="U749" s="192">
        <v>68439816.542888388</v>
      </c>
      <c r="V749" s="192">
        <v>69084473.701131701</v>
      </c>
      <c r="W749" s="192">
        <v>69160918.250064313</v>
      </c>
      <c r="X749" s="192">
        <v>69410318.930041164</v>
      </c>
      <c r="Y749" s="192">
        <v>69335066.309799388</v>
      </c>
      <c r="Z749" s="192">
        <v>69964714.184670791</v>
      </c>
      <c r="AA749" s="192">
        <v>70177357.735339507</v>
      </c>
      <c r="AB749" s="192">
        <v>70855379.854681075</v>
      </c>
      <c r="AC749" s="192">
        <v>70865241.64898406</v>
      </c>
      <c r="AD749" s="192">
        <v>71184826.388888881</v>
      </c>
      <c r="AE749" s="192">
        <f t="shared" si="52"/>
        <v>71184826.388888881</v>
      </c>
      <c r="AF749" s="192">
        <f>HLOOKUP(MAX(T749:AD749),T749:$AD$1158,COUNT(AD749:$AD$1158),FALSE)</f>
        <v>200000</v>
      </c>
      <c r="AK749">
        <v>746</v>
      </c>
      <c r="AL749" s="198">
        <v>64120852.292264014</v>
      </c>
    </row>
    <row r="750" spans="13:38" x14ac:dyDescent="0.25">
      <c r="M750">
        <v>748</v>
      </c>
      <c r="N750">
        <f t="shared" si="49"/>
        <v>30</v>
      </c>
      <c r="O750">
        <f t="shared" si="50"/>
        <v>5000</v>
      </c>
      <c r="P750">
        <f t="shared" si="51"/>
        <v>0.4</v>
      </c>
      <c r="S750">
        <v>748</v>
      </c>
      <c r="T750" s="192">
        <v>72132976.144547328</v>
      </c>
      <c r="U750" s="192">
        <v>73177370.193544239</v>
      </c>
      <c r="V750" s="192">
        <v>74072732.445987672</v>
      </c>
      <c r="W750" s="192">
        <v>74332165.718235597</v>
      </c>
      <c r="X750" s="192">
        <v>74798413.306970179</v>
      </c>
      <c r="Y750" s="192">
        <v>74940007.595486119</v>
      </c>
      <c r="Z750" s="192">
        <v>75641681.777263388</v>
      </c>
      <c r="AA750" s="192">
        <v>76215992.838541687</v>
      </c>
      <c r="AB750" s="192">
        <v>77110861.866640955</v>
      </c>
      <c r="AC750" s="192">
        <v>77176567.362718642</v>
      </c>
      <c r="AD750" s="192">
        <v>77607034.947273657</v>
      </c>
      <c r="AE750" s="192">
        <f t="shared" si="52"/>
        <v>77607034.947273657</v>
      </c>
      <c r="AF750" s="192">
        <f>HLOOKUP(MAX(T750:AD750),T750:$AD$1158,COUNT(AD750:$AD$1158),FALSE)</f>
        <v>200000</v>
      </c>
      <c r="AK750">
        <v>747</v>
      </c>
      <c r="AL750" s="198">
        <v>69171307.370839924</v>
      </c>
    </row>
    <row r="751" spans="13:38" x14ac:dyDescent="0.25">
      <c r="M751">
        <v>749</v>
      </c>
      <c r="N751">
        <f t="shared" si="49"/>
        <v>40</v>
      </c>
      <c r="O751">
        <f t="shared" si="50"/>
        <v>5000</v>
      </c>
      <c r="P751">
        <f t="shared" si="51"/>
        <v>0.4</v>
      </c>
      <c r="S751">
        <v>749</v>
      </c>
      <c r="T751" s="192">
        <v>76684577.224794239</v>
      </c>
      <c r="U751" s="192">
        <v>77693470.212834373</v>
      </c>
      <c r="V751" s="192">
        <v>78870031.024948567</v>
      </c>
      <c r="W751" s="192">
        <v>79538753.295396104</v>
      </c>
      <c r="X751" s="192">
        <v>79971467.01388891</v>
      </c>
      <c r="Y751" s="192">
        <v>80405522.481031388</v>
      </c>
      <c r="Z751" s="192">
        <v>81463469.971707821</v>
      </c>
      <c r="AA751" s="192">
        <v>82104413.138181582</v>
      </c>
      <c r="AB751" s="192">
        <v>83073935.747813791</v>
      </c>
      <c r="AC751" s="192">
        <v>83648896.283436209</v>
      </c>
      <c r="AD751" s="192">
        <v>84296210.776748985</v>
      </c>
      <c r="AE751" s="192">
        <f t="shared" si="52"/>
        <v>84296210.776748985</v>
      </c>
      <c r="AF751" s="192">
        <f>HLOOKUP(MAX(T751:AD751),T751:$AD$1158,COUNT(AD751:$AD$1158),FALSE)</f>
        <v>200000</v>
      </c>
      <c r="AK751">
        <v>748</v>
      </c>
      <c r="AL751" s="198">
        <v>74469418.969958514</v>
      </c>
    </row>
    <row r="752" spans="13:38" x14ac:dyDescent="0.25">
      <c r="M752">
        <v>750</v>
      </c>
      <c r="N752">
        <f t="shared" si="49"/>
        <v>50</v>
      </c>
      <c r="O752">
        <f t="shared" si="50"/>
        <v>5000</v>
      </c>
      <c r="P752">
        <f t="shared" si="51"/>
        <v>0.4</v>
      </c>
      <c r="S752">
        <v>750</v>
      </c>
      <c r="T752" s="192">
        <v>81205283.966692388</v>
      </c>
      <c r="U752" s="192">
        <v>82463400.125385806</v>
      </c>
      <c r="V752" s="192">
        <v>83858289.769804537</v>
      </c>
      <c r="W752" s="192">
        <v>84546022.657857522</v>
      </c>
      <c r="X752" s="192">
        <v>85359561.39081791</v>
      </c>
      <c r="Y752" s="192">
        <v>86010463.766718119</v>
      </c>
      <c r="Z752" s="192">
        <v>87052908.629115224</v>
      </c>
      <c r="AA752" s="192">
        <v>88143048.241383761</v>
      </c>
      <c r="AB752" s="192">
        <v>89329417.759773672</v>
      </c>
      <c r="AC752" s="192">
        <v>90121225.204153821</v>
      </c>
      <c r="AD752" s="192">
        <v>90985386.606224298</v>
      </c>
      <c r="AE752" s="192">
        <f t="shared" si="52"/>
        <v>90985386.606224298</v>
      </c>
      <c r="AF752" s="192">
        <f>HLOOKUP(MAX(T752:AD752),T752:$AD$1158,COUNT(AD752:$AD$1158),FALSE)</f>
        <v>200000</v>
      </c>
      <c r="AK752">
        <v>749</v>
      </c>
      <c r="AL752" s="198">
        <v>79803737.66272372</v>
      </c>
    </row>
    <row r="753" spans="13:38" x14ac:dyDescent="0.25">
      <c r="M753">
        <v>751</v>
      </c>
      <c r="N753">
        <f t="shared" si="49"/>
        <v>-75</v>
      </c>
      <c r="O753">
        <f t="shared" si="50"/>
        <v>7000</v>
      </c>
      <c r="P753">
        <f t="shared" si="51"/>
        <v>0.4</v>
      </c>
      <c r="S753">
        <v>751</v>
      </c>
      <c r="T753" s="192">
        <v>24921086.194701649</v>
      </c>
      <c r="U753" s="192">
        <v>23513112.501607515</v>
      </c>
      <c r="V753" s="192">
        <v>22266835.133744858</v>
      </c>
      <c r="W753" s="192">
        <v>20354260.505079735</v>
      </c>
      <c r="X753" s="192">
        <v>18529108.796296299</v>
      </c>
      <c r="Y753" s="192">
        <v>16540326.083461937</v>
      </c>
      <c r="Z753" s="192">
        <v>14935904.867541153</v>
      </c>
      <c r="AA753" s="192">
        <v>13376538.065843623</v>
      </c>
      <c r="AB753" s="192">
        <v>11910522.119341565</v>
      </c>
      <c r="AC753" s="192">
        <v>10052371.03748714</v>
      </c>
      <c r="AD753" s="192">
        <v>8264146.9746656381</v>
      </c>
      <c r="AE753" s="192">
        <f t="shared" si="52"/>
        <v>24921086.194701649</v>
      </c>
      <c r="AF753" s="192">
        <f>HLOOKUP(MAX(T753:AD753),T753:$AD$1158,COUNT(AD753:$AD$1158),FALSE)</f>
        <v>150000</v>
      </c>
      <c r="AK753">
        <v>750</v>
      </c>
      <c r="AL753" s="198">
        <v>84933848.347322106</v>
      </c>
    </row>
    <row r="754" spans="13:38" x14ac:dyDescent="0.25">
      <c r="M754">
        <v>752</v>
      </c>
      <c r="N754">
        <f t="shared" si="49"/>
        <v>-65</v>
      </c>
      <c r="O754">
        <f t="shared" si="50"/>
        <v>7000</v>
      </c>
      <c r="P754">
        <f t="shared" si="51"/>
        <v>0.4</v>
      </c>
      <c r="S754">
        <v>752</v>
      </c>
      <c r="T754" s="192">
        <v>29234384.323559672</v>
      </c>
      <c r="U754" s="192">
        <v>28216433.617862657</v>
      </c>
      <c r="V754" s="192">
        <v>26959987.541795269</v>
      </c>
      <c r="W754" s="192">
        <v>25459351.289223254</v>
      </c>
      <c r="X754" s="192">
        <v>23851046.489197534</v>
      </c>
      <c r="Y754" s="192">
        <v>21820204.073431071</v>
      </c>
      <c r="Z754" s="192">
        <v>20691536.377957821</v>
      </c>
      <c r="AA754" s="192">
        <v>19349016.485018007</v>
      </c>
      <c r="AB754" s="192">
        <v>18099847.447273664</v>
      </c>
      <c r="AC754" s="192">
        <v>16299185.75585134</v>
      </c>
      <c r="AD754" s="192">
        <v>14722414.40007716</v>
      </c>
      <c r="AE754" s="192">
        <f t="shared" si="52"/>
        <v>29234384.323559672</v>
      </c>
      <c r="AF754" s="192">
        <f>HLOOKUP(MAX(T754:AD754),T754:$AD$1158,COUNT(AD754:$AD$1158),FALSE)</f>
        <v>150000</v>
      </c>
      <c r="AK754">
        <v>751</v>
      </c>
      <c r="AL754" s="198">
        <v>19199821.214337748</v>
      </c>
    </row>
    <row r="755" spans="13:38" x14ac:dyDescent="0.25">
      <c r="M755">
        <v>753</v>
      </c>
      <c r="N755">
        <f t="shared" si="49"/>
        <v>-55</v>
      </c>
      <c r="O755">
        <f t="shared" si="50"/>
        <v>7000</v>
      </c>
      <c r="P755">
        <f t="shared" si="51"/>
        <v>0.4</v>
      </c>
      <c r="S755">
        <v>753</v>
      </c>
      <c r="T755" s="192">
        <v>33719376.607510291</v>
      </c>
      <c r="U755" s="192">
        <v>32739702.530221194</v>
      </c>
      <c r="V755" s="192">
        <v>31848231.417181075</v>
      </c>
      <c r="W755" s="192">
        <v>30360696.172518011</v>
      </c>
      <c r="X755" s="192">
        <v>29040597.672325108</v>
      </c>
      <c r="Y755" s="192">
        <v>27358988.675090019</v>
      </c>
      <c r="Z755" s="192">
        <v>26447167.888374493</v>
      </c>
      <c r="AA755" s="192">
        <v>25172925.789287552</v>
      </c>
      <c r="AB755" s="192">
        <v>24135209.458590537</v>
      </c>
      <c r="AC755" s="192">
        <v>22705357.992541153</v>
      </c>
      <c r="AD755" s="192">
        <v>21345433.545524698</v>
      </c>
      <c r="AE755" s="192">
        <f t="shared" si="52"/>
        <v>33719376.607510291</v>
      </c>
      <c r="AF755" s="192">
        <f>HLOOKUP(MAX(T755:AD755),T755:$AD$1158,COUNT(AD755:$AD$1158),FALSE)</f>
        <v>150000</v>
      </c>
      <c r="AK755">
        <v>752</v>
      </c>
      <c r="AL755" s="198">
        <v>24431776.129428573</v>
      </c>
    </row>
    <row r="756" spans="13:38" x14ac:dyDescent="0.25">
      <c r="M756">
        <v>754</v>
      </c>
      <c r="N756">
        <f t="shared" si="49"/>
        <v>-45</v>
      </c>
      <c r="O756">
        <f t="shared" si="50"/>
        <v>7000</v>
      </c>
      <c r="P756">
        <f t="shared" si="51"/>
        <v>0.4</v>
      </c>
      <c r="S756">
        <v>754</v>
      </c>
      <c r="T756" s="192">
        <v>38032674.736368313</v>
      </c>
      <c r="U756" s="192">
        <v>37443023.646476343</v>
      </c>
      <c r="V756" s="192">
        <v>36736475.292566881</v>
      </c>
      <c r="W756" s="192">
        <v>35465786.956661522</v>
      </c>
      <c r="X756" s="192">
        <v>34362535.365226336</v>
      </c>
      <c r="Y756" s="192">
        <v>32935625.120563276</v>
      </c>
      <c r="Z756" s="192">
        <v>32059624.485596709</v>
      </c>
      <c r="AA756" s="192">
        <v>31145404.208461933</v>
      </c>
      <c r="AB756" s="192">
        <v>30324534.786522638</v>
      </c>
      <c r="AC756" s="192">
        <v>28812078.189300418</v>
      </c>
      <c r="AD756" s="192">
        <v>27658864.293981489</v>
      </c>
      <c r="AE756" s="192">
        <f t="shared" si="52"/>
        <v>38032674.736368313</v>
      </c>
      <c r="AF756" s="192">
        <f>HLOOKUP(MAX(T756:AD756),T756:$AD$1158,COUNT(AD756:$AD$1158),FALSE)</f>
        <v>150000</v>
      </c>
      <c r="AK756">
        <v>753</v>
      </c>
      <c r="AL756" s="198">
        <v>29454921.953271437</v>
      </c>
    </row>
    <row r="757" spans="13:38" x14ac:dyDescent="0.25">
      <c r="M757">
        <v>755</v>
      </c>
      <c r="N757">
        <f t="shared" si="49"/>
        <v>-35</v>
      </c>
      <c r="O757">
        <f t="shared" si="50"/>
        <v>7000</v>
      </c>
      <c r="P757">
        <f t="shared" si="51"/>
        <v>0.4</v>
      </c>
      <c r="S757">
        <v>755</v>
      </c>
      <c r="T757" s="192">
        <v>42517667.020318933</v>
      </c>
      <c r="U757" s="192">
        <v>41896059.429655358</v>
      </c>
      <c r="V757" s="192">
        <v>41503121.061599799</v>
      </c>
      <c r="W757" s="192">
        <v>40570877.740805045</v>
      </c>
      <c r="X757" s="192">
        <v>39435702.803497948</v>
      </c>
      <c r="Y757" s="192">
        <v>38298777.166923873</v>
      </c>
      <c r="Z757" s="192">
        <v>37815255.996013381</v>
      </c>
      <c r="AA757" s="192">
        <v>36879518.99273406</v>
      </c>
      <c r="AB757" s="192">
        <v>36266842.046039097</v>
      </c>
      <c r="AC757" s="192">
        <v>35218250.425990231</v>
      </c>
      <c r="AD757" s="192">
        <v>34281883.439429015</v>
      </c>
      <c r="AE757" s="192">
        <f t="shared" si="52"/>
        <v>42517667.020318933</v>
      </c>
      <c r="AF757" s="192">
        <f>HLOOKUP(MAX(T757:AD757),T757:$AD$1158,COUNT(AD757:$AD$1158),FALSE)</f>
        <v>150000</v>
      </c>
      <c r="AK757">
        <v>754</v>
      </c>
      <c r="AL757" s="198">
        <v>34686876.868362263</v>
      </c>
    </row>
    <row r="758" spans="13:38" x14ac:dyDescent="0.25">
      <c r="M758">
        <v>756</v>
      </c>
      <c r="N758">
        <f t="shared" si="49"/>
        <v>-25</v>
      </c>
      <c r="O758">
        <f t="shared" si="50"/>
        <v>7000</v>
      </c>
      <c r="P758">
        <f t="shared" si="51"/>
        <v>0.4</v>
      </c>
      <c r="S758">
        <v>756</v>
      </c>
      <c r="T758" s="192">
        <v>46972217.078189306</v>
      </c>
      <c r="U758" s="192">
        <v>46567456.396283448</v>
      </c>
      <c r="V758" s="192">
        <v>46391364.936985604</v>
      </c>
      <c r="W758" s="192">
        <v>45548976.216885291</v>
      </c>
      <c r="X758" s="192">
        <v>44794010.416666672</v>
      </c>
      <c r="Y758" s="192">
        <v>43875413.612397119</v>
      </c>
      <c r="Z758" s="192">
        <v>43301844.537680045</v>
      </c>
      <c r="AA758" s="192">
        <v>42851997.41190844</v>
      </c>
      <c r="AB758" s="192">
        <v>42456167.373971194</v>
      </c>
      <c r="AC758" s="192">
        <v>41668202.200681597</v>
      </c>
      <c r="AD758" s="192">
        <v>40950164.046424903</v>
      </c>
      <c r="AE758" s="192">
        <f t="shared" si="52"/>
        <v>46972217.078189306</v>
      </c>
      <c r="AF758" s="192">
        <f>HLOOKUP(MAX(T758:AD758),T758:$AD$1158,COUNT(AD758:$AD$1158),FALSE)</f>
        <v>150000</v>
      </c>
      <c r="AK758">
        <v>755</v>
      </c>
      <c r="AL758" s="198">
        <v>39918831.783453077</v>
      </c>
    </row>
    <row r="759" spans="13:38" x14ac:dyDescent="0.25">
      <c r="M759">
        <v>757</v>
      </c>
      <c r="N759">
        <f t="shared" si="49"/>
        <v>-15</v>
      </c>
      <c r="O759">
        <f t="shared" si="50"/>
        <v>7000</v>
      </c>
      <c r="P759">
        <f t="shared" si="51"/>
        <v>0.4</v>
      </c>
      <c r="S759">
        <v>757</v>
      </c>
      <c r="T759" s="192">
        <v>51218542.309670784</v>
      </c>
      <c r="U759" s="192">
        <v>51238853.362911522</v>
      </c>
      <c r="V759" s="192">
        <v>51158010.706018522</v>
      </c>
      <c r="W759" s="192">
        <v>50654067.001028806</v>
      </c>
      <c r="X759" s="192">
        <v>50115948.109567903</v>
      </c>
      <c r="Y759" s="192">
        <v>49238565.658757716</v>
      </c>
      <c r="Z759" s="192">
        <v>49096809.815457828</v>
      </c>
      <c r="AA759" s="192">
        <v>48824475.831082828</v>
      </c>
      <c r="AB759" s="192">
        <v>48645492.701903298</v>
      </c>
      <c r="AC759" s="192">
        <v>47871237.381044246</v>
      </c>
      <c r="AD759" s="192">
        <v>47363170.010288067</v>
      </c>
      <c r="AE759" s="192">
        <f t="shared" si="52"/>
        <v>51238853.362911522</v>
      </c>
      <c r="AF759" s="192">
        <f>HLOOKUP(MAX(T759:AD759),T759:$AD$1158,COUNT(AD759:$AD$1158),FALSE)</f>
        <v>155000</v>
      </c>
      <c r="AK759">
        <v>756</v>
      </c>
      <c r="AL759" s="198">
        <v>45020638.566327713</v>
      </c>
    </row>
    <row r="760" spans="13:38" x14ac:dyDescent="0.25">
      <c r="M760">
        <v>758</v>
      </c>
      <c r="N760">
        <f t="shared" si="49"/>
        <v>-10</v>
      </c>
      <c r="O760">
        <f t="shared" si="50"/>
        <v>7000</v>
      </c>
      <c r="P760">
        <f t="shared" si="51"/>
        <v>0.4</v>
      </c>
      <c r="S760">
        <v>758</v>
      </c>
      <c r="T760" s="192">
        <v>53461038.451646097</v>
      </c>
      <c r="U760" s="192">
        <v>53474310.016396604</v>
      </c>
      <c r="V760" s="192">
        <v>53618835.680298358</v>
      </c>
      <c r="W760" s="192">
        <v>53224056.39146091</v>
      </c>
      <c r="X760" s="192">
        <v>52626345.486111119</v>
      </c>
      <c r="Y760" s="192">
        <v>52026883.881494343</v>
      </c>
      <c r="Z760" s="192">
        <v>51954958.686985597</v>
      </c>
      <c r="AA760" s="192">
        <v>51641738.080311216</v>
      </c>
      <c r="AB760" s="192">
        <v>51565043.242026754</v>
      </c>
      <c r="AC760" s="192">
        <v>51096213.268389918</v>
      </c>
      <c r="AD760" s="192">
        <v>50697310.313786007</v>
      </c>
      <c r="AE760" s="192">
        <f t="shared" si="52"/>
        <v>53618835.680298358</v>
      </c>
      <c r="AF760" s="192">
        <f>HLOOKUP(MAX(T760:AD760),T760:$AD$1158,COUNT(AD760:$AD$1158),FALSE)</f>
        <v>160000</v>
      </c>
      <c r="AK760">
        <v>757</v>
      </c>
      <c r="AL760" s="198">
        <v>50252593.481418528</v>
      </c>
    </row>
    <row r="761" spans="13:38" x14ac:dyDescent="0.25">
      <c r="M761">
        <v>759</v>
      </c>
      <c r="N761">
        <f t="shared" si="49"/>
        <v>-5</v>
      </c>
      <c r="O761">
        <f t="shared" si="50"/>
        <v>7000</v>
      </c>
      <c r="P761">
        <f t="shared" si="51"/>
        <v>0.4</v>
      </c>
      <c r="S761">
        <v>759</v>
      </c>
      <c r="T761" s="192">
        <v>55673092.367541149</v>
      </c>
      <c r="U761" s="192">
        <v>55794046.424897119</v>
      </c>
      <c r="V761" s="192">
        <v>56046254.581404321</v>
      </c>
      <c r="W761" s="192">
        <v>55555411.88432356</v>
      </c>
      <c r="X761" s="192">
        <v>55305499.292695478</v>
      </c>
      <c r="Y761" s="192">
        <v>54815202.10423097</v>
      </c>
      <c r="Z761" s="192">
        <v>54852441.325874493</v>
      </c>
      <c r="AA761" s="192">
        <v>54648385.135352366</v>
      </c>
      <c r="AB761" s="192">
        <v>54680854.713220164</v>
      </c>
      <c r="AC761" s="192">
        <v>54321189.155735597</v>
      </c>
      <c r="AD761" s="192">
        <v>54031450.617283955</v>
      </c>
      <c r="AE761" s="192">
        <f t="shared" si="52"/>
        <v>56046254.581404321</v>
      </c>
      <c r="AF761" s="192">
        <f>HLOOKUP(MAX(T761:AD761),T761:$AD$1158,COUNT(AD761:$AD$1158),FALSE)</f>
        <v>160000</v>
      </c>
      <c r="AK761">
        <v>758</v>
      </c>
      <c r="AL761" s="198">
        <v>52886448.429652974</v>
      </c>
    </row>
    <row r="762" spans="13:38" x14ac:dyDescent="0.25">
      <c r="M762">
        <v>760</v>
      </c>
      <c r="N762">
        <f t="shared" si="49"/>
        <v>0</v>
      </c>
      <c r="O762">
        <f t="shared" si="50"/>
        <v>7000</v>
      </c>
      <c r="P762">
        <f t="shared" si="51"/>
        <v>0.4</v>
      </c>
      <c r="S762">
        <v>760</v>
      </c>
      <c r="T762" s="192">
        <v>57915588.50951647</v>
      </c>
      <c r="U762" s="192">
        <v>58145706.983024701</v>
      </c>
      <c r="V762" s="192">
        <v>58507079.555684157</v>
      </c>
      <c r="W762" s="192">
        <v>58090513.278034978</v>
      </c>
      <c r="X762" s="192">
        <v>57948283.179012351</v>
      </c>
      <c r="Y762" s="192">
        <v>57565668.483153298</v>
      </c>
      <c r="Z762" s="192">
        <v>57567415.284207828</v>
      </c>
      <c r="AA762" s="192">
        <v>57655032.190393522</v>
      </c>
      <c r="AB762" s="192">
        <v>57796666.184413582</v>
      </c>
      <c r="AC762" s="192">
        <v>57502385.505079731</v>
      </c>
      <c r="AD762" s="192">
        <v>57320329.459233545</v>
      </c>
      <c r="AE762" s="192">
        <f t="shared" si="52"/>
        <v>58507079.555684157</v>
      </c>
      <c r="AF762" s="192">
        <f>HLOOKUP(MAX(T762:AD762),T762:$AD$1158,COUNT(AD762:$AD$1158),FALSE)</f>
        <v>160000</v>
      </c>
      <c r="AK762">
        <v>759</v>
      </c>
      <c r="AL762" s="198">
        <v>55354400.264293157</v>
      </c>
    </row>
    <row r="763" spans="13:38" x14ac:dyDescent="0.25">
      <c r="M763">
        <v>761</v>
      </c>
      <c r="N763">
        <f t="shared" si="49"/>
        <v>10</v>
      </c>
      <c r="O763">
        <f t="shared" si="50"/>
        <v>7000</v>
      </c>
      <c r="P763">
        <f t="shared" si="51"/>
        <v>0.4</v>
      </c>
      <c r="S763">
        <v>761</v>
      </c>
      <c r="T763" s="192">
        <v>62259328.864454739</v>
      </c>
      <c r="U763" s="192">
        <v>62817103.949652791</v>
      </c>
      <c r="V763" s="192">
        <v>63166825.890560701</v>
      </c>
      <c r="W763" s="192">
        <v>63195604.0621785</v>
      </c>
      <c r="X763" s="192">
        <v>63270220.871913582</v>
      </c>
      <c r="Y763" s="192">
        <v>62883398.316936731</v>
      </c>
      <c r="Z763" s="192">
        <v>63323046.794624493</v>
      </c>
      <c r="AA763" s="192">
        <v>63627510.609567903</v>
      </c>
      <c r="AB763" s="192">
        <v>63985991.512345687</v>
      </c>
      <c r="AC763" s="192">
        <v>63652885.239840552</v>
      </c>
      <c r="AD763" s="192">
        <v>63778596.884645067</v>
      </c>
      <c r="AE763" s="192">
        <f t="shared" si="52"/>
        <v>63985991.512345687</v>
      </c>
      <c r="AF763" s="192">
        <f>HLOOKUP(MAX(T763:AD763),T763:$AD$1158,COUNT(AD763:$AD$1158),FALSE)</f>
        <v>190000</v>
      </c>
      <c r="AK763">
        <v>760</v>
      </c>
      <c r="AL763" s="198">
        <v>57988255.212527618</v>
      </c>
    </row>
    <row r="764" spans="13:38" x14ac:dyDescent="0.25">
      <c r="M764">
        <v>762</v>
      </c>
      <c r="N764">
        <f t="shared" si="49"/>
        <v>20</v>
      </c>
      <c r="O764">
        <f t="shared" si="50"/>
        <v>7000</v>
      </c>
      <c r="P764">
        <f t="shared" si="51"/>
        <v>0.4</v>
      </c>
      <c r="S764">
        <v>762</v>
      </c>
      <c r="T764" s="192">
        <v>66713878.922325119</v>
      </c>
      <c r="U764" s="192">
        <v>67372297.011638388</v>
      </c>
      <c r="V764" s="192">
        <v>68055069.765946507</v>
      </c>
      <c r="W764" s="192">
        <v>68173702.538258746</v>
      </c>
      <c r="X764" s="192">
        <v>68459772.055041164</v>
      </c>
      <c r="Y764" s="192">
        <v>68422182.918595687</v>
      </c>
      <c r="Z764" s="192">
        <v>69078678.305041164</v>
      </c>
      <c r="AA764" s="192">
        <v>69320809.702932104</v>
      </c>
      <c r="AB764" s="192">
        <v>70021353.523662567</v>
      </c>
      <c r="AC764" s="192">
        <v>70059057.476530358</v>
      </c>
      <c r="AD764" s="192">
        <v>70401616.030092597</v>
      </c>
      <c r="AE764" s="192">
        <f t="shared" si="52"/>
        <v>70401616.030092597</v>
      </c>
      <c r="AF764" s="192">
        <f>HLOOKUP(MAX(T764:AD764),T764:$AD$1158,COUNT(AD764:$AD$1158),FALSE)</f>
        <v>200000</v>
      </c>
      <c r="AK764">
        <v>761</v>
      </c>
      <c r="AL764" s="198">
        <v>63220210.127618425</v>
      </c>
    </row>
    <row r="765" spans="13:38" x14ac:dyDescent="0.25">
      <c r="M765">
        <v>763</v>
      </c>
      <c r="N765">
        <f t="shared" si="49"/>
        <v>30</v>
      </c>
      <c r="O765">
        <f t="shared" si="50"/>
        <v>7000</v>
      </c>
      <c r="P765">
        <f t="shared" si="51"/>
        <v>0.4</v>
      </c>
      <c r="S765">
        <v>763</v>
      </c>
      <c r="T765" s="192">
        <v>70960204.153806597</v>
      </c>
      <c r="U765" s="192">
        <v>72043693.978266478</v>
      </c>
      <c r="V765" s="192">
        <v>72976719.714506179</v>
      </c>
      <c r="W765" s="192">
        <v>73278793.322402269</v>
      </c>
      <c r="X765" s="192">
        <v>73781709.747942388</v>
      </c>
      <c r="Y765" s="192">
        <v>73960967.520254627</v>
      </c>
      <c r="Z765" s="192">
        <v>74691134.902263388</v>
      </c>
      <c r="AA765" s="192">
        <v>75293288.122106493</v>
      </c>
      <c r="AB765" s="192">
        <v>76210678.851594657</v>
      </c>
      <c r="AC765" s="192">
        <v>76305872.194894552</v>
      </c>
      <c r="AD765" s="192">
        <v>76760308.240097746</v>
      </c>
      <c r="AE765" s="192">
        <f t="shared" si="52"/>
        <v>76760308.240097746</v>
      </c>
      <c r="AF765" s="192">
        <f>HLOOKUP(MAX(T765:AD765),T765:$AD$1158,COUNT(AD765:$AD$1158),FALSE)</f>
        <v>200000</v>
      </c>
      <c r="AK765">
        <v>762</v>
      </c>
      <c r="AL765" s="198">
        <v>68207600.970083237</v>
      </c>
    </row>
    <row r="766" spans="13:38" x14ac:dyDescent="0.25">
      <c r="M766">
        <v>764</v>
      </c>
      <c r="N766">
        <f t="shared" si="49"/>
        <v>40</v>
      </c>
      <c r="O766">
        <f t="shared" si="50"/>
        <v>7000</v>
      </c>
      <c r="P766">
        <f t="shared" si="51"/>
        <v>0.4</v>
      </c>
      <c r="S766">
        <v>764</v>
      </c>
      <c r="T766" s="192">
        <v>75445196.437757224</v>
      </c>
      <c r="U766" s="192">
        <v>76496729.761445493</v>
      </c>
      <c r="V766" s="192">
        <v>77709959.410365239</v>
      </c>
      <c r="W766" s="192">
        <v>78418772.103266478</v>
      </c>
      <c r="X766" s="192">
        <v>78891247.106481493</v>
      </c>
      <c r="Y766" s="192">
        <v>79361971.410429537</v>
      </c>
      <c r="Z766" s="192">
        <v>80446766.41268006</v>
      </c>
      <c r="AA766" s="192">
        <v>81117197.42637603</v>
      </c>
      <c r="AB766" s="192">
        <v>82110688.496656373</v>
      </c>
      <c r="AC766" s="192">
        <v>82712044.431584358</v>
      </c>
      <c r="AD766" s="192">
        <v>83383327.385545284</v>
      </c>
      <c r="AE766" s="192">
        <f t="shared" si="52"/>
        <v>83383327.385545284</v>
      </c>
      <c r="AF766" s="192">
        <f>HLOOKUP(MAX(T766:AD766),T766:$AD$1158,COUNT(AD766:$AD$1158),FALSE)</f>
        <v>200000</v>
      </c>
      <c r="AK766">
        <v>763</v>
      </c>
      <c r="AL766" s="198">
        <v>73439555.885174036</v>
      </c>
    </row>
    <row r="767" spans="13:38" x14ac:dyDescent="0.25">
      <c r="M767">
        <v>765</v>
      </c>
      <c r="N767">
        <f t="shared" si="49"/>
        <v>50</v>
      </c>
      <c r="O767">
        <f t="shared" si="50"/>
        <v>7000</v>
      </c>
      <c r="P767">
        <f t="shared" si="51"/>
        <v>0.4</v>
      </c>
      <c r="S767">
        <v>765</v>
      </c>
      <c r="T767" s="192">
        <v>79899746.495627582</v>
      </c>
      <c r="U767" s="192">
        <v>81200050.877700627</v>
      </c>
      <c r="V767" s="192">
        <v>82631609.35892491</v>
      </c>
      <c r="W767" s="192">
        <v>83361982.58262603</v>
      </c>
      <c r="X767" s="192">
        <v>84213184.799382731</v>
      </c>
      <c r="Y767" s="192">
        <v>84900756.012088493</v>
      </c>
      <c r="Z767" s="192">
        <v>85972688.721707821</v>
      </c>
      <c r="AA767" s="192">
        <v>87089675.845550418</v>
      </c>
      <c r="AB767" s="192">
        <v>88300013.824588493</v>
      </c>
      <c r="AC767" s="192">
        <v>89118216.668274179</v>
      </c>
      <c r="AD767" s="192">
        <v>90006346.530992821</v>
      </c>
      <c r="AE767" s="192">
        <f t="shared" si="52"/>
        <v>90006346.530992821</v>
      </c>
      <c r="AF767" s="192">
        <f>HLOOKUP(MAX(T767:AD767),T767:$AD$1158,COUNT(AD767:$AD$1158),FALSE)</f>
        <v>200000</v>
      </c>
      <c r="AK767">
        <v>764</v>
      </c>
      <c r="AL767" s="198">
        <v>78707265.781642929</v>
      </c>
    </row>
    <row r="768" spans="13:38" x14ac:dyDescent="0.25">
      <c r="M768">
        <v>766</v>
      </c>
      <c r="N768">
        <f t="shared" si="49"/>
        <v>-75</v>
      </c>
      <c r="O768">
        <f t="shared" si="50"/>
        <v>9000</v>
      </c>
      <c r="P768">
        <f t="shared" si="51"/>
        <v>0.4</v>
      </c>
      <c r="S768">
        <v>766</v>
      </c>
      <c r="T768" s="192">
        <v>24432063.480581276</v>
      </c>
      <c r="U768" s="192">
        <v>23066730.123135291</v>
      </c>
      <c r="V768" s="192">
        <v>21857121.59207819</v>
      </c>
      <c r="W768" s="192">
        <v>19986735.186792698</v>
      </c>
      <c r="X768" s="192">
        <v>18199246.961805556</v>
      </c>
      <c r="Y768" s="192">
        <v>16247133.08577675</v>
      </c>
      <c r="Z768" s="192">
        <v>14672199.71707819</v>
      </c>
      <c r="AA768" s="192">
        <v>13139680.426954733</v>
      </c>
      <c r="AB768" s="192">
        <v>11697632.941100825</v>
      </c>
      <c r="AC768" s="192">
        <v>9865877.2585519571</v>
      </c>
      <c r="AD768" s="192">
        <v>8101621.6563786007</v>
      </c>
      <c r="AE768" s="192">
        <f t="shared" si="52"/>
        <v>24432063.480581276</v>
      </c>
      <c r="AF768" s="192">
        <f>HLOOKUP(MAX(T768:AD768),T768:$AD$1158,COUNT(AD768:$AD$1158),FALSE)</f>
        <v>150000</v>
      </c>
      <c r="AK768">
        <v>765</v>
      </c>
      <c r="AL768" s="198">
        <v>83773317.583139494</v>
      </c>
    </row>
    <row r="769" spans="13:38" x14ac:dyDescent="0.25">
      <c r="M769">
        <v>767</v>
      </c>
      <c r="N769">
        <f t="shared" si="49"/>
        <v>-65</v>
      </c>
      <c r="O769">
        <f t="shared" si="50"/>
        <v>9000</v>
      </c>
      <c r="P769">
        <f t="shared" si="51"/>
        <v>0.4</v>
      </c>
      <c r="S769">
        <v>767</v>
      </c>
      <c r="T769" s="192">
        <v>28681302.726337451</v>
      </c>
      <c r="U769" s="192">
        <v>27703442.443094142</v>
      </c>
      <c r="V769" s="192">
        <v>26486757.651748974</v>
      </c>
      <c r="W769" s="192">
        <v>25025669.28690844</v>
      </c>
      <c r="X769" s="192">
        <v>23455027.970679011</v>
      </c>
      <c r="Y769" s="192">
        <v>21463946.839634772</v>
      </c>
      <c r="Z769" s="192">
        <v>20361674.543467082</v>
      </c>
      <c r="AA769" s="192">
        <v>19046002.16210134</v>
      </c>
      <c r="AB769" s="192">
        <v>17820801.585005146</v>
      </c>
      <c r="AC769" s="192">
        <v>16048180.981545784</v>
      </c>
      <c r="AD769" s="192">
        <v>14495378.086419754</v>
      </c>
      <c r="AE769" s="192">
        <f t="shared" si="52"/>
        <v>28681302.726337451</v>
      </c>
      <c r="AF769" s="192">
        <f>HLOOKUP(MAX(T769:AD769),T769:$AD$1158,COUNT(AD769:$AD$1158),FALSE)</f>
        <v>150000</v>
      </c>
      <c r="AK769">
        <v>766</v>
      </c>
      <c r="AL769" s="198">
        <v>18855805.207099572</v>
      </c>
    </row>
    <row r="770" spans="13:38" x14ac:dyDescent="0.25">
      <c r="M770">
        <v>768</v>
      </c>
      <c r="N770">
        <f t="shared" si="49"/>
        <v>-55</v>
      </c>
      <c r="O770">
        <f t="shared" si="50"/>
        <v>9000</v>
      </c>
      <c r="P770">
        <f t="shared" si="51"/>
        <v>0.4</v>
      </c>
      <c r="S770">
        <v>768</v>
      </c>
      <c r="T770" s="192">
        <v>33099686.213991776</v>
      </c>
      <c r="U770" s="192">
        <v>32162652.472350828</v>
      </c>
      <c r="V770" s="192">
        <v>31308844.843107</v>
      </c>
      <c r="W770" s="192">
        <v>29863497.82182356</v>
      </c>
      <c r="X770" s="192">
        <v>28580068.158436213</v>
      </c>
      <c r="Y770" s="192">
        <v>26936574.757265948</v>
      </c>
      <c r="Z770" s="192">
        <v>26051149.36985597</v>
      </c>
      <c r="AA770" s="192">
        <v>24805400.471000515</v>
      </c>
      <c r="AB770" s="192">
        <v>23791652.600951649</v>
      </c>
      <c r="AC770" s="192">
        <v>22388196.534207825</v>
      </c>
      <c r="AD770" s="192">
        <v>21052240.547839511</v>
      </c>
      <c r="AE770" s="192">
        <f t="shared" si="52"/>
        <v>33099686.213991776</v>
      </c>
      <c r="AF770" s="192">
        <f>HLOOKUP(MAX(T770:AD770),T770:$AD$1158,COUNT(AD770:$AD$1158),FALSE)</f>
        <v>150000</v>
      </c>
      <c r="AK770">
        <v>767</v>
      </c>
      <c r="AL770" s="198">
        <v>24021603.438162617</v>
      </c>
    </row>
    <row r="771" spans="13:38" x14ac:dyDescent="0.25">
      <c r="M771">
        <v>769</v>
      </c>
      <c r="N771">
        <f t="shared" si="49"/>
        <v>-45</v>
      </c>
      <c r="O771">
        <f t="shared" si="50"/>
        <v>9000</v>
      </c>
      <c r="P771">
        <f t="shared" si="51"/>
        <v>0.4</v>
      </c>
      <c r="S771">
        <v>769</v>
      </c>
      <c r="T771" s="192">
        <v>37348925.45974794</v>
      </c>
      <c r="U771" s="192">
        <v>36799364.792309679</v>
      </c>
      <c r="V771" s="192">
        <v>36130932.03446503</v>
      </c>
      <c r="W771" s="192">
        <v>34902431.921939306</v>
      </c>
      <c r="X771" s="192">
        <v>33835849.167309672</v>
      </c>
      <c r="Y771" s="192">
        <v>32446602.406442903</v>
      </c>
      <c r="Z771" s="192">
        <v>31599094.971707828</v>
      </c>
      <c r="AA771" s="192">
        <v>30711722.206147119</v>
      </c>
      <c r="AB771" s="192">
        <v>29914821.244855966</v>
      </c>
      <c r="AC771" s="192">
        <v>28431852.49485597</v>
      </c>
      <c r="AD771" s="192">
        <v>27302607.060185187</v>
      </c>
      <c r="AE771" s="192">
        <f t="shared" si="52"/>
        <v>37348925.45974794</v>
      </c>
      <c r="AF771" s="192">
        <f>HLOOKUP(MAX(T771:AD771),T771:$AD$1158,COUNT(AD771:$AD$1158),FALSE)</f>
        <v>150000</v>
      </c>
      <c r="AK771">
        <v>768</v>
      </c>
      <c r="AL771" s="198">
        <v>28981232.913625855</v>
      </c>
    </row>
    <row r="772" spans="13:38" x14ac:dyDescent="0.25">
      <c r="M772">
        <v>770</v>
      </c>
      <c r="N772">
        <f t="shared" ref="N772:N835" si="53">VLOOKUP(ROUNDUP(MOD(M772,15),0),$J$2:$K$17,2,FALSE)</f>
        <v>-35</v>
      </c>
      <c r="O772">
        <f t="shared" ref="O772:O835" si="54">VLOOKUP(ROUNDUP(MOD(M772/15,11),0),$J$20:$K$31,2,FALSE)</f>
        <v>9000</v>
      </c>
      <c r="P772">
        <f t="shared" ref="P772:P835" si="55">VLOOKUP(ROUNDUP(MOD(M772/165,7),0),$J$34:$K$41,2,FALSE)</f>
        <v>0.4</v>
      </c>
      <c r="S772">
        <v>770</v>
      </c>
      <c r="T772" s="192">
        <v>41767308.947402269</v>
      </c>
      <c r="U772" s="192">
        <v>41189336.339377575</v>
      </c>
      <c r="V772" s="192">
        <v>40833066.808127575</v>
      </c>
      <c r="W772" s="192">
        <v>39941366.022055045</v>
      </c>
      <c r="X772" s="192">
        <v>38845952.369470172</v>
      </c>
      <c r="Y772" s="192">
        <v>37745695.569701649</v>
      </c>
      <c r="Z772" s="192">
        <v>37288569.798096716</v>
      </c>
      <c r="AA772" s="192">
        <v>36382320.642039619</v>
      </c>
      <c r="AB772" s="192">
        <v>35793612.155992799</v>
      </c>
      <c r="AC772" s="192">
        <v>34771868.047518015</v>
      </c>
      <c r="AD772" s="192">
        <v>33859469.52160494</v>
      </c>
      <c r="AE772" s="192">
        <f t="shared" ref="AE772:AE835" si="56">MAX(T772:AD772)</f>
        <v>41767308.947402269</v>
      </c>
      <c r="AF772" s="192">
        <f>HLOOKUP(MAX(T772:AD772),T772:$AD$1158,COUNT(AD772:$AD$1158),FALSE)</f>
        <v>150000</v>
      </c>
      <c r="AK772">
        <v>769</v>
      </c>
      <c r="AL772" s="198">
        <v>34147031.144688897</v>
      </c>
    </row>
    <row r="773" spans="13:38" x14ac:dyDescent="0.25">
      <c r="M773">
        <v>771</v>
      </c>
      <c r="N773">
        <f t="shared" si="53"/>
        <v>-25</v>
      </c>
      <c r="O773">
        <f t="shared" si="54"/>
        <v>9000</v>
      </c>
      <c r="P773">
        <f t="shared" si="55"/>
        <v>0.4</v>
      </c>
      <c r="S773">
        <v>771</v>
      </c>
      <c r="T773" s="192">
        <v>46155702.321244866</v>
      </c>
      <c r="U773" s="192">
        <v>45794576.621977888</v>
      </c>
      <c r="V773" s="192">
        <v>45655153.999485604</v>
      </c>
      <c r="W773" s="192">
        <v>44854953.502764918</v>
      </c>
      <c r="X773" s="192">
        <v>44137651.186342604</v>
      </c>
      <c r="Y773" s="192">
        <v>43255723.218878604</v>
      </c>
      <c r="Z773" s="192">
        <v>42712094.103652269</v>
      </c>
      <c r="AA773" s="192">
        <v>42288642.377186216</v>
      </c>
      <c r="AB773" s="192">
        <v>41916780.799897119</v>
      </c>
      <c r="AC773" s="192">
        <v>41155211.025913075</v>
      </c>
      <c r="AD773" s="192">
        <v>40461141.33230453</v>
      </c>
      <c r="AE773" s="192">
        <f t="shared" si="56"/>
        <v>46155702.321244866</v>
      </c>
      <c r="AF773" s="192">
        <f>HLOOKUP(MAX(T773:AD773),T773:$AD$1158,COUNT(AD773:$AD$1158),FALSE)</f>
        <v>150000</v>
      </c>
      <c r="AK773">
        <v>770</v>
      </c>
      <c r="AL773" s="198">
        <v>39312829.375751942</v>
      </c>
    </row>
    <row r="774" spans="13:38" x14ac:dyDescent="0.25">
      <c r="M774">
        <v>772</v>
      </c>
      <c r="N774">
        <f t="shared" si="53"/>
        <v>-15</v>
      </c>
      <c r="O774">
        <f t="shared" si="54"/>
        <v>9000</v>
      </c>
      <c r="P774">
        <f t="shared" si="55"/>
        <v>0.4</v>
      </c>
      <c r="S774">
        <v>772</v>
      </c>
      <c r="T774" s="192">
        <v>50338963.316615231</v>
      </c>
      <c r="U774" s="192">
        <v>50399816.904578201</v>
      </c>
      <c r="V774" s="192">
        <v>50357288.773148149</v>
      </c>
      <c r="W774" s="192">
        <v>49893887.602880664</v>
      </c>
      <c r="X774" s="192">
        <v>49393432.195216052</v>
      </c>
      <c r="Y774" s="192">
        <v>48554816.382137351</v>
      </c>
      <c r="Z774" s="192">
        <v>48440450.585133761</v>
      </c>
      <c r="AA774" s="192">
        <v>48194964.112332828</v>
      </c>
      <c r="AB774" s="192">
        <v>48039949.443801448</v>
      </c>
      <c r="AC774" s="192">
        <v>47294187.323173873</v>
      </c>
      <c r="AD774" s="192">
        <v>46810088.413065851</v>
      </c>
      <c r="AE774" s="192">
        <f t="shared" si="56"/>
        <v>50399816.904578201</v>
      </c>
      <c r="AF774" s="192">
        <f>HLOOKUP(MAX(T774:AD774),T774:$AD$1158,COUNT(AD774:$AD$1158),FALSE)</f>
        <v>155000</v>
      </c>
      <c r="AK774">
        <v>771</v>
      </c>
      <c r="AL774" s="198">
        <v>44350125.163256206</v>
      </c>
    </row>
    <row r="775" spans="13:38" x14ac:dyDescent="0.25">
      <c r="M775">
        <v>773</v>
      </c>
      <c r="N775">
        <f t="shared" si="53"/>
        <v>-10</v>
      </c>
      <c r="O775">
        <f t="shared" si="54"/>
        <v>9000</v>
      </c>
      <c r="P775">
        <f t="shared" si="55"/>
        <v>0.4</v>
      </c>
      <c r="S775">
        <v>773</v>
      </c>
      <c r="T775" s="192">
        <v>52548155.060442388</v>
      </c>
      <c r="U775" s="192">
        <v>52603614.84857253</v>
      </c>
      <c r="V775" s="192">
        <v>52784809.349279843</v>
      </c>
      <c r="W775" s="192">
        <v>52430572.595164612</v>
      </c>
      <c r="X775" s="192">
        <v>51872622.974537045</v>
      </c>
      <c r="Y775" s="192">
        <v>51309830.206725821</v>
      </c>
      <c r="Z775" s="192">
        <v>51265747.170781896</v>
      </c>
      <c r="AA775" s="192">
        <v>50981019.764338993</v>
      </c>
      <c r="AB775" s="192">
        <v>50928293.386702679</v>
      </c>
      <c r="AC775" s="192">
        <v>50485858.81237141</v>
      </c>
      <c r="AD775" s="192">
        <v>50110924.318415634</v>
      </c>
      <c r="AE775" s="192">
        <f t="shared" si="56"/>
        <v>52784809.349279843</v>
      </c>
      <c r="AF775" s="192">
        <f>HLOOKUP(MAX(T775:AD775),T775:$AD$1158,COUNT(AD775:$AD$1158),FALSE)</f>
        <v>160000</v>
      </c>
      <c r="AK775">
        <v>772</v>
      </c>
      <c r="AL775" s="198">
        <v>49515923.394319244</v>
      </c>
    </row>
    <row r="776" spans="13:38" x14ac:dyDescent="0.25">
      <c r="M776">
        <v>774</v>
      </c>
      <c r="N776">
        <f t="shared" si="53"/>
        <v>-5</v>
      </c>
      <c r="O776">
        <f t="shared" si="54"/>
        <v>9000</v>
      </c>
      <c r="P776">
        <f t="shared" si="55"/>
        <v>0.4</v>
      </c>
      <c r="S776">
        <v>774</v>
      </c>
      <c r="T776" s="192">
        <v>54727356.690457813</v>
      </c>
      <c r="U776" s="192">
        <v>54890498.971193425</v>
      </c>
      <c r="V776" s="192">
        <v>55179375.964506172</v>
      </c>
      <c r="W776" s="192">
        <v>54731716.137795784</v>
      </c>
      <c r="X776" s="192">
        <v>54518472.382973261</v>
      </c>
      <c r="Y776" s="192">
        <v>54064844.031314306</v>
      </c>
      <c r="Z776" s="192">
        <v>54129925.411522642</v>
      </c>
      <c r="AA776" s="192">
        <v>53954362.421231993</v>
      </c>
      <c r="AB776" s="192">
        <v>54010800.45974794</v>
      </c>
      <c r="AC776" s="192">
        <v>53677530.301568933</v>
      </c>
      <c r="AD776" s="192">
        <v>53411760.22376544</v>
      </c>
      <c r="AE776" s="192">
        <f t="shared" si="56"/>
        <v>55179375.964506172</v>
      </c>
      <c r="AF776" s="192">
        <f>HLOOKUP(MAX(T776:AD776),T776:$AD$1158,COUNT(AD776:$AD$1158),FALSE)</f>
        <v>160000</v>
      </c>
      <c r="AK776">
        <v>773</v>
      </c>
      <c r="AL776" s="198">
        <v>52116473.944405541</v>
      </c>
    </row>
    <row r="777" spans="13:38" x14ac:dyDescent="0.25">
      <c r="M777">
        <v>775</v>
      </c>
      <c r="N777">
        <f t="shared" si="53"/>
        <v>0</v>
      </c>
      <c r="O777">
        <f t="shared" si="54"/>
        <v>9000</v>
      </c>
      <c r="P777">
        <f t="shared" si="55"/>
        <v>0.4</v>
      </c>
      <c r="S777">
        <v>775</v>
      </c>
      <c r="T777" s="192">
        <v>56936548.434284993</v>
      </c>
      <c r="U777" s="192">
        <v>57208855.131172851</v>
      </c>
      <c r="V777" s="192">
        <v>57606896.540637866</v>
      </c>
      <c r="W777" s="192">
        <v>57233965.245627575</v>
      </c>
      <c r="X777" s="192">
        <v>57128403.9834105</v>
      </c>
      <c r="Y777" s="192">
        <v>56782458.124357007</v>
      </c>
      <c r="Z777" s="192">
        <v>56813692.772633761</v>
      </c>
      <c r="AA777" s="192">
        <v>56927705.078125</v>
      </c>
      <c r="AB777" s="192">
        <v>57093307.532793209</v>
      </c>
      <c r="AC777" s="192">
        <v>56825874.365033433</v>
      </c>
      <c r="AD777" s="192">
        <v>56667786.779835403</v>
      </c>
      <c r="AE777" s="192">
        <f t="shared" si="56"/>
        <v>57606896.540637866</v>
      </c>
      <c r="AF777" s="192">
        <f>HLOOKUP(MAX(T777:AD777),T777:$AD$1158,COUNT(AD777:$AD$1158),FALSE)</f>
        <v>160000</v>
      </c>
      <c r="AK777">
        <v>774</v>
      </c>
      <c r="AL777" s="198">
        <v>54553219.181823507</v>
      </c>
    </row>
    <row r="778" spans="13:38" x14ac:dyDescent="0.25">
      <c r="M778">
        <v>776</v>
      </c>
      <c r="N778">
        <f t="shared" si="53"/>
        <v>10</v>
      </c>
      <c r="O778">
        <f t="shared" si="54"/>
        <v>9000</v>
      </c>
      <c r="P778">
        <f t="shared" si="55"/>
        <v>0.4</v>
      </c>
      <c r="S778">
        <v>776</v>
      </c>
      <c r="T778" s="192">
        <v>61215777.793852888</v>
      </c>
      <c r="U778" s="192">
        <v>61814095.413773164</v>
      </c>
      <c r="V778" s="192">
        <v>62203578.639403298</v>
      </c>
      <c r="W778" s="192">
        <v>62272899.345743313</v>
      </c>
      <c r="X778" s="192">
        <v>62384184.992283955</v>
      </c>
      <c r="Y778" s="192">
        <v>62036671.609760813</v>
      </c>
      <c r="Z778" s="192">
        <v>62503167.599022642</v>
      </c>
      <c r="AA778" s="192">
        <v>62834026.813271604</v>
      </c>
      <c r="AB778" s="192">
        <v>63216476.176697537</v>
      </c>
      <c r="AC778" s="192">
        <v>62912857.751414619</v>
      </c>
      <c r="AD778" s="192">
        <v>63061543.20987656</v>
      </c>
      <c r="AE778" s="192">
        <f t="shared" si="56"/>
        <v>63216476.176697537</v>
      </c>
      <c r="AF778" s="192">
        <f>HLOOKUP(MAX(T778:AD778),T778:$AD$1158,COUNT(AD778:$AD$1158),FALSE)</f>
        <v>190000</v>
      </c>
      <c r="AK778">
        <v>775</v>
      </c>
      <c r="AL778" s="198">
        <v>57153769.731909811</v>
      </c>
    </row>
    <row r="779" spans="13:38" x14ac:dyDescent="0.25">
      <c r="M779">
        <v>777</v>
      </c>
      <c r="N779">
        <f t="shared" si="53"/>
        <v>20</v>
      </c>
      <c r="O779">
        <f t="shared" si="54"/>
        <v>9000</v>
      </c>
      <c r="P779">
        <f t="shared" si="55"/>
        <v>0.4</v>
      </c>
      <c r="S779">
        <v>777</v>
      </c>
      <c r="T779" s="192">
        <v>65604171.167695478</v>
      </c>
      <c r="U779" s="192">
        <v>66304777.480388388</v>
      </c>
      <c r="V779" s="192">
        <v>67025665.830761328</v>
      </c>
      <c r="W779" s="192">
        <v>67186486.826453194</v>
      </c>
      <c r="X779" s="192">
        <v>67509225.180041164</v>
      </c>
      <c r="Y779" s="192">
        <v>67509299.527391985</v>
      </c>
      <c r="Z779" s="192">
        <v>68192642.425411537</v>
      </c>
      <c r="AA779" s="192">
        <v>68464261.670524701</v>
      </c>
      <c r="AB779" s="192">
        <v>69187327.192644045</v>
      </c>
      <c r="AC779" s="192">
        <v>69252873.304076642</v>
      </c>
      <c r="AD779" s="192">
        <v>69618405.671296313</v>
      </c>
      <c r="AE779" s="192">
        <f t="shared" si="56"/>
        <v>69618405.671296313</v>
      </c>
      <c r="AF779" s="192">
        <f>HLOOKUP(MAX(T779:AD779),T779:$AD$1158,COUNT(AD779:$AD$1158),FALSE)</f>
        <v>200000</v>
      </c>
      <c r="AK779">
        <v>776</v>
      </c>
      <c r="AL779" s="198">
        <v>62319567.96297285</v>
      </c>
    </row>
    <row r="780" spans="13:38" x14ac:dyDescent="0.25">
      <c r="M780">
        <v>778</v>
      </c>
      <c r="N780">
        <f t="shared" si="53"/>
        <v>30</v>
      </c>
      <c r="O780">
        <f t="shared" si="54"/>
        <v>9000</v>
      </c>
      <c r="P780">
        <f t="shared" si="55"/>
        <v>0.4</v>
      </c>
      <c r="S780">
        <v>778</v>
      </c>
      <c r="T780" s="192">
        <v>69787432.163065851</v>
      </c>
      <c r="U780" s="192">
        <v>70910017.762988687</v>
      </c>
      <c r="V780" s="192">
        <v>71880706.983024687</v>
      </c>
      <c r="W780" s="192">
        <v>72225420.92656894</v>
      </c>
      <c r="X780" s="192">
        <v>72765006.188914612</v>
      </c>
      <c r="Y780" s="192">
        <v>72981927.445023164</v>
      </c>
      <c r="Z780" s="192">
        <v>73740588.027263388</v>
      </c>
      <c r="AA780" s="192">
        <v>74370583.405671313</v>
      </c>
      <c r="AB780" s="192">
        <v>75310495.836548358</v>
      </c>
      <c r="AC780" s="192">
        <v>75435177.027070478</v>
      </c>
      <c r="AD780" s="192">
        <v>75913581.532921821</v>
      </c>
      <c r="AE780" s="192">
        <f t="shared" si="56"/>
        <v>75913581.532921821</v>
      </c>
      <c r="AF780" s="192">
        <f>HLOOKUP(MAX(T780:AD780),T780:$AD$1158,COUNT(AD780:$AD$1158),FALSE)</f>
        <v>200000</v>
      </c>
      <c r="AK780">
        <v>777</v>
      </c>
      <c r="AL780" s="198">
        <v>67243894.569326535</v>
      </c>
    </row>
    <row r="781" spans="13:38" x14ac:dyDescent="0.25">
      <c r="M781">
        <v>779</v>
      </c>
      <c r="N781">
        <f t="shared" si="53"/>
        <v>40</v>
      </c>
      <c r="O781">
        <f t="shared" si="54"/>
        <v>9000</v>
      </c>
      <c r="P781">
        <f t="shared" si="55"/>
        <v>0.4</v>
      </c>
      <c r="S781">
        <v>779</v>
      </c>
      <c r="T781" s="192">
        <v>74205815.650720179</v>
      </c>
      <c r="U781" s="192">
        <v>75299989.310056597</v>
      </c>
      <c r="V781" s="192">
        <v>76549887.795781896</v>
      </c>
      <c r="W781" s="192">
        <v>77298790.911136851</v>
      </c>
      <c r="X781" s="192">
        <v>77811027.19907409</v>
      </c>
      <c r="Y781" s="192">
        <v>78318420.339827672</v>
      </c>
      <c r="Z781" s="192">
        <v>79430062.853652284</v>
      </c>
      <c r="AA781" s="192">
        <v>80129981.714570478</v>
      </c>
      <c r="AB781" s="192">
        <v>81147441.24549897</v>
      </c>
      <c r="AC781" s="192">
        <v>81775192.579732522</v>
      </c>
      <c r="AD781" s="192">
        <v>82470443.994341567</v>
      </c>
      <c r="AE781" s="192">
        <f t="shared" si="56"/>
        <v>82470443.994341567</v>
      </c>
      <c r="AF781" s="192">
        <f>HLOOKUP(MAX(T781:AD781),T781:$AD$1158,COUNT(AD781:$AD$1158),FALSE)</f>
        <v>200000</v>
      </c>
      <c r="AK781">
        <v>778</v>
      </c>
      <c r="AL781" s="198">
        <v>72409692.800389573</v>
      </c>
    </row>
    <row r="782" spans="13:38" x14ac:dyDescent="0.25">
      <c r="M782">
        <v>780</v>
      </c>
      <c r="N782">
        <f t="shared" si="53"/>
        <v>50</v>
      </c>
      <c r="O782">
        <f t="shared" si="54"/>
        <v>9000</v>
      </c>
      <c r="P782">
        <f t="shared" si="55"/>
        <v>0.4</v>
      </c>
      <c r="S782">
        <v>780</v>
      </c>
      <c r="T782" s="192">
        <v>78594209.024562761</v>
      </c>
      <c r="U782" s="192">
        <v>79936701.630015433</v>
      </c>
      <c r="V782" s="192">
        <v>81404928.948045284</v>
      </c>
      <c r="W782" s="192">
        <v>82177942.507394552</v>
      </c>
      <c r="X782" s="192">
        <v>83066808.207947537</v>
      </c>
      <c r="Y782" s="192">
        <v>83791048.257458851</v>
      </c>
      <c r="Z782" s="192">
        <v>84892468.814300418</v>
      </c>
      <c r="AA782" s="192">
        <v>86036303.449717075</v>
      </c>
      <c r="AB782" s="192">
        <v>87270609.889403298</v>
      </c>
      <c r="AC782" s="192">
        <v>88115208.132394567</v>
      </c>
      <c r="AD782" s="192">
        <v>89027306.455761328</v>
      </c>
      <c r="AE782" s="192">
        <f t="shared" si="56"/>
        <v>89027306.455761328</v>
      </c>
      <c r="AF782" s="192">
        <f>HLOOKUP(MAX(T782:AD782),T782:$AD$1158,COUNT(AD782:$AD$1158),FALSE)</f>
        <v>200000</v>
      </c>
      <c r="AK782">
        <v>779</v>
      </c>
      <c r="AL782" s="198">
        <v>77610793.900562167</v>
      </c>
    </row>
    <row r="783" spans="13:38" x14ac:dyDescent="0.25">
      <c r="M783">
        <v>781</v>
      </c>
      <c r="N783">
        <f t="shared" si="53"/>
        <v>-75</v>
      </c>
      <c r="O783">
        <f t="shared" si="54"/>
        <v>11000</v>
      </c>
      <c r="P783">
        <f t="shared" si="55"/>
        <v>0.4</v>
      </c>
      <c r="S783">
        <v>781</v>
      </c>
      <c r="T783" s="192">
        <v>23943040.76646091</v>
      </c>
      <c r="U783" s="192">
        <v>22620347.744663067</v>
      </c>
      <c r="V783" s="192">
        <v>21447408.050411522</v>
      </c>
      <c r="W783" s="192">
        <v>19619209.868505664</v>
      </c>
      <c r="X783" s="192">
        <v>17869385.127314817</v>
      </c>
      <c r="Y783" s="192">
        <v>15953940.088091567</v>
      </c>
      <c r="Z783" s="192">
        <v>14408494.566615228</v>
      </c>
      <c r="AA783" s="192">
        <v>12902822.788065843</v>
      </c>
      <c r="AB783" s="192">
        <v>11484743.762860082</v>
      </c>
      <c r="AC783" s="192">
        <v>9679383.4796167705</v>
      </c>
      <c r="AD783" s="192">
        <v>7939096.3380915653</v>
      </c>
      <c r="AE783" s="192">
        <f t="shared" si="56"/>
        <v>23943040.76646091</v>
      </c>
      <c r="AF783" s="192">
        <f>HLOOKUP(MAX(T783:AD783),T783:$AD$1158,COUNT(AD783:$AD$1158),FALSE)</f>
        <v>150000</v>
      </c>
      <c r="AK783">
        <v>780</v>
      </c>
      <c r="AL783" s="198">
        <v>82612786.818956867</v>
      </c>
    </row>
    <row r="784" spans="13:38" x14ac:dyDescent="0.25">
      <c r="M784">
        <v>782</v>
      </c>
      <c r="N784">
        <f t="shared" si="53"/>
        <v>-65</v>
      </c>
      <c r="O784">
        <f t="shared" si="54"/>
        <v>11000</v>
      </c>
      <c r="P784">
        <f t="shared" si="55"/>
        <v>0.4</v>
      </c>
      <c r="S784">
        <v>782</v>
      </c>
      <c r="T784" s="192">
        <v>28128221.129115224</v>
      </c>
      <c r="U784" s="192">
        <v>27190451.268325623</v>
      </c>
      <c r="V784" s="192">
        <v>26013527.761702675</v>
      </c>
      <c r="W784" s="192">
        <v>24591987.284593627</v>
      </c>
      <c r="X784" s="192">
        <v>23059009.452160493</v>
      </c>
      <c r="Y784" s="192">
        <v>21107689.605838478</v>
      </c>
      <c r="Z784" s="192">
        <v>20031812.70897634</v>
      </c>
      <c r="AA784" s="192">
        <v>18742987.839184672</v>
      </c>
      <c r="AB784" s="192">
        <v>17541755.722736627</v>
      </c>
      <c r="AC784" s="192">
        <v>15797176.207240228</v>
      </c>
      <c r="AD784" s="192">
        <v>14268341.772762347</v>
      </c>
      <c r="AE784" s="192">
        <f t="shared" si="56"/>
        <v>28128221.129115224</v>
      </c>
      <c r="AF784" s="192">
        <f>HLOOKUP(MAX(T784:AD784),T784:$AD$1158,COUNT(AD784:$AD$1158),FALSE)</f>
        <v>150000</v>
      </c>
      <c r="AK784">
        <v>781</v>
      </c>
      <c r="AL784" s="198">
        <v>18511789.199861396</v>
      </c>
    </row>
    <row r="785" spans="13:38" x14ac:dyDescent="0.25">
      <c r="M785">
        <v>783</v>
      </c>
      <c r="N785">
        <f t="shared" si="53"/>
        <v>-55</v>
      </c>
      <c r="O785">
        <f t="shared" si="54"/>
        <v>11000</v>
      </c>
      <c r="P785">
        <f t="shared" si="55"/>
        <v>0.4</v>
      </c>
      <c r="S785">
        <v>783</v>
      </c>
      <c r="T785" s="192">
        <v>32479995.820473261</v>
      </c>
      <c r="U785" s="192">
        <v>31585602.414480455</v>
      </c>
      <c r="V785" s="192">
        <v>30769458.269032925</v>
      </c>
      <c r="W785" s="192">
        <v>29366299.471129119</v>
      </c>
      <c r="X785" s="192">
        <v>28119538.644547328</v>
      </c>
      <c r="Y785" s="192">
        <v>26514160.839441873</v>
      </c>
      <c r="Z785" s="192">
        <v>25655130.851337451</v>
      </c>
      <c r="AA785" s="192">
        <v>24437875.152713481</v>
      </c>
      <c r="AB785" s="192">
        <v>23448095.743312761</v>
      </c>
      <c r="AC785" s="192">
        <v>22071035.075874493</v>
      </c>
      <c r="AD785" s="192">
        <v>20759047.550154325</v>
      </c>
      <c r="AE785" s="192">
        <f t="shared" si="56"/>
        <v>32479995.820473261</v>
      </c>
      <c r="AF785" s="192">
        <f>HLOOKUP(MAX(T785:AD785),T785:$AD$1158,COUNT(AD785:$AD$1158),FALSE)</f>
        <v>150000</v>
      </c>
      <c r="AK785">
        <v>782</v>
      </c>
      <c r="AL785" s="198">
        <v>23611430.746896662</v>
      </c>
    </row>
    <row r="786" spans="13:38" x14ac:dyDescent="0.25">
      <c r="M786">
        <v>784</v>
      </c>
      <c r="N786">
        <f t="shared" si="53"/>
        <v>-45</v>
      </c>
      <c r="O786">
        <f t="shared" si="54"/>
        <v>11000</v>
      </c>
      <c r="P786">
        <f t="shared" si="55"/>
        <v>0.4</v>
      </c>
      <c r="S786">
        <v>784</v>
      </c>
      <c r="T786" s="192">
        <v>36665176.183127575</v>
      </c>
      <c r="U786" s="192">
        <v>36155705.938143015</v>
      </c>
      <c r="V786" s="192">
        <v>35525388.776363172</v>
      </c>
      <c r="W786" s="192">
        <v>34339076.887217082</v>
      </c>
      <c r="X786" s="192">
        <v>33309162.969393007</v>
      </c>
      <c r="Y786" s="192">
        <v>31957579.69232253</v>
      </c>
      <c r="Z786" s="192">
        <v>31138565.457818933</v>
      </c>
      <c r="AA786" s="192">
        <v>30278040.20383231</v>
      </c>
      <c r="AB786" s="192">
        <v>29505107.703189306</v>
      </c>
      <c r="AC786" s="192">
        <v>28051626.80041153</v>
      </c>
      <c r="AD786" s="192">
        <v>26946349.826388896</v>
      </c>
      <c r="AE786" s="192">
        <f t="shared" si="56"/>
        <v>36665176.183127575</v>
      </c>
      <c r="AF786" s="192">
        <f>HLOOKUP(MAX(T786:AD786),T786:$AD$1158,COUNT(AD786:$AD$1158),FALSE)</f>
        <v>150000</v>
      </c>
      <c r="AK786">
        <v>783</v>
      </c>
      <c r="AL786" s="198">
        <v>28507543.873980269</v>
      </c>
    </row>
    <row r="787" spans="13:38" x14ac:dyDescent="0.25">
      <c r="M787">
        <v>785</v>
      </c>
      <c r="N787">
        <f t="shared" si="53"/>
        <v>-35</v>
      </c>
      <c r="O787">
        <f t="shared" si="54"/>
        <v>11000</v>
      </c>
      <c r="P787">
        <f t="shared" si="55"/>
        <v>0.4</v>
      </c>
      <c r="S787">
        <v>785</v>
      </c>
      <c r="T787" s="192">
        <v>41016950.874485597</v>
      </c>
      <c r="U787" s="192">
        <v>40482613.249099799</v>
      </c>
      <c r="V787" s="192">
        <v>40163012.554655351</v>
      </c>
      <c r="W787" s="192">
        <v>39311854.303305045</v>
      </c>
      <c r="X787" s="192">
        <v>38256201.935442388</v>
      </c>
      <c r="Y787" s="192">
        <v>37192613.972479425</v>
      </c>
      <c r="Z787" s="192">
        <v>36761883.600180045</v>
      </c>
      <c r="AA787" s="192">
        <v>35885122.291345172</v>
      </c>
      <c r="AB787" s="192">
        <v>35320382.265946507</v>
      </c>
      <c r="AC787" s="192">
        <v>34325485.669045784</v>
      </c>
      <c r="AD787" s="192">
        <v>33437055.603780866</v>
      </c>
      <c r="AE787" s="192">
        <f t="shared" si="56"/>
        <v>41016950.874485597</v>
      </c>
      <c r="AF787" s="192">
        <f>HLOOKUP(MAX(T787:AD787),T787:$AD$1158,COUNT(AD787:$AD$1158),FALSE)</f>
        <v>150000</v>
      </c>
      <c r="AK787">
        <v>784</v>
      </c>
      <c r="AL787" s="198">
        <v>33607185.421015538</v>
      </c>
    </row>
    <row r="788" spans="13:38" x14ac:dyDescent="0.25">
      <c r="M788">
        <v>786</v>
      </c>
      <c r="N788">
        <f t="shared" si="53"/>
        <v>-25</v>
      </c>
      <c r="O788">
        <f t="shared" si="54"/>
        <v>11000</v>
      </c>
      <c r="P788">
        <f t="shared" si="55"/>
        <v>0.4</v>
      </c>
      <c r="S788">
        <v>786</v>
      </c>
      <c r="T788" s="192">
        <v>45339187.56430041</v>
      </c>
      <c r="U788" s="192">
        <v>45021696.847672336</v>
      </c>
      <c r="V788" s="192">
        <v>44918943.061985604</v>
      </c>
      <c r="W788" s="192">
        <v>44160930.788644545</v>
      </c>
      <c r="X788" s="192">
        <v>43481291.956018522</v>
      </c>
      <c r="Y788" s="192">
        <v>42636032.825360082</v>
      </c>
      <c r="Z788" s="192">
        <v>42122343.669624493</v>
      </c>
      <c r="AA788" s="192">
        <v>41725287.342464</v>
      </c>
      <c r="AB788" s="192">
        <v>41377394.225823052</v>
      </c>
      <c r="AC788" s="192">
        <v>40642219.851144552</v>
      </c>
      <c r="AD788" s="192">
        <v>39972118.618184157</v>
      </c>
      <c r="AE788" s="192">
        <f t="shared" si="56"/>
        <v>45339187.56430041</v>
      </c>
      <c r="AF788" s="192">
        <f>HLOOKUP(MAX(T788:AD788),T788:$AD$1158,COUNT(AD788:$AD$1158),FALSE)</f>
        <v>150000</v>
      </c>
      <c r="AK788">
        <v>785</v>
      </c>
      <c r="AL788" s="198">
        <v>38706826.968050808</v>
      </c>
    </row>
    <row r="789" spans="13:38" x14ac:dyDescent="0.25">
      <c r="M789">
        <v>787</v>
      </c>
      <c r="N789">
        <f t="shared" si="53"/>
        <v>-15</v>
      </c>
      <c r="O789">
        <f t="shared" si="54"/>
        <v>11000</v>
      </c>
      <c r="P789">
        <f t="shared" si="55"/>
        <v>0.4</v>
      </c>
      <c r="S789">
        <v>787</v>
      </c>
      <c r="T789" s="192">
        <v>49459384.323559679</v>
      </c>
      <c r="U789" s="192">
        <v>49560780.446244858</v>
      </c>
      <c r="V789" s="192">
        <v>49556566.840277776</v>
      </c>
      <c r="W789" s="192">
        <v>49133708.204732515</v>
      </c>
      <c r="X789" s="192">
        <v>48670916.280864201</v>
      </c>
      <c r="Y789" s="192">
        <v>47871067.105516978</v>
      </c>
      <c r="Z789" s="192">
        <v>47784091.354809679</v>
      </c>
      <c r="AA789" s="192">
        <v>47565452.393582821</v>
      </c>
      <c r="AB789" s="192">
        <v>47434406.18569959</v>
      </c>
      <c r="AC789" s="192">
        <v>46717137.2653035</v>
      </c>
      <c r="AD789" s="192">
        <v>46257006.815843627</v>
      </c>
      <c r="AE789" s="192">
        <f t="shared" si="56"/>
        <v>49560780.446244858</v>
      </c>
      <c r="AF789" s="192">
        <f>HLOOKUP(MAX(T789:AD789),T789:$AD$1158,COUNT(AD789:$AD$1158),FALSE)</f>
        <v>155000</v>
      </c>
      <c r="AK789">
        <v>786</v>
      </c>
      <c r="AL789" s="198">
        <v>43679611.76018469</v>
      </c>
    </row>
    <row r="790" spans="13:38" x14ac:dyDescent="0.25">
      <c r="M790">
        <v>788</v>
      </c>
      <c r="N790">
        <f t="shared" si="53"/>
        <v>-10</v>
      </c>
      <c r="O790">
        <f t="shared" si="54"/>
        <v>11000</v>
      </c>
      <c r="P790">
        <f t="shared" si="55"/>
        <v>0.4</v>
      </c>
      <c r="S790">
        <v>788</v>
      </c>
      <c r="T790" s="192">
        <v>51635271.669238687</v>
      </c>
      <c r="U790" s="192">
        <v>51732919.680748463</v>
      </c>
      <c r="V790" s="192">
        <v>51950783.018261321</v>
      </c>
      <c r="W790" s="192">
        <v>51637088.798868321</v>
      </c>
      <c r="X790" s="192">
        <v>51118900.462962963</v>
      </c>
      <c r="Y790" s="192">
        <v>50592776.531957313</v>
      </c>
      <c r="Z790" s="192">
        <v>50576535.654578201</v>
      </c>
      <c r="AA790" s="192">
        <v>50320301.448366776</v>
      </c>
      <c r="AB790" s="192">
        <v>50291543.531378604</v>
      </c>
      <c r="AC790" s="192">
        <v>49875504.356352881</v>
      </c>
      <c r="AD790" s="192">
        <v>49524538.323045269</v>
      </c>
      <c r="AE790" s="192">
        <f t="shared" si="56"/>
        <v>51950783.018261321</v>
      </c>
      <c r="AF790" s="192">
        <f>HLOOKUP(MAX(T790:AD790),T790:$AD$1158,COUNT(AD790:$AD$1158),FALSE)</f>
        <v>160000</v>
      </c>
      <c r="AK790">
        <v>787</v>
      </c>
      <c r="AL790" s="198">
        <v>48779253.307219945</v>
      </c>
    </row>
    <row r="791" spans="13:38" x14ac:dyDescent="0.25">
      <c r="M791">
        <v>789</v>
      </c>
      <c r="N791">
        <f t="shared" si="53"/>
        <v>-5</v>
      </c>
      <c r="O791">
        <f t="shared" si="54"/>
        <v>11000</v>
      </c>
      <c r="P791">
        <f t="shared" si="55"/>
        <v>0.4</v>
      </c>
      <c r="S791">
        <v>789</v>
      </c>
      <c r="T791" s="192">
        <v>53781621.013374493</v>
      </c>
      <c r="U791" s="192">
        <v>53986951.517489716</v>
      </c>
      <c r="V791" s="192">
        <v>54312497.347608037</v>
      </c>
      <c r="W791" s="192">
        <v>53908020.391268015</v>
      </c>
      <c r="X791" s="192">
        <v>53731445.473251037</v>
      </c>
      <c r="Y791" s="192">
        <v>53314485.958397642</v>
      </c>
      <c r="Z791" s="192">
        <v>53407409.497170784</v>
      </c>
      <c r="AA791" s="192">
        <v>53260339.707111634</v>
      </c>
      <c r="AB791" s="192">
        <v>53340746.206275724</v>
      </c>
      <c r="AC791" s="192">
        <v>53033871.447402269</v>
      </c>
      <c r="AD791" s="192">
        <v>52792069.830246918</v>
      </c>
      <c r="AE791" s="192">
        <f t="shared" si="56"/>
        <v>54312497.347608037</v>
      </c>
      <c r="AF791" s="192">
        <f>HLOOKUP(MAX(T791:AD791),T791:$AD$1158,COUNT(AD791:$AD$1158),FALSE)</f>
        <v>160000</v>
      </c>
      <c r="AK791">
        <v>788</v>
      </c>
      <c r="AL791" s="198">
        <v>51346499.459158108</v>
      </c>
    </row>
    <row r="792" spans="13:38" x14ac:dyDescent="0.25">
      <c r="M792">
        <v>790</v>
      </c>
      <c r="N792">
        <f t="shared" si="53"/>
        <v>0</v>
      </c>
      <c r="O792">
        <f t="shared" si="54"/>
        <v>11000</v>
      </c>
      <c r="P792">
        <f t="shared" si="55"/>
        <v>0.4</v>
      </c>
      <c r="S792">
        <v>790</v>
      </c>
      <c r="T792" s="192">
        <v>55957508.359053507</v>
      </c>
      <c r="U792" s="192">
        <v>56272003.279321</v>
      </c>
      <c r="V792" s="192">
        <v>56706713.525591567</v>
      </c>
      <c r="W792" s="192">
        <v>56377417.213220179</v>
      </c>
      <c r="X792" s="192">
        <v>56308524.787808649</v>
      </c>
      <c r="Y792" s="192">
        <v>55999247.765560709</v>
      </c>
      <c r="Z792" s="192">
        <v>56059970.261059679</v>
      </c>
      <c r="AA792" s="192">
        <v>56200377.965856493</v>
      </c>
      <c r="AB792" s="192">
        <v>56389948.881172836</v>
      </c>
      <c r="AC792" s="192">
        <v>56149363.224987142</v>
      </c>
      <c r="AD792" s="192">
        <v>56015244.100437254</v>
      </c>
      <c r="AE792" s="192">
        <f t="shared" si="56"/>
        <v>56706713.525591567</v>
      </c>
      <c r="AF792" s="192">
        <f>HLOOKUP(MAX(T792:AD792),T792:$AD$1158,COUNT(AD792:$AD$1158),FALSE)</f>
        <v>160000</v>
      </c>
      <c r="AK792">
        <v>789</v>
      </c>
      <c r="AL792" s="198">
        <v>53752038.09935385</v>
      </c>
    </row>
    <row r="793" spans="13:38" x14ac:dyDescent="0.25">
      <c r="M793">
        <v>791</v>
      </c>
      <c r="N793">
        <f t="shared" si="53"/>
        <v>10</v>
      </c>
      <c r="O793">
        <f t="shared" si="54"/>
        <v>11000</v>
      </c>
      <c r="P793">
        <f t="shared" si="55"/>
        <v>0.4</v>
      </c>
      <c r="S793">
        <v>791</v>
      </c>
      <c r="T793" s="192">
        <v>60172226.723251037</v>
      </c>
      <c r="U793" s="192">
        <v>60811086.877893522</v>
      </c>
      <c r="V793" s="192">
        <v>61240331.388245888</v>
      </c>
      <c r="W793" s="192">
        <v>61350194.629308127</v>
      </c>
      <c r="X793" s="192">
        <v>61498149.112654328</v>
      </c>
      <c r="Y793" s="192">
        <v>61189944.902584881</v>
      </c>
      <c r="Z793" s="192">
        <v>61683288.403420784</v>
      </c>
      <c r="AA793" s="192">
        <v>62040543.016975313</v>
      </c>
      <c r="AB793" s="192">
        <v>62446960.841049381</v>
      </c>
      <c r="AC793" s="192">
        <v>62172830.262988687</v>
      </c>
      <c r="AD793" s="192">
        <v>62344489.535108037</v>
      </c>
      <c r="AE793" s="192">
        <f t="shared" si="56"/>
        <v>62446960.841049381</v>
      </c>
      <c r="AF793" s="192">
        <f>HLOOKUP(MAX(T793:AD793),T793:$AD$1158,COUNT(AD793:$AD$1158),FALSE)</f>
        <v>190000</v>
      </c>
      <c r="AK793">
        <v>790</v>
      </c>
      <c r="AL793" s="198">
        <v>56319284.251292005</v>
      </c>
    </row>
    <row r="794" spans="13:38" x14ac:dyDescent="0.25">
      <c r="M794">
        <v>792</v>
      </c>
      <c r="N794">
        <f t="shared" si="53"/>
        <v>20</v>
      </c>
      <c r="O794">
        <f t="shared" si="54"/>
        <v>11000</v>
      </c>
      <c r="P794">
        <f t="shared" si="55"/>
        <v>0.4</v>
      </c>
      <c r="S794">
        <v>792</v>
      </c>
      <c r="T794" s="192">
        <v>64494463.413065851</v>
      </c>
      <c r="U794" s="192">
        <v>65237257.949138388</v>
      </c>
      <c r="V794" s="192">
        <v>65996261.895576134</v>
      </c>
      <c r="W794" s="192">
        <v>66199271.114647642</v>
      </c>
      <c r="X794" s="192">
        <v>66558678.305041164</v>
      </c>
      <c r="Y794" s="192">
        <v>66596416.136188269</v>
      </c>
      <c r="Z794" s="192">
        <v>67306606.545781896</v>
      </c>
      <c r="AA794" s="192">
        <v>67607713.638117298</v>
      </c>
      <c r="AB794" s="192">
        <v>68353300.861625522</v>
      </c>
      <c r="AC794" s="192">
        <v>68446689.131622955</v>
      </c>
      <c r="AD794" s="192">
        <v>68835195.3125</v>
      </c>
      <c r="AE794" s="192">
        <f t="shared" si="56"/>
        <v>68835195.3125</v>
      </c>
      <c r="AF794" s="192">
        <f>HLOOKUP(MAX(T794:AD794),T794:$AD$1158,COUNT(AD794:$AD$1158),FALSE)</f>
        <v>200000</v>
      </c>
      <c r="AK794">
        <v>791</v>
      </c>
      <c r="AL794" s="198">
        <v>61418925.798327252</v>
      </c>
    </row>
    <row r="795" spans="13:38" x14ac:dyDescent="0.25">
      <c r="M795">
        <v>793</v>
      </c>
      <c r="N795">
        <f t="shared" si="53"/>
        <v>30</v>
      </c>
      <c r="O795">
        <f t="shared" si="54"/>
        <v>11000</v>
      </c>
      <c r="P795">
        <f t="shared" si="55"/>
        <v>0.4</v>
      </c>
      <c r="S795">
        <v>793</v>
      </c>
      <c r="T795" s="192">
        <v>68614660.172325104</v>
      </c>
      <c r="U795" s="192">
        <v>69776341.54771091</v>
      </c>
      <c r="V795" s="192">
        <v>70784694.251543209</v>
      </c>
      <c r="W795" s="192">
        <v>71172048.530735597</v>
      </c>
      <c r="X795" s="192">
        <v>71748302.629886851</v>
      </c>
      <c r="Y795" s="192">
        <v>72002887.369791672</v>
      </c>
      <c r="Z795" s="192">
        <v>72790041.152263388</v>
      </c>
      <c r="AA795" s="192">
        <v>73447878.689236119</v>
      </c>
      <c r="AB795" s="192">
        <v>74410312.82150206</v>
      </c>
      <c r="AC795" s="192">
        <v>74564481.859246403</v>
      </c>
      <c r="AD795" s="192">
        <v>75066854.825745881</v>
      </c>
      <c r="AE795" s="192">
        <f t="shared" si="56"/>
        <v>75066854.825745881</v>
      </c>
      <c r="AF795" s="192">
        <f>HLOOKUP(MAX(T795:AD795),T795:$AD$1158,COUNT(AD795:$AD$1158),FALSE)</f>
        <v>200000</v>
      </c>
      <c r="AK795">
        <v>792</v>
      </c>
      <c r="AL795" s="198">
        <v>66280188.168569833</v>
      </c>
    </row>
    <row r="796" spans="13:38" x14ac:dyDescent="0.25">
      <c r="M796">
        <v>794</v>
      </c>
      <c r="N796">
        <f t="shared" si="53"/>
        <v>40</v>
      </c>
      <c r="O796">
        <f t="shared" si="54"/>
        <v>11000</v>
      </c>
      <c r="P796">
        <f t="shared" si="55"/>
        <v>0.4</v>
      </c>
      <c r="S796">
        <v>794</v>
      </c>
      <c r="T796" s="192">
        <v>72966434.863683134</v>
      </c>
      <c r="U796" s="192">
        <v>74103248.858667701</v>
      </c>
      <c r="V796" s="192">
        <v>75389816.181198567</v>
      </c>
      <c r="W796" s="192">
        <v>76178809.719007224</v>
      </c>
      <c r="X796" s="192">
        <v>76730807.291666687</v>
      </c>
      <c r="Y796" s="192">
        <v>77274869.269225821</v>
      </c>
      <c r="Z796" s="192">
        <v>78413359.294624493</v>
      </c>
      <c r="AA796" s="192">
        <v>79142766.00276491</v>
      </c>
      <c r="AB796" s="192">
        <v>80184193.994341567</v>
      </c>
      <c r="AC796" s="192">
        <v>80838340.727880657</v>
      </c>
      <c r="AD796" s="192">
        <v>81557560.603137866</v>
      </c>
      <c r="AE796" s="192">
        <f t="shared" si="56"/>
        <v>81557560.603137866</v>
      </c>
      <c r="AF796" s="192">
        <f>HLOOKUP(MAX(T796:AD796),T796:$AD$1158,COUNT(AD796:$AD$1158),FALSE)</f>
        <v>200000</v>
      </c>
      <c r="AK796">
        <v>793</v>
      </c>
      <c r="AL796" s="198">
        <v>71379829.715605095</v>
      </c>
    </row>
    <row r="797" spans="13:38" x14ac:dyDescent="0.25">
      <c r="M797">
        <v>795</v>
      </c>
      <c r="N797">
        <f t="shared" si="53"/>
        <v>50</v>
      </c>
      <c r="O797">
        <f t="shared" si="54"/>
        <v>11000</v>
      </c>
      <c r="P797">
        <f t="shared" si="55"/>
        <v>0.4</v>
      </c>
      <c r="S797">
        <v>795</v>
      </c>
      <c r="T797" s="192">
        <v>77288671.55349794</v>
      </c>
      <c r="U797" s="192">
        <v>78673352.382330254</v>
      </c>
      <c r="V797" s="192">
        <v>80178248.537165657</v>
      </c>
      <c r="W797" s="192">
        <v>80993902.432163075</v>
      </c>
      <c r="X797" s="192">
        <v>81920431.616512373</v>
      </c>
      <c r="Y797" s="192">
        <v>82681340.502829239</v>
      </c>
      <c r="Z797" s="192">
        <v>83812248.906893015</v>
      </c>
      <c r="AA797" s="192">
        <v>84982931.053883761</v>
      </c>
      <c r="AB797" s="192">
        <v>86241205.954218119</v>
      </c>
      <c r="AC797" s="192">
        <v>87112199.596514925</v>
      </c>
      <c r="AD797" s="192">
        <v>88048266.380529851</v>
      </c>
      <c r="AE797" s="192">
        <f t="shared" si="56"/>
        <v>88048266.380529851</v>
      </c>
      <c r="AF797" s="192">
        <f>HLOOKUP(MAX(T797:AD797),T797:$AD$1158,COUNT(AD797:$AD$1158),FALSE)</f>
        <v>200000</v>
      </c>
      <c r="AK797">
        <v>794</v>
      </c>
      <c r="AL797" s="198">
        <v>76514322.019481391</v>
      </c>
    </row>
    <row r="798" spans="13:38" x14ac:dyDescent="0.25">
      <c r="M798">
        <v>796</v>
      </c>
      <c r="N798">
        <f t="shared" si="53"/>
        <v>-75</v>
      </c>
      <c r="O798">
        <f t="shared" si="54"/>
        <v>13000</v>
      </c>
      <c r="P798">
        <f t="shared" si="55"/>
        <v>0.4</v>
      </c>
      <c r="S798">
        <v>796</v>
      </c>
      <c r="T798" s="192">
        <v>23454018.052340537</v>
      </c>
      <c r="U798" s="192">
        <v>22173965.366190847</v>
      </c>
      <c r="V798" s="192">
        <v>21037694.508744858</v>
      </c>
      <c r="W798" s="192">
        <v>19251684.550218623</v>
      </c>
      <c r="X798" s="192">
        <v>17539523.292824078</v>
      </c>
      <c r="Y798" s="192">
        <v>15660747.090406381</v>
      </c>
      <c r="Z798" s="192">
        <v>14144789.416152265</v>
      </c>
      <c r="AA798" s="192">
        <v>12665965.149176957</v>
      </c>
      <c r="AB798" s="192">
        <v>11271854.584619341</v>
      </c>
      <c r="AC798" s="192">
        <v>9492889.700681584</v>
      </c>
      <c r="AD798" s="192">
        <v>7776571.019804528</v>
      </c>
      <c r="AE798" s="192">
        <f t="shared" si="56"/>
        <v>23454018.052340537</v>
      </c>
      <c r="AF798" s="192">
        <f>HLOOKUP(MAX(T798:AD798),T798:$AD$1158,COUNT(AD798:$AD$1158),FALSE)</f>
        <v>150000</v>
      </c>
      <c r="AK798">
        <v>795</v>
      </c>
      <c r="AL798" s="198">
        <v>81452256.054774255</v>
      </c>
    </row>
    <row r="799" spans="13:38" x14ac:dyDescent="0.25">
      <c r="M799">
        <v>797</v>
      </c>
      <c r="N799">
        <f t="shared" si="53"/>
        <v>-65</v>
      </c>
      <c r="O799">
        <f t="shared" si="54"/>
        <v>13000</v>
      </c>
      <c r="P799">
        <f t="shared" si="55"/>
        <v>0.4</v>
      </c>
      <c r="S799">
        <v>797</v>
      </c>
      <c r="T799" s="192">
        <v>27575139.531893004</v>
      </c>
      <c r="U799" s="192">
        <v>26677460.093557104</v>
      </c>
      <c r="V799" s="192">
        <v>25540297.871656381</v>
      </c>
      <c r="W799" s="192">
        <v>24158305.282278806</v>
      </c>
      <c r="X799" s="192">
        <v>22662990.933641978</v>
      </c>
      <c r="Y799" s="192">
        <v>20751432.372042183</v>
      </c>
      <c r="Z799" s="192">
        <v>19701950.874485597</v>
      </c>
      <c r="AA799" s="192">
        <v>18439973.516268007</v>
      </c>
      <c r="AB799" s="192">
        <v>17262709.860468108</v>
      </c>
      <c r="AC799" s="192">
        <v>15546171.432934672</v>
      </c>
      <c r="AD799" s="192">
        <v>14041305.45910494</v>
      </c>
      <c r="AE799" s="192">
        <f t="shared" si="56"/>
        <v>27575139.531893004</v>
      </c>
      <c r="AF799" s="192">
        <f>HLOOKUP(MAX(T799:AD799),T799:$AD$1158,COUNT(AD799:$AD$1158),FALSE)</f>
        <v>150000</v>
      </c>
      <c r="AK799">
        <v>796</v>
      </c>
      <c r="AL799" s="198">
        <v>18167773.19262322</v>
      </c>
    </row>
    <row r="800" spans="13:38" x14ac:dyDescent="0.25">
      <c r="M800">
        <v>798</v>
      </c>
      <c r="N800">
        <f t="shared" si="53"/>
        <v>-55</v>
      </c>
      <c r="O800">
        <f t="shared" si="54"/>
        <v>13000</v>
      </c>
      <c r="P800">
        <f t="shared" si="55"/>
        <v>0.4</v>
      </c>
      <c r="S800">
        <v>798</v>
      </c>
      <c r="T800" s="192">
        <v>31860305.426954739</v>
      </c>
      <c r="U800" s="192">
        <v>31008552.35661009</v>
      </c>
      <c r="V800" s="192">
        <v>30230071.694958851</v>
      </c>
      <c r="W800" s="192">
        <v>28869101.120434679</v>
      </c>
      <c r="X800" s="192">
        <v>27659009.13065844</v>
      </c>
      <c r="Y800" s="192">
        <v>26091746.921617799</v>
      </c>
      <c r="Z800" s="192">
        <v>25259112.332818933</v>
      </c>
      <c r="AA800" s="192">
        <v>24070349.834426444</v>
      </c>
      <c r="AB800" s="192">
        <v>23104538.885673873</v>
      </c>
      <c r="AC800" s="192">
        <v>21753873.617541153</v>
      </c>
      <c r="AD800" s="192">
        <v>20465854.552469142</v>
      </c>
      <c r="AE800" s="192">
        <f t="shared" si="56"/>
        <v>31860305.426954739</v>
      </c>
      <c r="AF800" s="192">
        <f>HLOOKUP(MAX(T800:AD800),T800:$AD$1158,COUNT(AD800:$AD$1158),FALSE)</f>
        <v>150000</v>
      </c>
      <c r="AK800">
        <v>797</v>
      </c>
      <c r="AL800" s="198">
        <v>23201258.055630706</v>
      </c>
    </row>
    <row r="801" spans="13:38" x14ac:dyDescent="0.25">
      <c r="M801">
        <v>799</v>
      </c>
      <c r="N801">
        <f t="shared" si="53"/>
        <v>-45</v>
      </c>
      <c r="O801">
        <f t="shared" si="54"/>
        <v>13000</v>
      </c>
      <c r="P801">
        <f t="shared" si="55"/>
        <v>0.4</v>
      </c>
      <c r="S801">
        <v>799</v>
      </c>
      <c r="T801" s="192">
        <v>35981426.906507201</v>
      </c>
      <c r="U801" s="192">
        <v>35512047.083976343</v>
      </c>
      <c r="V801" s="192">
        <v>34919845.518261321</v>
      </c>
      <c r="W801" s="192">
        <v>33775721.852494858</v>
      </c>
      <c r="X801" s="192">
        <v>32782476.771476336</v>
      </c>
      <c r="Y801" s="192">
        <v>31468556.978202164</v>
      </c>
      <c r="Z801" s="192">
        <v>30678035.943930045</v>
      </c>
      <c r="AA801" s="192">
        <v>29844358.201517489</v>
      </c>
      <c r="AB801" s="192">
        <v>29095394.161522638</v>
      </c>
      <c r="AC801" s="192">
        <v>27671401.105967086</v>
      </c>
      <c r="AD801" s="192">
        <v>26590092.592592593</v>
      </c>
      <c r="AE801" s="192">
        <f t="shared" si="56"/>
        <v>35981426.906507201</v>
      </c>
      <c r="AF801" s="192">
        <f>HLOOKUP(MAX(T801:AD801),T801:$AD$1158,COUNT(AD801:$AD$1158),FALSE)</f>
        <v>150000</v>
      </c>
      <c r="AK801">
        <v>798</v>
      </c>
      <c r="AL801" s="198">
        <v>28033854.834334683</v>
      </c>
    </row>
    <row r="802" spans="13:38" x14ac:dyDescent="0.25">
      <c r="M802">
        <v>800</v>
      </c>
      <c r="N802">
        <f t="shared" si="53"/>
        <v>-35</v>
      </c>
      <c r="O802">
        <f t="shared" si="54"/>
        <v>13000</v>
      </c>
      <c r="P802">
        <f t="shared" si="55"/>
        <v>0.4</v>
      </c>
      <c r="S802">
        <v>800</v>
      </c>
      <c r="T802" s="192">
        <v>40266592.801568933</v>
      </c>
      <c r="U802" s="192">
        <v>39775890.158822022</v>
      </c>
      <c r="V802" s="192">
        <v>39492958.301183127</v>
      </c>
      <c r="W802" s="192">
        <v>38682342.584555045</v>
      </c>
      <c r="X802" s="192">
        <v>37666451.501414619</v>
      </c>
      <c r="Y802" s="192">
        <v>36639532.375257201</v>
      </c>
      <c r="Z802" s="192">
        <v>36235197.402263381</v>
      </c>
      <c r="AA802" s="192">
        <v>35387923.940650724</v>
      </c>
      <c r="AB802" s="192">
        <v>34847152.375900209</v>
      </c>
      <c r="AC802" s="192">
        <v>33879103.290573567</v>
      </c>
      <c r="AD802" s="192">
        <v>33014641.685956791</v>
      </c>
      <c r="AE802" s="192">
        <f t="shared" si="56"/>
        <v>40266592.801568933</v>
      </c>
      <c r="AF802" s="192">
        <f>HLOOKUP(MAX(T802:AD802),T802:$AD$1158,COUNT(AD802:$AD$1158),FALSE)</f>
        <v>150000</v>
      </c>
      <c r="AK802">
        <v>799</v>
      </c>
      <c r="AL802" s="198">
        <v>33067339.697342172</v>
      </c>
    </row>
    <row r="803" spans="13:38" x14ac:dyDescent="0.25">
      <c r="M803">
        <v>801</v>
      </c>
      <c r="N803">
        <f t="shared" si="53"/>
        <v>-25</v>
      </c>
      <c r="O803">
        <f t="shared" si="54"/>
        <v>13000</v>
      </c>
      <c r="P803">
        <f t="shared" si="55"/>
        <v>0.4</v>
      </c>
      <c r="S803">
        <v>801</v>
      </c>
      <c r="T803" s="192">
        <v>44522672.80735597</v>
      </c>
      <c r="U803" s="192">
        <v>44248817.073366784</v>
      </c>
      <c r="V803" s="192">
        <v>44182732.124485604</v>
      </c>
      <c r="W803" s="192">
        <v>43466908.074524179</v>
      </c>
      <c r="X803" s="192">
        <v>42824932.725694448</v>
      </c>
      <c r="Y803" s="192">
        <v>42016342.431841567</v>
      </c>
      <c r="Z803" s="192">
        <v>41532593.235596709</v>
      </c>
      <c r="AA803" s="192">
        <v>41161932.307741776</v>
      </c>
      <c r="AB803" s="192">
        <v>40838007.651748978</v>
      </c>
      <c r="AC803" s="192">
        <v>40129228.676376037</v>
      </c>
      <c r="AD803" s="192">
        <v>39483095.904063791</v>
      </c>
      <c r="AE803" s="192">
        <f t="shared" si="56"/>
        <v>44522672.80735597</v>
      </c>
      <c r="AF803" s="192">
        <f>HLOOKUP(MAX(T803:AD803),T803:$AD$1158,COUNT(AD803:$AD$1158),FALSE)</f>
        <v>150000</v>
      </c>
      <c r="AK803">
        <v>800</v>
      </c>
      <c r="AL803" s="198">
        <v>38100824.560349658</v>
      </c>
    </row>
    <row r="804" spans="13:38" x14ac:dyDescent="0.25">
      <c r="M804">
        <v>802</v>
      </c>
      <c r="N804">
        <f t="shared" si="53"/>
        <v>-15</v>
      </c>
      <c r="O804">
        <f t="shared" si="54"/>
        <v>13000</v>
      </c>
      <c r="P804">
        <f t="shared" si="55"/>
        <v>0.4</v>
      </c>
      <c r="S804">
        <v>802</v>
      </c>
      <c r="T804" s="192">
        <v>48579805.330504119</v>
      </c>
      <c r="U804" s="192">
        <v>48721743.987911522</v>
      </c>
      <c r="V804" s="192">
        <v>48755844.90740741</v>
      </c>
      <c r="W804" s="192">
        <v>48373528.806584366</v>
      </c>
      <c r="X804" s="192">
        <v>47948400.366512351</v>
      </c>
      <c r="Y804" s="192">
        <v>47187317.828896604</v>
      </c>
      <c r="Z804" s="192">
        <v>47127732.124485597</v>
      </c>
      <c r="AA804" s="192">
        <v>46935940.674832821</v>
      </c>
      <c r="AB804" s="192">
        <v>46828862.927597739</v>
      </c>
      <c r="AC804" s="192">
        <v>46140087.207433134</v>
      </c>
      <c r="AD804" s="192">
        <v>45703925.218621403</v>
      </c>
      <c r="AE804" s="192">
        <f t="shared" si="56"/>
        <v>48755844.90740741</v>
      </c>
      <c r="AF804" s="192">
        <f>HLOOKUP(MAX(T804:AD804),T804:$AD$1158,COUNT(AD804:$AD$1158),FALSE)</f>
        <v>160000</v>
      </c>
      <c r="AK804">
        <v>801</v>
      </c>
      <c r="AL804" s="198">
        <v>43009098.357113175</v>
      </c>
    </row>
    <row r="805" spans="13:38" x14ac:dyDescent="0.25">
      <c r="M805">
        <v>803</v>
      </c>
      <c r="N805">
        <f t="shared" si="53"/>
        <v>-10</v>
      </c>
      <c r="O805">
        <f t="shared" si="54"/>
        <v>13000</v>
      </c>
      <c r="P805">
        <f t="shared" si="55"/>
        <v>0.4</v>
      </c>
      <c r="S805">
        <v>803</v>
      </c>
      <c r="T805" s="192">
        <v>50722388.278034993</v>
      </c>
      <c r="U805" s="192">
        <v>50862224.512924396</v>
      </c>
      <c r="V805" s="192">
        <v>51116756.687242799</v>
      </c>
      <c r="W805" s="192">
        <v>50843605.002572022</v>
      </c>
      <c r="X805" s="192">
        <v>50365177.951388896</v>
      </c>
      <c r="Y805" s="192">
        <v>49875722.857188791</v>
      </c>
      <c r="Z805" s="192">
        <v>49887324.138374493</v>
      </c>
      <c r="AA805" s="192">
        <v>49659583.132394545</v>
      </c>
      <c r="AB805" s="192">
        <v>49654793.67605453</v>
      </c>
      <c r="AC805" s="192">
        <v>49265149.900334366</v>
      </c>
      <c r="AD805" s="192">
        <v>48938152.327674903</v>
      </c>
      <c r="AE805" s="192">
        <f t="shared" si="56"/>
        <v>51116756.687242799</v>
      </c>
      <c r="AF805" s="192">
        <f>HLOOKUP(MAX(T805:AD805),T805:$AD$1158,COUNT(AD805:$AD$1158),FALSE)</f>
        <v>160000</v>
      </c>
      <c r="AK805">
        <v>802</v>
      </c>
      <c r="AL805" s="198">
        <v>48042583.220120661</v>
      </c>
    </row>
    <row r="806" spans="13:38" x14ac:dyDescent="0.25">
      <c r="M806">
        <v>804</v>
      </c>
      <c r="N806">
        <f t="shared" si="53"/>
        <v>-5</v>
      </c>
      <c r="O806">
        <f t="shared" si="54"/>
        <v>13000</v>
      </c>
      <c r="P806">
        <f t="shared" si="55"/>
        <v>0.4</v>
      </c>
      <c r="S806">
        <v>804</v>
      </c>
      <c r="T806" s="192">
        <v>52835885.336291149</v>
      </c>
      <c r="U806" s="192">
        <v>53083404.063786007</v>
      </c>
      <c r="V806" s="192">
        <v>53445618.730709881</v>
      </c>
      <c r="W806" s="192">
        <v>53084324.644740224</v>
      </c>
      <c r="X806" s="192">
        <v>52944418.563528806</v>
      </c>
      <c r="Y806" s="192">
        <v>52564127.88548097</v>
      </c>
      <c r="Z806" s="192">
        <v>52684893.582818933</v>
      </c>
      <c r="AA806" s="192">
        <v>52566316.992991261</v>
      </c>
      <c r="AB806" s="192">
        <v>52670691.9528035</v>
      </c>
      <c r="AC806" s="192">
        <v>52390212.593235597</v>
      </c>
      <c r="AD806" s="192">
        <v>52172379.436728396</v>
      </c>
      <c r="AE806" s="192">
        <f t="shared" si="56"/>
        <v>53445618.730709881</v>
      </c>
      <c r="AF806" s="192">
        <f>HLOOKUP(MAX(T806:AD806),T806:$AD$1158,COUNT(AD806:$AD$1158),FALSE)</f>
        <v>160000</v>
      </c>
      <c r="AK806">
        <v>803</v>
      </c>
      <c r="AL806" s="198">
        <v>50576524.973910667</v>
      </c>
    </row>
    <row r="807" spans="13:38" x14ac:dyDescent="0.25">
      <c r="M807">
        <v>805</v>
      </c>
      <c r="N807">
        <f t="shared" si="53"/>
        <v>0</v>
      </c>
      <c r="O807">
        <f t="shared" si="54"/>
        <v>13000</v>
      </c>
      <c r="P807">
        <f t="shared" si="55"/>
        <v>0.4</v>
      </c>
      <c r="S807">
        <v>805</v>
      </c>
      <c r="T807" s="192">
        <v>54978468.283822015</v>
      </c>
      <c r="U807" s="192">
        <v>55335151.427469142</v>
      </c>
      <c r="V807" s="192">
        <v>55806530.510545276</v>
      </c>
      <c r="W807" s="192">
        <v>55520869.180812761</v>
      </c>
      <c r="X807" s="192">
        <v>55488645.592206791</v>
      </c>
      <c r="Y807" s="192">
        <v>55216037.406764403</v>
      </c>
      <c r="Z807" s="192">
        <v>55306247.749485597</v>
      </c>
      <c r="AA807" s="192">
        <v>55473050.853587963</v>
      </c>
      <c r="AB807" s="192">
        <v>55686590.229552478</v>
      </c>
      <c r="AC807" s="192">
        <v>55472852.084940851</v>
      </c>
      <c r="AD807" s="192">
        <v>55362701.421039104</v>
      </c>
      <c r="AE807" s="192">
        <f t="shared" si="56"/>
        <v>55806530.510545276</v>
      </c>
      <c r="AF807" s="192">
        <f>HLOOKUP(MAX(T807:AD807),T807:$AD$1158,COUNT(AD807:$AD$1158),FALSE)</f>
        <v>160000</v>
      </c>
      <c r="AK807">
        <v>804</v>
      </c>
      <c r="AL807" s="198">
        <v>52950857.016884193</v>
      </c>
    </row>
    <row r="808" spans="13:38" x14ac:dyDescent="0.25">
      <c r="M808">
        <v>806</v>
      </c>
      <c r="N808">
        <f t="shared" si="53"/>
        <v>10</v>
      </c>
      <c r="O808">
        <f t="shared" si="54"/>
        <v>13000</v>
      </c>
      <c r="P808">
        <f t="shared" si="55"/>
        <v>0.4</v>
      </c>
      <c r="S808">
        <v>806</v>
      </c>
      <c r="T808" s="192">
        <v>59128675.652649179</v>
      </c>
      <c r="U808" s="192">
        <v>59808078.342013896</v>
      </c>
      <c r="V808" s="192">
        <v>60277084.137088485</v>
      </c>
      <c r="W808" s="192">
        <v>60427489.91287294</v>
      </c>
      <c r="X808" s="192">
        <v>60612113.233024701</v>
      </c>
      <c r="Y808" s="192">
        <v>60343218.195408955</v>
      </c>
      <c r="Z808" s="192">
        <v>60863409.207818933</v>
      </c>
      <c r="AA808" s="192">
        <v>61247059.220679007</v>
      </c>
      <c r="AB808" s="192">
        <v>61677445.505401246</v>
      </c>
      <c r="AC808" s="192">
        <v>61432802.774562761</v>
      </c>
      <c r="AD808" s="192">
        <v>61627435.860339507</v>
      </c>
      <c r="AE808" s="192">
        <f t="shared" si="56"/>
        <v>61677445.505401246</v>
      </c>
      <c r="AF808" s="192">
        <f>HLOOKUP(MAX(T808:AD808),T808:$AD$1158,COUNT(AD808:$AD$1158),FALSE)</f>
        <v>190000</v>
      </c>
      <c r="AK808">
        <v>805</v>
      </c>
      <c r="AL808" s="198">
        <v>55484798.770674184</v>
      </c>
    </row>
    <row r="809" spans="13:38" x14ac:dyDescent="0.25">
      <c r="M809">
        <v>807</v>
      </c>
      <c r="N809">
        <f t="shared" si="53"/>
        <v>20</v>
      </c>
      <c r="O809">
        <f t="shared" si="54"/>
        <v>13000</v>
      </c>
      <c r="P809">
        <f t="shared" si="55"/>
        <v>0.4</v>
      </c>
      <c r="S809">
        <v>807</v>
      </c>
      <c r="T809" s="192">
        <v>63384755.658436224</v>
      </c>
      <c r="U809" s="192">
        <v>64169738.417888388</v>
      </c>
      <c r="V809" s="192">
        <v>64966857.960390955</v>
      </c>
      <c r="W809" s="192">
        <v>65212055.402842075</v>
      </c>
      <c r="X809" s="192">
        <v>65608131.430041164</v>
      </c>
      <c r="Y809" s="192">
        <v>65683532.744984567</v>
      </c>
      <c r="Z809" s="192">
        <v>66420570.666152269</v>
      </c>
      <c r="AA809" s="192">
        <v>66751165.605709881</v>
      </c>
      <c r="AB809" s="192">
        <v>67519274.530607</v>
      </c>
      <c r="AC809" s="192">
        <v>67640504.959169239</v>
      </c>
      <c r="AD809" s="192">
        <v>68051984.953703716</v>
      </c>
      <c r="AE809" s="192">
        <f t="shared" si="56"/>
        <v>68051984.953703716</v>
      </c>
      <c r="AF809" s="192">
        <f>HLOOKUP(MAX(T809:AD809),T809:$AD$1158,COUNT(AD809:$AD$1158),FALSE)</f>
        <v>200000</v>
      </c>
      <c r="AK809">
        <v>806</v>
      </c>
      <c r="AL809" s="198">
        <v>60518283.633681677</v>
      </c>
    </row>
    <row r="810" spans="13:38" x14ac:dyDescent="0.25">
      <c r="M810">
        <v>808</v>
      </c>
      <c r="N810">
        <f t="shared" si="53"/>
        <v>30</v>
      </c>
      <c r="O810">
        <f t="shared" si="54"/>
        <v>13000</v>
      </c>
      <c r="P810">
        <f t="shared" si="55"/>
        <v>0.4</v>
      </c>
      <c r="S810">
        <v>808</v>
      </c>
      <c r="T810" s="192">
        <v>67441888.181584373</v>
      </c>
      <c r="U810" s="192">
        <v>68642665.332433134</v>
      </c>
      <c r="V810" s="192">
        <v>69688681.520061731</v>
      </c>
      <c r="W810" s="192">
        <v>70118676.134902269</v>
      </c>
      <c r="X810" s="192">
        <v>70731599.07085906</v>
      </c>
      <c r="Y810" s="192">
        <v>71023847.294560194</v>
      </c>
      <c r="Z810" s="192">
        <v>71839494.277263388</v>
      </c>
      <c r="AA810" s="192">
        <v>72525173.97280094</v>
      </c>
      <c r="AB810" s="192">
        <v>73510129.806455761</v>
      </c>
      <c r="AC810" s="192">
        <v>73693786.691422328</v>
      </c>
      <c r="AD810" s="192">
        <v>74220128.118569955</v>
      </c>
      <c r="AE810" s="192">
        <f t="shared" si="56"/>
        <v>74220128.118569955</v>
      </c>
      <c r="AF810" s="192">
        <f>HLOOKUP(MAX(T810:AD810),T810:$AD$1158,COUNT(AD810:$AD$1158),FALSE)</f>
        <v>200000</v>
      </c>
      <c r="AK810">
        <v>807</v>
      </c>
      <c r="AL810" s="198">
        <v>65316481.767813146</v>
      </c>
    </row>
    <row r="811" spans="13:38" x14ac:dyDescent="0.25">
      <c r="M811">
        <v>809</v>
      </c>
      <c r="N811">
        <f t="shared" si="53"/>
        <v>40</v>
      </c>
      <c r="O811">
        <f t="shared" si="54"/>
        <v>13000</v>
      </c>
      <c r="P811">
        <f t="shared" si="55"/>
        <v>0.4</v>
      </c>
      <c r="S811">
        <v>809</v>
      </c>
      <c r="T811" s="192">
        <v>71727054.076646104</v>
      </c>
      <c r="U811" s="192">
        <v>72906508.407278806</v>
      </c>
      <c r="V811" s="192">
        <v>74229744.566615239</v>
      </c>
      <c r="W811" s="192">
        <v>75058828.526877582</v>
      </c>
      <c r="X811" s="192">
        <v>75650587.384259284</v>
      </c>
      <c r="Y811" s="192">
        <v>76231318.198623985</v>
      </c>
      <c r="Z811" s="192">
        <v>77396655.735596716</v>
      </c>
      <c r="AA811" s="192">
        <v>78155550.290959358</v>
      </c>
      <c r="AB811" s="192">
        <v>79220946.743184164</v>
      </c>
      <c r="AC811" s="192">
        <v>79901488.876028806</v>
      </c>
      <c r="AD811" s="192">
        <v>80644677.211934164</v>
      </c>
      <c r="AE811" s="192">
        <f t="shared" si="56"/>
        <v>80644677.211934164</v>
      </c>
      <c r="AF811" s="192">
        <f>HLOOKUP(MAX(T811:AD811),T811:$AD$1158,COUNT(AD811:$AD$1158),FALSE)</f>
        <v>200000</v>
      </c>
      <c r="AK811">
        <v>808</v>
      </c>
      <c r="AL811" s="198">
        <v>70349966.630820617</v>
      </c>
    </row>
    <row r="812" spans="13:38" x14ac:dyDescent="0.25">
      <c r="M812">
        <v>810</v>
      </c>
      <c r="N812">
        <f t="shared" si="53"/>
        <v>50</v>
      </c>
      <c r="O812">
        <f t="shared" si="54"/>
        <v>13000</v>
      </c>
      <c r="P812">
        <f t="shared" si="55"/>
        <v>0.4</v>
      </c>
      <c r="S812">
        <v>810</v>
      </c>
      <c r="T812" s="192">
        <v>75983134.082433134</v>
      </c>
      <c r="U812" s="192">
        <v>77410003.134645075</v>
      </c>
      <c r="V812" s="192">
        <v>78951568.12628603</v>
      </c>
      <c r="W812" s="192">
        <v>79809862.356931582</v>
      </c>
      <c r="X812" s="192">
        <v>80774055.025077164</v>
      </c>
      <c r="Y812" s="192">
        <v>81571632.748199597</v>
      </c>
      <c r="Z812" s="192">
        <v>82732028.999485597</v>
      </c>
      <c r="AA812" s="192">
        <v>83929558.658050418</v>
      </c>
      <c r="AB812" s="192">
        <v>85211802.019032925</v>
      </c>
      <c r="AC812" s="192">
        <v>86109191.060635298</v>
      </c>
      <c r="AD812" s="192">
        <v>87069226.305298358</v>
      </c>
      <c r="AE812" s="192">
        <f t="shared" si="56"/>
        <v>87069226.305298358</v>
      </c>
      <c r="AF812" s="192">
        <f>HLOOKUP(MAX(T812:AD812),T812:$AD$1158,COUNT(AD812:$AD$1158),FALSE)</f>
        <v>200000</v>
      </c>
      <c r="AK812">
        <v>809</v>
      </c>
      <c r="AL812" s="198">
        <v>75417850.138400629</v>
      </c>
    </row>
    <row r="813" spans="13:38" x14ac:dyDescent="0.25">
      <c r="M813">
        <v>811</v>
      </c>
      <c r="N813">
        <f t="shared" si="53"/>
        <v>-75</v>
      </c>
      <c r="O813">
        <f t="shared" si="54"/>
        <v>15000</v>
      </c>
      <c r="P813">
        <f t="shared" si="55"/>
        <v>0.4</v>
      </c>
      <c r="S813">
        <v>811</v>
      </c>
      <c r="T813" s="192">
        <v>22964995.338220164</v>
      </c>
      <c r="U813" s="192">
        <v>21727582.987718623</v>
      </c>
      <c r="V813" s="192">
        <v>20627980.96707819</v>
      </c>
      <c r="W813" s="192">
        <v>18884159.231931586</v>
      </c>
      <c r="X813" s="192">
        <v>17209661.458333336</v>
      </c>
      <c r="Y813" s="192">
        <v>15367554.092721194</v>
      </c>
      <c r="Z813" s="192">
        <v>13881084.265689302</v>
      </c>
      <c r="AA813" s="192">
        <v>12429107.510288067</v>
      </c>
      <c r="AB813" s="192">
        <v>11058965.406378601</v>
      </c>
      <c r="AC813" s="192">
        <v>9306395.9217463993</v>
      </c>
      <c r="AD813" s="192">
        <v>7614045.7015174907</v>
      </c>
      <c r="AE813" s="192">
        <f t="shared" si="56"/>
        <v>22964995.338220164</v>
      </c>
      <c r="AF813" s="192">
        <f>HLOOKUP(MAX(T813:AD813),T813:$AD$1158,COUNT(AD813:$AD$1158),FALSE)</f>
        <v>150000</v>
      </c>
      <c r="AK813">
        <v>810</v>
      </c>
      <c r="AL813" s="198">
        <v>80291725.290591627</v>
      </c>
    </row>
    <row r="814" spans="13:38" x14ac:dyDescent="0.25">
      <c r="M814">
        <v>812</v>
      </c>
      <c r="N814">
        <f t="shared" si="53"/>
        <v>-65</v>
      </c>
      <c r="O814">
        <f t="shared" si="54"/>
        <v>15000</v>
      </c>
      <c r="P814">
        <f t="shared" si="55"/>
        <v>0.4</v>
      </c>
      <c r="S814">
        <v>812</v>
      </c>
      <c r="T814" s="192">
        <v>27022057.934670784</v>
      </c>
      <c r="U814" s="192">
        <v>26164468.918788582</v>
      </c>
      <c r="V814" s="192">
        <v>25067067.98161009</v>
      </c>
      <c r="W814" s="192">
        <v>23724623.279963993</v>
      </c>
      <c r="X814" s="192">
        <v>22266972.415123459</v>
      </c>
      <c r="Y814" s="192">
        <v>20395175.138245884</v>
      </c>
      <c r="Z814" s="192">
        <v>19372089.039994858</v>
      </c>
      <c r="AA814" s="192">
        <v>18136959.19335134</v>
      </c>
      <c r="AB814" s="192">
        <v>16983663.99819959</v>
      </c>
      <c r="AC814" s="192">
        <v>15295166.658629119</v>
      </c>
      <c r="AD814" s="192">
        <v>13814269.145447534</v>
      </c>
      <c r="AE814" s="192">
        <f t="shared" si="56"/>
        <v>27022057.934670784</v>
      </c>
      <c r="AF814" s="192">
        <f>HLOOKUP(MAX(T814:AD814),T814:$AD$1158,COUNT(AD814:$AD$1158),FALSE)</f>
        <v>150000</v>
      </c>
      <c r="AK814">
        <v>811</v>
      </c>
      <c r="AL814" s="198">
        <v>17823757.185385045</v>
      </c>
    </row>
    <row r="815" spans="13:38" x14ac:dyDescent="0.25">
      <c r="M815">
        <v>813</v>
      </c>
      <c r="N815">
        <f t="shared" si="53"/>
        <v>-55</v>
      </c>
      <c r="O815">
        <f t="shared" si="54"/>
        <v>15000</v>
      </c>
      <c r="P815">
        <f t="shared" si="55"/>
        <v>0.4</v>
      </c>
      <c r="S815">
        <v>813</v>
      </c>
      <c r="T815" s="192">
        <v>31240615.033436224</v>
      </c>
      <c r="U815" s="192">
        <v>30431502.298739716</v>
      </c>
      <c r="V815" s="192">
        <v>29690685.120884776</v>
      </c>
      <c r="W815" s="192">
        <v>28371902.769740224</v>
      </c>
      <c r="X815" s="192">
        <v>27198479.616769549</v>
      </c>
      <c r="Y815" s="192">
        <v>25669333.00379372</v>
      </c>
      <c r="Z815" s="192">
        <v>24863093.814300418</v>
      </c>
      <c r="AA815" s="192">
        <v>23702824.516139407</v>
      </c>
      <c r="AB815" s="192">
        <v>22760982.028034981</v>
      </c>
      <c r="AC815" s="192">
        <v>21436712.159207825</v>
      </c>
      <c r="AD815" s="192">
        <v>20172661.554783955</v>
      </c>
      <c r="AE815" s="192">
        <f t="shared" si="56"/>
        <v>31240615.033436224</v>
      </c>
      <c r="AF815" s="192">
        <f>HLOOKUP(MAX(T815:AD815),T815:$AD$1158,COUNT(AD815:$AD$1158),FALSE)</f>
        <v>150000</v>
      </c>
      <c r="AK815">
        <v>812</v>
      </c>
      <c r="AL815" s="198">
        <v>22791085.364364754</v>
      </c>
    </row>
    <row r="816" spans="13:38" x14ac:dyDescent="0.25">
      <c r="M816">
        <v>814</v>
      </c>
      <c r="N816">
        <f t="shared" si="53"/>
        <v>-45</v>
      </c>
      <c r="O816">
        <f t="shared" si="54"/>
        <v>15000</v>
      </c>
      <c r="P816">
        <f t="shared" si="55"/>
        <v>0.4</v>
      </c>
      <c r="S816">
        <v>814</v>
      </c>
      <c r="T816" s="192">
        <v>35297677.629886836</v>
      </c>
      <c r="U816" s="192">
        <v>34868388.229809679</v>
      </c>
      <c r="V816" s="192">
        <v>34314302.26015947</v>
      </c>
      <c r="W816" s="192">
        <v>33212366.817772642</v>
      </c>
      <c r="X816" s="192">
        <v>32255790.573559672</v>
      </c>
      <c r="Y816" s="192">
        <v>30979534.264081791</v>
      </c>
      <c r="Z816" s="192">
        <v>30217506.430041157</v>
      </c>
      <c r="AA816" s="192">
        <v>29410676.199202675</v>
      </c>
      <c r="AB816" s="192">
        <v>28685680.619855966</v>
      </c>
      <c r="AC816" s="192">
        <v>27291175.411522638</v>
      </c>
      <c r="AD816" s="192">
        <v>26233835.358796295</v>
      </c>
      <c r="AE816" s="192">
        <f t="shared" si="56"/>
        <v>35297677.629886836</v>
      </c>
      <c r="AF816" s="192">
        <f>HLOOKUP(MAX(T816:AD816),T816:$AD$1158,COUNT(AD816:$AD$1158),FALSE)</f>
        <v>150000</v>
      </c>
      <c r="AK816">
        <v>813</v>
      </c>
      <c r="AL816" s="198">
        <v>27560165.794689097</v>
      </c>
    </row>
    <row r="817" spans="13:38" x14ac:dyDescent="0.25">
      <c r="M817">
        <v>815</v>
      </c>
      <c r="N817">
        <f t="shared" si="53"/>
        <v>-35</v>
      </c>
      <c r="O817">
        <f t="shared" si="54"/>
        <v>15000</v>
      </c>
      <c r="P817">
        <f t="shared" si="55"/>
        <v>0.4</v>
      </c>
      <c r="S817">
        <v>815</v>
      </c>
      <c r="T817" s="192">
        <v>39516234.728652269</v>
      </c>
      <c r="U817" s="192">
        <v>39069167.068544246</v>
      </c>
      <c r="V817" s="192">
        <v>38822904.04771091</v>
      </c>
      <c r="W817" s="192">
        <v>38052830.865805045</v>
      </c>
      <c r="X817" s="192">
        <v>37076701.067386836</v>
      </c>
      <c r="Y817" s="192">
        <v>36086450.778034985</v>
      </c>
      <c r="Z817" s="192">
        <v>35708511.204346709</v>
      </c>
      <c r="AA817" s="192">
        <v>34890725.589956284</v>
      </c>
      <c r="AB817" s="192">
        <v>34373922.48585391</v>
      </c>
      <c r="AC817" s="192">
        <v>33432720.912101343</v>
      </c>
      <c r="AD817" s="192">
        <v>32592227.768132716</v>
      </c>
      <c r="AE817" s="192">
        <f t="shared" si="56"/>
        <v>39516234.728652269</v>
      </c>
      <c r="AF817" s="192">
        <f>HLOOKUP(MAX(T817:AD817),T817:$AD$1158,COUNT(AD817:$AD$1158),FALSE)</f>
        <v>150000</v>
      </c>
      <c r="AK817">
        <v>814</v>
      </c>
      <c r="AL817" s="198">
        <v>32527493.973668814</v>
      </c>
    </row>
    <row r="818" spans="13:38" x14ac:dyDescent="0.25">
      <c r="M818">
        <v>816</v>
      </c>
      <c r="N818">
        <f t="shared" si="53"/>
        <v>-25</v>
      </c>
      <c r="O818">
        <f t="shared" si="54"/>
        <v>15000</v>
      </c>
      <c r="P818">
        <f t="shared" si="55"/>
        <v>0.4</v>
      </c>
      <c r="S818">
        <v>816</v>
      </c>
      <c r="T818" s="192">
        <v>43706158.05041153</v>
      </c>
      <c r="U818" s="192">
        <v>43475937.299061224</v>
      </c>
      <c r="V818" s="192">
        <v>43446521.186985604</v>
      </c>
      <c r="W818" s="192">
        <v>42772885.360403806</v>
      </c>
      <c r="X818" s="192">
        <v>42168573.495370373</v>
      </c>
      <c r="Y818" s="192">
        <v>41396652.038323052</v>
      </c>
      <c r="Z818" s="192">
        <v>40942842.80156894</v>
      </c>
      <c r="AA818" s="192">
        <v>40598577.273019545</v>
      </c>
      <c r="AB818" s="192">
        <v>40298621.077674903</v>
      </c>
      <c r="AC818" s="192">
        <v>39616237.501607515</v>
      </c>
      <c r="AD818" s="192">
        <v>38994073.189943425</v>
      </c>
      <c r="AE818" s="192">
        <f t="shared" si="56"/>
        <v>43706158.05041153</v>
      </c>
      <c r="AF818" s="192">
        <f>HLOOKUP(MAX(T818:AD818),T818:$AD$1158,COUNT(AD818:$AD$1158),FALSE)</f>
        <v>150000</v>
      </c>
      <c r="AK818">
        <v>815</v>
      </c>
      <c r="AL818" s="198">
        <v>37494822.152648523</v>
      </c>
    </row>
    <row r="819" spans="13:38" x14ac:dyDescent="0.25">
      <c r="M819">
        <v>817</v>
      </c>
      <c r="N819">
        <f t="shared" si="53"/>
        <v>-15</v>
      </c>
      <c r="O819">
        <f t="shared" si="54"/>
        <v>15000</v>
      </c>
      <c r="P819">
        <f t="shared" si="55"/>
        <v>0.4</v>
      </c>
      <c r="S819">
        <v>817</v>
      </c>
      <c r="T819" s="192">
        <v>47700226.337448567</v>
      </c>
      <c r="U819" s="192">
        <v>47882707.529578201</v>
      </c>
      <c r="V819" s="192">
        <v>47955122.974537045</v>
      </c>
      <c r="W819" s="192">
        <v>47613349.408436224</v>
      </c>
      <c r="X819" s="192">
        <v>47225884.4521605</v>
      </c>
      <c r="Y819" s="192">
        <v>46503568.552276246</v>
      </c>
      <c r="Z819" s="192">
        <v>46471372.89416153</v>
      </c>
      <c r="AA819" s="192">
        <v>46306428.956082821</v>
      </c>
      <c r="AB819" s="192">
        <v>46223319.669495888</v>
      </c>
      <c r="AC819" s="192">
        <v>45563037.149562761</v>
      </c>
      <c r="AD819" s="192">
        <v>45150843.621399179</v>
      </c>
      <c r="AE819" s="192">
        <f t="shared" si="56"/>
        <v>47955122.974537045</v>
      </c>
      <c r="AF819" s="192">
        <f>HLOOKUP(MAX(T819:AD819),T819:$AD$1158,COUNT(AD819:$AD$1158),FALSE)</f>
        <v>160000</v>
      </c>
      <c r="AK819">
        <v>816</v>
      </c>
      <c r="AL819" s="198">
        <v>42338584.954041667</v>
      </c>
    </row>
    <row r="820" spans="13:38" x14ac:dyDescent="0.25">
      <c r="M820">
        <v>818</v>
      </c>
      <c r="N820">
        <f t="shared" si="53"/>
        <v>-10</v>
      </c>
      <c r="O820">
        <f t="shared" si="54"/>
        <v>15000</v>
      </c>
      <c r="P820">
        <f t="shared" si="55"/>
        <v>0.4</v>
      </c>
      <c r="S820">
        <v>818</v>
      </c>
      <c r="T820" s="192">
        <v>49809504.886831284</v>
      </c>
      <c r="U820" s="192">
        <v>49991529.345100313</v>
      </c>
      <c r="V820" s="192">
        <v>50282730.356224284</v>
      </c>
      <c r="W820" s="192">
        <v>50050121.206275724</v>
      </c>
      <c r="X820" s="192">
        <v>49611455.439814813</v>
      </c>
      <c r="Y820" s="192">
        <v>49158669.182420276</v>
      </c>
      <c r="Z820" s="192">
        <v>49198112.622170784</v>
      </c>
      <c r="AA820" s="192">
        <v>48998864.816422328</v>
      </c>
      <c r="AB820" s="192">
        <v>49018043.820730455</v>
      </c>
      <c r="AC820" s="192">
        <v>48654795.444315851</v>
      </c>
      <c r="AD820" s="192">
        <v>48351766.33230453</v>
      </c>
      <c r="AE820" s="192">
        <f t="shared" si="56"/>
        <v>50282730.356224284</v>
      </c>
      <c r="AF820" s="192">
        <f>HLOOKUP(MAX(T820:AD820),T820:$AD$1158,COUNT(AD820:$AD$1158),FALSE)</f>
        <v>160000</v>
      </c>
      <c r="AK820">
        <v>817</v>
      </c>
      <c r="AL820" s="198">
        <v>47305913.13302137</v>
      </c>
    </row>
    <row r="821" spans="13:38" x14ac:dyDescent="0.25">
      <c r="M821">
        <v>819</v>
      </c>
      <c r="N821">
        <f t="shared" si="53"/>
        <v>-5</v>
      </c>
      <c r="O821">
        <f t="shared" si="54"/>
        <v>15000</v>
      </c>
      <c r="P821">
        <f t="shared" si="55"/>
        <v>0.4</v>
      </c>
      <c r="S821">
        <v>819</v>
      </c>
      <c r="T821" s="192">
        <v>51890149.659207828</v>
      </c>
      <c r="U821" s="192">
        <v>52179856.610082306</v>
      </c>
      <c r="V821" s="192">
        <v>52578740.113811731</v>
      </c>
      <c r="W821" s="192">
        <v>52260628.898212455</v>
      </c>
      <c r="X821" s="192">
        <v>52157391.653806597</v>
      </c>
      <c r="Y821" s="192">
        <v>51813769.812564306</v>
      </c>
      <c r="Z821" s="192">
        <v>51962377.668467082</v>
      </c>
      <c r="AA821" s="192">
        <v>51872294.278870888</v>
      </c>
      <c r="AB821" s="192">
        <v>52000637.699331284</v>
      </c>
      <c r="AC821" s="192">
        <v>51746553.739068933</v>
      </c>
      <c r="AD821" s="192">
        <v>51552689.043209881</v>
      </c>
      <c r="AE821" s="192">
        <f t="shared" si="56"/>
        <v>52578740.113811731</v>
      </c>
      <c r="AF821" s="192">
        <f>HLOOKUP(MAX(T821:AD821),T821:$AD$1158,COUNT(AD821:$AD$1158),FALSE)</f>
        <v>160000</v>
      </c>
      <c r="AK821">
        <v>818</v>
      </c>
      <c r="AL821" s="198">
        <v>49806550.488663234</v>
      </c>
    </row>
    <row r="822" spans="13:38" x14ac:dyDescent="0.25">
      <c r="M822">
        <v>820</v>
      </c>
      <c r="N822">
        <f t="shared" si="53"/>
        <v>0</v>
      </c>
      <c r="O822">
        <f t="shared" si="54"/>
        <v>15000</v>
      </c>
      <c r="P822">
        <f t="shared" si="55"/>
        <v>0.4</v>
      </c>
      <c r="S822">
        <v>820</v>
      </c>
      <c r="T822" s="192">
        <v>53999428.208590552</v>
      </c>
      <c r="U822" s="192">
        <v>54398299.575617291</v>
      </c>
      <c r="V822" s="192">
        <v>54906347.49549897</v>
      </c>
      <c r="W822" s="192">
        <v>54664321.148405351</v>
      </c>
      <c r="X822" s="192">
        <v>54668766.396604955</v>
      </c>
      <c r="Y822" s="192">
        <v>54432827.047968112</v>
      </c>
      <c r="Z822" s="192">
        <v>54552525.23791153</v>
      </c>
      <c r="AA822" s="192">
        <v>54745723.741319455</v>
      </c>
      <c r="AB822" s="192">
        <v>54983231.577932104</v>
      </c>
      <c r="AC822" s="192">
        <v>54796340.944894552</v>
      </c>
      <c r="AD822" s="192">
        <v>54710158.741640948</v>
      </c>
      <c r="AE822" s="192">
        <f t="shared" si="56"/>
        <v>54983231.577932104</v>
      </c>
      <c r="AF822" s="192">
        <f>HLOOKUP(MAX(T822:AD822),T822:$AD$1158,COUNT(AD822:$AD$1158),FALSE)</f>
        <v>190000</v>
      </c>
      <c r="AK822">
        <v>819</v>
      </c>
      <c r="AL822" s="198">
        <v>52149675.934414536</v>
      </c>
    </row>
    <row r="823" spans="13:38" x14ac:dyDescent="0.25">
      <c r="M823">
        <v>821</v>
      </c>
      <c r="N823">
        <f t="shared" si="53"/>
        <v>10</v>
      </c>
      <c r="O823">
        <f t="shared" si="54"/>
        <v>15000</v>
      </c>
      <c r="P823">
        <f t="shared" si="55"/>
        <v>0.4</v>
      </c>
      <c r="S823">
        <v>821</v>
      </c>
      <c r="T823" s="192">
        <v>58085124.582047328</v>
      </c>
      <c r="U823" s="192">
        <v>58805069.806134269</v>
      </c>
      <c r="V823" s="192">
        <v>59313836.885931075</v>
      </c>
      <c r="W823" s="192">
        <v>59504785.196437761</v>
      </c>
      <c r="X823" s="192">
        <v>59726077.353395067</v>
      </c>
      <c r="Y823" s="192">
        <v>59496491.488233037</v>
      </c>
      <c r="Z823" s="192">
        <v>60043530.01221709</v>
      </c>
      <c r="AA823" s="192">
        <v>60453575.424382716</v>
      </c>
      <c r="AB823" s="192">
        <v>60907930.169753097</v>
      </c>
      <c r="AC823" s="192">
        <v>60692775.286136843</v>
      </c>
      <c r="AD823" s="192">
        <v>60910382.185571</v>
      </c>
      <c r="AE823" s="192">
        <f t="shared" si="56"/>
        <v>60910382.185571</v>
      </c>
      <c r="AF823" s="192">
        <f>HLOOKUP(MAX(T823:AD823),T823:$AD$1158,COUNT(AD823:$AD$1158),FALSE)</f>
        <v>200000</v>
      </c>
      <c r="AK823">
        <v>820</v>
      </c>
      <c r="AL823" s="198">
        <v>54650313.290056378</v>
      </c>
    </row>
    <row r="824" spans="13:38" x14ac:dyDescent="0.25">
      <c r="M824">
        <v>822</v>
      </c>
      <c r="N824">
        <f t="shared" si="53"/>
        <v>20</v>
      </c>
      <c r="O824">
        <f t="shared" si="54"/>
        <v>15000</v>
      </c>
      <c r="P824">
        <f t="shared" si="55"/>
        <v>0.4</v>
      </c>
      <c r="S824">
        <v>822</v>
      </c>
      <c r="T824" s="192">
        <v>62275047.903806597</v>
      </c>
      <c r="U824" s="192">
        <v>63102218.886638388</v>
      </c>
      <c r="V824" s="192">
        <v>63937454.025205776</v>
      </c>
      <c r="W824" s="192">
        <v>64224839.691036522</v>
      </c>
      <c r="X824" s="192">
        <v>64657584.555041164</v>
      </c>
      <c r="Y824" s="192">
        <v>64770649.353780881</v>
      </c>
      <c r="Z824" s="192">
        <v>65534534.786522642</v>
      </c>
      <c r="AA824" s="192">
        <v>65894617.573302478</v>
      </c>
      <c r="AB824" s="192">
        <v>66685248.199588493</v>
      </c>
      <c r="AC824" s="192">
        <v>66834320.786715537</v>
      </c>
      <c r="AD824" s="192">
        <v>67268774.594907418</v>
      </c>
      <c r="AE824" s="192">
        <f t="shared" si="56"/>
        <v>67268774.594907418</v>
      </c>
      <c r="AF824" s="192">
        <f>HLOOKUP(MAX(T824:AD824),T824:$AD$1158,COUNT(AD824:$AD$1158),FALSE)</f>
        <v>200000</v>
      </c>
      <c r="AK824">
        <v>821</v>
      </c>
      <c r="AL824" s="198">
        <v>59617641.469036095</v>
      </c>
    </row>
    <row r="825" spans="13:38" x14ac:dyDescent="0.25">
      <c r="M825">
        <v>823</v>
      </c>
      <c r="N825">
        <f t="shared" si="53"/>
        <v>30</v>
      </c>
      <c r="O825">
        <f t="shared" si="54"/>
        <v>15000</v>
      </c>
      <c r="P825">
        <f t="shared" si="55"/>
        <v>0.4</v>
      </c>
      <c r="S825">
        <v>823</v>
      </c>
      <c r="T825" s="192">
        <v>66269116.190843642</v>
      </c>
      <c r="U825" s="192">
        <v>67508989.117155358</v>
      </c>
      <c r="V825" s="192">
        <v>68592668.788580254</v>
      </c>
      <c r="W825" s="192">
        <v>69065303.73906894</v>
      </c>
      <c r="X825" s="192">
        <v>69714895.511831269</v>
      </c>
      <c r="Y825" s="192">
        <v>70044807.219328716</v>
      </c>
      <c r="Z825" s="192">
        <v>70888947.402263388</v>
      </c>
      <c r="AA825" s="192">
        <v>71602469.256365746</v>
      </c>
      <c r="AB825" s="192">
        <v>72609946.791409463</v>
      </c>
      <c r="AC825" s="192">
        <v>72823091.523598269</v>
      </c>
      <c r="AD825" s="192">
        <v>73373401.411394045</v>
      </c>
      <c r="AE825" s="192">
        <f t="shared" si="56"/>
        <v>73373401.411394045</v>
      </c>
      <c r="AF825" s="192">
        <f>HLOOKUP(MAX(T825:AD825),T825:$AD$1158,COUNT(AD825:$AD$1158),FALSE)</f>
        <v>200000</v>
      </c>
      <c r="AK825">
        <v>822</v>
      </c>
      <c r="AL825" s="198">
        <v>64352775.367056444</v>
      </c>
    </row>
    <row r="826" spans="13:38" x14ac:dyDescent="0.25">
      <c r="M826">
        <v>824</v>
      </c>
      <c r="N826">
        <f t="shared" si="53"/>
        <v>40</v>
      </c>
      <c r="O826">
        <f t="shared" si="54"/>
        <v>15000</v>
      </c>
      <c r="P826">
        <f t="shared" si="55"/>
        <v>0.4</v>
      </c>
      <c r="S826">
        <v>824</v>
      </c>
      <c r="T826" s="192">
        <v>70487673.28960906</v>
      </c>
      <c r="U826" s="192">
        <v>71709767.955889925</v>
      </c>
      <c r="V826" s="192">
        <v>73069672.952031896</v>
      </c>
      <c r="W826" s="192">
        <v>73938847.334747955</v>
      </c>
      <c r="X826" s="192">
        <v>74570367.476851866</v>
      </c>
      <c r="Y826" s="192">
        <v>75187767.128022134</v>
      </c>
      <c r="Z826" s="192">
        <v>76379952.17656894</v>
      </c>
      <c r="AA826" s="192">
        <v>77168334.579153806</v>
      </c>
      <c r="AB826" s="192">
        <v>78257699.492026761</v>
      </c>
      <c r="AC826" s="192">
        <v>78964637.024176955</v>
      </c>
      <c r="AD826" s="192">
        <v>79731793.820730448</v>
      </c>
      <c r="AE826" s="192">
        <f t="shared" si="56"/>
        <v>79731793.820730448</v>
      </c>
      <c r="AF826" s="192">
        <f>HLOOKUP(MAX(T826:AD826),T826:$AD$1158,COUNT(AD826:$AD$1158),FALSE)</f>
        <v>200000</v>
      </c>
      <c r="AK826">
        <v>823</v>
      </c>
      <c r="AL826" s="198">
        <v>69320103.546036154</v>
      </c>
    </row>
    <row r="827" spans="13:38" x14ac:dyDescent="0.25">
      <c r="M827">
        <v>825</v>
      </c>
      <c r="N827">
        <f t="shared" si="53"/>
        <v>50</v>
      </c>
      <c r="O827">
        <f t="shared" si="54"/>
        <v>15000</v>
      </c>
      <c r="P827">
        <f t="shared" si="55"/>
        <v>0.4</v>
      </c>
      <c r="S827">
        <v>825</v>
      </c>
      <c r="T827" s="192">
        <v>74677596.611368328</v>
      </c>
      <c r="U827" s="192">
        <v>76146653.886959881</v>
      </c>
      <c r="V827" s="192">
        <v>77724887.715406403</v>
      </c>
      <c r="W827" s="192">
        <v>78625822.281700104</v>
      </c>
      <c r="X827" s="192">
        <v>79627678.433641985</v>
      </c>
      <c r="Y827" s="192">
        <v>80461924.993569955</v>
      </c>
      <c r="Z827" s="192">
        <v>81651809.092078194</v>
      </c>
      <c r="AA827" s="192">
        <v>82876186.262217075</v>
      </c>
      <c r="AB827" s="192">
        <v>84182398.083847746</v>
      </c>
      <c r="AC827" s="192">
        <v>85106182.524755657</v>
      </c>
      <c r="AD827" s="192">
        <v>86090186.230066866</v>
      </c>
      <c r="AE827" s="192">
        <f t="shared" si="56"/>
        <v>86090186.230066866</v>
      </c>
      <c r="AF827" s="192">
        <f>HLOOKUP(MAX(T827:AD827),T827:$AD$1158,COUNT(AD827:$AD$1158),FALSE)</f>
        <v>200000</v>
      </c>
      <c r="AK827">
        <v>824</v>
      </c>
      <c r="AL827" s="198">
        <v>74321378.257319853</v>
      </c>
    </row>
    <row r="828" spans="13:38" x14ac:dyDescent="0.25">
      <c r="M828">
        <v>826</v>
      </c>
      <c r="N828">
        <f t="shared" si="53"/>
        <v>-75</v>
      </c>
      <c r="O828">
        <f t="shared" si="54"/>
        <v>-5000</v>
      </c>
      <c r="P828">
        <f t="shared" si="55"/>
        <v>0.45</v>
      </c>
      <c r="S828">
        <v>826</v>
      </c>
      <c r="T828" s="192">
        <v>30440898.7150467</v>
      </c>
      <c r="U828" s="192">
        <v>29247237.771116659</v>
      </c>
      <c r="V828" s="192">
        <v>27115718.030890319</v>
      </c>
      <c r="W828" s="192">
        <v>24980183.413156271</v>
      </c>
      <c r="X828" s="192">
        <v>22515254.746425301</v>
      </c>
      <c r="Y828" s="192">
        <v>20259486.155568823</v>
      </c>
      <c r="Z828" s="192">
        <v>18514182.858565219</v>
      </c>
      <c r="AA828" s="192">
        <v>16572606.493788984</v>
      </c>
      <c r="AB828" s="192">
        <v>14643604.797865629</v>
      </c>
      <c r="AC828" s="192">
        <v>12714703.691898555</v>
      </c>
      <c r="AD828" s="192">
        <v>10378507.221991144</v>
      </c>
      <c r="AE828" s="192">
        <f t="shared" si="56"/>
        <v>30440898.7150467</v>
      </c>
      <c r="AF828" s="192">
        <f>HLOOKUP(MAX(T828:AD828),T828:$AD$1158,COUNT(AD828:$AD$1158),FALSE)</f>
        <v>150000</v>
      </c>
      <c r="AK828">
        <v>825</v>
      </c>
      <c r="AL828" s="198">
        <v>79131194.526409</v>
      </c>
    </row>
    <row r="829" spans="13:38" x14ac:dyDescent="0.25">
      <c r="M829">
        <v>827</v>
      </c>
      <c r="N829">
        <f t="shared" si="53"/>
        <v>-65</v>
      </c>
      <c r="O829">
        <f t="shared" si="54"/>
        <v>-5000</v>
      </c>
      <c r="P829">
        <f t="shared" si="55"/>
        <v>0.45</v>
      </c>
      <c r="S829">
        <v>827</v>
      </c>
      <c r="T829" s="192">
        <v>35869549.370910898</v>
      </c>
      <c r="U829" s="192">
        <v>34461049.499511719</v>
      </c>
      <c r="V829" s="192">
        <v>32799652.974948965</v>
      </c>
      <c r="W829" s="192">
        <v>31136766.770602256</v>
      </c>
      <c r="X829" s="192">
        <v>28875399.743853286</v>
      </c>
      <c r="Y829" s="192">
        <v>26365581.834581167</v>
      </c>
      <c r="Z829" s="192">
        <v>24843349.525231883</v>
      </c>
      <c r="AA829" s="192">
        <v>23656238.422158327</v>
      </c>
      <c r="AB829" s="192">
        <v>21804561.587989084</v>
      </c>
      <c r="AC829" s="192">
        <v>19882314.971798245</v>
      </c>
      <c r="AD829" s="192">
        <v>17599957.839275096</v>
      </c>
      <c r="AE829" s="192">
        <f t="shared" si="56"/>
        <v>35869549.370910898</v>
      </c>
      <c r="AF829" s="192">
        <f>HLOOKUP(MAX(T829:AD829),T829:$AD$1158,COUNT(AD829:$AD$1158),FALSE)</f>
        <v>150000</v>
      </c>
      <c r="AK829">
        <v>826</v>
      </c>
      <c r="AL829" s="198">
        <v>23659971.522909541</v>
      </c>
    </row>
    <row r="830" spans="13:38" x14ac:dyDescent="0.25">
      <c r="M830">
        <v>828</v>
      </c>
      <c r="N830">
        <f t="shared" si="53"/>
        <v>-55</v>
      </c>
      <c r="O830">
        <f t="shared" si="54"/>
        <v>-5000</v>
      </c>
      <c r="P830">
        <f t="shared" si="55"/>
        <v>0.45</v>
      </c>
      <c r="S830">
        <v>828</v>
      </c>
      <c r="T830" s="192">
        <v>40860290.111651637</v>
      </c>
      <c r="U830" s="192">
        <v>40097707.565998353</v>
      </c>
      <c r="V830" s="192">
        <v>38677473.351749375</v>
      </c>
      <c r="W830" s="192">
        <v>36796720.474305958</v>
      </c>
      <c r="X830" s="192">
        <v>34758424.435211308</v>
      </c>
      <c r="Y830" s="192">
        <v>32966889.142322935</v>
      </c>
      <c r="Z830" s="192">
        <v>31685819.143287443</v>
      </c>
      <c r="AA830" s="192">
        <v>30208476.076479312</v>
      </c>
      <c r="AB830" s="192">
        <v>28743707.678524069</v>
      </c>
      <c r="AC830" s="192">
        <v>27176757.004977256</v>
      </c>
      <c r="AD830" s="192">
        <v>25455050.83374526</v>
      </c>
      <c r="AE830" s="192">
        <f t="shared" si="56"/>
        <v>40860290.111651637</v>
      </c>
      <c r="AF830" s="192">
        <f>HLOOKUP(MAX(T830:AD830),T830:$AD$1158,COUNT(AD830:$AD$1158),FALSE)</f>
        <v>150000</v>
      </c>
      <c r="AK830">
        <v>827</v>
      </c>
      <c r="AL830" s="198">
        <v>29920043.82522957</v>
      </c>
    </row>
    <row r="831" spans="13:38" x14ac:dyDescent="0.25">
      <c r="M831">
        <v>829</v>
      </c>
      <c r="N831">
        <f t="shared" si="53"/>
        <v>-45</v>
      </c>
      <c r="O831">
        <f t="shared" si="54"/>
        <v>-5000</v>
      </c>
      <c r="P831">
        <f t="shared" si="55"/>
        <v>0.45</v>
      </c>
      <c r="S831">
        <v>829</v>
      </c>
      <c r="T831" s="192">
        <v>46255785.86782448</v>
      </c>
      <c r="U831" s="192">
        <v>45346156.11763157</v>
      </c>
      <c r="V831" s="192">
        <v>44114356.067798764</v>
      </c>
      <c r="W831" s="192">
        <v>42832981.686690219</v>
      </c>
      <c r="X831" s="192">
        <v>41157652.02651789</v>
      </c>
      <c r="Y831" s="192">
        <v>39072984.821335278</v>
      </c>
      <c r="Z831" s="192">
        <v>38014985.809954107</v>
      </c>
      <c r="AA831" s="192">
        <v>37335636.369367689</v>
      </c>
      <c r="AB831" s="192">
        <v>35805641.834902667</v>
      </c>
      <c r="AC831" s="192">
        <v>34493143.362037443</v>
      </c>
      <c r="AD831" s="192">
        <v>32676501.451029211</v>
      </c>
      <c r="AE831" s="192">
        <f t="shared" si="56"/>
        <v>46255785.86782448</v>
      </c>
      <c r="AF831" s="192">
        <f>HLOOKUP(MAX(T831:AD831),T831:$AD$1158,COUNT(AD831:$AD$1158),FALSE)</f>
        <v>150000</v>
      </c>
      <c r="AK831">
        <v>828</v>
      </c>
      <c r="AL831" s="198">
        <v>35710502.995441638</v>
      </c>
    </row>
    <row r="832" spans="13:38" x14ac:dyDescent="0.25">
      <c r="M832">
        <v>830</v>
      </c>
      <c r="N832">
        <f t="shared" si="53"/>
        <v>-35</v>
      </c>
      <c r="O832">
        <f t="shared" si="54"/>
        <v>-5000</v>
      </c>
      <c r="P832">
        <f t="shared" si="55"/>
        <v>0.45</v>
      </c>
      <c r="S832">
        <v>830</v>
      </c>
      <c r="T832" s="192">
        <v>51246526.608565226</v>
      </c>
      <c r="U832" s="192">
        <v>50982814.184118204</v>
      </c>
      <c r="V832" s="192">
        <v>49992176.444599174</v>
      </c>
      <c r="W832" s="192">
        <v>48750123.975463361</v>
      </c>
      <c r="X832" s="192">
        <v>47040676.717875928</v>
      </c>
      <c r="Y832" s="192">
        <v>45714856.646502465</v>
      </c>
      <c r="Z832" s="192">
        <v>44899501.86898189</v>
      </c>
      <c r="AA832" s="192">
        <v>43887874.023688681</v>
      </c>
      <c r="AB832" s="192">
        <v>42888820.847248353</v>
      </c>
      <c r="AC832" s="192">
        <v>42059099.911034361</v>
      </c>
      <c r="AD832" s="192">
        <v>40483620.31033992</v>
      </c>
      <c r="AE832" s="192">
        <f t="shared" si="56"/>
        <v>51246526.608565226</v>
      </c>
      <c r="AF832" s="192">
        <f>HLOOKUP(MAX(T832:AD832),T832:$AD$1158,COUNT(AD832:$AD$1158),FALSE)</f>
        <v>150000</v>
      </c>
      <c r="AK832">
        <v>829</v>
      </c>
      <c r="AL832" s="198">
        <v>41970575.297761679</v>
      </c>
    </row>
    <row r="833" spans="13:38" x14ac:dyDescent="0.25">
      <c r="M833">
        <v>831</v>
      </c>
      <c r="N833">
        <f t="shared" si="53"/>
        <v>-25</v>
      </c>
      <c r="O833">
        <f t="shared" si="54"/>
        <v>-5000</v>
      </c>
      <c r="P833">
        <f t="shared" si="55"/>
        <v>0.45</v>
      </c>
      <c r="S833">
        <v>831</v>
      </c>
      <c r="T833" s="192">
        <v>56569081.585417069</v>
      </c>
      <c r="U833" s="192">
        <v>56196625.912513264</v>
      </c>
      <c r="V833" s="192">
        <v>55429059.160648562</v>
      </c>
      <c r="W833" s="192">
        <v>54611918.077508129</v>
      </c>
      <c r="X833" s="192">
        <v>53314840.008770972</v>
      </c>
      <c r="Y833" s="192">
        <v>51820952.325514808</v>
      </c>
      <c r="Z833" s="192">
        <v>51228668.535648555</v>
      </c>
      <c r="AA833" s="192">
        <v>50875743.550116152</v>
      </c>
      <c r="AB833" s="192">
        <v>50213615.085931472</v>
      </c>
      <c r="AC833" s="192">
        <v>49057479.540663987</v>
      </c>
      <c r="AD833" s="192">
        <v>47705070.927623861</v>
      </c>
      <c r="AE833" s="192">
        <f t="shared" si="56"/>
        <v>56569081.585417069</v>
      </c>
      <c r="AF833" s="192">
        <f>HLOOKUP(MAX(T833:AD833),T833:$AD$1158,COUNT(AD833:$AD$1158),FALSE)</f>
        <v>150000</v>
      </c>
      <c r="AK833">
        <v>830</v>
      </c>
      <c r="AL833" s="198">
        <v>47761034.467973739</v>
      </c>
    </row>
    <row r="834" spans="13:38" x14ac:dyDescent="0.25">
      <c r="M834">
        <v>832</v>
      </c>
      <c r="N834">
        <f t="shared" si="53"/>
        <v>-15</v>
      </c>
      <c r="O834">
        <f t="shared" si="54"/>
        <v>-5000</v>
      </c>
      <c r="P834">
        <f t="shared" si="55"/>
        <v>0.45</v>
      </c>
      <c r="S834">
        <v>832</v>
      </c>
      <c r="T834" s="192">
        <v>61559822.326157816</v>
      </c>
      <c r="U834" s="192">
        <v>61757082.967875928</v>
      </c>
      <c r="V834" s="192">
        <v>61342998.28423395</v>
      </c>
      <c r="W834" s="192">
        <v>60529060.366281271</v>
      </c>
      <c r="X834" s="192">
        <v>59465189.642258637</v>
      </c>
      <c r="Y834" s="192">
        <v>58422259.63325657</v>
      </c>
      <c r="Z834" s="192">
        <v>57978635.983565226</v>
      </c>
      <c r="AA834" s="192">
        <v>57725715.217747316</v>
      </c>
      <c r="AB834" s="192">
        <v>56988923.727906786</v>
      </c>
      <c r="AC834" s="192">
        <v>56623436.089660898</v>
      </c>
      <c r="AD834" s="192">
        <v>55560163.922094032</v>
      </c>
      <c r="AE834" s="192">
        <f t="shared" si="56"/>
        <v>61757082.967875928</v>
      </c>
      <c r="AF834" s="192">
        <f>HLOOKUP(MAX(T834:AD834),T834:$AD$1158,COUNT(AD834:$AD$1158),FALSE)</f>
        <v>155000</v>
      </c>
      <c r="AK834">
        <v>831</v>
      </c>
      <c r="AL834" s="198">
        <v>54059574.425282963</v>
      </c>
    </row>
    <row r="835" spans="13:38" x14ac:dyDescent="0.25">
      <c r="M835">
        <v>833</v>
      </c>
      <c r="N835">
        <f t="shared" si="53"/>
        <v>-10</v>
      </c>
      <c r="O835">
        <f t="shared" si="54"/>
        <v>-5000</v>
      </c>
      <c r="P835">
        <f t="shared" si="55"/>
        <v>0.45</v>
      </c>
      <c r="S835">
        <v>833</v>
      </c>
      <c r="T835" s="192">
        <v>64512995.551466465</v>
      </c>
      <c r="U835" s="192">
        <v>64419407.749254525</v>
      </c>
      <c r="V835" s="192">
        <v>64003649.647402681</v>
      </c>
      <c r="W835" s="192">
        <v>63336476.815934047</v>
      </c>
      <c r="X835" s="192">
        <v>62679029.502083734</v>
      </c>
      <c r="Y835" s="192">
        <v>61410404.244882092</v>
      </c>
      <c r="Z835" s="192">
        <v>61210493.622454107</v>
      </c>
      <c r="AA835" s="192">
        <v>60932188.661677368</v>
      </c>
      <c r="AB835" s="192">
        <v>60690209.736137241</v>
      </c>
      <c r="AC835" s="192">
        <v>60094730.577508129</v>
      </c>
      <c r="AD835" s="192">
        <v>59094130.614480853</v>
      </c>
      <c r="AE835" s="192">
        <f t="shared" si="56"/>
        <v>64512995.551466465</v>
      </c>
      <c r="AF835" s="192">
        <f>HLOOKUP(MAX(T835:AD835),T835:$AD$1158,COUNT(AD835:$AD$1158),FALSE)</f>
        <v>150000</v>
      </c>
      <c r="AK835">
        <v>832</v>
      </c>
      <c r="AL835" s="198">
        <v>59850033.59549503</v>
      </c>
    </row>
    <row r="836" spans="13:38" x14ac:dyDescent="0.25">
      <c r="M836">
        <v>834</v>
      </c>
      <c r="N836">
        <f t="shared" ref="N836:N899" si="57">VLOOKUP(ROUNDUP(MOD(M836,15),0),$J$2:$K$17,2,FALSE)</f>
        <v>-5</v>
      </c>
      <c r="O836">
        <f t="shared" ref="O836:O899" si="58">VLOOKUP(ROUNDUP(MOD(M836/15,11),0),$J$20:$K$31,2,FALSE)</f>
        <v>-5000</v>
      </c>
      <c r="P836">
        <f t="shared" ref="P836:P899" si="59">VLOOKUP(ROUNDUP(MOD(M836/165,7),0),$J$34:$K$41,2,FALSE)</f>
        <v>0.45</v>
      </c>
      <c r="S836">
        <v>834</v>
      </c>
      <c r="T836" s="192">
        <v>66988472.982022017</v>
      </c>
      <c r="U836" s="192">
        <v>66970894.696270972</v>
      </c>
      <c r="V836" s="192">
        <v>66779881.000283331</v>
      </c>
      <c r="W836" s="192">
        <v>66428455.138657823</v>
      </c>
      <c r="X836" s="192">
        <v>65558009.697557002</v>
      </c>
      <c r="Y836" s="192">
        <v>64528355.312268943</v>
      </c>
      <c r="Z836" s="192">
        <v>64595400.306481898</v>
      </c>
      <c r="AA836" s="192">
        <v>64511613.13280648</v>
      </c>
      <c r="AB836" s="192">
        <v>64313717.966589913</v>
      </c>
      <c r="AC836" s="192">
        <v>63668307.930903189</v>
      </c>
      <c r="AD836" s="192">
        <v>62781614.53937798</v>
      </c>
      <c r="AE836" s="192">
        <f t="shared" ref="AE836:AE899" si="60">MAX(T836:AD836)</f>
        <v>66988472.982022017</v>
      </c>
      <c r="AF836" s="192">
        <f>HLOOKUP(MAX(T836:AD836),T836:$AD$1158,COUNT(AD836:$AD$1158),FALSE)</f>
        <v>150000</v>
      </c>
      <c r="AK836">
        <v>833</v>
      </c>
      <c r="AL836" s="198">
        <v>62806811.428583764</v>
      </c>
    </row>
    <row r="837" spans="13:38" x14ac:dyDescent="0.25">
      <c r="M837">
        <v>835</v>
      </c>
      <c r="N837">
        <f t="shared" si="57"/>
        <v>0</v>
      </c>
      <c r="O837">
        <f t="shared" si="58"/>
        <v>-5000</v>
      </c>
      <c r="P837">
        <f t="shared" si="59"/>
        <v>0.45</v>
      </c>
      <c r="S837">
        <v>835</v>
      </c>
      <c r="T837" s="192">
        <v>69503736.292207196</v>
      </c>
      <c r="U837" s="192">
        <v>69633219.477649584</v>
      </c>
      <c r="V837" s="192">
        <v>69917588.770988062</v>
      </c>
      <c r="W837" s="192">
        <v>69318593.063040525</v>
      </c>
      <c r="X837" s="192">
        <v>68562054.193441778</v>
      </c>
      <c r="Y837" s="192">
        <v>68052276.070049271</v>
      </c>
      <c r="Z837" s="192">
        <v>68052963.240509674</v>
      </c>
      <c r="AA837" s="192">
        <v>67857377.343197435</v>
      </c>
      <c r="AB837" s="192">
        <v>67674366.114738062</v>
      </c>
      <c r="AC837" s="192">
        <v>67093110.207137749</v>
      </c>
      <c r="AD837" s="192">
        <v>66901249.473791555</v>
      </c>
      <c r="AE837" s="192">
        <f t="shared" si="60"/>
        <v>69917588.770988062</v>
      </c>
      <c r="AF837" s="192">
        <f>HLOOKUP(MAX(T837:AD837),T837:$AD$1158,COUNT(AD837:$AD$1158),FALSE)</f>
        <v>160000</v>
      </c>
      <c r="AK837">
        <v>834</v>
      </c>
      <c r="AL837" s="198">
        <v>66110105.897815064</v>
      </c>
    </row>
    <row r="838" spans="13:38" x14ac:dyDescent="0.25">
      <c r="M838">
        <v>836</v>
      </c>
      <c r="N838">
        <f t="shared" si="57"/>
        <v>10</v>
      </c>
      <c r="O838">
        <f t="shared" si="58"/>
        <v>-5000</v>
      </c>
      <c r="P838">
        <f t="shared" si="59"/>
        <v>0.45</v>
      </c>
      <c r="S838">
        <v>836</v>
      </c>
      <c r="T838" s="192">
        <v>74932386.948071405</v>
      </c>
      <c r="U838" s="192">
        <v>75269877.544136196</v>
      </c>
      <c r="V838" s="192">
        <v>75354471.48703745</v>
      </c>
      <c r="W838" s="192">
        <v>75115413.206751943</v>
      </c>
      <c r="X838" s="192">
        <v>74922199.190869749</v>
      </c>
      <c r="Y838" s="192">
        <v>74158371.749061629</v>
      </c>
      <c r="Z838" s="192">
        <v>74382129.907176331</v>
      </c>
      <c r="AA838" s="192">
        <v>74611586.608886719</v>
      </c>
      <c r="AB838" s="192">
        <v>74835322.904861525</v>
      </c>
      <c r="AC838" s="192">
        <v>74659066.756134659</v>
      </c>
      <c r="AD838" s="192">
        <v>74122700.09107551</v>
      </c>
      <c r="AE838" s="192">
        <f t="shared" si="60"/>
        <v>75354471.48703745</v>
      </c>
      <c r="AF838" s="192">
        <f>HLOOKUP(MAX(T838:AD838),T838:$AD$1158,COUNT(AD838:$AD$1158),FALSE)</f>
        <v>160000</v>
      </c>
      <c r="AK838">
        <v>835</v>
      </c>
      <c r="AL838" s="198">
        <v>69066883.730903789</v>
      </c>
    </row>
    <row r="839" spans="13:38" x14ac:dyDescent="0.25">
      <c r="M839">
        <v>837</v>
      </c>
      <c r="N839">
        <f t="shared" si="57"/>
        <v>20</v>
      </c>
      <c r="O839">
        <f t="shared" si="58"/>
        <v>-5000</v>
      </c>
      <c r="P839">
        <f t="shared" si="59"/>
        <v>0.45</v>
      </c>
      <c r="S839">
        <v>837</v>
      </c>
      <c r="T839" s="192">
        <v>79923127.688812137</v>
      </c>
      <c r="U839" s="192">
        <v>80483689.272531271</v>
      </c>
      <c r="V839" s="192">
        <v>81232291.863837853</v>
      </c>
      <c r="W839" s="192">
        <v>81234395.893866152</v>
      </c>
      <c r="X839" s="192">
        <v>80805223.882227764</v>
      </c>
      <c r="Y839" s="192">
        <v>80759679.05680339</v>
      </c>
      <c r="Z839" s="192">
        <v>81224599.525231898</v>
      </c>
      <c r="AA839" s="192">
        <v>81536775.290406778</v>
      </c>
      <c r="AB839" s="192">
        <v>81774468.995396495</v>
      </c>
      <c r="AC839" s="192">
        <v>81657446.385764316</v>
      </c>
      <c r="AD839" s="192">
        <v>81977793.085545674</v>
      </c>
      <c r="AE839" s="192">
        <f t="shared" si="60"/>
        <v>81977793.085545674</v>
      </c>
      <c r="AF839" s="192">
        <f>HLOOKUP(MAX(T839:AD839),T839:$AD$1158,COUNT(AD839:$AD$1158),FALSE)</f>
        <v>200000</v>
      </c>
      <c r="AK839">
        <v>836</v>
      </c>
      <c r="AL839" s="198">
        <v>75035832.820265695</v>
      </c>
    </row>
    <row r="840" spans="13:38" x14ac:dyDescent="0.25">
      <c r="M840">
        <v>838</v>
      </c>
      <c r="N840">
        <f t="shared" si="57"/>
        <v>30</v>
      </c>
      <c r="O840">
        <f t="shared" si="58"/>
        <v>-5000</v>
      </c>
      <c r="P840">
        <f t="shared" si="59"/>
        <v>0.45</v>
      </c>
      <c r="S840">
        <v>838</v>
      </c>
      <c r="T840" s="192">
        <v>85318623.444984987</v>
      </c>
      <c r="U840" s="192">
        <v>86154984.162256077</v>
      </c>
      <c r="V840" s="192">
        <v>86669174.579887241</v>
      </c>
      <c r="W840" s="192">
        <v>86894349.597569853</v>
      </c>
      <c r="X840" s="192">
        <v>87204451.473534361</v>
      </c>
      <c r="Y840" s="192">
        <v>86865774.735815734</v>
      </c>
      <c r="Z840" s="192">
        <v>87553766.191898569</v>
      </c>
      <c r="AA840" s="192">
        <v>88247456.191577062</v>
      </c>
      <c r="AB840" s="192">
        <v>89144273.52214548</v>
      </c>
      <c r="AC840" s="192">
        <v>89269895.146373868</v>
      </c>
      <c r="AD840" s="192">
        <v>89199243.702829614</v>
      </c>
      <c r="AE840" s="192">
        <f t="shared" si="60"/>
        <v>89269895.146373868</v>
      </c>
      <c r="AF840" s="192">
        <f>HLOOKUP(MAX(T840:AD840),T840:$AD$1158,COUNT(AD840:$AD$1158),FALSE)</f>
        <v>195000</v>
      </c>
      <c r="AK840">
        <v>837</v>
      </c>
      <c r="AL840" s="198">
        <v>81032786.362459704</v>
      </c>
    </row>
    <row r="841" spans="13:38" x14ac:dyDescent="0.25">
      <c r="M841">
        <v>839</v>
      </c>
      <c r="N841">
        <f t="shared" si="57"/>
        <v>40</v>
      </c>
      <c r="O841">
        <f t="shared" si="58"/>
        <v>-5000</v>
      </c>
      <c r="P841">
        <f t="shared" si="59"/>
        <v>0.45</v>
      </c>
      <c r="S841">
        <v>839</v>
      </c>
      <c r="T841" s="192">
        <v>90309364.185725719</v>
      </c>
      <c r="U841" s="192">
        <v>91368795.890651137</v>
      </c>
      <c r="V841" s="192">
        <v>92546994.956687659</v>
      </c>
      <c r="W841" s="192">
        <v>93050932.955015838</v>
      </c>
      <c r="X841" s="192">
        <v>93229736.806610495</v>
      </c>
      <c r="Y841" s="192">
        <v>93507646.560982913</v>
      </c>
      <c r="Z841" s="192">
        <v>94438282.250926346</v>
      </c>
      <c r="AA841" s="192">
        <v>95331088.119946405</v>
      </c>
      <c r="AB841" s="192">
        <v>95919582.164120793</v>
      </c>
      <c r="AC841" s="192">
        <v>96268274.776003495</v>
      </c>
      <c r="AD841" s="192">
        <v>97006362.562140346</v>
      </c>
      <c r="AE841" s="192">
        <f t="shared" si="60"/>
        <v>97006362.562140346</v>
      </c>
      <c r="AF841" s="192">
        <f>HLOOKUP(MAX(T841:AD841),T841:$AD$1158,COUNT(AD841:$AD$1158),FALSE)</f>
        <v>200000</v>
      </c>
      <c r="AK841">
        <v>838</v>
      </c>
      <c r="AL841" s="198">
        <v>87086364.292797789</v>
      </c>
    </row>
    <row r="842" spans="13:38" x14ac:dyDescent="0.25">
      <c r="M842">
        <v>840</v>
      </c>
      <c r="N842">
        <f t="shared" si="57"/>
        <v>50</v>
      </c>
      <c r="O842">
        <f t="shared" si="58"/>
        <v>-5000</v>
      </c>
      <c r="P842">
        <f t="shared" si="59"/>
        <v>0.45</v>
      </c>
      <c r="S842">
        <v>840</v>
      </c>
      <c r="T842" s="192">
        <v>95738014.841589913</v>
      </c>
      <c r="U842" s="192">
        <v>97005453.957137764</v>
      </c>
      <c r="V842" s="192">
        <v>97983877.672737047</v>
      </c>
      <c r="W842" s="192">
        <v>98710886.65871954</v>
      </c>
      <c r="X842" s="192">
        <v>99447621.162320361</v>
      </c>
      <c r="Y842" s="192">
        <v>99613742.239995256</v>
      </c>
      <c r="Z842" s="192">
        <v>100920497.9627319</v>
      </c>
      <c r="AA842" s="192">
        <v>101883325.77426738</v>
      </c>
      <c r="AB842" s="192">
        <v>103244376.40280391</v>
      </c>
      <c r="AC842" s="192">
        <v>103834231.32500041</v>
      </c>
      <c r="AD842" s="192">
        <v>104227813.17942429</v>
      </c>
      <c r="AE842" s="192">
        <f t="shared" si="60"/>
        <v>104227813.17942429</v>
      </c>
      <c r="AF842" s="192">
        <f>HLOOKUP(MAX(T842:AD842),T842:$AD$1158,COUNT(AD842:$AD$1158),FALSE)</f>
        <v>200000</v>
      </c>
      <c r="AK842">
        <v>839</v>
      </c>
      <c r="AL842" s="198">
        <v>93083317.834991798</v>
      </c>
    </row>
    <row r="843" spans="13:38" x14ac:dyDescent="0.25">
      <c r="M843">
        <v>841</v>
      </c>
      <c r="N843">
        <f t="shared" si="57"/>
        <v>-75</v>
      </c>
      <c r="O843">
        <f t="shared" si="58"/>
        <v>-3000</v>
      </c>
      <c r="P843">
        <f t="shared" si="59"/>
        <v>0.45</v>
      </c>
      <c r="S843">
        <v>841</v>
      </c>
      <c r="T843" s="192">
        <v>29914195.15601892</v>
      </c>
      <c r="U843" s="192">
        <v>28758649.808153696</v>
      </c>
      <c r="V843" s="192">
        <v>26673857.498482913</v>
      </c>
      <c r="W843" s="192">
        <v>24581415.328665528</v>
      </c>
      <c r="X843" s="192">
        <v>22160121.64457345</v>
      </c>
      <c r="Y843" s="192">
        <v>19942468.649781782</v>
      </c>
      <c r="Z843" s="192">
        <v>18227105.31226892</v>
      </c>
      <c r="AA843" s="192">
        <v>16315468.906983431</v>
      </c>
      <c r="AB843" s="192">
        <v>14414309.369624887</v>
      </c>
      <c r="AC843" s="192">
        <v>12511474.525231887</v>
      </c>
      <c r="AD843" s="192">
        <v>10203572.32615781</v>
      </c>
      <c r="AE843" s="192">
        <f t="shared" si="60"/>
        <v>29914195.15601892</v>
      </c>
      <c r="AF843" s="192">
        <f>HLOOKUP(MAX(T843:AD843),T843:$AD$1158,COUNT(AD843:$AD$1158),FALSE)</f>
        <v>150000</v>
      </c>
      <c r="AK843">
        <v>840</v>
      </c>
      <c r="AL843" s="198">
        <v>99136895.765329883</v>
      </c>
    </row>
    <row r="844" spans="13:38" x14ac:dyDescent="0.25">
      <c r="M844">
        <v>842</v>
      </c>
      <c r="N844">
        <f t="shared" si="57"/>
        <v>-65</v>
      </c>
      <c r="O844">
        <f t="shared" si="58"/>
        <v>-3000</v>
      </c>
      <c r="P844">
        <f t="shared" si="59"/>
        <v>0.45</v>
      </c>
      <c r="S844">
        <v>842</v>
      </c>
      <c r="T844" s="192">
        <v>35268818.757484972</v>
      </c>
      <c r="U844" s="192">
        <v>33904405.980993204</v>
      </c>
      <c r="V844" s="192">
        <v>32286644.439069331</v>
      </c>
      <c r="W844" s="192">
        <v>30663971.631713368</v>
      </c>
      <c r="X844" s="192">
        <v>28446691.699871808</v>
      </c>
      <c r="Y844" s="192">
        <v>25980508.773238573</v>
      </c>
      <c r="Z844" s="192">
        <v>24488216.423380036</v>
      </c>
      <c r="AA844" s="192">
        <v>23325525.89322314</v>
      </c>
      <c r="AB844" s="192">
        <v>21503336.906276122</v>
      </c>
      <c r="AC844" s="192">
        <v>19609384.560918614</v>
      </c>
      <c r="AD844" s="192">
        <v>17356967.387886204</v>
      </c>
      <c r="AE844" s="192">
        <f t="shared" si="60"/>
        <v>35268818.757484972</v>
      </c>
      <c r="AF844" s="192">
        <f>HLOOKUP(MAX(T844:AD844),T844:$AD$1158,COUNT(AD844:$AD$1158),FALSE)</f>
        <v>150000</v>
      </c>
      <c r="AK844">
        <v>841</v>
      </c>
      <c r="AL844" s="198">
        <v>23285707.396458402</v>
      </c>
    </row>
    <row r="845" spans="13:38" x14ac:dyDescent="0.25">
      <c r="M845">
        <v>843</v>
      </c>
      <c r="N845">
        <f t="shared" si="57"/>
        <v>-55</v>
      </c>
      <c r="O845">
        <f t="shared" si="58"/>
        <v>-3000</v>
      </c>
      <c r="P845">
        <f t="shared" si="59"/>
        <v>0.45</v>
      </c>
      <c r="S845">
        <v>843</v>
      </c>
      <c r="T845" s="192">
        <v>40191503.942670159</v>
      </c>
      <c r="U845" s="192">
        <v>39467489.105350204</v>
      </c>
      <c r="V845" s="192">
        <v>38090889.873740114</v>
      </c>
      <c r="W845" s="192">
        <v>36255869.77986151</v>
      </c>
      <c r="X845" s="192">
        <v>34261660.835674271</v>
      </c>
      <c r="Y845" s="192">
        <v>32508241.138850711</v>
      </c>
      <c r="Z845" s="192">
        <v>31257111.099305965</v>
      </c>
      <c r="AA845" s="192">
        <v>29809707.991988573</v>
      </c>
      <c r="AB845" s="192">
        <v>28372781.752598144</v>
      </c>
      <c r="AC845" s="192">
        <v>26832891.987616148</v>
      </c>
      <c r="AD845" s="192">
        <v>25138033.327958226</v>
      </c>
      <c r="AE845" s="192">
        <f t="shared" si="60"/>
        <v>40191503.942670159</v>
      </c>
      <c r="AF845" s="192">
        <f>HLOOKUP(MAX(T845:AD845),T845:$AD$1158,COUNT(AD845:$AD$1158),FALSE)</f>
        <v>150000</v>
      </c>
      <c r="AK845">
        <v>842</v>
      </c>
      <c r="AL845" s="198">
        <v>29472204.756648801</v>
      </c>
    </row>
    <row r="846" spans="13:38" x14ac:dyDescent="0.25">
      <c r="M846">
        <v>844</v>
      </c>
      <c r="N846">
        <f t="shared" si="57"/>
        <v>-45</v>
      </c>
      <c r="O846">
        <f t="shared" si="58"/>
        <v>-3000</v>
      </c>
      <c r="P846">
        <f t="shared" si="59"/>
        <v>0.45</v>
      </c>
      <c r="S846">
        <v>844</v>
      </c>
      <c r="T846" s="192">
        <v>45513424.756713361</v>
      </c>
      <c r="U846" s="192">
        <v>44647429.989159353</v>
      </c>
      <c r="V846" s="192">
        <v>43459717.03423395</v>
      </c>
      <c r="W846" s="192">
        <v>42219550.69710689</v>
      </c>
      <c r="X846" s="192">
        <v>40586861.372582711</v>
      </c>
      <c r="Y846" s="192">
        <v>38546281.262307502</v>
      </c>
      <c r="Z846" s="192">
        <v>37518222.210417077</v>
      </c>
      <c r="AA846" s="192">
        <v>36862841.230478801</v>
      </c>
      <c r="AB846" s="192">
        <v>35363781.302495264</v>
      </c>
      <c r="AC846" s="192">
        <v>34078130.341204107</v>
      </c>
      <c r="AD846" s="192">
        <v>32291428.389686622</v>
      </c>
      <c r="AE846" s="192">
        <f t="shared" si="60"/>
        <v>45513424.756713361</v>
      </c>
      <c r="AF846" s="192">
        <f>HLOOKUP(MAX(T846:AD846),T846:$AD$1158,COUNT(AD846:$AD$1158),FALSE)</f>
        <v>150000</v>
      </c>
      <c r="AK846">
        <v>843</v>
      </c>
      <c r="AL846" s="198">
        <v>35194608.371305309</v>
      </c>
    </row>
    <row r="847" spans="13:38" x14ac:dyDescent="0.25">
      <c r="M847">
        <v>845</v>
      </c>
      <c r="N847">
        <f t="shared" si="57"/>
        <v>-35</v>
      </c>
      <c r="O847">
        <f t="shared" si="58"/>
        <v>-3000</v>
      </c>
      <c r="P847">
        <f t="shared" si="59"/>
        <v>0.45</v>
      </c>
      <c r="S847">
        <v>845</v>
      </c>
      <c r="T847" s="192">
        <v>50436109.941898562</v>
      </c>
      <c r="U847" s="192">
        <v>50210513.113516346</v>
      </c>
      <c r="V847" s="192">
        <v>49263962.468904734</v>
      </c>
      <c r="W847" s="192">
        <v>48065544.982407816</v>
      </c>
      <c r="X847" s="192">
        <v>46401830.508385181</v>
      </c>
      <c r="Y847" s="192">
        <v>45114126.033076532</v>
      </c>
      <c r="Z847" s="192">
        <v>44328711.215046704</v>
      </c>
      <c r="AA847" s="192">
        <v>43347023.329244234</v>
      </c>
      <c r="AB847" s="192">
        <v>42375812.311368719</v>
      </c>
      <c r="AC847" s="192">
        <v>41570511.94807139</v>
      </c>
      <c r="AD847" s="192">
        <v>40024972.306867689</v>
      </c>
      <c r="AE847" s="192">
        <f t="shared" si="60"/>
        <v>50436109.941898562</v>
      </c>
      <c r="AF847" s="192">
        <f>HLOOKUP(MAX(T847:AD847),T847:$AD$1158,COUNT(AD847:$AD$1158),FALSE)</f>
        <v>150000</v>
      </c>
      <c r="AK847">
        <v>844</v>
      </c>
      <c r="AL847" s="198">
        <v>41381105.731495731</v>
      </c>
    </row>
    <row r="848" spans="13:38" x14ac:dyDescent="0.25">
      <c r="M848">
        <v>846</v>
      </c>
      <c r="N848">
        <f t="shared" si="57"/>
        <v>-25</v>
      </c>
      <c r="O848">
        <f t="shared" si="58"/>
        <v>-3000</v>
      </c>
      <c r="P848">
        <f t="shared" si="59"/>
        <v>0.45</v>
      </c>
      <c r="S848">
        <v>846</v>
      </c>
      <c r="T848" s="192">
        <v>55686084.623611525</v>
      </c>
      <c r="U848" s="192">
        <v>55356269.286355861</v>
      </c>
      <c r="V848" s="192">
        <v>54632789.629398562</v>
      </c>
      <c r="W848" s="192">
        <v>53856856.590239607</v>
      </c>
      <c r="X848" s="192">
        <v>52603413.504141346</v>
      </c>
      <c r="Y848" s="192">
        <v>51152166.156533323</v>
      </c>
      <c r="Z848" s="192">
        <v>50589822.326157816</v>
      </c>
      <c r="AA848" s="192">
        <v>50262312.560532816</v>
      </c>
      <c r="AB848" s="192">
        <v>49627031.607922219</v>
      </c>
      <c r="AC848" s="192">
        <v>48500836.022145465</v>
      </c>
      <c r="AD848" s="192">
        <v>47178367.368596084</v>
      </c>
      <c r="AE848" s="192">
        <f t="shared" si="60"/>
        <v>55686084.623611525</v>
      </c>
      <c r="AF848" s="192">
        <f>HLOOKUP(MAX(T848:AD848),T848:$AD$1158,COUNT(AD848:$AD$1158),FALSE)</f>
        <v>150000</v>
      </c>
      <c r="AK848">
        <v>845</v>
      </c>
      <c r="AL848" s="198">
        <v>47103509.346152239</v>
      </c>
    </row>
    <row r="849" spans="13:38" x14ac:dyDescent="0.25">
      <c r="M849">
        <v>847</v>
      </c>
      <c r="N849">
        <f t="shared" si="57"/>
        <v>-15</v>
      </c>
      <c r="O849">
        <f t="shared" si="58"/>
        <v>-3000</v>
      </c>
      <c r="P849">
        <f t="shared" si="59"/>
        <v>0.45</v>
      </c>
      <c r="S849">
        <v>847</v>
      </c>
      <c r="T849" s="192">
        <v>60608769.808796696</v>
      </c>
      <c r="U849" s="192">
        <v>60844146.046579629</v>
      </c>
      <c r="V849" s="192">
        <v>60472701.698585801</v>
      </c>
      <c r="W849" s="192">
        <v>59702850.875540525</v>
      </c>
      <c r="X849" s="192">
        <v>58682615.134156793</v>
      </c>
      <c r="Y849" s="192">
        <v>57679898.522145465</v>
      </c>
      <c r="Z849" s="192">
        <v>57267209.478935592</v>
      </c>
      <c r="AA849" s="192">
        <v>57041136.224691771</v>
      </c>
      <c r="AB849" s="192">
        <v>56334284.694341972</v>
      </c>
      <c r="AC849" s="192">
        <v>55993217.629012756</v>
      </c>
      <c r="AD849" s="192">
        <v>54959433.308668099</v>
      </c>
      <c r="AE849" s="192">
        <f t="shared" si="60"/>
        <v>60844146.046579629</v>
      </c>
      <c r="AF849" s="192">
        <f>HLOOKUP(MAX(T849:AD849),T849:$AD$1158,COUNT(AD849:$AD$1158),FALSE)</f>
        <v>155000</v>
      </c>
      <c r="AK849">
        <v>846</v>
      </c>
      <c r="AL849" s="198">
        <v>53328022.249063306</v>
      </c>
    </row>
    <row r="850" spans="13:38" x14ac:dyDescent="0.25">
      <c r="M850">
        <v>848</v>
      </c>
      <c r="N850">
        <f t="shared" si="57"/>
        <v>-10</v>
      </c>
      <c r="O850">
        <f t="shared" si="58"/>
        <v>-3000</v>
      </c>
      <c r="P850">
        <f t="shared" si="59"/>
        <v>0.45</v>
      </c>
      <c r="S850">
        <v>848</v>
      </c>
      <c r="T850" s="192">
        <v>63521672.490123861</v>
      </c>
      <c r="U850" s="192">
        <v>63471719.670550823</v>
      </c>
      <c r="V850" s="192">
        <v>63100048.663606375</v>
      </c>
      <c r="W850" s="192">
        <v>62476510.814776644</v>
      </c>
      <c r="X850" s="192">
        <v>61859276.897917069</v>
      </c>
      <c r="Y850" s="192">
        <v>60634738.735622838</v>
      </c>
      <c r="Z850" s="192">
        <v>60464315.960417069</v>
      </c>
      <c r="AA850" s="192">
        <v>60214305.270473659</v>
      </c>
      <c r="AB850" s="192">
        <v>59998392.606507607</v>
      </c>
      <c r="AC850" s="192">
        <v>59430755.606443316</v>
      </c>
      <c r="AD850" s="192">
        <v>58460095.602906786</v>
      </c>
      <c r="AE850" s="192">
        <f t="shared" si="60"/>
        <v>63521672.490123861</v>
      </c>
      <c r="AF850" s="192">
        <f>HLOOKUP(MAX(T850:AD850),T850:$AD$1158,COUNT(AD850:$AD$1158),FALSE)</f>
        <v>150000</v>
      </c>
      <c r="AK850">
        <v>847</v>
      </c>
      <c r="AL850" s="198">
        <v>59050425.863719806</v>
      </c>
    </row>
    <row r="851" spans="13:38" x14ac:dyDescent="0.25">
      <c r="M851">
        <v>849</v>
      </c>
      <c r="N851">
        <f t="shared" si="57"/>
        <v>-5</v>
      </c>
      <c r="O851">
        <f t="shared" si="58"/>
        <v>-3000</v>
      </c>
      <c r="P851">
        <f t="shared" si="59"/>
        <v>0.45</v>
      </c>
      <c r="S851">
        <v>849</v>
      </c>
      <c r="T851" s="192">
        <v>65963393.410262749</v>
      </c>
      <c r="U851" s="192">
        <v>65989902.219419137</v>
      </c>
      <c r="V851" s="192">
        <v>65841528.859079614</v>
      </c>
      <c r="W851" s="192">
        <v>65531311.041435584</v>
      </c>
      <c r="X851" s="192">
        <v>64704952.695242167</v>
      </c>
      <c r="Y851" s="192">
        <v>63717938.645602271</v>
      </c>
      <c r="Z851" s="192">
        <v>63812825.79838004</v>
      </c>
      <c r="AA851" s="192">
        <v>63756551.64553795</v>
      </c>
      <c r="AB851" s="192">
        <v>63585503.99089548</v>
      </c>
      <c r="AC851" s="192">
        <v>62969581.802430965</v>
      </c>
      <c r="AD851" s="192">
        <v>62112828.370396495</v>
      </c>
      <c r="AE851" s="192">
        <f t="shared" si="60"/>
        <v>65989902.219419137</v>
      </c>
      <c r="AF851" s="192">
        <f>HLOOKUP(MAX(T851:AD851),T851:$AD$1158,COUNT(AD851:$AD$1158),FALSE)</f>
        <v>155000</v>
      </c>
      <c r="AK851">
        <v>848</v>
      </c>
      <c r="AL851" s="198">
        <v>61972452.539401144</v>
      </c>
    </row>
    <row r="852" spans="13:38" x14ac:dyDescent="0.25">
      <c r="M852">
        <v>850</v>
      </c>
      <c r="N852">
        <f t="shared" si="57"/>
        <v>0</v>
      </c>
      <c r="O852">
        <f t="shared" si="58"/>
        <v>-3000</v>
      </c>
      <c r="P852">
        <f t="shared" si="59"/>
        <v>0.45</v>
      </c>
      <c r="S852">
        <v>850</v>
      </c>
      <c r="T852" s="192">
        <v>68444357.675309062</v>
      </c>
      <c r="U852" s="192">
        <v>68617475.843390331</v>
      </c>
      <c r="V852" s="192">
        <v>68939960.732793614</v>
      </c>
      <c r="W852" s="192">
        <v>68386697.808410898</v>
      </c>
      <c r="X852" s="192">
        <v>67674246.03371954</v>
      </c>
      <c r="Y852" s="192">
        <v>67202583.506391868</v>
      </c>
      <c r="Z852" s="192">
        <v>67233210.636343002</v>
      </c>
      <c r="AA852" s="192">
        <v>67067564.698521495</v>
      </c>
      <c r="AB852" s="192">
        <v>66912395.628626943</v>
      </c>
      <c r="AC852" s="192">
        <v>66361079.680517375</v>
      </c>
      <c r="AD852" s="192">
        <v>66193639.520087853</v>
      </c>
      <c r="AE852" s="192">
        <f t="shared" si="60"/>
        <v>68939960.732793614</v>
      </c>
      <c r="AF852" s="192">
        <f>HLOOKUP(MAX(T852:AD852),T852:$AD$1158,COUNT(AD852:$AD$1158),FALSE)</f>
        <v>160000</v>
      </c>
      <c r="AK852">
        <v>849</v>
      </c>
      <c r="AL852" s="198">
        <v>65236923.223910227</v>
      </c>
    </row>
    <row r="853" spans="13:38" x14ac:dyDescent="0.25">
      <c r="M853">
        <v>851</v>
      </c>
      <c r="N853">
        <f t="shared" si="57"/>
        <v>10</v>
      </c>
      <c r="O853">
        <f t="shared" si="58"/>
        <v>-3000</v>
      </c>
      <c r="P853">
        <f t="shared" si="59"/>
        <v>0.45</v>
      </c>
      <c r="S853">
        <v>851</v>
      </c>
      <c r="T853" s="192">
        <v>73798981.276775107</v>
      </c>
      <c r="U853" s="192">
        <v>74180558.967747316</v>
      </c>
      <c r="V853" s="192">
        <v>74308787.89328745</v>
      </c>
      <c r="W853" s="192">
        <v>74113816.707909361</v>
      </c>
      <c r="X853" s="192">
        <v>73960816.089017898</v>
      </c>
      <c r="Y853" s="192">
        <v>73240623.629848659</v>
      </c>
      <c r="Z853" s="192">
        <v>73494321.747454107</v>
      </c>
      <c r="AA853" s="192">
        <v>73751620.607729316</v>
      </c>
      <c r="AB853" s="192">
        <v>74001423.165278196</v>
      </c>
      <c r="AC853" s="192">
        <v>73853461.287384674</v>
      </c>
      <c r="AD853" s="192">
        <v>73347034.581816256</v>
      </c>
      <c r="AE853" s="192">
        <f t="shared" si="60"/>
        <v>74308787.89328745</v>
      </c>
      <c r="AF853" s="192">
        <f>HLOOKUP(MAX(T853:AD853),T853:$AD$1158,COUNT(AD853:$AD$1158),FALSE)</f>
        <v>160000</v>
      </c>
      <c r="AK853">
        <v>850</v>
      </c>
      <c r="AL853" s="198">
        <v>68158949.89959155</v>
      </c>
    </row>
    <row r="854" spans="13:38" x14ac:dyDescent="0.25">
      <c r="M854">
        <v>852</v>
      </c>
      <c r="N854">
        <f t="shared" si="57"/>
        <v>20</v>
      </c>
      <c r="O854">
        <f t="shared" si="58"/>
        <v>-3000</v>
      </c>
      <c r="P854">
        <f t="shared" si="59"/>
        <v>0.45</v>
      </c>
      <c r="S854">
        <v>852</v>
      </c>
      <c r="T854" s="192">
        <v>78721666.461960286</v>
      </c>
      <c r="U854" s="192">
        <v>79326315.140586823</v>
      </c>
      <c r="V854" s="192">
        <v>80113033.327958226</v>
      </c>
      <c r="W854" s="192">
        <v>80159224.452893928</v>
      </c>
      <c r="X854" s="192">
        <v>79775785.224820361</v>
      </c>
      <c r="Y854" s="192">
        <v>79768355.995460793</v>
      </c>
      <c r="Z854" s="192">
        <v>80263216.423380032</v>
      </c>
      <c r="AA854" s="192">
        <v>80604880.035777152</v>
      </c>
      <c r="AB854" s="192">
        <v>80870868.011600211</v>
      </c>
      <c r="AC854" s="192">
        <v>80783785.361458749</v>
      </c>
      <c r="AD854" s="192">
        <v>81128100.521888271</v>
      </c>
      <c r="AE854" s="192">
        <f t="shared" si="60"/>
        <v>81128100.521888271</v>
      </c>
      <c r="AF854" s="192">
        <f>HLOOKUP(MAX(T854:AD854),T854:$AD$1158,COUNT(AD854:$AD$1158),FALSE)</f>
        <v>200000</v>
      </c>
      <c r="AK854">
        <v>851</v>
      </c>
      <c r="AL854" s="198">
        <v>74057745.632471949</v>
      </c>
    </row>
    <row r="855" spans="13:38" x14ac:dyDescent="0.25">
      <c r="M855">
        <v>853</v>
      </c>
      <c r="N855">
        <f t="shared" si="57"/>
        <v>30</v>
      </c>
      <c r="O855">
        <f t="shared" si="58"/>
        <v>-3000</v>
      </c>
      <c r="P855">
        <f t="shared" si="59"/>
        <v>0.45</v>
      </c>
      <c r="S855">
        <v>853</v>
      </c>
      <c r="T855" s="192">
        <v>84043587.276003495</v>
      </c>
      <c r="U855" s="192">
        <v>84923582.97591348</v>
      </c>
      <c r="V855" s="192">
        <v>85481860.488452062</v>
      </c>
      <c r="W855" s="192">
        <v>85751122.601042077</v>
      </c>
      <c r="X855" s="192">
        <v>86100985.761728808</v>
      </c>
      <c r="Y855" s="192">
        <v>85806396.118917599</v>
      </c>
      <c r="Z855" s="192">
        <v>86524327.534491152</v>
      </c>
      <c r="AA855" s="192">
        <v>87245859.692734465</v>
      </c>
      <c r="AB855" s="192">
        <v>88166645.483951032</v>
      </c>
      <c r="AC855" s="192">
        <v>88322207.067670152</v>
      </c>
      <c r="AD855" s="192">
        <v>88281495.583616674</v>
      </c>
      <c r="AE855" s="192">
        <f t="shared" si="60"/>
        <v>88322207.067670152</v>
      </c>
      <c r="AF855" s="192">
        <f>HLOOKUP(MAX(T855:AD855),T855:$AD$1158,COUNT(AD855:$AD$1158),FALSE)</f>
        <v>195000</v>
      </c>
      <c r="AK855">
        <v>852</v>
      </c>
      <c r="AL855" s="198">
        <v>79984216.680453002</v>
      </c>
    </row>
    <row r="856" spans="13:38" x14ac:dyDescent="0.25">
      <c r="M856">
        <v>854</v>
      </c>
      <c r="N856">
        <f t="shared" si="57"/>
        <v>40</v>
      </c>
      <c r="O856">
        <f t="shared" si="58"/>
        <v>-3000</v>
      </c>
      <c r="P856">
        <f t="shared" si="59"/>
        <v>0.45</v>
      </c>
      <c r="S856">
        <v>854</v>
      </c>
      <c r="T856" s="192">
        <v>88966272.461188674</v>
      </c>
      <c r="U856" s="192">
        <v>90069339.148752987</v>
      </c>
      <c r="V856" s="192">
        <v>91286105.923122838</v>
      </c>
      <c r="W856" s="192">
        <v>91833678.904089913</v>
      </c>
      <c r="X856" s="192">
        <v>92056569.850591972</v>
      </c>
      <c r="Y856" s="192">
        <v>92374240.889686629</v>
      </c>
      <c r="Z856" s="192">
        <v>93334816.539120793</v>
      </c>
      <c r="AA856" s="192">
        <v>94255916.678974181</v>
      </c>
      <c r="AB856" s="192">
        <v>94873898.570370778</v>
      </c>
      <c r="AC856" s="192">
        <v>95252531.141744241</v>
      </c>
      <c r="AD856" s="192">
        <v>96015039.500797749</v>
      </c>
      <c r="AE856" s="192">
        <f t="shared" si="60"/>
        <v>96015039.500797749</v>
      </c>
      <c r="AF856" s="192">
        <f>HLOOKUP(MAX(T856:AD856),T856:$AD$1158,COUNT(AD856:$AD$1158),FALSE)</f>
        <v>200000</v>
      </c>
      <c r="AK856">
        <v>853</v>
      </c>
      <c r="AL856" s="198">
        <v>85966646.607318878</v>
      </c>
    </row>
    <row r="857" spans="13:38" x14ac:dyDescent="0.25">
      <c r="M857">
        <v>855</v>
      </c>
      <c r="N857">
        <f t="shared" si="57"/>
        <v>50</v>
      </c>
      <c r="O857">
        <f t="shared" si="58"/>
        <v>-3000</v>
      </c>
      <c r="P857">
        <f t="shared" si="59"/>
        <v>0.45</v>
      </c>
      <c r="S857">
        <v>855</v>
      </c>
      <c r="T857" s="192">
        <v>94320896.062654734</v>
      </c>
      <c r="U857" s="192">
        <v>95632422.273109987</v>
      </c>
      <c r="V857" s="192">
        <v>96654933.083616659</v>
      </c>
      <c r="W857" s="192">
        <v>97425577.052238062</v>
      </c>
      <c r="X857" s="192">
        <v>98202524.952829629</v>
      </c>
      <c r="Y857" s="192">
        <v>98412281.013143405</v>
      </c>
      <c r="Z857" s="192">
        <v>99747331.006713375</v>
      </c>
      <c r="AA857" s="192">
        <v>100740098.77773961</v>
      </c>
      <c r="AB857" s="192">
        <v>102125117.86692429</v>
      </c>
      <c r="AC857" s="192">
        <v>102744912.74861151</v>
      </c>
      <c r="AD857" s="192">
        <v>103168434.56252612</v>
      </c>
      <c r="AE857" s="192">
        <f t="shared" si="60"/>
        <v>103168434.56252612</v>
      </c>
      <c r="AF857" s="192">
        <f>HLOOKUP(MAX(T857:AD857),T857:$AD$1158,COUNT(AD857:$AD$1158),FALSE)</f>
        <v>200000</v>
      </c>
      <c r="AK857">
        <v>854</v>
      </c>
      <c r="AL857" s="198">
        <v>91893117.655299902</v>
      </c>
    </row>
    <row r="858" spans="13:38" x14ac:dyDescent="0.25">
      <c r="M858">
        <v>856</v>
      </c>
      <c r="N858">
        <f t="shared" si="57"/>
        <v>-75</v>
      </c>
      <c r="O858">
        <f t="shared" si="58"/>
        <v>-1000</v>
      </c>
      <c r="P858">
        <f t="shared" si="59"/>
        <v>0.45</v>
      </c>
      <c r="S858">
        <v>856</v>
      </c>
      <c r="T858" s="192">
        <v>29387491.59699114</v>
      </c>
      <c r="U858" s="192">
        <v>28270061.84519073</v>
      </c>
      <c r="V858" s="192">
        <v>26231996.966075506</v>
      </c>
      <c r="W858" s="192">
        <v>24182647.244174786</v>
      </c>
      <c r="X858" s="192">
        <v>21804988.542721596</v>
      </c>
      <c r="Y858" s="192">
        <v>19625451.143994741</v>
      </c>
      <c r="Z858" s="192">
        <v>17940027.765972625</v>
      </c>
      <c r="AA858" s="192">
        <v>16058331.320177872</v>
      </c>
      <c r="AB858" s="192">
        <v>14185013.941384148</v>
      </c>
      <c r="AC858" s="192">
        <v>12308245.358565221</v>
      </c>
      <c r="AD858" s="192">
        <v>10028637.430324478</v>
      </c>
      <c r="AE858" s="192">
        <f t="shared" si="60"/>
        <v>29387491.59699114</v>
      </c>
      <c r="AF858" s="192">
        <f>HLOOKUP(MAX(T858:AD858),T858:$AD$1158,COUNT(AD858:$AD$1158),FALSE)</f>
        <v>150000</v>
      </c>
      <c r="AK858">
        <v>855</v>
      </c>
      <c r="AL858" s="198">
        <v>97875547.582165778</v>
      </c>
    </row>
    <row r="859" spans="13:38" x14ac:dyDescent="0.25">
      <c r="M859">
        <v>857</v>
      </c>
      <c r="N859">
        <f t="shared" si="57"/>
        <v>-65</v>
      </c>
      <c r="O859">
        <f t="shared" si="58"/>
        <v>-1000</v>
      </c>
      <c r="P859">
        <f t="shared" si="59"/>
        <v>0.45</v>
      </c>
      <c r="S859">
        <v>857</v>
      </c>
      <c r="T859" s="192">
        <v>34668088.144059047</v>
      </c>
      <c r="U859" s="192">
        <v>33347762.462474689</v>
      </c>
      <c r="V859" s="192">
        <v>31773635.903189704</v>
      </c>
      <c r="W859" s="192">
        <v>30191176.49282448</v>
      </c>
      <c r="X859" s="192">
        <v>28017983.655890319</v>
      </c>
      <c r="Y859" s="192">
        <v>25595435.71189598</v>
      </c>
      <c r="Z859" s="192">
        <v>24133083.321528181</v>
      </c>
      <c r="AA859" s="192">
        <v>22994813.364287958</v>
      </c>
      <c r="AB859" s="192">
        <v>21202112.224563163</v>
      </c>
      <c r="AC859" s="192">
        <v>19336454.150038984</v>
      </c>
      <c r="AD859" s="192">
        <v>17113976.936497316</v>
      </c>
      <c r="AE859" s="192">
        <f t="shared" si="60"/>
        <v>34668088.144059047</v>
      </c>
      <c r="AF859" s="192">
        <f>HLOOKUP(MAX(T859:AD859),T859:$AD$1158,COUNT(AD859:$AD$1158),FALSE)</f>
        <v>150000</v>
      </c>
      <c r="AK859">
        <v>856</v>
      </c>
      <c r="AL859" s="198">
        <v>22911443.27000726</v>
      </c>
    </row>
    <row r="860" spans="13:38" x14ac:dyDescent="0.25">
      <c r="M860">
        <v>858</v>
      </c>
      <c r="N860">
        <f t="shared" si="57"/>
        <v>-55</v>
      </c>
      <c r="O860">
        <f t="shared" si="58"/>
        <v>-1000</v>
      </c>
      <c r="P860">
        <f t="shared" si="59"/>
        <v>0.45</v>
      </c>
      <c r="S860">
        <v>858</v>
      </c>
      <c r="T860" s="192">
        <v>39522717.773688681</v>
      </c>
      <c r="U860" s="192">
        <v>38837270.644702047</v>
      </c>
      <c r="V860" s="192">
        <v>37504306.395730853</v>
      </c>
      <c r="W860" s="192">
        <v>35715019.085417069</v>
      </c>
      <c r="X860" s="192">
        <v>33764897.236137234</v>
      </c>
      <c r="Y860" s="192">
        <v>32049593.135378495</v>
      </c>
      <c r="Z860" s="192">
        <v>30828403.05532448</v>
      </c>
      <c r="AA860" s="192">
        <v>29410939.907497827</v>
      </c>
      <c r="AB860" s="192">
        <v>28001855.826672219</v>
      </c>
      <c r="AC860" s="192">
        <v>26489026.970255036</v>
      </c>
      <c r="AD860" s="192">
        <v>24821015.822171189</v>
      </c>
      <c r="AE860" s="192">
        <f t="shared" si="60"/>
        <v>39522717.773688681</v>
      </c>
      <c r="AF860" s="192">
        <f>HLOOKUP(MAX(T860:AD860),T860:$AD$1158,COUNT(AD860:$AD$1158),FALSE)</f>
        <v>150000</v>
      </c>
      <c r="AK860">
        <v>857</v>
      </c>
      <c r="AL860" s="198">
        <v>29024365.688068036</v>
      </c>
    </row>
    <row r="861" spans="13:38" x14ac:dyDescent="0.25">
      <c r="M861">
        <v>859</v>
      </c>
      <c r="N861">
        <f t="shared" si="57"/>
        <v>-45</v>
      </c>
      <c r="O861">
        <f t="shared" si="58"/>
        <v>-1000</v>
      </c>
      <c r="P861">
        <f t="shared" si="59"/>
        <v>0.45</v>
      </c>
      <c r="S861">
        <v>859</v>
      </c>
      <c r="T861" s="192">
        <v>44771063.645602256</v>
      </c>
      <c r="U861" s="192">
        <v>43948703.860687129</v>
      </c>
      <c r="V861" s="192">
        <v>42805078.000669129</v>
      </c>
      <c r="W861" s="192">
        <v>41606119.707523547</v>
      </c>
      <c r="X861" s="192">
        <v>40016070.718647525</v>
      </c>
      <c r="Y861" s="192">
        <v>38019577.703279719</v>
      </c>
      <c r="Z861" s="192">
        <v>37021458.610880032</v>
      </c>
      <c r="AA861" s="192">
        <v>36390046.091589913</v>
      </c>
      <c r="AB861" s="192">
        <v>34921920.770087853</v>
      </c>
      <c r="AC861" s="192">
        <v>33663117.320370778</v>
      </c>
      <c r="AD861" s="192">
        <v>31906355.328344025</v>
      </c>
      <c r="AE861" s="192">
        <f t="shared" si="60"/>
        <v>44771063.645602256</v>
      </c>
      <c r="AF861" s="192">
        <f>HLOOKUP(MAX(T861:AD861),T861:$AD$1158,COUNT(AD861:$AD$1158),FALSE)</f>
        <v>150000</v>
      </c>
      <c r="AK861">
        <v>858</v>
      </c>
      <c r="AL861" s="198">
        <v>34678713.747168988</v>
      </c>
    </row>
    <row r="862" spans="13:38" x14ac:dyDescent="0.25">
      <c r="M862">
        <v>860</v>
      </c>
      <c r="N862">
        <f t="shared" si="57"/>
        <v>-35</v>
      </c>
      <c r="O862">
        <f t="shared" si="58"/>
        <v>-1000</v>
      </c>
      <c r="P862">
        <f t="shared" si="59"/>
        <v>0.45</v>
      </c>
      <c r="S862">
        <v>860</v>
      </c>
      <c r="T862" s="192">
        <v>49625693.275231898</v>
      </c>
      <c r="U862" s="192">
        <v>49438212.042914502</v>
      </c>
      <c r="V862" s="192">
        <v>48535748.493210293</v>
      </c>
      <c r="W862" s="192">
        <v>47380965.989352256</v>
      </c>
      <c r="X862" s="192">
        <v>45762984.298894435</v>
      </c>
      <c r="Y862" s="192">
        <v>44513395.419650614</v>
      </c>
      <c r="Z862" s="192">
        <v>43757920.561111525</v>
      </c>
      <c r="AA862" s="192">
        <v>42806172.634799786</v>
      </c>
      <c r="AB862" s="192">
        <v>41862803.775489084</v>
      </c>
      <c r="AC862" s="192">
        <v>41081923.985108428</v>
      </c>
      <c r="AD862" s="192">
        <v>39566324.303395465</v>
      </c>
      <c r="AE862" s="192">
        <f t="shared" si="60"/>
        <v>49625693.275231898</v>
      </c>
      <c r="AF862" s="192">
        <f>HLOOKUP(MAX(T862:AD862),T862:$AD$1158,COUNT(AD862:$AD$1158),FALSE)</f>
        <v>150000</v>
      </c>
      <c r="AK862">
        <v>859</v>
      </c>
      <c r="AL862" s="198">
        <v>40791636.165229768</v>
      </c>
    </row>
    <row r="863" spans="13:38" x14ac:dyDescent="0.25">
      <c r="M863">
        <v>861</v>
      </c>
      <c r="N863">
        <f t="shared" si="57"/>
        <v>-25</v>
      </c>
      <c r="O863">
        <f t="shared" si="58"/>
        <v>-1000</v>
      </c>
      <c r="P863">
        <f t="shared" si="59"/>
        <v>0.45</v>
      </c>
      <c r="S863">
        <v>861</v>
      </c>
      <c r="T863" s="192">
        <v>54803087.661805965</v>
      </c>
      <c r="U863" s="192">
        <v>54515912.66019845</v>
      </c>
      <c r="V863" s="192">
        <v>53836520.098148562</v>
      </c>
      <c r="W863" s="192">
        <v>53101795.102971084</v>
      </c>
      <c r="X863" s="192">
        <v>51891986.999511719</v>
      </c>
      <c r="Y863" s="192">
        <v>50483379.987551846</v>
      </c>
      <c r="Z863" s="192">
        <v>49950976.116667069</v>
      </c>
      <c r="AA863" s="192">
        <v>49648881.57094948</v>
      </c>
      <c r="AB863" s="192">
        <v>49040448.129912958</v>
      </c>
      <c r="AC863" s="192">
        <v>47944192.503626943</v>
      </c>
      <c r="AD863" s="192">
        <v>46651663.809568308</v>
      </c>
      <c r="AE863" s="192">
        <f t="shared" si="60"/>
        <v>54803087.661805965</v>
      </c>
      <c r="AF863" s="192">
        <f>HLOOKUP(MAX(T863:AD863),T863:$AD$1158,COUNT(AD863:$AD$1158),FALSE)</f>
        <v>150000</v>
      </c>
      <c r="AK863">
        <v>860</v>
      </c>
      <c r="AL863" s="198">
        <v>46445984.224330723</v>
      </c>
    </row>
    <row r="864" spans="13:38" x14ac:dyDescent="0.25">
      <c r="M864">
        <v>862</v>
      </c>
      <c r="N864">
        <f t="shared" si="57"/>
        <v>-15</v>
      </c>
      <c r="O864">
        <f t="shared" si="58"/>
        <v>-1000</v>
      </c>
      <c r="P864">
        <f t="shared" si="59"/>
        <v>0.45</v>
      </c>
      <c r="S864">
        <v>862</v>
      </c>
      <c r="T864" s="192">
        <v>59657717.291435592</v>
      </c>
      <c r="U864" s="192">
        <v>59931209.125283338</v>
      </c>
      <c r="V864" s="192">
        <v>59602405.112937652</v>
      </c>
      <c r="W864" s="192">
        <v>58876641.384799778</v>
      </c>
      <c r="X864" s="192">
        <v>57900040.626054928</v>
      </c>
      <c r="Y864" s="192">
        <v>56937537.411034361</v>
      </c>
      <c r="Z864" s="192">
        <v>56555782.974305965</v>
      </c>
      <c r="AA864" s="192">
        <v>56356557.231636211</v>
      </c>
      <c r="AB864" s="192">
        <v>55679645.660777159</v>
      </c>
      <c r="AC864" s="192">
        <v>55362999.168364607</v>
      </c>
      <c r="AD864" s="192">
        <v>54358702.695242181</v>
      </c>
      <c r="AE864" s="192">
        <f t="shared" si="60"/>
        <v>59931209.125283338</v>
      </c>
      <c r="AF864" s="192">
        <f>HLOOKUP(MAX(T864:AD864),T864:$AD$1158,COUNT(AD864:$AD$1158),FALSE)</f>
        <v>155000</v>
      </c>
      <c r="AK864">
        <v>861</v>
      </c>
      <c r="AL864" s="198">
        <v>52596470.072843648</v>
      </c>
    </row>
    <row r="865" spans="13:38" x14ac:dyDescent="0.25">
      <c r="M865">
        <v>863</v>
      </c>
      <c r="N865">
        <f t="shared" si="57"/>
        <v>-10</v>
      </c>
      <c r="O865">
        <f t="shared" si="58"/>
        <v>-1000</v>
      </c>
      <c r="P865">
        <f t="shared" si="59"/>
        <v>0.45</v>
      </c>
      <c r="S865">
        <v>863</v>
      </c>
      <c r="T865" s="192">
        <v>62530349.428781271</v>
      </c>
      <c r="U865" s="192">
        <v>62524031.591847107</v>
      </c>
      <c r="V865" s="192">
        <v>62196447.679810077</v>
      </c>
      <c r="W865" s="192">
        <v>61616544.813619234</v>
      </c>
      <c r="X865" s="192">
        <v>61039524.293750405</v>
      </c>
      <c r="Y865" s="192">
        <v>59859073.226363577</v>
      </c>
      <c r="Z865" s="192">
        <v>59718138.29838004</v>
      </c>
      <c r="AA865" s="192">
        <v>59496421.879269958</v>
      </c>
      <c r="AB865" s="192">
        <v>59306575.47687798</v>
      </c>
      <c r="AC865" s="192">
        <v>58766780.635378487</v>
      </c>
      <c r="AD865" s="192">
        <v>57826060.591332704</v>
      </c>
      <c r="AE865" s="192">
        <f t="shared" si="60"/>
        <v>62530349.428781271</v>
      </c>
      <c r="AF865" s="192">
        <f>HLOOKUP(MAX(T865:AD865),T865:$AD$1158,COUNT(AD865:$AD$1158),FALSE)</f>
        <v>150000</v>
      </c>
      <c r="AK865">
        <v>862</v>
      </c>
      <c r="AL865" s="198">
        <v>58250818.131944604</v>
      </c>
    </row>
    <row r="866" spans="13:38" x14ac:dyDescent="0.25">
      <c r="M866">
        <v>864</v>
      </c>
      <c r="N866">
        <f t="shared" si="57"/>
        <v>-5</v>
      </c>
      <c r="O866">
        <f t="shared" si="58"/>
        <v>-1000</v>
      </c>
      <c r="P866">
        <f t="shared" si="59"/>
        <v>0.45</v>
      </c>
      <c r="S866">
        <v>864</v>
      </c>
      <c r="T866" s="192">
        <v>64938313.838503495</v>
      </c>
      <c r="U866" s="192">
        <v>65008909.742567286</v>
      </c>
      <c r="V866" s="192">
        <v>64903176.717875928</v>
      </c>
      <c r="W866" s="192">
        <v>64634166.944213361</v>
      </c>
      <c r="X866" s="192">
        <v>63851895.692927368</v>
      </c>
      <c r="Y866" s="192">
        <v>62907521.978935599</v>
      </c>
      <c r="Z866" s="192">
        <v>63030251.290278189</v>
      </c>
      <c r="AA866" s="192">
        <v>63001490.158269435</v>
      </c>
      <c r="AB866" s="192">
        <v>62857290.015201025</v>
      </c>
      <c r="AC866" s="192">
        <v>62270855.673958734</v>
      </c>
      <c r="AD866" s="192">
        <v>61444042.201415017</v>
      </c>
      <c r="AE866" s="192">
        <f t="shared" si="60"/>
        <v>65008909.742567286</v>
      </c>
      <c r="AF866" s="192">
        <f>HLOOKUP(MAX(T866:AD866),T866:$AD$1158,COUNT(AD866:$AD$1158),FALSE)</f>
        <v>155000</v>
      </c>
      <c r="AK866">
        <v>863</v>
      </c>
      <c r="AL866" s="198">
        <v>61138093.650218524</v>
      </c>
    </row>
    <row r="867" spans="13:38" x14ac:dyDescent="0.25">
      <c r="M867">
        <v>865</v>
      </c>
      <c r="N867">
        <f t="shared" si="57"/>
        <v>0</v>
      </c>
      <c r="O867">
        <f t="shared" si="58"/>
        <v>-1000</v>
      </c>
      <c r="P867">
        <f t="shared" si="59"/>
        <v>0.45</v>
      </c>
      <c r="S867">
        <v>865</v>
      </c>
      <c r="T867" s="192">
        <v>67384979.058410898</v>
      </c>
      <c r="U867" s="192">
        <v>67601732.209131077</v>
      </c>
      <c r="V867" s="192">
        <v>67962332.694599167</v>
      </c>
      <c r="W867" s="192">
        <v>67454802.553781271</v>
      </c>
      <c r="X867" s="192">
        <v>66786437.873997316</v>
      </c>
      <c r="Y867" s="192">
        <v>66352890.942734465</v>
      </c>
      <c r="Z867" s="192">
        <v>66413458.032176331</v>
      </c>
      <c r="AA867" s="192">
        <v>66277752.053845584</v>
      </c>
      <c r="AB867" s="192">
        <v>66150425.142515838</v>
      </c>
      <c r="AC867" s="192">
        <v>65629049.153897017</v>
      </c>
      <c r="AD867" s="192">
        <v>65486029.566384152</v>
      </c>
      <c r="AE867" s="192">
        <f t="shared" si="60"/>
        <v>67962332.694599167</v>
      </c>
      <c r="AF867" s="192">
        <f>HLOOKUP(MAX(T867:AD867),T867:$AD$1158,COUNT(AD867:$AD$1158),FALSE)</f>
        <v>160000</v>
      </c>
      <c r="AK867">
        <v>864</v>
      </c>
      <c r="AL867" s="198">
        <v>64363740.550005391</v>
      </c>
    </row>
    <row r="868" spans="13:38" x14ac:dyDescent="0.25">
      <c r="M868">
        <v>866</v>
      </c>
      <c r="N868">
        <f t="shared" si="57"/>
        <v>10</v>
      </c>
      <c r="O868">
        <f t="shared" si="58"/>
        <v>-1000</v>
      </c>
      <c r="P868">
        <f t="shared" si="59"/>
        <v>0.45</v>
      </c>
      <c r="S868">
        <v>866</v>
      </c>
      <c r="T868" s="192">
        <v>72665575.605478808</v>
      </c>
      <c r="U868" s="192">
        <v>73091240.39135842</v>
      </c>
      <c r="V868" s="192">
        <v>73263104.29953745</v>
      </c>
      <c r="W868" s="192">
        <v>73112220.209066778</v>
      </c>
      <c r="X868" s="192">
        <v>72999432.987166047</v>
      </c>
      <c r="Y868" s="192">
        <v>72322875.510635704</v>
      </c>
      <c r="Z868" s="192">
        <v>72606513.587731898</v>
      </c>
      <c r="AA868" s="192">
        <v>72891654.606571928</v>
      </c>
      <c r="AB868" s="192">
        <v>73167523.425694853</v>
      </c>
      <c r="AC868" s="192">
        <v>73047855.818634674</v>
      </c>
      <c r="AD868" s="192">
        <v>72571369.072557002</v>
      </c>
      <c r="AE868" s="192">
        <f t="shared" si="60"/>
        <v>73263104.29953745</v>
      </c>
      <c r="AF868" s="192">
        <f>HLOOKUP(MAX(T868:AD868),T868:$AD$1158,COUNT(AD868:$AD$1158),FALSE)</f>
        <v>160000</v>
      </c>
      <c r="AK868">
        <v>865</v>
      </c>
      <c r="AL868" s="198">
        <v>67251016.068279296</v>
      </c>
    </row>
    <row r="869" spans="13:38" x14ac:dyDescent="0.25">
      <c r="M869">
        <v>867</v>
      </c>
      <c r="N869">
        <f t="shared" si="57"/>
        <v>20</v>
      </c>
      <c r="O869">
        <f t="shared" si="58"/>
        <v>-1000</v>
      </c>
      <c r="P869">
        <f t="shared" si="59"/>
        <v>0.45</v>
      </c>
      <c r="S869">
        <v>867</v>
      </c>
      <c r="T869" s="192">
        <v>77520205.23510842</v>
      </c>
      <c r="U869" s="192">
        <v>78168941.008642375</v>
      </c>
      <c r="V869" s="192">
        <v>78993774.792078599</v>
      </c>
      <c r="W869" s="192">
        <v>79084053.011921704</v>
      </c>
      <c r="X869" s="192">
        <v>78746346.567412972</v>
      </c>
      <c r="Y869" s="192">
        <v>78777032.934118196</v>
      </c>
      <c r="Z869" s="192">
        <v>79301833.321528196</v>
      </c>
      <c r="AA869" s="192">
        <v>79672984.781147525</v>
      </c>
      <c r="AB869" s="192">
        <v>79967267.027803898</v>
      </c>
      <c r="AC869" s="192">
        <v>79910124.337153196</v>
      </c>
      <c r="AD869" s="192">
        <v>80278407.958230883</v>
      </c>
      <c r="AE869" s="192">
        <f t="shared" si="60"/>
        <v>80278407.958230883</v>
      </c>
      <c r="AF869" s="192">
        <f>HLOOKUP(MAX(T869:AD869),T869:$AD$1158,COUNT(AD869:$AD$1158),FALSE)</f>
        <v>200000</v>
      </c>
      <c r="AK869">
        <v>866</v>
      </c>
      <c r="AL869" s="198">
        <v>73079658.444678232</v>
      </c>
    </row>
    <row r="870" spans="13:38" x14ac:dyDescent="0.25">
      <c r="M870">
        <v>868</v>
      </c>
      <c r="N870">
        <f t="shared" si="57"/>
        <v>30</v>
      </c>
      <c r="O870">
        <f t="shared" si="58"/>
        <v>-1000</v>
      </c>
      <c r="P870">
        <f t="shared" si="59"/>
        <v>0.45</v>
      </c>
      <c r="S870">
        <v>868</v>
      </c>
      <c r="T870" s="192">
        <v>82768551.107022002</v>
      </c>
      <c r="U870" s="192">
        <v>83692181.789570883</v>
      </c>
      <c r="V870" s="192">
        <v>84294546.397016868</v>
      </c>
      <c r="W870" s="192">
        <v>84607895.604514301</v>
      </c>
      <c r="X870" s="192">
        <v>84997520.049923256</v>
      </c>
      <c r="Y870" s="192">
        <v>84747017.50201945</v>
      </c>
      <c r="Z870" s="192">
        <v>85494888.877083734</v>
      </c>
      <c r="AA870" s="192">
        <v>86244263.193891868</v>
      </c>
      <c r="AB870" s="192">
        <v>87189017.445756599</v>
      </c>
      <c r="AC870" s="192">
        <v>87374518.988966465</v>
      </c>
      <c r="AD870" s="192">
        <v>87363747.464403704</v>
      </c>
      <c r="AE870" s="192">
        <f t="shared" si="60"/>
        <v>87374518.988966465</v>
      </c>
      <c r="AF870" s="192">
        <f>HLOOKUP(MAX(T870:AD870),T870:$AD$1158,COUNT(AD870:$AD$1158),FALSE)</f>
        <v>195000</v>
      </c>
      <c r="AK870">
        <v>867</v>
      </c>
      <c r="AL870" s="198">
        <v>78935646.998446316</v>
      </c>
    </row>
    <row r="871" spans="13:38" x14ac:dyDescent="0.25">
      <c r="M871">
        <v>869</v>
      </c>
      <c r="N871">
        <f t="shared" si="57"/>
        <v>40</v>
      </c>
      <c r="O871">
        <f t="shared" si="58"/>
        <v>-1000</v>
      </c>
      <c r="P871">
        <f t="shared" si="59"/>
        <v>0.45</v>
      </c>
      <c r="S871">
        <v>869</v>
      </c>
      <c r="T871" s="192">
        <v>87623180.736651644</v>
      </c>
      <c r="U871" s="192">
        <v>88769882.406854838</v>
      </c>
      <c r="V871" s="192">
        <v>90025216.889558032</v>
      </c>
      <c r="W871" s="192">
        <v>90616424.853163987</v>
      </c>
      <c r="X871" s="192">
        <v>90883402.89457345</v>
      </c>
      <c r="Y871" s="192">
        <v>91240835.218390316</v>
      </c>
      <c r="Z871" s="192">
        <v>92231350.827315226</v>
      </c>
      <c r="AA871" s="192">
        <v>93180745.238001958</v>
      </c>
      <c r="AB871" s="192">
        <v>93828214.976620778</v>
      </c>
      <c r="AC871" s="192">
        <v>94236787.507484987</v>
      </c>
      <c r="AD871" s="192">
        <v>95023716.439455152</v>
      </c>
      <c r="AE871" s="192">
        <f t="shared" si="60"/>
        <v>95023716.439455152</v>
      </c>
      <c r="AF871" s="192">
        <f>HLOOKUP(MAX(T871:AD871),T871:$AD$1158,COUNT(AD871:$AD$1158),FALSE)</f>
        <v>200000</v>
      </c>
      <c r="AK871">
        <v>868</v>
      </c>
      <c r="AL871" s="198">
        <v>84846928.921839952</v>
      </c>
    </row>
    <row r="872" spans="13:38" x14ac:dyDescent="0.25">
      <c r="M872">
        <v>870</v>
      </c>
      <c r="N872">
        <f t="shared" si="57"/>
        <v>50</v>
      </c>
      <c r="O872">
        <f t="shared" si="58"/>
        <v>-1000</v>
      </c>
      <c r="P872">
        <f t="shared" si="59"/>
        <v>0.45</v>
      </c>
      <c r="S872">
        <v>870</v>
      </c>
      <c r="T872" s="192">
        <v>92903777.28371954</v>
      </c>
      <c r="U872" s="192">
        <v>94259390.589082211</v>
      </c>
      <c r="V872" s="192">
        <v>95325988.494496286</v>
      </c>
      <c r="W872" s="192">
        <v>96140267.445756584</v>
      </c>
      <c r="X872" s="192">
        <v>96957428.743338883</v>
      </c>
      <c r="Y872" s="192">
        <v>97210819.786291555</v>
      </c>
      <c r="Z872" s="192">
        <v>98574164.050694853</v>
      </c>
      <c r="AA872" s="192">
        <v>99596871.781211823</v>
      </c>
      <c r="AB872" s="192">
        <v>101005859.33104466</v>
      </c>
      <c r="AC872" s="192">
        <v>101655594.17222261</v>
      </c>
      <c r="AD872" s="192">
        <v>102109055.94562797</v>
      </c>
      <c r="AE872" s="192">
        <f t="shared" si="60"/>
        <v>102109055.94562797</v>
      </c>
      <c r="AF872" s="192">
        <f>HLOOKUP(MAX(T872:AD872),T872:$AD$1158,COUNT(AD872:$AD$1158),FALSE)</f>
        <v>200000</v>
      </c>
      <c r="AK872">
        <v>869</v>
      </c>
      <c r="AL872" s="198">
        <v>90702917.475608051</v>
      </c>
    </row>
    <row r="873" spans="13:38" x14ac:dyDescent="0.25">
      <c r="M873">
        <v>871</v>
      </c>
      <c r="N873">
        <f t="shared" si="57"/>
        <v>-75</v>
      </c>
      <c r="O873">
        <f t="shared" si="58"/>
        <v>1000</v>
      </c>
      <c r="P873">
        <f t="shared" si="59"/>
        <v>0.45</v>
      </c>
      <c r="S873">
        <v>871</v>
      </c>
      <c r="T873" s="192">
        <v>28860788.037963368</v>
      </c>
      <c r="U873" s="192">
        <v>27781473.882227771</v>
      </c>
      <c r="V873" s="192">
        <v>25790136.433668099</v>
      </c>
      <c r="W873" s="192">
        <v>23783879.159684047</v>
      </c>
      <c r="X873" s="192">
        <v>21449855.440869745</v>
      </c>
      <c r="Y873" s="192">
        <v>19308433.638207708</v>
      </c>
      <c r="Z873" s="192">
        <v>17652950.219676327</v>
      </c>
      <c r="AA873" s="192">
        <v>15801193.733372316</v>
      </c>
      <c r="AB873" s="192">
        <v>13955718.513143405</v>
      </c>
      <c r="AC873" s="192">
        <v>12105016.191898555</v>
      </c>
      <c r="AD873" s="192">
        <v>9853702.5344911441</v>
      </c>
      <c r="AE873" s="192">
        <f t="shared" si="60"/>
        <v>28860788.037963368</v>
      </c>
      <c r="AF873" s="192">
        <f>HLOOKUP(MAX(T873:AD873),T873:$AD$1158,COUNT(AD873:$AD$1158),FALSE)</f>
        <v>150000</v>
      </c>
      <c r="AK873">
        <v>870</v>
      </c>
      <c r="AL873" s="198">
        <v>96614199.399001673</v>
      </c>
    </row>
    <row r="874" spans="13:38" x14ac:dyDescent="0.25">
      <c r="M874">
        <v>872</v>
      </c>
      <c r="N874">
        <f t="shared" si="57"/>
        <v>-65</v>
      </c>
      <c r="O874">
        <f t="shared" si="58"/>
        <v>1000</v>
      </c>
      <c r="P874">
        <f t="shared" si="59"/>
        <v>0.45</v>
      </c>
      <c r="S874">
        <v>872</v>
      </c>
      <c r="T874" s="192">
        <v>34067357.530633129</v>
      </c>
      <c r="U874" s="192">
        <v>32791118.943956167</v>
      </c>
      <c r="V874" s="192">
        <v>31260627.367310077</v>
      </c>
      <c r="W874" s="192">
        <v>29718381.353935588</v>
      </c>
      <c r="X874" s="192">
        <v>27589275.611908842</v>
      </c>
      <c r="Y874" s="192">
        <v>25210362.650553387</v>
      </c>
      <c r="Z874" s="192">
        <v>23777950.219676327</v>
      </c>
      <c r="AA874" s="192">
        <v>22664100.835352771</v>
      </c>
      <c r="AB874" s="192">
        <v>20900887.542850196</v>
      </c>
      <c r="AC874" s="192">
        <v>19063523.739159353</v>
      </c>
      <c r="AD874" s="192">
        <v>16870986.485108431</v>
      </c>
      <c r="AE874" s="192">
        <f t="shared" si="60"/>
        <v>34067357.530633129</v>
      </c>
      <c r="AF874" s="192">
        <f>HLOOKUP(MAX(T874:AD874),T874:$AD$1158,COUNT(AD874:$AD$1158),FALSE)</f>
        <v>150000</v>
      </c>
      <c r="AK874">
        <v>871</v>
      </c>
      <c r="AL874" s="198">
        <v>22537179.143556122</v>
      </c>
    </row>
    <row r="875" spans="13:38" x14ac:dyDescent="0.25">
      <c r="M875">
        <v>873</v>
      </c>
      <c r="N875">
        <f t="shared" si="57"/>
        <v>-55</v>
      </c>
      <c r="O875">
        <f t="shared" si="58"/>
        <v>1000</v>
      </c>
      <c r="P875">
        <f t="shared" si="59"/>
        <v>0.45</v>
      </c>
      <c r="S875">
        <v>873</v>
      </c>
      <c r="T875" s="192">
        <v>38853931.604707196</v>
      </c>
      <c r="U875" s="192">
        <v>38207052.184053905</v>
      </c>
      <c r="V875" s="192">
        <v>36917722.917721599</v>
      </c>
      <c r="W875" s="192">
        <v>35174168.390972629</v>
      </c>
      <c r="X875" s="192">
        <v>33268133.636600196</v>
      </c>
      <c r="Y875" s="192">
        <v>31590945.131906271</v>
      </c>
      <c r="Z875" s="192">
        <v>30399695.011342995</v>
      </c>
      <c r="AA875" s="192">
        <v>29012171.823007088</v>
      </c>
      <c r="AB875" s="192">
        <v>27630929.90074629</v>
      </c>
      <c r="AC875" s="192">
        <v>26145161.95289392</v>
      </c>
      <c r="AD875" s="192">
        <v>24503998.316384152</v>
      </c>
      <c r="AE875" s="192">
        <f t="shared" si="60"/>
        <v>38853931.604707196</v>
      </c>
      <c r="AF875" s="192">
        <f>HLOOKUP(MAX(T875:AD875),T875:$AD$1158,COUNT(AD875:$AD$1158),FALSE)</f>
        <v>150000</v>
      </c>
      <c r="AK875">
        <v>872</v>
      </c>
      <c r="AL875" s="198">
        <v>28576526.619487271</v>
      </c>
    </row>
    <row r="876" spans="13:38" x14ac:dyDescent="0.25">
      <c r="M876">
        <v>874</v>
      </c>
      <c r="N876">
        <f t="shared" si="57"/>
        <v>-45</v>
      </c>
      <c r="O876">
        <f t="shared" si="58"/>
        <v>1000</v>
      </c>
      <c r="P876">
        <f t="shared" si="59"/>
        <v>0.45</v>
      </c>
      <c r="S876">
        <v>874</v>
      </c>
      <c r="T876" s="192">
        <v>44028702.534491152</v>
      </c>
      <c r="U876" s="192">
        <v>43249977.732214913</v>
      </c>
      <c r="V876" s="192">
        <v>42150438.967104323</v>
      </c>
      <c r="W876" s="192">
        <v>40992688.717940219</v>
      </c>
      <c r="X876" s="192">
        <v>39445280.064712338</v>
      </c>
      <c r="Y876" s="192">
        <v>37492874.144251943</v>
      </c>
      <c r="Z876" s="192">
        <v>36524695.011343002</v>
      </c>
      <c r="AA876" s="192">
        <v>35917250.952701025</v>
      </c>
      <c r="AB876" s="192">
        <v>34480060.237680443</v>
      </c>
      <c r="AC876" s="192">
        <v>33248104.299537443</v>
      </c>
      <c r="AD876" s="192">
        <v>31521282.267001435</v>
      </c>
      <c r="AE876" s="192">
        <f t="shared" si="60"/>
        <v>44028702.534491152</v>
      </c>
      <c r="AF876" s="192">
        <f>HLOOKUP(MAX(T876:AD876),T876:$AD$1158,COUNT(AD876:$AD$1158),FALSE)</f>
        <v>150000</v>
      </c>
      <c r="AK876">
        <v>873</v>
      </c>
      <c r="AL876" s="198">
        <v>34162819.123032659</v>
      </c>
    </row>
    <row r="877" spans="13:38" x14ac:dyDescent="0.25">
      <c r="M877">
        <v>875</v>
      </c>
      <c r="N877">
        <f t="shared" si="57"/>
        <v>-35</v>
      </c>
      <c r="O877">
        <f t="shared" si="58"/>
        <v>1000</v>
      </c>
      <c r="P877">
        <f t="shared" si="59"/>
        <v>0.45</v>
      </c>
      <c r="S877">
        <v>875</v>
      </c>
      <c r="T877" s="192">
        <v>48815276.608565226</v>
      </c>
      <c r="U877" s="192">
        <v>48665910.972312644</v>
      </c>
      <c r="V877" s="192">
        <v>47807534.517515838</v>
      </c>
      <c r="W877" s="192">
        <v>46696386.996296696</v>
      </c>
      <c r="X877" s="192">
        <v>45124138.089403696</v>
      </c>
      <c r="Y877" s="192">
        <v>43912664.806224689</v>
      </c>
      <c r="Z877" s="192">
        <v>43187129.907176338</v>
      </c>
      <c r="AA877" s="192">
        <v>42265321.940355346</v>
      </c>
      <c r="AB877" s="192">
        <v>41349795.239609458</v>
      </c>
      <c r="AC877" s="192">
        <v>40593336.022145465</v>
      </c>
      <c r="AD877" s="192">
        <v>39107676.299923249</v>
      </c>
      <c r="AE877" s="192">
        <f t="shared" si="60"/>
        <v>48815276.608565226</v>
      </c>
      <c r="AF877" s="192">
        <f>HLOOKUP(MAX(T877:AD877),T877:$AD$1158,COUNT(AD877:$AD$1158),FALSE)</f>
        <v>150000</v>
      </c>
      <c r="AK877">
        <v>874</v>
      </c>
      <c r="AL877" s="198">
        <v>40202166.598963812</v>
      </c>
    </row>
    <row r="878" spans="13:38" x14ac:dyDescent="0.25">
      <c r="M878">
        <v>876</v>
      </c>
      <c r="N878">
        <f t="shared" si="57"/>
        <v>-25</v>
      </c>
      <c r="O878">
        <f t="shared" si="58"/>
        <v>1000</v>
      </c>
      <c r="P878">
        <f t="shared" si="59"/>
        <v>0.45</v>
      </c>
      <c r="S878">
        <v>876</v>
      </c>
      <c r="T878" s="192">
        <v>53920090.700000405</v>
      </c>
      <c r="U878" s="192">
        <v>53675556.034041047</v>
      </c>
      <c r="V878" s="192">
        <v>53040250.566898562</v>
      </c>
      <c r="W878" s="192">
        <v>52346733.615702569</v>
      </c>
      <c r="X878" s="192">
        <v>51180560.494882092</v>
      </c>
      <c r="Y878" s="192">
        <v>49814593.818570368</v>
      </c>
      <c r="Z878" s="192">
        <v>49312129.907176338</v>
      </c>
      <c r="AA878" s="192">
        <v>49035450.581366152</v>
      </c>
      <c r="AB878" s="192">
        <v>48453864.651903696</v>
      </c>
      <c r="AC878" s="192">
        <v>47387548.985108435</v>
      </c>
      <c r="AD878" s="192">
        <v>46124960.250540525</v>
      </c>
      <c r="AE878" s="192">
        <f t="shared" si="60"/>
        <v>53920090.700000405</v>
      </c>
      <c r="AF878" s="192">
        <f>HLOOKUP(MAX(T878:AD878),T878:$AD$1158,COUNT(AD878:$AD$1158),FALSE)</f>
        <v>150000</v>
      </c>
      <c r="AK878">
        <v>875</v>
      </c>
      <c r="AL878" s="198">
        <v>45788459.102509215</v>
      </c>
    </row>
    <row r="879" spans="13:38" x14ac:dyDescent="0.25">
      <c r="M879">
        <v>877</v>
      </c>
      <c r="N879">
        <f t="shared" si="57"/>
        <v>-15</v>
      </c>
      <c r="O879">
        <f t="shared" si="58"/>
        <v>1000</v>
      </c>
      <c r="P879">
        <f t="shared" si="59"/>
        <v>0.45</v>
      </c>
      <c r="S879">
        <v>877</v>
      </c>
      <c r="T879" s="192">
        <v>58706664.77407448</v>
      </c>
      <c r="U879" s="192">
        <v>59018272.203987047</v>
      </c>
      <c r="V879" s="192">
        <v>58732108.52728951</v>
      </c>
      <c r="W879" s="192">
        <v>58050431.894059047</v>
      </c>
      <c r="X879" s="192">
        <v>57117466.117953092</v>
      </c>
      <c r="Y879" s="192">
        <v>56195176.299923241</v>
      </c>
      <c r="Z879" s="192">
        <v>55844356.469676338</v>
      </c>
      <c r="AA879" s="192">
        <v>55671978.238580652</v>
      </c>
      <c r="AB879" s="192">
        <v>55025006.627212346</v>
      </c>
      <c r="AC879" s="192">
        <v>54732780.707716458</v>
      </c>
      <c r="AD879" s="192">
        <v>53757972.081816249</v>
      </c>
      <c r="AE879" s="192">
        <f t="shared" si="60"/>
        <v>59018272.203987047</v>
      </c>
      <c r="AF879" s="192">
        <f>HLOOKUP(MAX(T879:AD879),T879:$AD$1158,COUNT(AD879:$AD$1158),FALSE)</f>
        <v>155000</v>
      </c>
      <c r="AK879">
        <v>876</v>
      </c>
      <c r="AL879" s="198">
        <v>51864917.896623984</v>
      </c>
    </row>
    <row r="880" spans="13:38" x14ac:dyDescent="0.25">
      <c r="M880">
        <v>878</v>
      </c>
      <c r="N880">
        <f t="shared" si="57"/>
        <v>-10</v>
      </c>
      <c r="O880">
        <f t="shared" si="58"/>
        <v>1000</v>
      </c>
      <c r="P880">
        <f t="shared" si="59"/>
        <v>0.45</v>
      </c>
      <c r="S880">
        <v>878</v>
      </c>
      <c r="T880" s="192">
        <v>61539026.367438674</v>
      </c>
      <c r="U880" s="192">
        <v>61576343.513143413</v>
      </c>
      <c r="V880" s="192">
        <v>61292846.696013786</v>
      </c>
      <c r="W880" s="192">
        <v>60756578.812461823</v>
      </c>
      <c r="X880" s="192">
        <v>60219771.689583734</v>
      </c>
      <c r="Y880" s="192">
        <v>59083407.717104323</v>
      </c>
      <c r="Z880" s="192">
        <v>58971960.636343002</v>
      </c>
      <c r="AA880" s="192">
        <v>58778538.488066249</v>
      </c>
      <c r="AB880" s="192">
        <v>58614758.347248353</v>
      </c>
      <c r="AC880" s="192">
        <v>58102805.664313689</v>
      </c>
      <c r="AD880" s="192">
        <v>57192025.579758637</v>
      </c>
      <c r="AE880" s="192">
        <f t="shared" si="60"/>
        <v>61576343.513143413</v>
      </c>
      <c r="AF880" s="192">
        <f>HLOOKUP(MAX(T880:AD880),T880:$AD$1158,COUNT(AD880:$AD$1158),FALSE)</f>
        <v>155000</v>
      </c>
      <c r="AK880">
        <v>877</v>
      </c>
      <c r="AL880" s="198">
        <v>57451210.400169395</v>
      </c>
    </row>
    <row r="881" spans="13:38" x14ac:dyDescent="0.25">
      <c r="M881">
        <v>879</v>
      </c>
      <c r="N881">
        <f t="shared" si="57"/>
        <v>-5</v>
      </c>
      <c r="O881">
        <f t="shared" si="58"/>
        <v>1000</v>
      </c>
      <c r="P881">
        <f t="shared" si="59"/>
        <v>0.45</v>
      </c>
      <c r="S881">
        <v>879</v>
      </c>
      <c r="T881" s="192">
        <v>63913234.266744234</v>
      </c>
      <c r="U881" s="192">
        <v>64027917.265715428</v>
      </c>
      <c r="V881" s="192">
        <v>63964824.576672219</v>
      </c>
      <c r="W881" s="192">
        <v>63737022.846991152</v>
      </c>
      <c r="X881" s="192">
        <v>62998838.69061254</v>
      </c>
      <c r="Y881" s="192">
        <v>62097105.312268935</v>
      </c>
      <c r="Z881" s="192">
        <v>62247676.782176338</v>
      </c>
      <c r="AA881" s="192">
        <v>62246428.671000928</v>
      </c>
      <c r="AB881" s="192">
        <v>62129076.03950657</v>
      </c>
      <c r="AC881" s="192">
        <v>61572129.545486525</v>
      </c>
      <c r="AD881" s="192">
        <v>60775256.03243354</v>
      </c>
      <c r="AE881" s="192">
        <f t="shared" si="60"/>
        <v>64027917.265715428</v>
      </c>
      <c r="AF881" s="192">
        <f>HLOOKUP(MAX(T881:AD881),T881:$AD$1158,COUNT(AD881:$AD$1158),FALSE)</f>
        <v>155000</v>
      </c>
      <c r="AK881">
        <v>878</v>
      </c>
      <c r="AL881" s="198">
        <v>60303734.761035904</v>
      </c>
    </row>
    <row r="882" spans="13:38" x14ac:dyDescent="0.25">
      <c r="M882">
        <v>880</v>
      </c>
      <c r="N882">
        <f t="shared" si="57"/>
        <v>0</v>
      </c>
      <c r="O882">
        <f t="shared" si="58"/>
        <v>1000</v>
      </c>
      <c r="P882">
        <f t="shared" si="59"/>
        <v>0.45</v>
      </c>
      <c r="S882">
        <v>880</v>
      </c>
      <c r="T882" s="192">
        <v>66325600.441512749</v>
      </c>
      <c r="U882" s="192">
        <v>66585988.574871808</v>
      </c>
      <c r="V882" s="192">
        <v>66984704.656404734</v>
      </c>
      <c r="W882" s="192">
        <v>66522907.299151644</v>
      </c>
      <c r="X882" s="192">
        <v>65898629.714275107</v>
      </c>
      <c r="Y882" s="192">
        <v>65503198.379077047</v>
      </c>
      <c r="Z882" s="192">
        <v>65593705.428009674</v>
      </c>
      <c r="AA882" s="192">
        <v>65487939.409169644</v>
      </c>
      <c r="AB882" s="192">
        <v>65388454.656404734</v>
      </c>
      <c r="AC882" s="192">
        <v>64897018.627276644</v>
      </c>
      <c r="AD882" s="192">
        <v>64778419.61268045</v>
      </c>
      <c r="AE882" s="192">
        <f t="shared" si="60"/>
        <v>66984704.656404734</v>
      </c>
      <c r="AF882" s="192">
        <f>HLOOKUP(MAX(T882:AD882),T882:$AD$1158,COUNT(AD882:$AD$1158),FALSE)</f>
        <v>160000</v>
      </c>
      <c r="AK882">
        <v>879</v>
      </c>
      <c r="AL882" s="198">
        <v>63490557.87610054</v>
      </c>
    </row>
    <row r="883" spans="13:38" x14ac:dyDescent="0.25">
      <c r="M883">
        <v>881</v>
      </c>
      <c r="N883">
        <f t="shared" si="57"/>
        <v>10</v>
      </c>
      <c r="O883">
        <f t="shared" si="58"/>
        <v>1000</v>
      </c>
      <c r="P883">
        <f t="shared" si="59"/>
        <v>0.45</v>
      </c>
      <c r="S883">
        <v>881</v>
      </c>
      <c r="T883" s="192">
        <v>71532169.934182525</v>
      </c>
      <c r="U883" s="192">
        <v>72001921.81496954</v>
      </c>
      <c r="V883" s="192">
        <v>72217420.70578745</v>
      </c>
      <c r="W883" s="192">
        <v>72110623.710224167</v>
      </c>
      <c r="X883" s="192">
        <v>72038049.885314181</v>
      </c>
      <c r="Y883" s="192">
        <v>71405127.391422734</v>
      </c>
      <c r="Z883" s="192">
        <v>71718705.428009674</v>
      </c>
      <c r="AA883" s="192">
        <v>72031688.60541451</v>
      </c>
      <c r="AB883" s="192">
        <v>72333623.686111525</v>
      </c>
      <c r="AC883" s="192">
        <v>72242250.349884659</v>
      </c>
      <c r="AD883" s="192">
        <v>71795703.563297734</v>
      </c>
      <c r="AE883" s="192">
        <f t="shared" si="60"/>
        <v>72333623.686111525</v>
      </c>
      <c r="AF883" s="192">
        <f>HLOOKUP(MAX(T883:AD883),T883:$AD$1158,COUNT(AD883:$AD$1158),FALSE)</f>
        <v>190000</v>
      </c>
      <c r="AK883">
        <v>880</v>
      </c>
      <c r="AL883" s="198">
        <v>66343082.236967042</v>
      </c>
    </row>
    <row r="884" spans="13:38" x14ac:dyDescent="0.25">
      <c r="M884">
        <v>882</v>
      </c>
      <c r="N884">
        <f t="shared" si="57"/>
        <v>20</v>
      </c>
      <c r="O884">
        <f t="shared" si="58"/>
        <v>1000</v>
      </c>
      <c r="P884">
        <f t="shared" si="59"/>
        <v>0.45</v>
      </c>
      <c r="S884">
        <v>882</v>
      </c>
      <c r="T884" s="192">
        <v>76318744.00825657</v>
      </c>
      <c r="U884" s="192">
        <v>77011566.876697943</v>
      </c>
      <c r="V884" s="192">
        <v>77874516.256198972</v>
      </c>
      <c r="W884" s="192">
        <v>78008881.57094948</v>
      </c>
      <c r="X884" s="192">
        <v>77716907.910005555</v>
      </c>
      <c r="Y884" s="192">
        <v>77785709.872775599</v>
      </c>
      <c r="Z884" s="192">
        <v>78340450.219676346</v>
      </c>
      <c r="AA884" s="192">
        <v>78741089.526517898</v>
      </c>
      <c r="AB884" s="192">
        <v>79063666.044007614</v>
      </c>
      <c r="AC884" s="192">
        <v>79036463.312847644</v>
      </c>
      <c r="AD884" s="192">
        <v>79428715.39457345</v>
      </c>
      <c r="AE884" s="192">
        <f t="shared" si="60"/>
        <v>79428715.39457345</v>
      </c>
      <c r="AF884" s="192">
        <f>HLOOKUP(MAX(T884:AD884),T884:$AD$1158,COUNT(AD884:$AD$1158),FALSE)</f>
        <v>200000</v>
      </c>
      <c r="AK884">
        <v>881</v>
      </c>
      <c r="AL884" s="198">
        <v>72101571.256884485</v>
      </c>
    </row>
    <row r="885" spans="13:38" x14ac:dyDescent="0.25">
      <c r="M885">
        <v>883</v>
      </c>
      <c r="N885">
        <f t="shared" si="57"/>
        <v>30</v>
      </c>
      <c r="O885">
        <f t="shared" si="58"/>
        <v>1000</v>
      </c>
      <c r="P885">
        <f t="shared" si="59"/>
        <v>0.45</v>
      </c>
      <c r="S885">
        <v>883</v>
      </c>
      <c r="T885" s="192">
        <v>81493514.938040525</v>
      </c>
      <c r="U885" s="192">
        <v>82460780.603228286</v>
      </c>
      <c r="V885" s="192">
        <v>83107232.305581689</v>
      </c>
      <c r="W885" s="192">
        <v>83464668.607986525</v>
      </c>
      <c r="X885" s="192">
        <v>83894054.338117689</v>
      </c>
      <c r="Y885" s="192">
        <v>83687638.885121301</v>
      </c>
      <c r="Z885" s="192">
        <v>84465450.219676346</v>
      </c>
      <c r="AA885" s="192">
        <v>85242666.695049286</v>
      </c>
      <c r="AB885" s="192">
        <v>86211389.407562152</v>
      </c>
      <c r="AC885" s="192">
        <v>86426830.910262749</v>
      </c>
      <c r="AD885" s="192">
        <v>86445999.345190734</v>
      </c>
      <c r="AE885" s="192">
        <f t="shared" si="60"/>
        <v>86445999.345190734</v>
      </c>
      <c r="AF885" s="192">
        <f>HLOOKUP(MAX(T885:AD885),T885:$AD$1158,COUNT(AD885:$AD$1158),FALSE)</f>
        <v>200000</v>
      </c>
      <c r="AK885">
        <v>882</v>
      </c>
      <c r="AL885" s="198">
        <v>77887077.316439599</v>
      </c>
    </row>
    <row r="886" spans="13:38" x14ac:dyDescent="0.25">
      <c r="M886">
        <v>884</v>
      </c>
      <c r="N886">
        <f t="shared" si="57"/>
        <v>40</v>
      </c>
      <c r="O886">
        <f t="shared" si="58"/>
        <v>1000</v>
      </c>
      <c r="P886">
        <f t="shared" si="59"/>
        <v>0.45</v>
      </c>
      <c r="S886">
        <v>884</v>
      </c>
      <c r="T886" s="192">
        <v>86280089.012114614</v>
      </c>
      <c r="U886" s="192">
        <v>87470425.664956689</v>
      </c>
      <c r="V886" s="192">
        <v>88764327.855993211</v>
      </c>
      <c r="W886" s="192">
        <v>89399170.802238062</v>
      </c>
      <c r="X886" s="192">
        <v>89710235.938554928</v>
      </c>
      <c r="Y886" s="192">
        <v>90107429.547094032</v>
      </c>
      <c r="Z886" s="192">
        <v>91127885.115509689</v>
      </c>
      <c r="AA886" s="192">
        <v>92105573.797029734</v>
      </c>
      <c r="AB886" s="192">
        <v>92782531.382870793</v>
      </c>
      <c r="AC886" s="192">
        <v>93221043.873225734</v>
      </c>
      <c r="AD886" s="192">
        <v>94032393.378112569</v>
      </c>
      <c r="AE886" s="192">
        <f t="shared" si="60"/>
        <v>94032393.378112569</v>
      </c>
      <c r="AF886" s="192">
        <f>HLOOKUP(MAX(T886:AD886),T886:$AD$1158,COUNT(AD886:$AD$1158),FALSE)</f>
        <v>200000</v>
      </c>
      <c r="AK886">
        <v>883</v>
      </c>
      <c r="AL886" s="198">
        <v>83727211.236361027</v>
      </c>
    </row>
    <row r="887" spans="13:38" x14ac:dyDescent="0.25">
      <c r="M887">
        <v>885</v>
      </c>
      <c r="N887">
        <f t="shared" si="57"/>
        <v>50</v>
      </c>
      <c r="O887">
        <f t="shared" si="58"/>
        <v>1000</v>
      </c>
      <c r="P887">
        <f t="shared" si="59"/>
        <v>0.45</v>
      </c>
      <c r="S887">
        <v>885</v>
      </c>
      <c r="T887" s="192">
        <v>91486658.504784361</v>
      </c>
      <c r="U887" s="192">
        <v>92886358.905054435</v>
      </c>
      <c r="V887" s="192">
        <v>93997043.905375928</v>
      </c>
      <c r="W887" s="192">
        <v>94854957.839275107</v>
      </c>
      <c r="X887" s="192">
        <v>95712332.533848137</v>
      </c>
      <c r="Y887" s="192">
        <v>96009358.559439704</v>
      </c>
      <c r="Z887" s="192">
        <v>97400997.094676346</v>
      </c>
      <c r="AA887" s="192">
        <v>98453644.784684047</v>
      </c>
      <c r="AB887" s="192">
        <v>99886600.795165032</v>
      </c>
      <c r="AC887" s="192">
        <v>100566275.59583373</v>
      </c>
      <c r="AD887" s="192">
        <v>101049677.32872984</v>
      </c>
      <c r="AE887" s="192">
        <f t="shared" si="60"/>
        <v>101049677.32872984</v>
      </c>
      <c r="AF887" s="192">
        <f>HLOOKUP(MAX(T887:AD887),T887:$AD$1158,COUNT(AD887:$AD$1158),FALSE)</f>
        <v>200000</v>
      </c>
      <c r="AK887">
        <v>884</v>
      </c>
      <c r="AL887" s="198">
        <v>89512717.295916155</v>
      </c>
    </row>
    <row r="888" spans="13:38" x14ac:dyDescent="0.25">
      <c r="M888">
        <v>886</v>
      </c>
      <c r="N888">
        <f t="shared" si="57"/>
        <v>-75</v>
      </c>
      <c r="O888">
        <f t="shared" si="58"/>
        <v>3000</v>
      </c>
      <c r="P888">
        <f t="shared" si="59"/>
        <v>0.45</v>
      </c>
      <c r="S888">
        <v>886</v>
      </c>
      <c r="T888" s="192">
        <v>28334084.478935588</v>
      </c>
      <c r="U888" s="192">
        <v>27292885.919264805</v>
      </c>
      <c r="V888" s="192">
        <v>25348275.901260693</v>
      </c>
      <c r="W888" s="192">
        <v>23385111.075193305</v>
      </c>
      <c r="X888" s="192">
        <v>21094722.33901789</v>
      </c>
      <c r="Y888" s="192">
        <v>18991416.13242067</v>
      </c>
      <c r="Z888" s="192">
        <v>17365872.673380036</v>
      </c>
      <c r="AA888" s="192">
        <v>15544056.146566764</v>
      </c>
      <c r="AB888" s="192">
        <v>13726423.084902665</v>
      </c>
      <c r="AC888" s="192">
        <v>11901787.025231887</v>
      </c>
      <c r="AD888" s="192">
        <v>9678767.6386578102</v>
      </c>
      <c r="AE888" s="192">
        <f t="shared" si="60"/>
        <v>28334084.478935588</v>
      </c>
      <c r="AF888" s="192">
        <f>HLOOKUP(MAX(T888:AD888),T888:$AD$1158,COUNT(AD888:$AD$1158),FALSE)</f>
        <v>150000</v>
      </c>
      <c r="AK888">
        <v>885</v>
      </c>
      <c r="AL888" s="198">
        <v>95352851.215837583</v>
      </c>
    </row>
    <row r="889" spans="13:38" x14ac:dyDescent="0.25">
      <c r="M889">
        <v>887</v>
      </c>
      <c r="N889">
        <f t="shared" si="57"/>
        <v>-65</v>
      </c>
      <c r="O889">
        <f t="shared" si="58"/>
        <v>3000</v>
      </c>
      <c r="P889">
        <f t="shared" si="59"/>
        <v>0.45</v>
      </c>
      <c r="S889">
        <v>887</v>
      </c>
      <c r="T889" s="192">
        <v>33466626.917207196</v>
      </c>
      <c r="U889" s="192">
        <v>32234475.425437644</v>
      </c>
      <c r="V889" s="192">
        <v>30747618.831430443</v>
      </c>
      <c r="W889" s="192">
        <v>29245586.2150467</v>
      </c>
      <c r="X889" s="192">
        <v>27160567.567927361</v>
      </c>
      <c r="Y889" s="192">
        <v>24825289.589210797</v>
      </c>
      <c r="Z889" s="192">
        <v>23422817.117824476</v>
      </c>
      <c r="AA889" s="192">
        <v>22333388.306417584</v>
      </c>
      <c r="AB889" s="192">
        <v>20599662.861137237</v>
      </c>
      <c r="AC889" s="192">
        <v>18790593.328279722</v>
      </c>
      <c r="AD889" s="192">
        <v>16627996.033719536</v>
      </c>
      <c r="AE889" s="192">
        <f t="shared" si="60"/>
        <v>33466626.917207196</v>
      </c>
      <c r="AF889" s="192">
        <f>HLOOKUP(MAX(T889:AD889),T889:$AD$1158,COUNT(AD889:$AD$1158),FALSE)</f>
        <v>150000</v>
      </c>
      <c r="AK889">
        <v>886</v>
      </c>
      <c r="AL889" s="198">
        <v>22162915.017104983</v>
      </c>
    </row>
    <row r="890" spans="13:38" x14ac:dyDescent="0.25">
      <c r="M890">
        <v>888</v>
      </c>
      <c r="N890">
        <f t="shared" si="57"/>
        <v>-55</v>
      </c>
      <c r="O890">
        <f t="shared" si="58"/>
        <v>3000</v>
      </c>
      <c r="P890">
        <f t="shared" si="59"/>
        <v>0.45</v>
      </c>
      <c r="S890">
        <v>888</v>
      </c>
      <c r="T890" s="192">
        <v>38185145.435725711</v>
      </c>
      <c r="U890" s="192">
        <v>37576833.723405756</v>
      </c>
      <c r="V890" s="192">
        <v>36331139.439712346</v>
      </c>
      <c r="W890" s="192">
        <v>34633317.696528174</v>
      </c>
      <c r="X890" s="192">
        <v>32771370.037063166</v>
      </c>
      <c r="Y890" s="192">
        <v>31132297.128434047</v>
      </c>
      <c r="Z890" s="192">
        <v>29970986.967361514</v>
      </c>
      <c r="AA890" s="192">
        <v>28613403.738516346</v>
      </c>
      <c r="AB890" s="192">
        <v>27260003.974820364</v>
      </c>
      <c r="AC890" s="192">
        <v>25801296.935532816</v>
      </c>
      <c r="AD890" s="192">
        <v>24186980.810597111</v>
      </c>
      <c r="AE890" s="192">
        <f t="shared" si="60"/>
        <v>38185145.435725711</v>
      </c>
      <c r="AF890" s="192">
        <f>HLOOKUP(MAX(T890:AD890),T890:$AD$1158,COUNT(AD890:$AD$1158),FALSE)</f>
        <v>150000</v>
      </c>
      <c r="AK890">
        <v>887</v>
      </c>
      <c r="AL890" s="198">
        <v>28128687.550906498</v>
      </c>
    </row>
    <row r="891" spans="13:38" x14ac:dyDescent="0.25">
      <c r="M891">
        <v>889</v>
      </c>
      <c r="N891">
        <f t="shared" si="57"/>
        <v>-45</v>
      </c>
      <c r="O891">
        <f t="shared" si="58"/>
        <v>3000</v>
      </c>
      <c r="P891">
        <f t="shared" si="59"/>
        <v>0.45</v>
      </c>
      <c r="S891">
        <v>889</v>
      </c>
      <c r="T891" s="192">
        <v>43286341.423380032</v>
      </c>
      <c r="U891" s="192">
        <v>42551251.603742681</v>
      </c>
      <c r="V891" s="192">
        <v>41495799.933539502</v>
      </c>
      <c r="W891" s="192">
        <v>40379257.72835689</v>
      </c>
      <c r="X891" s="192">
        <v>38874489.410777159</v>
      </c>
      <c r="Y891" s="192">
        <v>36966170.585224174</v>
      </c>
      <c r="Z891" s="192">
        <v>36027931.411805965</v>
      </c>
      <c r="AA891" s="192">
        <v>35444455.813812129</v>
      </c>
      <c r="AB891" s="192">
        <v>34038199.70527304</v>
      </c>
      <c r="AC891" s="192">
        <v>32833091.278704107</v>
      </c>
      <c r="AD891" s="192">
        <v>31136209.205658838</v>
      </c>
      <c r="AE891" s="192">
        <f t="shared" si="60"/>
        <v>43286341.423380032</v>
      </c>
      <c r="AF891" s="192">
        <f>HLOOKUP(MAX(T891:AD891),T891:$AD$1158,COUNT(AD891:$AD$1158),FALSE)</f>
        <v>150000</v>
      </c>
      <c r="AK891">
        <v>888</v>
      </c>
      <c r="AL891" s="198">
        <v>33646924.498896338</v>
      </c>
    </row>
    <row r="892" spans="13:38" x14ac:dyDescent="0.25">
      <c r="M892">
        <v>890</v>
      </c>
      <c r="N892">
        <f t="shared" si="57"/>
        <v>-35</v>
      </c>
      <c r="O892">
        <f t="shared" si="58"/>
        <v>3000</v>
      </c>
      <c r="P892">
        <f t="shared" si="59"/>
        <v>0.45</v>
      </c>
      <c r="S892">
        <v>890</v>
      </c>
      <c r="T892" s="192">
        <v>48004859.941898562</v>
      </c>
      <c r="U892" s="192">
        <v>47893609.901710786</v>
      </c>
      <c r="V892" s="192">
        <v>47079320.541821398</v>
      </c>
      <c r="W892" s="192">
        <v>46011808.003241152</v>
      </c>
      <c r="X892" s="192">
        <v>44485291.879912965</v>
      </c>
      <c r="Y892" s="192">
        <v>43311934.192798764</v>
      </c>
      <c r="Z892" s="192">
        <v>42616339.253241152</v>
      </c>
      <c r="AA892" s="192">
        <v>41724471.245910898</v>
      </c>
      <c r="AB892" s="192">
        <v>40836786.703729831</v>
      </c>
      <c r="AC892" s="192">
        <v>40104748.059182502</v>
      </c>
      <c r="AD892" s="192">
        <v>38649028.296451025</v>
      </c>
      <c r="AE892" s="192">
        <f t="shared" si="60"/>
        <v>48004859.941898562</v>
      </c>
      <c r="AF892" s="192">
        <f>HLOOKUP(MAX(T892:AD892),T892:$AD$1158,COUNT(AD892:$AD$1158),FALSE)</f>
        <v>150000</v>
      </c>
      <c r="AK892">
        <v>889</v>
      </c>
      <c r="AL892" s="198">
        <v>39612697.032697864</v>
      </c>
    </row>
    <row r="893" spans="13:38" x14ac:dyDescent="0.25">
      <c r="M893">
        <v>891</v>
      </c>
      <c r="N893">
        <f t="shared" si="57"/>
        <v>-25</v>
      </c>
      <c r="O893">
        <f t="shared" si="58"/>
        <v>3000</v>
      </c>
      <c r="P893">
        <f t="shared" si="59"/>
        <v>0.45</v>
      </c>
      <c r="S893">
        <v>891</v>
      </c>
      <c r="T893" s="192">
        <v>53037093.738194853</v>
      </c>
      <c r="U893" s="192">
        <v>52835199.407883637</v>
      </c>
      <c r="V893" s="192">
        <v>52243981.035648555</v>
      </c>
      <c r="W893" s="192">
        <v>51591672.128434047</v>
      </c>
      <c r="X893" s="192">
        <v>50469133.990252458</v>
      </c>
      <c r="Y893" s="192">
        <v>49145807.649588883</v>
      </c>
      <c r="Z893" s="192">
        <v>48673283.697685592</v>
      </c>
      <c r="AA893" s="192">
        <v>48422019.591782816</v>
      </c>
      <c r="AB893" s="192">
        <v>47867281.173894435</v>
      </c>
      <c r="AC893" s="192">
        <v>46830905.466589913</v>
      </c>
      <c r="AD893" s="192">
        <v>45598256.691512756</v>
      </c>
      <c r="AE893" s="192">
        <f t="shared" si="60"/>
        <v>53037093.738194853</v>
      </c>
      <c r="AF893" s="192">
        <f>HLOOKUP(MAX(T893:AD893),T893:$AD$1158,COUNT(AD893:$AD$1158),FALSE)</f>
        <v>150000</v>
      </c>
      <c r="AK893">
        <v>890</v>
      </c>
      <c r="AL893" s="198">
        <v>45130933.980687708</v>
      </c>
    </row>
    <row r="894" spans="13:38" x14ac:dyDescent="0.25">
      <c r="M894">
        <v>892</v>
      </c>
      <c r="N894">
        <f t="shared" si="57"/>
        <v>-15</v>
      </c>
      <c r="O894">
        <f t="shared" si="58"/>
        <v>3000</v>
      </c>
      <c r="P894">
        <f t="shared" si="59"/>
        <v>0.45</v>
      </c>
      <c r="S894">
        <v>892</v>
      </c>
      <c r="T894" s="192">
        <v>57755612.256713361</v>
      </c>
      <c r="U894" s="192">
        <v>58105335.282690741</v>
      </c>
      <c r="V894" s="192">
        <v>57861811.941641361</v>
      </c>
      <c r="W894" s="192">
        <v>57224222.403318316</v>
      </c>
      <c r="X894" s="192">
        <v>56334891.609851234</v>
      </c>
      <c r="Y894" s="192">
        <v>55452815.188812129</v>
      </c>
      <c r="Z894" s="192">
        <v>55132929.965046696</v>
      </c>
      <c r="AA894" s="192">
        <v>54987399.245525107</v>
      </c>
      <c r="AB894" s="192">
        <v>54370367.593647517</v>
      </c>
      <c r="AC894" s="192">
        <v>54102562.247068301</v>
      </c>
      <c r="AD894" s="192">
        <v>53157241.468390331</v>
      </c>
      <c r="AE894" s="192">
        <f t="shared" si="60"/>
        <v>58105335.282690741</v>
      </c>
      <c r="AF894" s="192">
        <f>HLOOKUP(MAX(T894:AD894),T894:$AD$1158,COUNT(AD894:$AD$1158),FALSE)</f>
        <v>155000</v>
      </c>
      <c r="AK894">
        <v>891</v>
      </c>
      <c r="AL894" s="198">
        <v>51133365.720404342</v>
      </c>
    </row>
    <row r="895" spans="13:38" x14ac:dyDescent="0.25">
      <c r="M895">
        <v>893</v>
      </c>
      <c r="N895">
        <f t="shared" si="57"/>
        <v>-10</v>
      </c>
      <c r="O895">
        <f t="shared" si="58"/>
        <v>3000</v>
      </c>
      <c r="P895">
        <f t="shared" si="59"/>
        <v>0.45</v>
      </c>
      <c r="S895">
        <v>893</v>
      </c>
      <c r="T895" s="192">
        <v>60547703.306096084</v>
      </c>
      <c r="U895" s="192">
        <v>60628655.434439704</v>
      </c>
      <c r="V895" s="192">
        <v>60389245.712217495</v>
      </c>
      <c r="W895" s="192">
        <v>59896612.81130442</v>
      </c>
      <c r="X895" s="192">
        <v>59400019.085417069</v>
      </c>
      <c r="Y895" s="192">
        <v>58307742.207845055</v>
      </c>
      <c r="Z895" s="192">
        <v>58225782.974305965</v>
      </c>
      <c r="AA895" s="192">
        <v>58060655.096862555</v>
      </c>
      <c r="AB895" s="192">
        <v>57922941.217618726</v>
      </c>
      <c r="AC895" s="192">
        <v>57438830.693248875</v>
      </c>
      <c r="AD895" s="192">
        <v>56557990.568184555</v>
      </c>
      <c r="AE895" s="192">
        <f t="shared" si="60"/>
        <v>60628655.434439704</v>
      </c>
      <c r="AF895" s="192">
        <f>HLOOKUP(MAX(T895:AD895),T895:$AD$1158,COUNT(AD895:$AD$1158),FALSE)</f>
        <v>155000</v>
      </c>
      <c r="AK895">
        <v>892</v>
      </c>
      <c r="AL895" s="198">
        <v>56651602.668394178</v>
      </c>
    </row>
    <row r="896" spans="13:38" x14ac:dyDescent="0.25">
      <c r="M896">
        <v>894</v>
      </c>
      <c r="N896">
        <f t="shared" si="57"/>
        <v>-5</v>
      </c>
      <c r="O896">
        <f t="shared" si="58"/>
        <v>3000</v>
      </c>
      <c r="P896">
        <f t="shared" si="59"/>
        <v>0.45</v>
      </c>
      <c r="S896">
        <v>894</v>
      </c>
      <c r="T896" s="192">
        <v>62888154.69498498</v>
      </c>
      <c r="U896" s="192">
        <v>63046924.788863577</v>
      </c>
      <c r="V896" s="192">
        <v>63026472.43546851</v>
      </c>
      <c r="W896" s="192">
        <v>62839878.74976892</v>
      </c>
      <c r="X896" s="192">
        <v>62145781.688297726</v>
      </c>
      <c r="Y896" s="192">
        <v>61286688.645602271</v>
      </c>
      <c r="Z896" s="192">
        <v>61465102.27407448</v>
      </c>
      <c r="AA896" s="192">
        <v>61491367.183732405</v>
      </c>
      <c r="AB896" s="192">
        <v>61400862.063812144</v>
      </c>
      <c r="AC896" s="192">
        <v>60873403.417014293</v>
      </c>
      <c r="AD896" s="192">
        <v>60106469.863452047</v>
      </c>
      <c r="AE896" s="192">
        <f t="shared" si="60"/>
        <v>63046924.788863577</v>
      </c>
      <c r="AF896" s="192">
        <f>HLOOKUP(MAX(T896:AD896),T896:$AD$1158,COUNT(AD896:$AD$1158),FALSE)</f>
        <v>155000</v>
      </c>
      <c r="AK896">
        <v>893</v>
      </c>
      <c r="AL896" s="198">
        <v>59469375.87185327</v>
      </c>
    </row>
    <row r="897" spans="13:38" x14ac:dyDescent="0.25">
      <c r="M897">
        <v>895</v>
      </c>
      <c r="N897">
        <f t="shared" si="57"/>
        <v>0</v>
      </c>
      <c r="O897">
        <f t="shared" si="58"/>
        <v>3000</v>
      </c>
      <c r="P897">
        <f t="shared" si="59"/>
        <v>0.45</v>
      </c>
      <c r="S897">
        <v>895</v>
      </c>
      <c r="T897" s="192">
        <v>65266221.824614614</v>
      </c>
      <c r="U897" s="192">
        <v>65570244.94061254</v>
      </c>
      <c r="V897" s="192">
        <v>66007076.618210286</v>
      </c>
      <c r="W897" s="192">
        <v>65591012.044522002</v>
      </c>
      <c r="X897" s="192">
        <v>65010821.554552883</v>
      </c>
      <c r="Y897" s="192">
        <v>64653505.815419644</v>
      </c>
      <c r="Z897" s="192">
        <v>64773952.823843002</v>
      </c>
      <c r="AA897" s="192">
        <v>64698126.764493719</v>
      </c>
      <c r="AB897" s="192">
        <v>64626484.170293614</v>
      </c>
      <c r="AC897" s="192">
        <v>64164988.100656271</v>
      </c>
      <c r="AD897" s="192">
        <v>64070809.658976749</v>
      </c>
      <c r="AE897" s="192">
        <f t="shared" si="60"/>
        <v>66007076.618210286</v>
      </c>
      <c r="AF897" s="192">
        <f>HLOOKUP(MAX(T897:AD897),T897:$AD$1158,COUNT(AD897:$AD$1158),FALSE)</f>
        <v>160000</v>
      </c>
      <c r="AK897">
        <v>894</v>
      </c>
      <c r="AL897" s="198">
        <v>62617375.202195697</v>
      </c>
    </row>
    <row r="898" spans="13:38" x14ac:dyDescent="0.25">
      <c r="M898">
        <v>896</v>
      </c>
      <c r="N898">
        <f t="shared" si="57"/>
        <v>10</v>
      </c>
      <c r="O898">
        <f t="shared" si="58"/>
        <v>3000</v>
      </c>
      <c r="P898">
        <f t="shared" si="59"/>
        <v>0.45</v>
      </c>
      <c r="S898">
        <v>896</v>
      </c>
      <c r="T898" s="192">
        <v>70398764.262886211</v>
      </c>
      <c r="U898" s="192">
        <v>70912603.238580659</v>
      </c>
      <c r="V898" s="192">
        <v>71171737.11203745</v>
      </c>
      <c r="W898" s="192">
        <v>71109027.211381584</v>
      </c>
      <c r="X898" s="192">
        <v>71076666.783462346</v>
      </c>
      <c r="Y898" s="192">
        <v>70487379.272209764</v>
      </c>
      <c r="Z898" s="192">
        <v>70830897.26828745</v>
      </c>
      <c r="AA898" s="192">
        <v>71171722.604257092</v>
      </c>
      <c r="AB898" s="192">
        <v>71499723.946528196</v>
      </c>
      <c r="AC898" s="192">
        <v>71436644.881134674</v>
      </c>
      <c r="AD898" s="192">
        <v>71020038.05403848</v>
      </c>
      <c r="AE898" s="192">
        <f t="shared" si="60"/>
        <v>71499723.946528196</v>
      </c>
      <c r="AF898" s="192">
        <f>HLOOKUP(MAX(T898:AD898),T898:$AD$1158,COUNT(AD898:$AD$1158),FALSE)</f>
        <v>190000</v>
      </c>
      <c r="AK898">
        <v>895</v>
      </c>
      <c r="AL898" s="198">
        <v>65435148.405654788</v>
      </c>
    </row>
    <row r="899" spans="13:38" x14ac:dyDescent="0.25">
      <c r="M899">
        <v>897</v>
      </c>
      <c r="N899">
        <f t="shared" si="57"/>
        <v>20</v>
      </c>
      <c r="O899">
        <f t="shared" si="58"/>
        <v>3000</v>
      </c>
      <c r="P899">
        <f t="shared" si="59"/>
        <v>0.45</v>
      </c>
      <c r="S899">
        <v>897</v>
      </c>
      <c r="T899" s="192">
        <v>75117282.781404719</v>
      </c>
      <c r="U899" s="192">
        <v>75854192.744753495</v>
      </c>
      <c r="V899" s="192">
        <v>76755257.720319331</v>
      </c>
      <c r="W899" s="192">
        <v>76933710.129977256</v>
      </c>
      <c r="X899" s="192">
        <v>76687469.252598137</v>
      </c>
      <c r="Y899" s="192">
        <v>76794386.811433017</v>
      </c>
      <c r="Z899" s="192">
        <v>77379067.11782448</v>
      </c>
      <c r="AA899" s="192">
        <v>77809194.271888271</v>
      </c>
      <c r="AB899" s="192">
        <v>78160065.060211316</v>
      </c>
      <c r="AC899" s="192">
        <v>78162802.288542077</v>
      </c>
      <c r="AD899" s="192">
        <v>78579022.830916047</v>
      </c>
      <c r="AE899" s="192">
        <f t="shared" si="60"/>
        <v>78579022.830916047</v>
      </c>
      <c r="AF899" s="192">
        <f>HLOOKUP(MAX(T899:AD899),T899:$AD$1158,COUNT(AD899:$AD$1158),FALSE)</f>
        <v>200000</v>
      </c>
      <c r="AK899">
        <v>896</v>
      </c>
      <c r="AL899" s="198">
        <v>71123484.069090754</v>
      </c>
    </row>
    <row r="900" spans="13:38" x14ac:dyDescent="0.25">
      <c r="M900">
        <v>898</v>
      </c>
      <c r="N900">
        <f t="shared" ref="N900:N963" si="61">VLOOKUP(ROUNDUP(MOD(M900,15),0),$J$2:$K$17,2,FALSE)</f>
        <v>30</v>
      </c>
      <c r="O900">
        <f t="shared" ref="O900:O963" si="62">VLOOKUP(ROUNDUP(MOD(M900/15,11),0),$J$20:$K$31,2,FALSE)</f>
        <v>3000</v>
      </c>
      <c r="P900">
        <f t="shared" ref="P900:P963" si="63">VLOOKUP(ROUNDUP(MOD(M900/165,7),0),$J$34:$K$41,2,FALSE)</f>
        <v>0.45</v>
      </c>
      <c r="S900">
        <v>898</v>
      </c>
      <c r="T900" s="192">
        <v>80218478.769059047</v>
      </c>
      <c r="U900" s="192">
        <v>81229379.416885704</v>
      </c>
      <c r="V900" s="192">
        <v>81919918.214146495</v>
      </c>
      <c r="W900" s="192">
        <v>82321441.611458749</v>
      </c>
      <c r="X900" s="192">
        <v>82790588.626312152</v>
      </c>
      <c r="Y900" s="192">
        <v>82628260.268223137</v>
      </c>
      <c r="Z900" s="192">
        <v>83436011.562268943</v>
      </c>
      <c r="AA900" s="192">
        <v>84241070.196206689</v>
      </c>
      <c r="AB900" s="192">
        <v>85233761.369367704</v>
      </c>
      <c r="AC900" s="192">
        <v>85479142.831559047</v>
      </c>
      <c r="AD900" s="192">
        <v>85528251.225977778</v>
      </c>
      <c r="AE900" s="192">
        <f t="shared" ref="AE900:AE963" si="64">MAX(T900:AD900)</f>
        <v>85528251.225977778</v>
      </c>
      <c r="AF900" s="192">
        <f>HLOOKUP(MAX(T900:AD900),T900:$AD$1158,COUNT(AD900:$AD$1158),FALSE)</f>
        <v>200000</v>
      </c>
      <c r="AK900">
        <v>897</v>
      </c>
      <c r="AL900" s="198">
        <v>76838507.634432912</v>
      </c>
    </row>
    <row r="901" spans="13:38" x14ac:dyDescent="0.25">
      <c r="M901">
        <v>899</v>
      </c>
      <c r="N901">
        <f t="shared" si="61"/>
        <v>40</v>
      </c>
      <c r="O901">
        <f t="shared" si="62"/>
        <v>3000</v>
      </c>
      <c r="P901">
        <f t="shared" si="63"/>
        <v>0.45</v>
      </c>
      <c r="S901">
        <v>899</v>
      </c>
      <c r="T901" s="192">
        <v>84936997.287577569</v>
      </c>
      <c r="U901" s="192">
        <v>86170968.92305854</v>
      </c>
      <c r="V901" s="192">
        <v>87503438.822428405</v>
      </c>
      <c r="W901" s="192">
        <v>88181916.751312137</v>
      </c>
      <c r="X901" s="192">
        <v>88537068.982536405</v>
      </c>
      <c r="Y901" s="192">
        <v>88974023.875797734</v>
      </c>
      <c r="Z901" s="192">
        <v>90024419.403704122</v>
      </c>
      <c r="AA901" s="192">
        <v>91030402.356057525</v>
      </c>
      <c r="AB901" s="192">
        <v>91736847.789120778</v>
      </c>
      <c r="AC901" s="192">
        <v>92205300.23896648</v>
      </c>
      <c r="AD901" s="192">
        <v>93041070.316769958</v>
      </c>
      <c r="AE901" s="192">
        <f t="shared" si="64"/>
        <v>93041070.316769958</v>
      </c>
      <c r="AF901" s="192">
        <f>HLOOKUP(MAX(T901:AD901),T901:$AD$1158,COUNT(AD901:$AD$1158),FALSE)</f>
        <v>200000</v>
      </c>
      <c r="AK901">
        <v>898</v>
      </c>
      <c r="AL901" s="198">
        <v>82607493.550882116</v>
      </c>
    </row>
    <row r="902" spans="13:38" x14ac:dyDescent="0.25">
      <c r="M902">
        <v>900</v>
      </c>
      <c r="N902">
        <f t="shared" si="61"/>
        <v>50</v>
      </c>
      <c r="O902">
        <f t="shared" si="62"/>
        <v>3000</v>
      </c>
      <c r="P902">
        <f t="shared" si="63"/>
        <v>0.45</v>
      </c>
      <c r="S902">
        <v>900</v>
      </c>
      <c r="T902" s="192">
        <v>90069539.725849181</v>
      </c>
      <c r="U902" s="192">
        <v>91513327.221026644</v>
      </c>
      <c r="V902" s="192">
        <v>92668099.316255555</v>
      </c>
      <c r="W902" s="192">
        <v>93569648.232793629</v>
      </c>
      <c r="X902" s="192">
        <v>94467236.324357405</v>
      </c>
      <c r="Y902" s="192">
        <v>94807897.332587838</v>
      </c>
      <c r="Z902" s="192">
        <v>96227830.138657823</v>
      </c>
      <c r="AA902" s="192">
        <v>97310417.788156271</v>
      </c>
      <c r="AB902" s="192">
        <v>98767342.259285375</v>
      </c>
      <c r="AC902" s="192">
        <v>99476957.019444838</v>
      </c>
      <c r="AD902" s="192">
        <v>99990298.711831689</v>
      </c>
      <c r="AE902" s="192">
        <f t="shared" si="64"/>
        <v>99990298.711831689</v>
      </c>
      <c r="AF902" s="192">
        <f>HLOOKUP(MAX(T902:AD902),T902:$AD$1158,COUNT(AD902:$AD$1158),FALSE)</f>
        <v>200000</v>
      </c>
      <c r="AK902">
        <v>899</v>
      </c>
      <c r="AL902" s="198">
        <v>88322517.116224274</v>
      </c>
    </row>
    <row r="903" spans="13:38" x14ac:dyDescent="0.25">
      <c r="M903">
        <v>901</v>
      </c>
      <c r="N903">
        <f t="shared" si="61"/>
        <v>-75</v>
      </c>
      <c r="O903">
        <f t="shared" si="62"/>
        <v>5000</v>
      </c>
      <c r="P903">
        <f t="shared" si="63"/>
        <v>0.45</v>
      </c>
      <c r="S903">
        <v>901</v>
      </c>
      <c r="T903" s="192">
        <v>27807380.919907808</v>
      </c>
      <c r="U903" s="192">
        <v>26804297.956301846</v>
      </c>
      <c r="V903" s="192">
        <v>24906415.368853282</v>
      </c>
      <c r="W903" s="192">
        <v>22986342.990702566</v>
      </c>
      <c r="X903" s="192">
        <v>20739589.237166043</v>
      </c>
      <c r="Y903" s="192">
        <v>18674398.626633633</v>
      </c>
      <c r="Z903" s="192">
        <v>17078795.127083734</v>
      </c>
      <c r="AA903" s="192">
        <v>15286918.559761208</v>
      </c>
      <c r="AB903" s="192">
        <v>13497127.656661924</v>
      </c>
      <c r="AC903" s="192">
        <v>11698557.858565221</v>
      </c>
      <c r="AD903" s="192">
        <v>9503832.7428244781</v>
      </c>
      <c r="AE903" s="192">
        <f t="shared" si="64"/>
        <v>27807380.919907808</v>
      </c>
      <c r="AF903" s="192">
        <f>HLOOKUP(MAX(T903:AD903),T903:$AD$1158,COUNT(AD903:$AD$1158),FALSE)</f>
        <v>150000</v>
      </c>
      <c r="AK903">
        <v>900</v>
      </c>
      <c r="AL903" s="198">
        <v>94091503.032673463</v>
      </c>
    </row>
    <row r="904" spans="13:38" x14ac:dyDescent="0.25">
      <c r="M904">
        <v>902</v>
      </c>
      <c r="N904">
        <f t="shared" si="61"/>
        <v>-65</v>
      </c>
      <c r="O904">
        <f t="shared" si="62"/>
        <v>5000</v>
      </c>
      <c r="P904">
        <f t="shared" si="63"/>
        <v>0.45</v>
      </c>
      <c r="S904">
        <v>902</v>
      </c>
      <c r="T904" s="192">
        <v>32865896.303781271</v>
      </c>
      <c r="U904" s="192">
        <v>31677831.906919129</v>
      </c>
      <c r="V904" s="192">
        <v>30234610.295550819</v>
      </c>
      <c r="W904" s="192">
        <v>28772791.076157816</v>
      </c>
      <c r="X904" s="192">
        <v>26731859.523945875</v>
      </c>
      <c r="Y904" s="192">
        <v>24440216.527868204</v>
      </c>
      <c r="Z904" s="192">
        <v>23067684.015972625</v>
      </c>
      <c r="AA904" s="192">
        <v>22002675.777482405</v>
      </c>
      <c r="AB904" s="192">
        <v>20298438.179424271</v>
      </c>
      <c r="AC904" s="192">
        <v>18517662.917400092</v>
      </c>
      <c r="AD904" s="192">
        <v>16385005.582330652</v>
      </c>
      <c r="AE904" s="192">
        <f t="shared" si="64"/>
        <v>32865896.303781271</v>
      </c>
      <c r="AF904" s="192">
        <f>HLOOKUP(MAX(T904:AD904),T904:$AD$1158,COUNT(AD904:$AD$1158),FALSE)</f>
        <v>150000</v>
      </c>
      <c r="AK904">
        <v>901</v>
      </c>
      <c r="AL904" s="198">
        <v>21788650.890653837</v>
      </c>
    </row>
    <row r="905" spans="13:38" x14ac:dyDescent="0.25">
      <c r="M905">
        <v>903</v>
      </c>
      <c r="N905">
        <f t="shared" si="61"/>
        <v>-55</v>
      </c>
      <c r="O905">
        <f t="shared" si="62"/>
        <v>5000</v>
      </c>
      <c r="P905">
        <f t="shared" si="63"/>
        <v>0.45</v>
      </c>
      <c r="S905">
        <v>903</v>
      </c>
      <c r="T905" s="192">
        <v>37516359.266744234</v>
      </c>
      <c r="U905" s="192">
        <v>36946615.262757607</v>
      </c>
      <c r="V905" s="192">
        <v>35744555.961703077</v>
      </c>
      <c r="W905" s="192">
        <v>34092467.002083734</v>
      </c>
      <c r="X905" s="192">
        <v>32274606.437526122</v>
      </c>
      <c r="Y905" s="192">
        <v>30673649.124961823</v>
      </c>
      <c r="Z905" s="192">
        <v>29542278.923380036</v>
      </c>
      <c r="AA905" s="192">
        <v>28214635.654025607</v>
      </c>
      <c r="AB905" s="192">
        <v>26889078.048894439</v>
      </c>
      <c r="AC905" s="192">
        <v>25457431.9181717</v>
      </c>
      <c r="AD905" s="192">
        <v>23869963.304810077</v>
      </c>
      <c r="AE905" s="192">
        <f t="shared" si="64"/>
        <v>37516359.266744234</v>
      </c>
      <c r="AF905" s="192">
        <f>HLOOKUP(MAX(T905:AD905),T905:$AD$1158,COUNT(AD905:$AD$1158),FALSE)</f>
        <v>150000</v>
      </c>
      <c r="AK905">
        <v>902</v>
      </c>
      <c r="AL905" s="198">
        <v>27680848.482325725</v>
      </c>
    </row>
    <row r="906" spans="13:38" x14ac:dyDescent="0.25">
      <c r="M906">
        <v>904</v>
      </c>
      <c r="N906">
        <f t="shared" si="61"/>
        <v>-45</v>
      </c>
      <c r="O906">
        <f t="shared" si="62"/>
        <v>5000</v>
      </c>
      <c r="P906">
        <f t="shared" si="63"/>
        <v>0.45</v>
      </c>
      <c r="S906">
        <v>904</v>
      </c>
      <c r="T906" s="192">
        <v>42543980.31226892</v>
      </c>
      <c r="U906" s="192">
        <v>41852525.475270465</v>
      </c>
      <c r="V906" s="192">
        <v>40841160.899974681</v>
      </c>
      <c r="W906" s="192">
        <v>39765826.738773547</v>
      </c>
      <c r="X906" s="192">
        <v>38303698.756841972</v>
      </c>
      <c r="Y906" s="192">
        <v>36439467.02619639</v>
      </c>
      <c r="Z906" s="192">
        <v>35531167.81226892</v>
      </c>
      <c r="AA906" s="192">
        <v>34971660.674923241</v>
      </c>
      <c r="AB906" s="192">
        <v>33596339.172865629</v>
      </c>
      <c r="AC906" s="192">
        <v>32418078.257870778</v>
      </c>
      <c r="AD906" s="192">
        <v>30751136.144316249</v>
      </c>
      <c r="AE906" s="192">
        <f t="shared" si="64"/>
        <v>42543980.31226892</v>
      </c>
      <c r="AF906" s="192">
        <f>HLOOKUP(MAX(T906:AD906),T906:$AD$1158,COUNT(AD906:$AD$1158),FALSE)</f>
        <v>150000</v>
      </c>
      <c r="AK906">
        <v>903</v>
      </c>
      <c r="AL906" s="198">
        <v>33131029.874760017</v>
      </c>
    </row>
    <row r="907" spans="13:38" x14ac:dyDescent="0.25">
      <c r="M907">
        <v>905</v>
      </c>
      <c r="N907">
        <f t="shared" si="61"/>
        <v>-35</v>
      </c>
      <c r="O907">
        <f t="shared" si="62"/>
        <v>5000</v>
      </c>
      <c r="P907">
        <f t="shared" si="63"/>
        <v>0.45</v>
      </c>
      <c r="S907">
        <v>905</v>
      </c>
      <c r="T907" s="192">
        <v>47194443.275231898</v>
      </c>
      <c r="U907" s="192">
        <v>47121308.83110895</v>
      </c>
      <c r="V907" s="192">
        <v>46351106.566126958</v>
      </c>
      <c r="W907" s="192">
        <v>45327229.010185592</v>
      </c>
      <c r="X907" s="192">
        <v>43846445.670422219</v>
      </c>
      <c r="Y907" s="192">
        <v>42711203.579372831</v>
      </c>
      <c r="Z907" s="192">
        <v>42045548.599305965</v>
      </c>
      <c r="AA907" s="192">
        <v>41183620.55146645</v>
      </c>
      <c r="AB907" s="192">
        <v>40323778.167850196</v>
      </c>
      <c r="AC907" s="192">
        <v>39616160.09621954</v>
      </c>
      <c r="AD907" s="192">
        <v>38190380.292978801</v>
      </c>
      <c r="AE907" s="192">
        <f t="shared" si="64"/>
        <v>47194443.275231898</v>
      </c>
      <c r="AF907" s="192">
        <f>HLOOKUP(MAX(T907:AD907),T907:$AD$1158,COUNT(AD907:$AD$1158),FALSE)</f>
        <v>150000</v>
      </c>
      <c r="AK907">
        <v>904</v>
      </c>
      <c r="AL907" s="198">
        <v>39023227.466431908</v>
      </c>
    </row>
    <row r="908" spans="13:38" x14ac:dyDescent="0.25">
      <c r="M908">
        <v>906</v>
      </c>
      <c r="N908">
        <f t="shared" si="61"/>
        <v>-25</v>
      </c>
      <c r="O908">
        <f t="shared" si="62"/>
        <v>5000</v>
      </c>
      <c r="P908">
        <f t="shared" si="63"/>
        <v>0.45</v>
      </c>
      <c r="S908">
        <v>906</v>
      </c>
      <c r="T908" s="192">
        <v>52154096.776389293</v>
      </c>
      <c r="U908" s="192">
        <v>51994842.781726226</v>
      </c>
      <c r="V908" s="192">
        <v>51447711.504398555</v>
      </c>
      <c r="W908" s="192">
        <v>50836610.641165525</v>
      </c>
      <c r="X908" s="192">
        <v>49757707.485622838</v>
      </c>
      <c r="Y908" s="192">
        <v>48477021.480607398</v>
      </c>
      <c r="Z908" s="192">
        <v>48034437.488194846</v>
      </c>
      <c r="AA908" s="192">
        <v>47808588.60219948</v>
      </c>
      <c r="AB908" s="192">
        <v>47280697.695885181</v>
      </c>
      <c r="AC908" s="192">
        <v>46274261.94807139</v>
      </c>
      <c r="AD908" s="192">
        <v>45071553.132484972</v>
      </c>
      <c r="AE908" s="192">
        <f t="shared" si="64"/>
        <v>52154096.776389293</v>
      </c>
      <c r="AF908" s="192">
        <f>HLOOKUP(MAX(T908:AD908),T908:$AD$1158,COUNT(AD908:$AD$1158),FALSE)</f>
        <v>150000</v>
      </c>
      <c r="AK908">
        <v>905</v>
      </c>
      <c r="AL908" s="198">
        <v>44473408.858866192</v>
      </c>
    </row>
    <row r="909" spans="13:38" x14ac:dyDescent="0.25">
      <c r="M909">
        <v>907</v>
      </c>
      <c r="N909">
        <f t="shared" si="61"/>
        <v>-15</v>
      </c>
      <c r="O909">
        <f t="shared" si="62"/>
        <v>5000</v>
      </c>
      <c r="P909">
        <f t="shared" si="63"/>
        <v>0.45</v>
      </c>
      <c r="S909">
        <v>907</v>
      </c>
      <c r="T909" s="192">
        <v>56804559.739352256</v>
      </c>
      <c r="U909" s="192">
        <v>57192398.361394443</v>
      </c>
      <c r="V909" s="192">
        <v>56991515.355993204</v>
      </c>
      <c r="W909" s="192">
        <v>56398012.912577569</v>
      </c>
      <c r="X909" s="192">
        <v>55552317.101749383</v>
      </c>
      <c r="Y909" s="192">
        <v>54710454.077701025</v>
      </c>
      <c r="Z909" s="192">
        <v>54421503.460417069</v>
      </c>
      <c r="AA909" s="192">
        <v>54302820.252469547</v>
      </c>
      <c r="AB909" s="192">
        <v>53715728.560082719</v>
      </c>
      <c r="AC909" s="192">
        <v>53472343.786420152</v>
      </c>
      <c r="AD909" s="192">
        <v>52556510.854964398</v>
      </c>
      <c r="AE909" s="192">
        <f t="shared" si="64"/>
        <v>57192398.361394443</v>
      </c>
      <c r="AF909" s="192">
        <f>HLOOKUP(MAX(T909:AD909),T909:$AD$1158,COUNT(AD909:$AD$1158),FALSE)</f>
        <v>155000</v>
      </c>
      <c r="AK909">
        <v>906</v>
      </c>
      <c r="AL909" s="198">
        <v>50401813.544184677</v>
      </c>
    </row>
    <row r="910" spans="13:38" x14ac:dyDescent="0.25">
      <c r="M910">
        <v>908</v>
      </c>
      <c r="N910">
        <f t="shared" si="61"/>
        <v>-10</v>
      </c>
      <c r="O910">
        <f t="shared" si="62"/>
        <v>5000</v>
      </c>
      <c r="P910">
        <f t="shared" si="63"/>
        <v>0.45</v>
      </c>
      <c r="S910">
        <v>908</v>
      </c>
      <c r="T910" s="192">
        <v>59556380.244753487</v>
      </c>
      <c r="U910" s="192">
        <v>59680967.355736002</v>
      </c>
      <c r="V910" s="192">
        <v>59485644.728421189</v>
      </c>
      <c r="W910" s="192">
        <v>59036646.810147017</v>
      </c>
      <c r="X910" s="192">
        <v>58580266.481250405</v>
      </c>
      <c r="Y910" s="192">
        <v>57532076.698585801</v>
      </c>
      <c r="Z910" s="192">
        <v>57479605.312268935</v>
      </c>
      <c r="AA910" s="192">
        <v>57342771.705658846</v>
      </c>
      <c r="AB910" s="192">
        <v>57231124.087989084</v>
      </c>
      <c r="AC910" s="192">
        <v>56774855.722184062</v>
      </c>
      <c r="AD910" s="192">
        <v>55923955.55661048</v>
      </c>
      <c r="AE910" s="192">
        <f t="shared" si="64"/>
        <v>59680967.355736002</v>
      </c>
      <c r="AF910" s="192">
        <f>HLOOKUP(MAX(T910:AD910),T910:$AD$1158,COUNT(AD910:$AD$1158),FALSE)</f>
        <v>155000</v>
      </c>
      <c r="AK910">
        <v>907</v>
      </c>
      <c r="AL910" s="198">
        <v>55851994.936618954</v>
      </c>
    </row>
    <row r="911" spans="13:38" x14ac:dyDescent="0.25">
      <c r="M911">
        <v>909</v>
      </c>
      <c r="N911">
        <f t="shared" si="61"/>
        <v>-5</v>
      </c>
      <c r="O911">
        <f t="shared" si="62"/>
        <v>5000</v>
      </c>
      <c r="P911">
        <f t="shared" si="63"/>
        <v>0.45</v>
      </c>
      <c r="S911">
        <v>909</v>
      </c>
      <c r="T911" s="192">
        <v>61863075.123225711</v>
      </c>
      <c r="U911" s="192">
        <v>62065932.312011719</v>
      </c>
      <c r="V911" s="192">
        <v>62088120.294264808</v>
      </c>
      <c r="W911" s="192">
        <v>61942734.652546696</v>
      </c>
      <c r="X911" s="192">
        <v>61292724.685982913</v>
      </c>
      <c r="Y911" s="192">
        <v>60476271.978935599</v>
      </c>
      <c r="Z911" s="192">
        <v>60682527.765972629</v>
      </c>
      <c r="AA911" s="192">
        <v>60736305.696463883</v>
      </c>
      <c r="AB911" s="192">
        <v>60672648.088117689</v>
      </c>
      <c r="AC911" s="192">
        <v>60174677.288542069</v>
      </c>
      <c r="AD911" s="192">
        <v>59437683.694470562</v>
      </c>
      <c r="AE911" s="192">
        <f t="shared" si="64"/>
        <v>62088120.294264808</v>
      </c>
      <c r="AF911" s="192">
        <f>HLOOKUP(MAX(T911:AD911),T911:$AD$1158,COUNT(AD911:$AD$1158),FALSE)</f>
        <v>160000</v>
      </c>
      <c r="AK911">
        <v>908</v>
      </c>
      <c r="AL911" s="198">
        <v>58635016.98267065</v>
      </c>
    </row>
    <row r="912" spans="13:38" x14ac:dyDescent="0.25">
      <c r="M912">
        <v>910</v>
      </c>
      <c r="N912">
        <f t="shared" si="61"/>
        <v>0</v>
      </c>
      <c r="O912">
        <f t="shared" si="62"/>
        <v>5000</v>
      </c>
      <c r="P912">
        <f t="shared" si="63"/>
        <v>0.45</v>
      </c>
      <c r="S912">
        <v>910</v>
      </c>
      <c r="T912" s="192">
        <v>64206843.207716465</v>
      </c>
      <c r="U912" s="192">
        <v>64554501.306353286</v>
      </c>
      <c r="V912" s="192">
        <v>65029448.580015838</v>
      </c>
      <c r="W912" s="192">
        <v>64659116.789892375</v>
      </c>
      <c r="X912" s="192">
        <v>64123013.394830644</v>
      </c>
      <c r="Y912" s="192">
        <v>63803813.251762241</v>
      </c>
      <c r="Z912" s="192">
        <v>63954200.219676338</v>
      </c>
      <c r="AA912" s="192">
        <v>63908314.119817793</v>
      </c>
      <c r="AB912" s="192">
        <v>63864513.684182502</v>
      </c>
      <c r="AC912" s="192">
        <v>63432957.574035898</v>
      </c>
      <c r="AD912" s="192">
        <v>63363199.70527304</v>
      </c>
      <c r="AE912" s="192">
        <f t="shared" si="64"/>
        <v>65029448.580015838</v>
      </c>
      <c r="AF912" s="192">
        <f>HLOOKUP(MAX(T912:AD912),T912:$AD$1158,COUNT(AD912:$AD$1158),FALSE)</f>
        <v>160000</v>
      </c>
      <c r="AK912">
        <v>909</v>
      </c>
      <c r="AL912" s="198">
        <v>61744192.528290853</v>
      </c>
    </row>
    <row r="913" spans="13:38" x14ac:dyDescent="0.25">
      <c r="M913">
        <v>911</v>
      </c>
      <c r="N913">
        <f t="shared" si="61"/>
        <v>10</v>
      </c>
      <c r="O913">
        <f t="shared" si="62"/>
        <v>5000</v>
      </c>
      <c r="P913">
        <f t="shared" si="63"/>
        <v>0.45</v>
      </c>
      <c r="S913">
        <v>911</v>
      </c>
      <c r="T913" s="192">
        <v>69265358.591589913</v>
      </c>
      <c r="U913" s="192">
        <v>69823284.662191764</v>
      </c>
      <c r="V913" s="192">
        <v>70126053.51828745</v>
      </c>
      <c r="W913" s="192">
        <v>70107430.712538987</v>
      </c>
      <c r="X913" s="192">
        <v>70115283.681610495</v>
      </c>
      <c r="Y913" s="192">
        <v>69569631.152996808</v>
      </c>
      <c r="Z913" s="192">
        <v>69943089.108565226</v>
      </c>
      <c r="AA913" s="192">
        <v>70311756.603099689</v>
      </c>
      <c r="AB913" s="192">
        <v>70665824.206944853</v>
      </c>
      <c r="AC913" s="192">
        <v>70631039.412384674</v>
      </c>
      <c r="AD913" s="192">
        <v>70244372.544779211</v>
      </c>
      <c r="AE913" s="192">
        <f t="shared" si="64"/>
        <v>70665824.206944853</v>
      </c>
      <c r="AF913" s="192">
        <f>HLOOKUP(MAX(T913:AD913),T913:$AD$1158,COUNT(AD913:$AD$1158),FALSE)</f>
        <v>190000</v>
      </c>
      <c r="AK913">
        <v>910</v>
      </c>
      <c r="AL913" s="198">
        <v>64527214.574342549</v>
      </c>
    </row>
    <row r="914" spans="13:38" x14ac:dyDescent="0.25">
      <c r="M914">
        <v>912</v>
      </c>
      <c r="N914">
        <f t="shared" si="61"/>
        <v>20</v>
      </c>
      <c r="O914">
        <f t="shared" si="62"/>
        <v>5000</v>
      </c>
      <c r="P914">
        <f t="shared" si="63"/>
        <v>0.45</v>
      </c>
      <c r="S914">
        <v>912</v>
      </c>
      <c r="T914" s="192">
        <v>73915821.554552868</v>
      </c>
      <c r="U914" s="192">
        <v>74696818.612809047</v>
      </c>
      <c r="V914" s="192">
        <v>75635999.184439704</v>
      </c>
      <c r="W914" s="192">
        <v>75858538.689005032</v>
      </c>
      <c r="X914" s="192">
        <v>75658030.595190734</v>
      </c>
      <c r="Y914" s="192">
        <v>75803063.750090435</v>
      </c>
      <c r="Z914" s="192">
        <v>76417684.015972629</v>
      </c>
      <c r="AA914" s="192">
        <v>76877299.017258644</v>
      </c>
      <c r="AB914" s="192">
        <v>77256464.076415002</v>
      </c>
      <c r="AC914" s="192">
        <v>77289141.264236525</v>
      </c>
      <c r="AD914" s="192">
        <v>77729330.267258644</v>
      </c>
      <c r="AE914" s="192">
        <f t="shared" si="64"/>
        <v>77729330.267258644</v>
      </c>
      <c r="AF914" s="192">
        <f>HLOOKUP(MAX(T914:AD914),T914:$AD$1158,COUNT(AD914:$AD$1158),FALSE)</f>
        <v>200000</v>
      </c>
      <c r="AK914">
        <v>911</v>
      </c>
      <c r="AL914" s="198">
        <v>70145396.881297022</v>
      </c>
    </row>
    <row r="915" spans="13:38" x14ac:dyDescent="0.25">
      <c r="M915">
        <v>913</v>
      </c>
      <c r="N915">
        <f t="shared" si="61"/>
        <v>30</v>
      </c>
      <c r="O915">
        <f t="shared" si="62"/>
        <v>5000</v>
      </c>
      <c r="P915">
        <f t="shared" si="63"/>
        <v>0.45</v>
      </c>
      <c r="S915">
        <v>913</v>
      </c>
      <c r="T915" s="192">
        <v>78943442.600077569</v>
      </c>
      <c r="U915" s="192">
        <v>79997978.230543122</v>
      </c>
      <c r="V915" s="192">
        <v>80732604.122711331</v>
      </c>
      <c r="W915" s="192">
        <v>81178214.614930958</v>
      </c>
      <c r="X915" s="192">
        <v>81687122.914506584</v>
      </c>
      <c r="Y915" s="192">
        <v>81568881.651325002</v>
      </c>
      <c r="Z915" s="192">
        <v>82406572.904861525</v>
      </c>
      <c r="AA915" s="192">
        <v>83239473.697364092</v>
      </c>
      <c r="AB915" s="192">
        <v>84256133.331173271</v>
      </c>
      <c r="AC915" s="192">
        <v>84531454.752855361</v>
      </c>
      <c r="AD915" s="192">
        <v>84610503.106764808</v>
      </c>
      <c r="AE915" s="192">
        <f t="shared" si="64"/>
        <v>84610503.106764808</v>
      </c>
      <c r="AF915" s="192">
        <f>HLOOKUP(MAX(T915:AD915),T915:$AD$1158,COUNT(AD915:$AD$1158),FALSE)</f>
        <v>200000</v>
      </c>
      <c r="AK915">
        <v>912</v>
      </c>
      <c r="AL915" s="198">
        <v>75789937.95242621</v>
      </c>
    </row>
    <row r="916" spans="13:38" x14ac:dyDescent="0.25">
      <c r="M916">
        <v>914</v>
      </c>
      <c r="N916">
        <f t="shared" si="61"/>
        <v>40</v>
      </c>
      <c r="O916">
        <f t="shared" si="62"/>
        <v>5000</v>
      </c>
      <c r="P916">
        <f t="shared" si="63"/>
        <v>0.45</v>
      </c>
      <c r="S916">
        <v>914</v>
      </c>
      <c r="T916" s="192">
        <v>83593905.56304054</v>
      </c>
      <c r="U916" s="192">
        <v>84871512.18116039</v>
      </c>
      <c r="V916" s="192">
        <v>86242549.788863584</v>
      </c>
      <c r="W916" s="192">
        <v>86964662.700386196</v>
      </c>
      <c r="X916" s="192">
        <v>87363902.026517898</v>
      </c>
      <c r="Y916" s="192">
        <v>87840618.204501435</v>
      </c>
      <c r="Z916" s="192">
        <v>88920953.691898569</v>
      </c>
      <c r="AA916" s="192">
        <v>89955230.915085286</v>
      </c>
      <c r="AB916" s="192">
        <v>90691164.195370778</v>
      </c>
      <c r="AC916" s="192">
        <v>91189556.604707211</v>
      </c>
      <c r="AD916" s="192">
        <v>92049747.255427375</v>
      </c>
      <c r="AE916" s="192">
        <f t="shared" si="64"/>
        <v>92049747.255427375</v>
      </c>
      <c r="AF916" s="192">
        <f>HLOOKUP(MAX(T916:AD916),T916:$AD$1158,COUNT(AD916:$AD$1158),FALSE)</f>
        <v>200000</v>
      </c>
      <c r="AK916">
        <v>913</v>
      </c>
      <c r="AL916" s="198">
        <v>81487775.86540319</v>
      </c>
    </row>
    <row r="917" spans="13:38" x14ac:dyDescent="0.25">
      <c r="M917">
        <v>915</v>
      </c>
      <c r="N917">
        <f t="shared" si="61"/>
        <v>50</v>
      </c>
      <c r="O917">
        <f t="shared" si="62"/>
        <v>5000</v>
      </c>
      <c r="P917">
        <f t="shared" si="63"/>
        <v>0.45</v>
      </c>
      <c r="S917">
        <v>915</v>
      </c>
      <c r="T917" s="192">
        <v>88652420.946913987</v>
      </c>
      <c r="U917" s="192">
        <v>90140295.536998868</v>
      </c>
      <c r="V917" s="192">
        <v>91339154.727135181</v>
      </c>
      <c r="W917" s="192">
        <v>92284338.626312152</v>
      </c>
      <c r="X917" s="192">
        <v>93222140.114866659</v>
      </c>
      <c r="Y917" s="192">
        <v>93606436.105736002</v>
      </c>
      <c r="Z917" s="192">
        <v>95054663.182639316</v>
      </c>
      <c r="AA917" s="192">
        <v>96167190.791628495</v>
      </c>
      <c r="AB917" s="192">
        <v>97648083.723405764</v>
      </c>
      <c r="AC917" s="192">
        <v>98387638.443055958</v>
      </c>
      <c r="AD917" s="192">
        <v>98930920.09493354</v>
      </c>
      <c r="AE917" s="192">
        <f t="shared" si="64"/>
        <v>98930920.09493354</v>
      </c>
      <c r="AF917" s="192">
        <f>HLOOKUP(MAX(T917:AD917),T917:$AD$1158,COUNT(AD917:$AD$1158),FALSE)</f>
        <v>200000</v>
      </c>
      <c r="AK917">
        <v>914</v>
      </c>
      <c r="AL917" s="198">
        <v>87132316.936532393</v>
      </c>
    </row>
    <row r="918" spans="13:38" x14ac:dyDescent="0.25">
      <c r="M918">
        <v>916</v>
      </c>
      <c r="N918">
        <f t="shared" si="61"/>
        <v>-75</v>
      </c>
      <c r="O918">
        <f t="shared" si="62"/>
        <v>7000</v>
      </c>
      <c r="P918">
        <f t="shared" si="63"/>
        <v>0.45</v>
      </c>
      <c r="S918">
        <v>916</v>
      </c>
      <c r="T918" s="192">
        <v>27280677.360880036</v>
      </c>
      <c r="U918" s="192">
        <v>26315709.993338883</v>
      </c>
      <c r="V918" s="192">
        <v>24464554.836445875</v>
      </c>
      <c r="W918" s="192">
        <v>22587574.906211827</v>
      </c>
      <c r="X918" s="192">
        <v>20384456.135314189</v>
      </c>
      <c r="Y918" s="192">
        <v>18357381.120846599</v>
      </c>
      <c r="Z918" s="192">
        <v>16791717.580787443</v>
      </c>
      <c r="AA918" s="192">
        <v>15029780.972955652</v>
      </c>
      <c r="AB918" s="192">
        <v>13267832.228421185</v>
      </c>
      <c r="AC918" s="192">
        <v>11495328.691898555</v>
      </c>
      <c r="AD918" s="192">
        <v>9328897.8469911441</v>
      </c>
      <c r="AE918" s="192">
        <f t="shared" si="64"/>
        <v>27280677.360880036</v>
      </c>
      <c r="AF918" s="192">
        <f>HLOOKUP(MAX(T918:AD918),T918:$AD$1158,COUNT(AD918:$AD$1158),FALSE)</f>
        <v>150000</v>
      </c>
      <c r="AK918">
        <v>915</v>
      </c>
      <c r="AL918" s="198">
        <v>92830154.849509373</v>
      </c>
    </row>
    <row r="919" spans="13:38" x14ac:dyDescent="0.25">
      <c r="M919">
        <v>917</v>
      </c>
      <c r="N919">
        <f t="shared" si="61"/>
        <v>-65</v>
      </c>
      <c r="O919">
        <f t="shared" si="62"/>
        <v>7000</v>
      </c>
      <c r="P919">
        <f t="shared" si="63"/>
        <v>0.45</v>
      </c>
      <c r="S919">
        <v>917</v>
      </c>
      <c r="T919" s="192">
        <v>32265165.690355346</v>
      </c>
      <c r="U919" s="192">
        <v>31121188.388400614</v>
      </c>
      <c r="V919" s="192">
        <v>29721601.759671185</v>
      </c>
      <c r="W919" s="192">
        <v>28299995.93726892</v>
      </c>
      <c r="X919" s="192">
        <v>26303151.479964402</v>
      </c>
      <c r="Y919" s="192">
        <v>24055143.466525614</v>
      </c>
      <c r="Z919" s="192">
        <v>22712550.914120775</v>
      </c>
      <c r="AA919" s="192">
        <v>21671963.248547211</v>
      </c>
      <c r="AB919" s="192">
        <v>19997213.497711308</v>
      </c>
      <c r="AC919" s="192">
        <v>18244732.506520465</v>
      </c>
      <c r="AD919" s="192">
        <v>16142015.130941764</v>
      </c>
      <c r="AE919" s="192">
        <f t="shared" si="64"/>
        <v>32265165.690355346</v>
      </c>
      <c r="AF919" s="192">
        <f>HLOOKUP(MAX(T919:AD919),T919:$AD$1158,COUNT(AD919:$AD$1158),FALSE)</f>
        <v>150000</v>
      </c>
      <c r="AK919">
        <v>916</v>
      </c>
      <c r="AL919" s="198">
        <v>21414386.764202703</v>
      </c>
    </row>
    <row r="920" spans="13:38" x14ac:dyDescent="0.25">
      <c r="M920">
        <v>918</v>
      </c>
      <c r="N920">
        <f t="shared" si="61"/>
        <v>-55</v>
      </c>
      <c r="O920">
        <f t="shared" si="62"/>
        <v>7000</v>
      </c>
      <c r="P920">
        <f t="shared" si="63"/>
        <v>0.45</v>
      </c>
      <c r="S920">
        <v>918</v>
      </c>
      <c r="T920" s="192">
        <v>36847573.097762756</v>
      </c>
      <c r="U920" s="192">
        <v>36316396.802109458</v>
      </c>
      <c r="V920" s="192">
        <v>35157972.483693823</v>
      </c>
      <c r="W920" s="192">
        <v>33551616.307639293</v>
      </c>
      <c r="X920" s="192">
        <v>31777842.837989092</v>
      </c>
      <c r="Y920" s="192">
        <v>30215001.121489607</v>
      </c>
      <c r="Z920" s="192">
        <v>29113570.879398547</v>
      </c>
      <c r="AA920" s="192">
        <v>27815867.569534868</v>
      </c>
      <c r="AB920" s="192">
        <v>26518152.12296851</v>
      </c>
      <c r="AC920" s="192">
        <v>25113566.900810588</v>
      </c>
      <c r="AD920" s="192">
        <v>23552945.79902304</v>
      </c>
      <c r="AE920" s="192">
        <f t="shared" si="64"/>
        <v>36847573.097762756</v>
      </c>
      <c r="AF920" s="192">
        <f>HLOOKUP(MAX(T920:AD920),T920:$AD$1158,COUNT(AD920:$AD$1158),FALSE)</f>
        <v>150000</v>
      </c>
      <c r="AK920">
        <v>917</v>
      </c>
      <c r="AL920" s="198">
        <v>27233009.413744956</v>
      </c>
    </row>
    <row r="921" spans="13:38" x14ac:dyDescent="0.25">
      <c r="M921">
        <v>919</v>
      </c>
      <c r="N921">
        <f t="shared" si="61"/>
        <v>-45</v>
      </c>
      <c r="O921">
        <f t="shared" si="62"/>
        <v>7000</v>
      </c>
      <c r="P921">
        <f t="shared" si="63"/>
        <v>0.45</v>
      </c>
      <c r="S921">
        <v>919</v>
      </c>
      <c r="T921" s="192">
        <v>41801619.201157816</v>
      </c>
      <c r="U921" s="192">
        <v>41153799.346798241</v>
      </c>
      <c r="V921" s="192">
        <v>40186521.866409875</v>
      </c>
      <c r="W921" s="192">
        <v>39152395.749190219</v>
      </c>
      <c r="X921" s="192">
        <v>37732908.102906786</v>
      </c>
      <c r="Y921" s="192">
        <v>35912763.467168614</v>
      </c>
      <c r="Z921" s="192">
        <v>35034404.21273189</v>
      </c>
      <c r="AA921" s="192">
        <v>34498865.536034361</v>
      </c>
      <c r="AB921" s="192">
        <v>33154478.640458226</v>
      </c>
      <c r="AC921" s="192">
        <v>32003065.237037443</v>
      </c>
      <c r="AD921" s="192">
        <v>30366063.082973655</v>
      </c>
      <c r="AE921" s="192">
        <f t="shared" si="64"/>
        <v>41801619.201157816</v>
      </c>
      <c r="AF921" s="192">
        <f>HLOOKUP(MAX(T921:AD921),T921:$AD$1158,COUNT(AD921:$AD$1158),FALSE)</f>
        <v>150000</v>
      </c>
      <c r="AK921">
        <v>918</v>
      </c>
      <c r="AL921" s="198">
        <v>32615135.250623688</v>
      </c>
    </row>
    <row r="922" spans="13:38" x14ac:dyDescent="0.25">
      <c r="M922">
        <v>920</v>
      </c>
      <c r="N922">
        <f t="shared" si="61"/>
        <v>-35</v>
      </c>
      <c r="O922">
        <f t="shared" si="62"/>
        <v>7000</v>
      </c>
      <c r="P922">
        <f t="shared" si="63"/>
        <v>0.45</v>
      </c>
      <c r="S922">
        <v>920</v>
      </c>
      <c r="T922" s="192">
        <v>46384026.608565226</v>
      </c>
      <c r="U922" s="192">
        <v>46349007.760507092</v>
      </c>
      <c r="V922" s="192">
        <v>45622892.590432502</v>
      </c>
      <c r="W922" s="192">
        <v>44642650.017130032</v>
      </c>
      <c r="X922" s="192">
        <v>43207599.46093148</v>
      </c>
      <c r="Y922" s="192">
        <v>42110472.965946905</v>
      </c>
      <c r="Z922" s="192">
        <v>41474757.945370778</v>
      </c>
      <c r="AA922" s="192">
        <v>40642769.85702201</v>
      </c>
      <c r="AB922" s="192">
        <v>39810769.631970569</v>
      </c>
      <c r="AC922" s="192">
        <v>39127572.133256577</v>
      </c>
      <c r="AD922" s="192">
        <v>37731732.289506584</v>
      </c>
      <c r="AE922" s="192">
        <f t="shared" si="64"/>
        <v>46384026.608565226</v>
      </c>
      <c r="AF922" s="192">
        <f>HLOOKUP(MAX(T922:AD922),T922:$AD$1158,COUNT(AD922:$AD$1158),FALSE)</f>
        <v>150000</v>
      </c>
      <c r="AK922">
        <v>919</v>
      </c>
      <c r="AL922" s="198">
        <v>38433757.900165945</v>
      </c>
    </row>
    <row r="923" spans="13:38" x14ac:dyDescent="0.25">
      <c r="M923">
        <v>921</v>
      </c>
      <c r="N923">
        <f t="shared" si="61"/>
        <v>-25</v>
      </c>
      <c r="O923">
        <f t="shared" si="62"/>
        <v>7000</v>
      </c>
      <c r="P923">
        <f t="shared" si="63"/>
        <v>0.45</v>
      </c>
      <c r="S923">
        <v>921</v>
      </c>
      <c r="T923" s="192">
        <v>51271099.814583734</v>
      </c>
      <c r="U923" s="192">
        <v>51154486.155568823</v>
      </c>
      <c r="V923" s="192">
        <v>50651441.973148555</v>
      </c>
      <c r="W923" s="192">
        <v>50081549.15389701</v>
      </c>
      <c r="X923" s="192">
        <v>49046280.980993204</v>
      </c>
      <c r="Y923" s="192">
        <v>47808235.311625928</v>
      </c>
      <c r="Z923" s="192">
        <v>47395591.278704107</v>
      </c>
      <c r="AA923" s="192">
        <v>47195157.612616152</v>
      </c>
      <c r="AB923" s="192">
        <v>46694114.21787592</v>
      </c>
      <c r="AC923" s="192">
        <v>45717618.429552875</v>
      </c>
      <c r="AD923" s="192">
        <v>44544849.573457196</v>
      </c>
      <c r="AE923" s="192">
        <f t="shared" si="64"/>
        <v>51271099.814583734</v>
      </c>
      <c r="AF923" s="192">
        <f>HLOOKUP(MAX(T923:AD923),T923:$AD$1158,COUNT(AD923:$AD$1158),FALSE)</f>
        <v>150000</v>
      </c>
      <c r="AK923">
        <v>920</v>
      </c>
      <c r="AL923" s="198">
        <v>43815883.737044685</v>
      </c>
    </row>
    <row r="924" spans="13:38" x14ac:dyDescent="0.25">
      <c r="M924">
        <v>922</v>
      </c>
      <c r="N924">
        <f t="shared" si="61"/>
        <v>-15</v>
      </c>
      <c r="O924">
        <f t="shared" si="62"/>
        <v>7000</v>
      </c>
      <c r="P924">
        <f t="shared" si="63"/>
        <v>0.45</v>
      </c>
      <c r="S924">
        <v>922</v>
      </c>
      <c r="T924" s="192">
        <v>55853507.221991152</v>
      </c>
      <c r="U924" s="192">
        <v>56279461.440098152</v>
      </c>
      <c r="V924" s="192">
        <v>56121218.770345055</v>
      </c>
      <c r="W924" s="192">
        <v>55571803.421836823</v>
      </c>
      <c r="X924" s="192">
        <v>54769742.593647517</v>
      </c>
      <c r="Y924" s="192">
        <v>53968092.966589905</v>
      </c>
      <c r="Z924" s="192">
        <v>53710076.955787443</v>
      </c>
      <c r="AA924" s="192">
        <v>53618241.259413987</v>
      </c>
      <c r="AB924" s="192">
        <v>53061089.52651789</v>
      </c>
      <c r="AC924" s="192">
        <v>52842125.32577201</v>
      </c>
      <c r="AD924" s="192">
        <v>51955780.241538472</v>
      </c>
      <c r="AE924" s="192">
        <f t="shared" si="64"/>
        <v>56279461.440098152</v>
      </c>
      <c r="AF924" s="192">
        <f>HLOOKUP(MAX(T924:AD924),T924:$AD$1158,COUNT(AD924:$AD$1158),FALSE)</f>
        <v>155000</v>
      </c>
      <c r="AK924">
        <v>921</v>
      </c>
      <c r="AL924" s="198">
        <v>49670261.36796502</v>
      </c>
    </row>
    <row r="925" spans="13:38" x14ac:dyDescent="0.25">
      <c r="M925">
        <v>923</v>
      </c>
      <c r="N925">
        <f t="shared" si="61"/>
        <v>-10</v>
      </c>
      <c r="O925">
        <f t="shared" si="62"/>
        <v>7000</v>
      </c>
      <c r="P925">
        <f t="shared" si="63"/>
        <v>0.45</v>
      </c>
      <c r="S925">
        <v>923</v>
      </c>
      <c r="T925" s="192">
        <v>58565057.183410898</v>
      </c>
      <c r="U925" s="192">
        <v>58733279.277032293</v>
      </c>
      <c r="V925" s="192">
        <v>58582043.74462489</v>
      </c>
      <c r="W925" s="192">
        <v>58176680.808989607</v>
      </c>
      <c r="X925" s="192">
        <v>57760513.877083734</v>
      </c>
      <c r="Y925" s="192">
        <v>56756411.189326532</v>
      </c>
      <c r="Z925" s="192">
        <v>56733427.650231898</v>
      </c>
      <c r="AA925" s="192">
        <v>56624888.314455144</v>
      </c>
      <c r="AB925" s="192">
        <v>56539306.958359458</v>
      </c>
      <c r="AC925" s="192">
        <v>56110880.751119234</v>
      </c>
      <c r="AD925" s="192">
        <v>55289920.545036413</v>
      </c>
      <c r="AE925" s="192">
        <f t="shared" si="64"/>
        <v>58733279.277032293</v>
      </c>
      <c r="AF925" s="192">
        <f>HLOOKUP(MAX(T925:AD925),T925:$AD$1158,COUNT(AD925:$AD$1158),FALSE)</f>
        <v>155000</v>
      </c>
      <c r="AK925">
        <v>922</v>
      </c>
      <c r="AL925" s="198">
        <v>55052387.204843752</v>
      </c>
    </row>
    <row r="926" spans="13:38" x14ac:dyDescent="0.25">
      <c r="M926">
        <v>924</v>
      </c>
      <c r="N926">
        <f t="shared" si="61"/>
        <v>-5</v>
      </c>
      <c r="O926">
        <f t="shared" si="62"/>
        <v>7000</v>
      </c>
      <c r="P926">
        <f t="shared" si="63"/>
        <v>0.45</v>
      </c>
      <c r="S926">
        <v>924</v>
      </c>
      <c r="T926" s="192">
        <v>60837995.551466458</v>
      </c>
      <c r="U926" s="192">
        <v>61084939.835159868</v>
      </c>
      <c r="V926" s="192">
        <v>61149768.153061099</v>
      </c>
      <c r="W926" s="192">
        <v>61045590.55532448</v>
      </c>
      <c r="X926" s="192">
        <v>60439667.683668099</v>
      </c>
      <c r="Y926" s="192">
        <v>59665855.312268935</v>
      </c>
      <c r="Z926" s="192">
        <v>59899953.257870778</v>
      </c>
      <c r="AA926" s="192">
        <v>59981244.209195368</v>
      </c>
      <c r="AB926" s="192">
        <v>59944434.112423241</v>
      </c>
      <c r="AC926" s="192">
        <v>59475951.160069853</v>
      </c>
      <c r="AD926" s="192">
        <v>58768897.525489084</v>
      </c>
      <c r="AE926" s="192">
        <f t="shared" si="64"/>
        <v>61149768.153061099</v>
      </c>
      <c r="AF926" s="192">
        <f>HLOOKUP(MAX(T926:AD926),T926:$AD$1158,COUNT(AD926:$AD$1158),FALSE)</f>
        <v>160000</v>
      </c>
      <c r="AK926">
        <v>923</v>
      </c>
      <c r="AL926" s="198">
        <v>57800658.093488045</v>
      </c>
    </row>
    <row r="927" spans="13:38" x14ac:dyDescent="0.25">
      <c r="M927">
        <v>925</v>
      </c>
      <c r="N927">
        <f t="shared" si="61"/>
        <v>0</v>
      </c>
      <c r="O927">
        <f t="shared" si="62"/>
        <v>7000</v>
      </c>
      <c r="P927">
        <f t="shared" si="63"/>
        <v>0.45</v>
      </c>
      <c r="S927">
        <v>925</v>
      </c>
      <c r="T927" s="192">
        <v>63147464.590818316</v>
      </c>
      <c r="U927" s="192">
        <v>63538757.672094032</v>
      </c>
      <c r="V927" s="192">
        <v>64051820.541821398</v>
      </c>
      <c r="W927" s="192">
        <v>63727221.535262756</v>
      </c>
      <c r="X927" s="192">
        <v>63235205.235108435</v>
      </c>
      <c r="Y927" s="192">
        <v>62954120.688104831</v>
      </c>
      <c r="Z927" s="192">
        <v>63134447.615509667</v>
      </c>
      <c r="AA927" s="192">
        <v>63118501.475141868</v>
      </c>
      <c r="AB927" s="192">
        <v>63102543.198071398</v>
      </c>
      <c r="AC927" s="192">
        <v>62700927.047415525</v>
      </c>
      <c r="AD927" s="192">
        <v>62655589.751569331</v>
      </c>
      <c r="AE927" s="192">
        <f t="shared" si="64"/>
        <v>64051820.541821398</v>
      </c>
      <c r="AF927" s="192">
        <f>HLOOKUP(MAX(T927:AD927),T927:$AD$1158,COUNT(AD927:$AD$1158),FALSE)</f>
        <v>160000</v>
      </c>
      <c r="AK927">
        <v>924</v>
      </c>
      <c r="AL927" s="198">
        <v>60871009.854386002</v>
      </c>
    </row>
    <row r="928" spans="13:38" x14ac:dyDescent="0.25">
      <c r="M928">
        <v>926</v>
      </c>
      <c r="N928">
        <f t="shared" si="61"/>
        <v>10</v>
      </c>
      <c r="O928">
        <f t="shared" si="62"/>
        <v>7000</v>
      </c>
      <c r="P928">
        <f t="shared" si="63"/>
        <v>0.45</v>
      </c>
      <c r="S928">
        <v>926</v>
      </c>
      <c r="T928" s="192">
        <v>68131952.920293629</v>
      </c>
      <c r="U928" s="192">
        <v>68733966.085802868</v>
      </c>
      <c r="V928" s="192">
        <v>69080369.92453745</v>
      </c>
      <c r="W928" s="192">
        <v>69105834.213696405</v>
      </c>
      <c r="X928" s="192">
        <v>69153900.579758644</v>
      </c>
      <c r="Y928" s="192">
        <v>68651883.033783838</v>
      </c>
      <c r="Z928" s="192">
        <v>69055280.948843002</v>
      </c>
      <c r="AA928" s="192">
        <v>69451790.601942286</v>
      </c>
      <c r="AB928" s="192">
        <v>69831924.467361525</v>
      </c>
      <c r="AC928" s="192">
        <v>69825433.943634659</v>
      </c>
      <c r="AD928" s="192">
        <v>69468707.035519958</v>
      </c>
      <c r="AE928" s="192">
        <f t="shared" si="64"/>
        <v>69831924.467361525</v>
      </c>
      <c r="AF928" s="192">
        <f>HLOOKUP(MAX(T928:AD928),T928:$AD$1158,COUNT(AD928:$AD$1158),FALSE)</f>
        <v>190000</v>
      </c>
      <c r="AK928">
        <v>925</v>
      </c>
      <c r="AL928" s="198">
        <v>63619280.743030302</v>
      </c>
    </row>
    <row r="929" spans="13:38" x14ac:dyDescent="0.25">
      <c r="M929">
        <v>927</v>
      </c>
      <c r="N929">
        <f t="shared" si="61"/>
        <v>20</v>
      </c>
      <c r="O929">
        <f t="shared" si="62"/>
        <v>7000</v>
      </c>
      <c r="P929">
        <f t="shared" si="63"/>
        <v>0.45</v>
      </c>
      <c r="S929">
        <v>927</v>
      </c>
      <c r="T929" s="192">
        <v>72714360.327701032</v>
      </c>
      <c r="U929" s="192">
        <v>73539444.480864614</v>
      </c>
      <c r="V929" s="192">
        <v>74516740.648560077</v>
      </c>
      <c r="W929" s="192">
        <v>74783367.248032823</v>
      </c>
      <c r="X929" s="192">
        <v>74628591.937783331</v>
      </c>
      <c r="Y929" s="192">
        <v>74811740.688747823</v>
      </c>
      <c r="Z929" s="192">
        <v>75456300.914120778</v>
      </c>
      <c r="AA929" s="192">
        <v>75945403.762629002</v>
      </c>
      <c r="AB929" s="192">
        <v>76352863.092618719</v>
      </c>
      <c r="AC929" s="192">
        <v>76415480.239930972</v>
      </c>
      <c r="AD929" s="192">
        <v>76879637.703601226</v>
      </c>
      <c r="AE929" s="192">
        <f t="shared" si="64"/>
        <v>76879637.703601226</v>
      </c>
      <c r="AF929" s="192">
        <f>HLOOKUP(MAX(T929:AD929),T929:$AD$1158,COUNT(AD929:$AD$1158),FALSE)</f>
        <v>200000</v>
      </c>
      <c r="AK929">
        <v>926</v>
      </c>
      <c r="AL929" s="198">
        <v>69167309.69350329</v>
      </c>
    </row>
    <row r="930" spans="13:38" x14ac:dyDescent="0.25">
      <c r="M930">
        <v>928</v>
      </c>
      <c r="N930">
        <f t="shared" si="61"/>
        <v>30</v>
      </c>
      <c r="O930">
        <f t="shared" si="62"/>
        <v>7000</v>
      </c>
      <c r="P930">
        <f t="shared" si="63"/>
        <v>0.45</v>
      </c>
      <c r="S930">
        <v>928</v>
      </c>
      <c r="T930" s="192">
        <v>77668406.431096092</v>
      </c>
      <c r="U930" s="192">
        <v>78766577.04420051</v>
      </c>
      <c r="V930" s="192">
        <v>79545290.031276122</v>
      </c>
      <c r="W930" s="192">
        <v>80034987.618403196</v>
      </c>
      <c r="X930" s="192">
        <v>80583657.202701032</v>
      </c>
      <c r="Y930" s="192">
        <v>80509503.034426853</v>
      </c>
      <c r="Z930" s="192">
        <v>81377134.247454122</v>
      </c>
      <c r="AA930" s="192">
        <v>82237877.198521495</v>
      </c>
      <c r="AB930" s="192">
        <v>83278505.292978808</v>
      </c>
      <c r="AC930" s="192">
        <v>83583766.674151629</v>
      </c>
      <c r="AD930" s="192">
        <v>83692754.987551853</v>
      </c>
      <c r="AE930" s="192">
        <f t="shared" si="64"/>
        <v>83692754.987551853</v>
      </c>
      <c r="AF930" s="192">
        <f>HLOOKUP(MAX(T930:AD930),T930:$AD$1158,COUNT(AD930:$AD$1158),FALSE)</f>
        <v>200000</v>
      </c>
      <c r="AK930">
        <v>927</v>
      </c>
      <c r="AL930" s="198">
        <v>74741368.270419523</v>
      </c>
    </row>
    <row r="931" spans="13:38" x14ac:dyDescent="0.25">
      <c r="M931">
        <v>929</v>
      </c>
      <c r="N931">
        <f t="shared" si="61"/>
        <v>40</v>
      </c>
      <c r="O931">
        <f t="shared" si="62"/>
        <v>7000</v>
      </c>
      <c r="P931">
        <f t="shared" si="63"/>
        <v>0.45</v>
      </c>
      <c r="S931">
        <v>929</v>
      </c>
      <c r="T931" s="192">
        <v>82250813.838503495</v>
      </c>
      <c r="U931" s="192">
        <v>83572055.439262241</v>
      </c>
      <c r="V931" s="192">
        <v>84981660.755298764</v>
      </c>
      <c r="W931" s="192">
        <v>85747408.649460286</v>
      </c>
      <c r="X931" s="192">
        <v>86190735.07049939</v>
      </c>
      <c r="Y931" s="192">
        <v>86707212.533205137</v>
      </c>
      <c r="Z931" s="192">
        <v>87817487.980093017</v>
      </c>
      <c r="AA931" s="192">
        <v>88880059.474113062</v>
      </c>
      <c r="AB931" s="192">
        <v>89645480.601620793</v>
      </c>
      <c r="AC931" s="192">
        <v>90173812.970447943</v>
      </c>
      <c r="AD931" s="192">
        <v>91058424.194084764</v>
      </c>
      <c r="AE931" s="192">
        <f t="shared" si="64"/>
        <v>91058424.194084764</v>
      </c>
      <c r="AF931" s="192">
        <f>HLOOKUP(MAX(T931:AD931),T931:$AD$1158,COUNT(AD931:$AD$1158),FALSE)</f>
        <v>200000</v>
      </c>
      <c r="AK931">
        <v>928</v>
      </c>
      <c r="AL931" s="198">
        <v>80368058.179924279</v>
      </c>
    </row>
    <row r="932" spans="13:38" x14ac:dyDescent="0.25">
      <c r="M932">
        <v>930</v>
      </c>
      <c r="N932">
        <f t="shared" si="61"/>
        <v>50</v>
      </c>
      <c r="O932">
        <f t="shared" si="62"/>
        <v>7000</v>
      </c>
      <c r="P932">
        <f t="shared" si="63"/>
        <v>0.45</v>
      </c>
      <c r="S932">
        <v>930</v>
      </c>
      <c r="T932" s="192">
        <v>87235302.167978808</v>
      </c>
      <c r="U932" s="192">
        <v>88767263.852971107</v>
      </c>
      <c r="V932" s="192">
        <v>90010210.138014823</v>
      </c>
      <c r="W932" s="192">
        <v>90999029.019830659</v>
      </c>
      <c r="X932" s="192">
        <v>91977043.905375928</v>
      </c>
      <c r="Y932" s="192">
        <v>92404974.878884152</v>
      </c>
      <c r="Z932" s="192">
        <v>93881496.226620793</v>
      </c>
      <c r="AA932" s="192">
        <v>95023963.795100719</v>
      </c>
      <c r="AB932" s="192">
        <v>96528825.187526122</v>
      </c>
      <c r="AC932" s="192">
        <v>97298319.866667077</v>
      </c>
      <c r="AD932" s="192">
        <v>97871541.478035375</v>
      </c>
      <c r="AE932" s="192">
        <f t="shared" si="64"/>
        <v>97871541.478035375</v>
      </c>
      <c r="AF932" s="192">
        <f>HLOOKUP(MAX(T932:AD932),T932:$AD$1158,COUNT(AD932:$AD$1158),FALSE)</f>
        <v>200000</v>
      </c>
      <c r="AK932">
        <v>929</v>
      </c>
      <c r="AL932" s="198">
        <v>85942116.756840497</v>
      </c>
    </row>
    <row r="933" spans="13:38" x14ac:dyDescent="0.25">
      <c r="M933">
        <v>931</v>
      </c>
      <c r="N933">
        <f t="shared" si="61"/>
        <v>-75</v>
      </c>
      <c r="O933">
        <f t="shared" si="62"/>
        <v>9000</v>
      </c>
      <c r="P933">
        <f t="shared" si="63"/>
        <v>0.45</v>
      </c>
      <c r="S933">
        <v>931</v>
      </c>
      <c r="T933" s="192">
        <v>26753973.801852256</v>
      </c>
      <c r="U933" s="192">
        <v>25827122.030375917</v>
      </c>
      <c r="V933" s="192">
        <v>24022694.304038469</v>
      </c>
      <c r="W933" s="192">
        <v>22188806.821721084</v>
      </c>
      <c r="X933" s="192">
        <v>20029323.033462334</v>
      </c>
      <c r="Y933" s="192">
        <v>18040363.615059558</v>
      </c>
      <c r="Z933" s="192">
        <v>16504640.034491144</v>
      </c>
      <c r="AA933" s="192">
        <v>14772643.386150096</v>
      </c>
      <c r="AB933" s="192">
        <v>13038536.800180444</v>
      </c>
      <c r="AC933" s="192">
        <v>11292099.525231885</v>
      </c>
      <c r="AD933" s="192">
        <v>9153962.9511578102</v>
      </c>
      <c r="AE933" s="192">
        <f t="shared" si="64"/>
        <v>26753973.801852256</v>
      </c>
      <c r="AF933" s="192">
        <f>HLOOKUP(MAX(T933:AD933),T933:$AD$1158,COUNT(AD933:$AD$1158),FALSE)</f>
        <v>150000</v>
      </c>
      <c r="AK933">
        <v>930</v>
      </c>
      <c r="AL933" s="198">
        <v>91568806.666345283</v>
      </c>
    </row>
    <row r="934" spans="13:38" x14ac:dyDescent="0.25">
      <c r="M934">
        <v>932</v>
      </c>
      <c r="N934">
        <f t="shared" si="61"/>
        <v>-65</v>
      </c>
      <c r="O934">
        <f t="shared" si="62"/>
        <v>9000</v>
      </c>
      <c r="P934">
        <f t="shared" si="63"/>
        <v>0.45</v>
      </c>
      <c r="S934">
        <v>932</v>
      </c>
      <c r="T934" s="192">
        <v>31664435.07692942</v>
      </c>
      <c r="U934" s="192">
        <v>30564544.869882092</v>
      </c>
      <c r="V934" s="192">
        <v>29208593.223791558</v>
      </c>
      <c r="W934" s="192">
        <v>27827200.798380036</v>
      </c>
      <c r="X934" s="192">
        <v>25874443.435982913</v>
      </c>
      <c r="Y934" s="192">
        <v>23670070.405183021</v>
      </c>
      <c r="Z934" s="192">
        <v>22357417.81226892</v>
      </c>
      <c r="AA934" s="192">
        <v>21341250.719612032</v>
      </c>
      <c r="AB934" s="192">
        <v>19695988.815998346</v>
      </c>
      <c r="AC934" s="192">
        <v>17971802.095640838</v>
      </c>
      <c r="AD934" s="192">
        <v>15899024.679552872</v>
      </c>
      <c r="AE934" s="192">
        <f t="shared" si="64"/>
        <v>31664435.07692942</v>
      </c>
      <c r="AF934" s="192">
        <f>HLOOKUP(MAX(T934:AD934),T934:$AD$1158,COUNT(AD934:$AD$1158),FALSE)</f>
        <v>150000</v>
      </c>
      <c r="AK934">
        <v>931</v>
      </c>
      <c r="AL934" s="198">
        <v>21040122.637751564</v>
      </c>
    </row>
    <row r="935" spans="13:38" x14ac:dyDescent="0.25">
      <c r="M935">
        <v>933</v>
      </c>
      <c r="N935">
        <f t="shared" si="61"/>
        <v>-55</v>
      </c>
      <c r="O935">
        <f t="shared" si="62"/>
        <v>9000</v>
      </c>
      <c r="P935">
        <f t="shared" si="63"/>
        <v>0.45</v>
      </c>
      <c r="S935">
        <v>933</v>
      </c>
      <c r="T935" s="192">
        <v>36178786.928781271</v>
      </c>
      <c r="U935" s="192">
        <v>35686178.341461308</v>
      </c>
      <c r="V935" s="192">
        <v>34571389.005684562</v>
      </c>
      <c r="W935" s="192">
        <v>33010765.613194846</v>
      </c>
      <c r="X935" s="192">
        <v>31281079.238452047</v>
      </c>
      <c r="Y935" s="192">
        <v>29756353.118017379</v>
      </c>
      <c r="Z935" s="192">
        <v>28684862.835417069</v>
      </c>
      <c r="AA935" s="192">
        <v>27417099.485044125</v>
      </c>
      <c r="AB935" s="192">
        <v>26147226.197042592</v>
      </c>
      <c r="AC935" s="192">
        <v>24769701.883449476</v>
      </c>
      <c r="AD935" s="192">
        <v>23235928.293235999</v>
      </c>
      <c r="AE935" s="192">
        <f t="shared" si="64"/>
        <v>36178786.928781271</v>
      </c>
      <c r="AF935" s="192">
        <f>HLOOKUP(MAX(T935:AD935),T935:$AD$1158,COUNT(AD935:$AD$1158),FALSE)</f>
        <v>150000</v>
      </c>
      <c r="AK935">
        <v>932</v>
      </c>
      <c r="AL935" s="198">
        <v>26785170.345164191</v>
      </c>
    </row>
    <row r="936" spans="13:38" x14ac:dyDescent="0.25">
      <c r="M936">
        <v>934</v>
      </c>
      <c r="N936">
        <f t="shared" si="61"/>
        <v>-45</v>
      </c>
      <c r="O936">
        <f t="shared" si="62"/>
        <v>9000</v>
      </c>
      <c r="P936">
        <f t="shared" si="63"/>
        <v>0.45</v>
      </c>
      <c r="S936">
        <v>934</v>
      </c>
      <c r="T936" s="192">
        <v>41059258.090046696</v>
      </c>
      <c r="U936" s="192">
        <v>40455073.218326017</v>
      </c>
      <c r="V936" s="192">
        <v>39531882.832845055</v>
      </c>
      <c r="W936" s="192">
        <v>38538964.75960689</v>
      </c>
      <c r="X936" s="192">
        <v>37162117.448971599</v>
      </c>
      <c r="Y936" s="192">
        <v>35386059.908140838</v>
      </c>
      <c r="Z936" s="192">
        <v>34537640.613194853</v>
      </c>
      <c r="AA936" s="192">
        <v>34026070.397145465</v>
      </c>
      <c r="AB936" s="192">
        <v>32712618.108050816</v>
      </c>
      <c r="AC936" s="192">
        <v>31588052.216204107</v>
      </c>
      <c r="AD936" s="192">
        <v>29980990.021631062</v>
      </c>
      <c r="AE936" s="192">
        <f t="shared" si="64"/>
        <v>41059258.090046696</v>
      </c>
      <c r="AF936" s="192">
        <f>HLOOKUP(MAX(T936:AD936),T936:$AD$1158,COUNT(AD936:$AD$1158),FALSE)</f>
        <v>150000</v>
      </c>
      <c r="AK936">
        <v>933</v>
      </c>
      <c r="AL936" s="198">
        <v>32099240.626487367</v>
      </c>
    </row>
    <row r="937" spans="13:38" x14ac:dyDescent="0.25">
      <c r="M937">
        <v>935</v>
      </c>
      <c r="N937">
        <f t="shared" si="61"/>
        <v>-35</v>
      </c>
      <c r="O937">
        <f t="shared" si="62"/>
        <v>9000</v>
      </c>
      <c r="P937">
        <f t="shared" si="63"/>
        <v>0.45</v>
      </c>
      <c r="S937">
        <v>935</v>
      </c>
      <c r="T937" s="192">
        <v>45573609.941898562</v>
      </c>
      <c r="U937" s="192">
        <v>45576706.689905241</v>
      </c>
      <c r="V937" s="192">
        <v>44894678.614738062</v>
      </c>
      <c r="W937" s="192">
        <v>43958071.024074472</v>
      </c>
      <c r="X937" s="192">
        <v>42568753.251440741</v>
      </c>
      <c r="Y937" s="192">
        <v>41509742.35252098</v>
      </c>
      <c r="Z937" s="192">
        <v>40903967.291435592</v>
      </c>
      <c r="AA937" s="192">
        <v>40101919.162577569</v>
      </c>
      <c r="AB937" s="192">
        <v>39297761.096090943</v>
      </c>
      <c r="AC937" s="192">
        <v>38638984.170293614</v>
      </c>
      <c r="AD937" s="192">
        <v>37273084.286034361</v>
      </c>
      <c r="AE937" s="192">
        <f t="shared" si="64"/>
        <v>45576706.689905241</v>
      </c>
      <c r="AF937" s="192">
        <f>HLOOKUP(MAX(T937:AD937),T937:$AD$1158,COUNT(AD937:$AD$1158),FALSE)</f>
        <v>155000</v>
      </c>
      <c r="AK937">
        <v>934</v>
      </c>
      <c r="AL937" s="198">
        <v>37844288.333900005</v>
      </c>
    </row>
    <row r="938" spans="13:38" x14ac:dyDescent="0.25">
      <c r="M938">
        <v>936</v>
      </c>
      <c r="N938">
        <f t="shared" si="61"/>
        <v>-25</v>
      </c>
      <c r="O938">
        <f t="shared" si="62"/>
        <v>9000</v>
      </c>
      <c r="P938">
        <f t="shared" si="63"/>
        <v>0.45</v>
      </c>
      <c r="S938">
        <v>936</v>
      </c>
      <c r="T938" s="192">
        <v>50388102.852778181</v>
      </c>
      <c r="U938" s="192">
        <v>50314129.529411413</v>
      </c>
      <c r="V938" s="192">
        <v>49855172.441898555</v>
      </c>
      <c r="W938" s="192">
        <v>49326487.666628495</v>
      </c>
      <c r="X938" s="192">
        <v>48334854.476363577</v>
      </c>
      <c r="Y938" s="192">
        <v>47139449.142644435</v>
      </c>
      <c r="Z938" s="192">
        <v>46756745.069213375</v>
      </c>
      <c r="AA938" s="192">
        <v>46581726.623032816</v>
      </c>
      <c r="AB938" s="192">
        <v>46107530.739866659</v>
      </c>
      <c r="AC938" s="192">
        <v>45160974.911034361</v>
      </c>
      <c r="AD938" s="192">
        <v>44018146.014429413</v>
      </c>
      <c r="AE938" s="192">
        <f t="shared" si="64"/>
        <v>50388102.852778181</v>
      </c>
      <c r="AF938" s="192">
        <f>HLOOKUP(MAX(T938:AD938),T938:$AD$1158,COUNT(AD938:$AD$1158),FALSE)</f>
        <v>150000</v>
      </c>
      <c r="AK938">
        <v>935</v>
      </c>
      <c r="AL938" s="198">
        <v>43158358.615223177</v>
      </c>
    </row>
    <row r="939" spans="13:38" x14ac:dyDescent="0.25">
      <c r="M939">
        <v>937</v>
      </c>
      <c r="N939">
        <f t="shared" si="61"/>
        <v>-15</v>
      </c>
      <c r="O939">
        <f t="shared" si="62"/>
        <v>9000</v>
      </c>
      <c r="P939">
        <f t="shared" si="63"/>
        <v>0.45</v>
      </c>
      <c r="S939">
        <v>937</v>
      </c>
      <c r="T939" s="192">
        <v>54902454.704630032</v>
      </c>
      <c r="U939" s="192">
        <v>55366524.518801846</v>
      </c>
      <c r="V939" s="192">
        <v>55250922.184696905</v>
      </c>
      <c r="W939" s="192">
        <v>54745593.931096084</v>
      </c>
      <c r="X939" s="192">
        <v>53987168.085545674</v>
      </c>
      <c r="Y939" s="192">
        <v>53225731.855478801</v>
      </c>
      <c r="Z939" s="192">
        <v>52998650.451157816</v>
      </c>
      <c r="AA939" s="192">
        <v>52933662.266358435</v>
      </c>
      <c r="AB939" s="192">
        <v>52406450.492953077</v>
      </c>
      <c r="AC939" s="192">
        <v>52211906.865123861</v>
      </c>
      <c r="AD939" s="192">
        <v>51355049.628112555</v>
      </c>
      <c r="AE939" s="192">
        <f t="shared" si="64"/>
        <v>55366524.518801846</v>
      </c>
      <c r="AF939" s="192">
        <f>HLOOKUP(MAX(T939:AD939),T939:$AD$1158,COUNT(AD939:$AD$1158),FALSE)</f>
        <v>155000</v>
      </c>
      <c r="AK939">
        <v>936</v>
      </c>
      <c r="AL939" s="198">
        <v>48938709.191745363</v>
      </c>
    </row>
    <row r="940" spans="13:38" x14ac:dyDescent="0.25">
      <c r="M940">
        <v>938</v>
      </c>
      <c r="N940">
        <f t="shared" si="61"/>
        <v>-10</v>
      </c>
      <c r="O940">
        <f t="shared" si="62"/>
        <v>9000</v>
      </c>
      <c r="P940">
        <f t="shared" si="63"/>
        <v>0.45</v>
      </c>
      <c r="S940">
        <v>938</v>
      </c>
      <c r="T940" s="192">
        <v>57573734.122068316</v>
      </c>
      <c r="U940" s="192">
        <v>57785591.198328599</v>
      </c>
      <c r="V940" s="192">
        <v>57678442.760828599</v>
      </c>
      <c r="W940" s="192">
        <v>57316714.807832196</v>
      </c>
      <c r="X940" s="192">
        <v>56940761.272917069</v>
      </c>
      <c r="Y940" s="192">
        <v>55980745.680067278</v>
      </c>
      <c r="Z940" s="192">
        <v>55987249.988194853</v>
      </c>
      <c r="AA940" s="192">
        <v>55907004.923251435</v>
      </c>
      <c r="AB940" s="192">
        <v>55847489.828729831</v>
      </c>
      <c r="AC940" s="192">
        <v>55446905.78005442</v>
      </c>
      <c r="AD940" s="192">
        <v>54655885.533462346</v>
      </c>
      <c r="AE940" s="192">
        <f t="shared" si="64"/>
        <v>57785591.198328599</v>
      </c>
      <c r="AF940" s="192">
        <f>HLOOKUP(MAX(T940:AD940),T940:$AD$1158,COUNT(AD940:$AD$1158),FALSE)</f>
        <v>155000</v>
      </c>
      <c r="AK940">
        <v>937</v>
      </c>
      <c r="AL940" s="198">
        <v>54252779.473068543</v>
      </c>
    </row>
    <row r="941" spans="13:38" x14ac:dyDescent="0.25">
      <c r="M941">
        <v>939</v>
      </c>
      <c r="N941">
        <f t="shared" si="61"/>
        <v>-5</v>
      </c>
      <c r="O941">
        <f t="shared" si="62"/>
        <v>9000</v>
      </c>
      <c r="P941">
        <f t="shared" si="63"/>
        <v>0.45</v>
      </c>
      <c r="S941">
        <v>939</v>
      </c>
      <c r="T941" s="192">
        <v>59812915.979707196</v>
      </c>
      <c r="U941" s="192">
        <v>60103947.358308017</v>
      </c>
      <c r="V941" s="192">
        <v>60211416.01185739</v>
      </c>
      <c r="W941" s="192">
        <v>60148446.458102256</v>
      </c>
      <c r="X941" s="192">
        <v>59586610.681353286</v>
      </c>
      <c r="Y941" s="192">
        <v>58855438.645602271</v>
      </c>
      <c r="Z941" s="192">
        <v>59117378.74976892</v>
      </c>
      <c r="AA941" s="192">
        <v>59226182.721926846</v>
      </c>
      <c r="AB941" s="192">
        <v>59216220.136728808</v>
      </c>
      <c r="AC941" s="192">
        <v>58777225.031597629</v>
      </c>
      <c r="AD941" s="192">
        <v>58100111.356507607</v>
      </c>
      <c r="AE941" s="192">
        <f t="shared" si="64"/>
        <v>60211416.01185739</v>
      </c>
      <c r="AF941" s="192">
        <f>HLOOKUP(MAX(T941:AD941),T941:$AD$1158,COUNT(AD941:$AD$1158),FALSE)</f>
        <v>160000</v>
      </c>
      <c r="AK941">
        <v>938</v>
      </c>
      <c r="AL941" s="198">
        <v>56966299.204305425</v>
      </c>
    </row>
    <row r="942" spans="13:38" x14ac:dyDescent="0.25">
      <c r="M942">
        <v>940</v>
      </c>
      <c r="N942">
        <f t="shared" si="61"/>
        <v>0</v>
      </c>
      <c r="O942">
        <f t="shared" si="62"/>
        <v>9000</v>
      </c>
      <c r="P942">
        <f t="shared" si="63"/>
        <v>0.45</v>
      </c>
      <c r="S942">
        <v>940</v>
      </c>
      <c r="T942" s="192">
        <v>62088085.973920166</v>
      </c>
      <c r="U942" s="192">
        <v>62523014.037834771</v>
      </c>
      <c r="V942" s="192">
        <v>63074192.503626943</v>
      </c>
      <c r="W942" s="192">
        <v>62795326.280633114</v>
      </c>
      <c r="X942" s="192">
        <v>62347397.075386211</v>
      </c>
      <c r="Y942" s="192">
        <v>62104428.12444742</v>
      </c>
      <c r="Z942" s="192">
        <v>62314695.011343002</v>
      </c>
      <c r="AA942" s="192">
        <v>62328688.83046595</v>
      </c>
      <c r="AB942" s="192">
        <v>62340572.711960278</v>
      </c>
      <c r="AC942" s="192">
        <v>61968896.520795166</v>
      </c>
      <c r="AD942" s="192">
        <v>61947979.797865629</v>
      </c>
      <c r="AE942" s="192">
        <f t="shared" si="64"/>
        <v>63074192.503626943</v>
      </c>
      <c r="AF942" s="192">
        <f>HLOOKUP(MAX(T942:AD942),T942:$AD$1158,COUNT(AD942:$AD$1158),FALSE)</f>
        <v>160000</v>
      </c>
      <c r="AK942">
        <v>939</v>
      </c>
      <c r="AL942" s="198">
        <v>59997827.180481158</v>
      </c>
    </row>
    <row r="943" spans="13:38" x14ac:dyDescent="0.25">
      <c r="M943">
        <v>941</v>
      </c>
      <c r="N943">
        <f t="shared" si="61"/>
        <v>10</v>
      </c>
      <c r="O943">
        <f t="shared" si="62"/>
        <v>9000</v>
      </c>
      <c r="P943">
        <f t="shared" si="63"/>
        <v>0.45</v>
      </c>
      <c r="S943">
        <v>941</v>
      </c>
      <c r="T943" s="192">
        <v>66998547.248997316</v>
      </c>
      <c r="U943" s="192">
        <v>67644647.509413987</v>
      </c>
      <c r="V943" s="192">
        <v>68034686.33078745</v>
      </c>
      <c r="W943" s="192">
        <v>68104237.714853793</v>
      </c>
      <c r="X943" s="192">
        <v>68192517.477906778</v>
      </c>
      <c r="Y943" s="192">
        <v>67734134.914570883</v>
      </c>
      <c r="Z943" s="192">
        <v>68167472.789120778</v>
      </c>
      <c r="AA943" s="192">
        <v>68591824.600784883</v>
      </c>
      <c r="AB943" s="192">
        <v>68998024.727778196</v>
      </c>
      <c r="AC943" s="192">
        <v>69019828.474884674</v>
      </c>
      <c r="AD943" s="192">
        <v>68693041.526260689</v>
      </c>
      <c r="AE943" s="192">
        <f t="shared" si="64"/>
        <v>69019828.474884674</v>
      </c>
      <c r="AF943" s="192">
        <f>HLOOKUP(MAX(T943:AD943),T943:$AD$1158,COUNT(AD943:$AD$1158),FALSE)</f>
        <v>195000</v>
      </c>
      <c r="AK943">
        <v>940</v>
      </c>
      <c r="AL943" s="198">
        <v>62711346.911718041</v>
      </c>
    </row>
    <row r="944" spans="13:38" x14ac:dyDescent="0.25">
      <c r="M944">
        <v>942</v>
      </c>
      <c r="N944">
        <f t="shared" si="61"/>
        <v>20</v>
      </c>
      <c r="O944">
        <f t="shared" si="62"/>
        <v>9000</v>
      </c>
      <c r="P944">
        <f t="shared" si="63"/>
        <v>0.45</v>
      </c>
      <c r="S944">
        <v>942</v>
      </c>
      <c r="T944" s="192">
        <v>71512899.100849167</v>
      </c>
      <c r="U944" s="192">
        <v>72382070.348920152</v>
      </c>
      <c r="V944" s="192">
        <v>73397482.11268045</v>
      </c>
      <c r="W944" s="192">
        <v>73708195.807060584</v>
      </c>
      <c r="X944" s="192">
        <v>73599153.280375928</v>
      </c>
      <c r="Y944" s="192">
        <v>73820417.627405226</v>
      </c>
      <c r="Z944" s="192">
        <v>74494917.812268928</v>
      </c>
      <c r="AA944" s="192">
        <v>75013508.50799939</v>
      </c>
      <c r="AB944" s="192">
        <v>75449262.10882242</v>
      </c>
      <c r="AC944" s="192">
        <v>75541819.21562542</v>
      </c>
      <c r="AD944" s="192">
        <v>76029945.139943823</v>
      </c>
      <c r="AE944" s="192">
        <f t="shared" si="64"/>
        <v>76029945.139943823</v>
      </c>
      <c r="AF944" s="192">
        <f>HLOOKUP(MAX(T944:AD944),T944:$AD$1158,COUNT(AD944:$AD$1158),FALSE)</f>
        <v>200000</v>
      </c>
      <c r="AK944">
        <v>941</v>
      </c>
      <c r="AL944" s="198">
        <v>68189222.505709559</v>
      </c>
    </row>
    <row r="945" spans="13:38" x14ac:dyDescent="0.25">
      <c r="M945">
        <v>943</v>
      </c>
      <c r="N945">
        <f t="shared" si="61"/>
        <v>30</v>
      </c>
      <c r="O945">
        <f t="shared" si="62"/>
        <v>9000</v>
      </c>
      <c r="P945">
        <f t="shared" si="63"/>
        <v>0.45</v>
      </c>
      <c r="S945">
        <v>943</v>
      </c>
      <c r="T945" s="192">
        <v>76393370.262114614</v>
      </c>
      <c r="U945" s="192">
        <v>77535175.857857913</v>
      </c>
      <c r="V945" s="192">
        <v>78357975.939840958</v>
      </c>
      <c r="W945" s="192">
        <v>78891760.62187542</v>
      </c>
      <c r="X945" s="192">
        <v>79480191.49089548</v>
      </c>
      <c r="Y945" s="192">
        <v>79450124.417528704</v>
      </c>
      <c r="Z945" s="192">
        <v>80347695.590046704</v>
      </c>
      <c r="AA945" s="192">
        <v>81236280.699678913</v>
      </c>
      <c r="AB945" s="192">
        <v>82300877.254784375</v>
      </c>
      <c r="AC945" s="192">
        <v>82636078.595447943</v>
      </c>
      <c r="AD945" s="192">
        <v>82775006.868338883</v>
      </c>
      <c r="AE945" s="192">
        <f t="shared" si="64"/>
        <v>82775006.868338883</v>
      </c>
      <c r="AF945" s="192">
        <f>HLOOKUP(MAX(T945:AD945),T945:$AD$1158,COUNT(AD945:$AD$1158),FALSE)</f>
        <v>200000</v>
      </c>
      <c r="AK945">
        <v>942</v>
      </c>
      <c r="AL945" s="198">
        <v>73692798.588412836</v>
      </c>
    </row>
    <row r="946" spans="13:38" x14ac:dyDescent="0.25">
      <c r="M946">
        <v>944</v>
      </c>
      <c r="N946">
        <f t="shared" si="61"/>
        <v>40</v>
      </c>
      <c r="O946">
        <f t="shared" si="62"/>
        <v>9000</v>
      </c>
      <c r="P946">
        <f t="shared" si="63"/>
        <v>0.45</v>
      </c>
      <c r="S946">
        <v>944</v>
      </c>
      <c r="T946" s="192">
        <v>80907722.11396645</v>
      </c>
      <c r="U946" s="192">
        <v>82272598.697364092</v>
      </c>
      <c r="V946" s="192">
        <v>83720771.721733943</v>
      </c>
      <c r="W946" s="192">
        <v>84530154.598534361</v>
      </c>
      <c r="X946" s="192">
        <v>85017568.114480868</v>
      </c>
      <c r="Y946" s="192">
        <v>85573806.861908838</v>
      </c>
      <c r="Z946" s="192">
        <v>86714022.26828745</v>
      </c>
      <c r="AA946" s="192">
        <v>87804888.033140853</v>
      </c>
      <c r="AB946" s="192">
        <v>88599797.007870778</v>
      </c>
      <c r="AC946" s="192">
        <v>89158069.336188689</v>
      </c>
      <c r="AD946" s="192">
        <v>90067101.132742181</v>
      </c>
      <c r="AE946" s="192">
        <f t="shared" si="64"/>
        <v>90067101.132742181</v>
      </c>
      <c r="AF946" s="192">
        <f>HLOOKUP(MAX(T946:AD946),T946:$AD$1158,COUNT(AD946:$AD$1158),FALSE)</f>
        <v>200000</v>
      </c>
      <c r="AK946">
        <v>943</v>
      </c>
      <c r="AL946" s="198">
        <v>79248340.494445369</v>
      </c>
    </row>
    <row r="947" spans="13:38" x14ac:dyDescent="0.25">
      <c r="M947">
        <v>945</v>
      </c>
      <c r="N947">
        <f t="shared" si="61"/>
        <v>50</v>
      </c>
      <c r="O947">
        <f t="shared" si="62"/>
        <v>9000</v>
      </c>
      <c r="P947">
        <f t="shared" si="63"/>
        <v>0.45</v>
      </c>
      <c r="S947">
        <v>945</v>
      </c>
      <c r="T947" s="192">
        <v>85818183.389043629</v>
      </c>
      <c r="U947" s="192">
        <v>87394232.168943316</v>
      </c>
      <c r="V947" s="192">
        <v>88681265.548894435</v>
      </c>
      <c r="W947" s="192">
        <v>89713719.413349181</v>
      </c>
      <c r="X947" s="192">
        <v>90731947.695885181</v>
      </c>
      <c r="Y947" s="192">
        <v>91203513.652032301</v>
      </c>
      <c r="Z947" s="192">
        <v>92708329.270602271</v>
      </c>
      <c r="AA947" s="192">
        <v>93880736.798572943</v>
      </c>
      <c r="AB947" s="192">
        <v>95409566.651646495</v>
      </c>
      <c r="AC947" s="192">
        <v>96209001.290278181</v>
      </c>
      <c r="AD947" s="192">
        <v>96812162.861137241</v>
      </c>
      <c r="AE947" s="192">
        <f t="shared" si="64"/>
        <v>96812162.861137241</v>
      </c>
      <c r="AF947" s="192">
        <f>HLOOKUP(MAX(T947:AD947),T947:$AD$1158,COUNT(AD947:$AD$1158),FALSE)</f>
        <v>200000</v>
      </c>
      <c r="AK947">
        <v>944</v>
      </c>
      <c r="AL947" s="198">
        <v>84751916.577148631</v>
      </c>
    </row>
    <row r="948" spans="13:38" x14ac:dyDescent="0.25">
      <c r="M948">
        <v>946</v>
      </c>
      <c r="N948">
        <f t="shared" si="61"/>
        <v>-75</v>
      </c>
      <c r="O948">
        <f t="shared" si="62"/>
        <v>11000</v>
      </c>
      <c r="P948">
        <f t="shared" si="63"/>
        <v>0.45</v>
      </c>
      <c r="S948">
        <v>946</v>
      </c>
      <c r="T948" s="192">
        <v>26227270.242824476</v>
      </c>
      <c r="U948" s="192">
        <v>25338534.06741295</v>
      </c>
      <c r="V948" s="192">
        <v>23580833.771631062</v>
      </c>
      <c r="W948" s="192">
        <v>21790038.737230346</v>
      </c>
      <c r="X948" s="192">
        <v>19674189.931610484</v>
      </c>
      <c r="Y948" s="192">
        <v>17723346.109272521</v>
      </c>
      <c r="Z948" s="192">
        <v>16217562.488194849</v>
      </c>
      <c r="AA948" s="192">
        <v>14515505.79934454</v>
      </c>
      <c r="AB948" s="192">
        <v>12809241.371939704</v>
      </c>
      <c r="AC948" s="192">
        <v>11088870.358565217</v>
      </c>
      <c r="AD948" s="192">
        <v>8979028.0553244781</v>
      </c>
      <c r="AE948" s="192">
        <f t="shared" si="64"/>
        <v>26227270.242824476</v>
      </c>
      <c r="AF948" s="192">
        <f>HLOOKUP(MAX(T948:AD948),T948:$AD$1158,COUNT(AD948:$AD$1158),FALSE)</f>
        <v>150000</v>
      </c>
      <c r="AK948">
        <v>945</v>
      </c>
      <c r="AL948" s="198">
        <v>90307458.483181179</v>
      </c>
    </row>
    <row r="949" spans="13:38" x14ac:dyDescent="0.25">
      <c r="M949">
        <v>947</v>
      </c>
      <c r="N949">
        <f t="shared" si="61"/>
        <v>-65</v>
      </c>
      <c r="O949">
        <f t="shared" si="62"/>
        <v>11000</v>
      </c>
      <c r="P949">
        <f t="shared" si="63"/>
        <v>0.45</v>
      </c>
      <c r="S949">
        <v>947</v>
      </c>
      <c r="T949" s="192">
        <v>31063704.463503495</v>
      </c>
      <c r="U949" s="192">
        <v>30007901.351363573</v>
      </c>
      <c r="V949" s="192">
        <v>28695584.687911924</v>
      </c>
      <c r="W949" s="192">
        <v>27354405.659491148</v>
      </c>
      <c r="X949" s="192">
        <v>25445735.392001435</v>
      </c>
      <c r="Y949" s="192">
        <v>23284997.343840428</v>
      </c>
      <c r="Z949" s="192">
        <v>22002284.710417069</v>
      </c>
      <c r="AA949" s="192">
        <v>21010538.190676846</v>
      </c>
      <c r="AB949" s="192">
        <v>19394764.134285383</v>
      </c>
      <c r="AC949" s="192">
        <v>17698871.684761208</v>
      </c>
      <c r="AD949" s="192">
        <v>15656034.228163984</v>
      </c>
      <c r="AE949" s="192">
        <f t="shared" si="64"/>
        <v>31063704.463503495</v>
      </c>
      <c r="AF949" s="192">
        <f>HLOOKUP(MAX(T949:AD949),T949:$AD$1158,COUNT(AD949:$AD$1158),FALSE)</f>
        <v>150000</v>
      </c>
      <c r="AK949">
        <v>946</v>
      </c>
      <c r="AL949" s="198">
        <v>20665858.511300422</v>
      </c>
    </row>
    <row r="950" spans="13:38" x14ac:dyDescent="0.25">
      <c r="M950">
        <v>948</v>
      </c>
      <c r="N950">
        <f t="shared" si="61"/>
        <v>-55</v>
      </c>
      <c r="O950">
        <f t="shared" si="62"/>
        <v>11000</v>
      </c>
      <c r="P950">
        <f t="shared" si="63"/>
        <v>0.45</v>
      </c>
      <c r="S950">
        <v>948</v>
      </c>
      <c r="T950" s="192">
        <v>35510000.759799786</v>
      </c>
      <c r="U950" s="192">
        <v>35055959.880813166</v>
      </c>
      <c r="V950" s="192">
        <v>33984805.527675301</v>
      </c>
      <c r="W950" s="192">
        <v>32469914.918750405</v>
      </c>
      <c r="X950" s="192">
        <v>30784315.638915017</v>
      </c>
      <c r="Y950" s="192">
        <v>29297705.114545159</v>
      </c>
      <c r="Z950" s="192">
        <v>28256154.791435588</v>
      </c>
      <c r="AA950" s="192">
        <v>27018331.400553387</v>
      </c>
      <c r="AB950" s="192">
        <v>25776300.271116659</v>
      </c>
      <c r="AC950" s="192">
        <v>24425836.866088368</v>
      </c>
      <c r="AD950" s="192">
        <v>22918910.787448965</v>
      </c>
      <c r="AE950" s="192">
        <f t="shared" si="64"/>
        <v>35510000.759799786</v>
      </c>
      <c r="AF950" s="192">
        <f>HLOOKUP(MAX(T950:AD950),T950:$AD$1158,COUNT(AD950:$AD$1158),FALSE)</f>
        <v>150000</v>
      </c>
      <c r="AK950">
        <v>947</v>
      </c>
      <c r="AL950" s="198">
        <v>26337331.276583418</v>
      </c>
    </row>
    <row r="951" spans="13:38" x14ac:dyDescent="0.25">
      <c r="M951">
        <v>949</v>
      </c>
      <c r="N951">
        <f t="shared" si="61"/>
        <v>-45</v>
      </c>
      <c r="O951">
        <f t="shared" si="62"/>
        <v>11000</v>
      </c>
      <c r="P951">
        <f t="shared" si="63"/>
        <v>0.45</v>
      </c>
      <c r="S951">
        <v>949</v>
      </c>
      <c r="T951" s="192">
        <v>40316896.978935592</v>
      </c>
      <c r="U951" s="192">
        <v>39756347.089853801</v>
      </c>
      <c r="V951" s="192">
        <v>38877243.799280241</v>
      </c>
      <c r="W951" s="192">
        <v>37925533.770023547</v>
      </c>
      <c r="X951" s="192">
        <v>36591326.795036413</v>
      </c>
      <c r="Y951" s="192">
        <v>34859356.349113055</v>
      </c>
      <c r="Z951" s="192">
        <v>34040877.013657816</v>
      </c>
      <c r="AA951" s="192">
        <v>33553275.258256577</v>
      </c>
      <c r="AB951" s="192">
        <v>32270757.575643413</v>
      </c>
      <c r="AC951" s="192">
        <v>31173039.195370778</v>
      </c>
      <c r="AD951" s="192">
        <v>29595916.960288469</v>
      </c>
      <c r="AE951" s="192">
        <f t="shared" si="64"/>
        <v>40316896.978935592</v>
      </c>
      <c r="AF951" s="192">
        <f>HLOOKUP(MAX(T951:AD951),T951:$AD$1158,COUNT(AD951:$AD$1158),FALSE)</f>
        <v>150000</v>
      </c>
      <c r="AK951">
        <v>948</v>
      </c>
      <c r="AL951" s="198">
        <v>31583346.002351038</v>
      </c>
    </row>
    <row r="952" spans="13:38" x14ac:dyDescent="0.25">
      <c r="M952">
        <v>950</v>
      </c>
      <c r="N952">
        <f t="shared" si="61"/>
        <v>-35</v>
      </c>
      <c r="O952">
        <f t="shared" si="62"/>
        <v>11000</v>
      </c>
      <c r="P952">
        <f t="shared" si="63"/>
        <v>0.45</v>
      </c>
      <c r="S952">
        <v>950</v>
      </c>
      <c r="T952" s="192">
        <v>44763193.275231898</v>
      </c>
      <c r="U952" s="192">
        <v>44804405.61930339</v>
      </c>
      <c r="V952" s="192">
        <v>44166464.639043614</v>
      </c>
      <c r="W952" s="192">
        <v>43273492.03101892</v>
      </c>
      <c r="X952" s="192">
        <v>41929907.041949995</v>
      </c>
      <c r="Y952" s="192">
        <v>40909011.739095055</v>
      </c>
      <c r="Z952" s="192">
        <v>40333176.637500405</v>
      </c>
      <c r="AA952" s="192">
        <v>39561068.468133122</v>
      </c>
      <c r="AB952" s="192">
        <v>38784752.560211308</v>
      </c>
      <c r="AC952" s="192">
        <v>38150396.207330652</v>
      </c>
      <c r="AD952" s="192">
        <v>36814436.282562129</v>
      </c>
      <c r="AE952" s="192">
        <f t="shared" si="64"/>
        <v>44804405.61930339</v>
      </c>
      <c r="AF952" s="192">
        <f>HLOOKUP(MAX(T952:AD952),T952:$AD$1158,COUNT(AD952:$AD$1158),FALSE)</f>
        <v>155000</v>
      </c>
      <c r="AK952">
        <v>949</v>
      </c>
      <c r="AL952" s="198">
        <v>37254818.767634049</v>
      </c>
    </row>
    <row r="953" spans="13:38" x14ac:dyDescent="0.25">
      <c r="M953">
        <v>951</v>
      </c>
      <c r="N953">
        <f t="shared" si="61"/>
        <v>-25</v>
      </c>
      <c r="O953">
        <f t="shared" si="62"/>
        <v>11000</v>
      </c>
      <c r="P953">
        <f t="shared" si="63"/>
        <v>0.45</v>
      </c>
      <c r="S953">
        <v>951</v>
      </c>
      <c r="T953" s="192">
        <v>49505105.890972629</v>
      </c>
      <c r="U953" s="192">
        <v>49473772.903254002</v>
      </c>
      <c r="V953" s="192">
        <v>49058902.910648555</v>
      </c>
      <c r="W953" s="192">
        <v>48571426.179359972</v>
      </c>
      <c r="X953" s="192">
        <v>47623427.97173395</v>
      </c>
      <c r="Y953" s="192">
        <v>46470662.97366295</v>
      </c>
      <c r="Z953" s="192">
        <v>46117898.859722629</v>
      </c>
      <c r="AA953" s="192">
        <v>45968295.63344948</v>
      </c>
      <c r="AB953" s="192">
        <v>45520947.261857405</v>
      </c>
      <c r="AC953" s="192">
        <v>44604331.392515838</v>
      </c>
      <c r="AD953" s="192">
        <v>43491442.455401637</v>
      </c>
      <c r="AE953" s="192">
        <f t="shared" si="64"/>
        <v>49505105.890972629</v>
      </c>
      <c r="AF953" s="192">
        <f>HLOOKUP(MAX(T953:AD953),T953:$AD$1158,COUNT(AD953:$AD$1158),FALSE)</f>
        <v>150000</v>
      </c>
      <c r="AK953">
        <v>950</v>
      </c>
      <c r="AL953" s="198">
        <v>42500833.493401669</v>
      </c>
    </row>
    <row r="954" spans="13:38" x14ac:dyDescent="0.25">
      <c r="M954">
        <v>952</v>
      </c>
      <c r="N954">
        <f t="shared" si="61"/>
        <v>-15</v>
      </c>
      <c r="O954">
        <f t="shared" si="62"/>
        <v>11000</v>
      </c>
      <c r="P954">
        <f t="shared" si="63"/>
        <v>0.45</v>
      </c>
      <c r="S954">
        <v>952</v>
      </c>
      <c r="T954" s="192">
        <v>53951402.18726892</v>
      </c>
      <c r="U954" s="192">
        <v>54453587.597505555</v>
      </c>
      <c r="V954" s="192">
        <v>54380625.599048764</v>
      </c>
      <c r="W954" s="192">
        <v>53919384.440355338</v>
      </c>
      <c r="X954" s="192">
        <v>53204593.577443823</v>
      </c>
      <c r="Y954" s="192">
        <v>52483370.744367689</v>
      </c>
      <c r="Z954" s="192">
        <v>52287223.946528189</v>
      </c>
      <c r="AA954" s="192">
        <v>52249083.273302875</v>
      </c>
      <c r="AB954" s="192">
        <v>51751811.459388264</v>
      </c>
      <c r="AC954" s="192">
        <v>51581688.404475711</v>
      </c>
      <c r="AD954" s="192">
        <v>50754319.014686622</v>
      </c>
      <c r="AE954" s="192">
        <f t="shared" si="64"/>
        <v>54453587.597505555</v>
      </c>
      <c r="AF954" s="192">
        <f>HLOOKUP(MAX(T954:AD954),T954:$AD$1158,COUNT(AD954:$AD$1158),FALSE)</f>
        <v>155000</v>
      </c>
      <c r="AK954">
        <v>951</v>
      </c>
      <c r="AL954" s="198">
        <v>48207157.015525699</v>
      </c>
    </row>
    <row r="955" spans="13:38" x14ac:dyDescent="0.25">
      <c r="M955">
        <v>953</v>
      </c>
      <c r="N955">
        <f t="shared" si="61"/>
        <v>-10</v>
      </c>
      <c r="O955">
        <f t="shared" si="62"/>
        <v>11000</v>
      </c>
      <c r="P955">
        <f t="shared" si="63"/>
        <v>0.45</v>
      </c>
      <c r="S955">
        <v>953</v>
      </c>
      <c r="T955" s="192">
        <v>56582411.060725711</v>
      </c>
      <c r="U955" s="192">
        <v>56837903.11962489</v>
      </c>
      <c r="V955" s="192">
        <v>56774841.777032293</v>
      </c>
      <c r="W955" s="192">
        <v>56456748.806674793</v>
      </c>
      <c r="X955" s="192">
        <v>56121008.668750405</v>
      </c>
      <c r="Y955" s="192">
        <v>55205080.170808017</v>
      </c>
      <c r="Z955" s="192">
        <v>55241072.326157816</v>
      </c>
      <c r="AA955" s="192">
        <v>55189121.532047726</v>
      </c>
      <c r="AB955" s="192">
        <v>55155672.699100204</v>
      </c>
      <c r="AC955" s="192">
        <v>54782930.808989607</v>
      </c>
      <c r="AD955" s="192">
        <v>54021850.521888264</v>
      </c>
      <c r="AE955" s="192">
        <f t="shared" si="64"/>
        <v>56837903.11962489</v>
      </c>
      <c r="AF955" s="192">
        <f>HLOOKUP(MAX(T955:AD955),T955:$AD$1158,COUNT(AD955:$AD$1158),FALSE)</f>
        <v>155000</v>
      </c>
      <c r="AK955">
        <v>952</v>
      </c>
      <c r="AL955" s="198">
        <v>53453171.741293326</v>
      </c>
    </row>
    <row r="956" spans="13:38" x14ac:dyDescent="0.25">
      <c r="M956">
        <v>954</v>
      </c>
      <c r="N956">
        <f t="shared" si="61"/>
        <v>-5</v>
      </c>
      <c r="O956">
        <f t="shared" si="62"/>
        <v>11000</v>
      </c>
      <c r="P956">
        <f t="shared" si="63"/>
        <v>0.45</v>
      </c>
      <c r="S956">
        <v>954</v>
      </c>
      <c r="T956" s="192">
        <v>58787836.407947943</v>
      </c>
      <c r="U956" s="192">
        <v>59122954.881456174</v>
      </c>
      <c r="V956" s="192">
        <v>59273063.870653696</v>
      </c>
      <c r="W956" s="192">
        <v>59251302.360880032</v>
      </c>
      <c r="X956" s="192">
        <v>58733553.679038472</v>
      </c>
      <c r="Y956" s="192">
        <v>58045021.978935599</v>
      </c>
      <c r="Z956" s="192">
        <v>58334804.241667069</v>
      </c>
      <c r="AA956" s="192">
        <v>58471121.234658323</v>
      </c>
      <c r="AB956" s="192">
        <v>58488006.161034361</v>
      </c>
      <c r="AC956" s="192">
        <v>58078498.903125405</v>
      </c>
      <c r="AD956" s="192">
        <v>57431325.187526122</v>
      </c>
      <c r="AE956" s="192">
        <f t="shared" si="64"/>
        <v>59273063.870653696</v>
      </c>
      <c r="AF956" s="192">
        <f>HLOOKUP(MAX(T956:AD956),T956:$AD$1158,COUNT(AD956:$AD$1158),FALSE)</f>
        <v>160000</v>
      </c>
      <c r="AK956">
        <v>953</v>
      </c>
      <c r="AL956" s="198">
        <v>56131940.315122806</v>
      </c>
    </row>
    <row r="957" spans="13:38" x14ac:dyDescent="0.25">
      <c r="M957">
        <v>955</v>
      </c>
      <c r="N957">
        <f t="shared" si="61"/>
        <v>0</v>
      </c>
      <c r="O957">
        <f t="shared" si="62"/>
        <v>11000</v>
      </c>
      <c r="P957">
        <f t="shared" si="63"/>
        <v>0.45</v>
      </c>
      <c r="S957">
        <v>955</v>
      </c>
      <c r="T957" s="192">
        <v>61028707.357022017</v>
      </c>
      <c r="U957" s="192">
        <v>61507270.403575517</v>
      </c>
      <c r="V957" s="192">
        <v>62096564.465432502</v>
      </c>
      <c r="W957" s="192">
        <v>61863431.026003487</v>
      </c>
      <c r="X957" s="192">
        <v>61459588.915663987</v>
      </c>
      <c r="Y957" s="192">
        <v>61254735.560790017</v>
      </c>
      <c r="Z957" s="192">
        <v>61494942.407176338</v>
      </c>
      <c r="AA957" s="192">
        <v>61538876.185790017</v>
      </c>
      <c r="AB957" s="192">
        <v>61578602.225849174</v>
      </c>
      <c r="AC957" s="192">
        <v>61236865.994174793</v>
      </c>
      <c r="AD957" s="192">
        <v>61240369.84416192</v>
      </c>
      <c r="AE957" s="192">
        <f t="shared" si="64"/>
        <v>62096564.465432502</v>
      </c>
      <c r="AF957" s="192">
        <f>HLOOKUP(MAX(T957:AD957),T957:$AD$1158,COUNT(AD957:$AD$1158),FALSE)</f>
        <v>160000</v>
      </c>
      <c r="AK957">
        <v>954</v>
      </c>
      <c r="AL957" s="198">
        <v>59124644.506576322</v>
      </c>
    </row>
    <row r="958" spans="13:38" x14ac:dyDescent="0.25">
      <c r="M958">
        <v>956</v>
      </c>
      <c r="N958">
        <f t="shared" si="61"/>
        <v>10</v>
      </c>
      <c r="O958">
        <f t="shared" si="62"/>
        <v>11000</v>
      </c>
      <c r="P958">
        <f t="shared" si="63"/>
        <v>0.45</v>
      </c>
      <c r="S958">
        <v>956</v>
      </c>
      <c r="T958" s="192">
        <v>65865141.577701032</v>
      </c>
      <c r="U958" s="192">
        <v>66555328.933025092</v>
      </c>
      <c r="V958" s="192">
        <v>66989002.73703745</v>
      </c>
      <c r="W958" s="192">
        <v>67102641.216011211</v>
      </c>
      <c r="X958" s="192">
        <v>67231134.376054928</v>
      </c>
      <c r="Y958" s="192">
        <v>66816386.795357913</v>
      </c>
      <c r="Z958" s="192">
        <v>67279664.629398569</v>
      </c>
      <c r="AA958" s="192">
        <v>67731858.599627465</v>
      </c>
      <c r="AB958" s="192">
        <v>68164124.988194853</v>
      </c>
      <c r="AC958" s="192">
        <v>68214223.006134674</v>
      </c>
      <c r="AD958" s="192">
        <v>67917376.017001435</v>
      </c>
      <c r="AE958" s="192">
        <f t="shared" si="64"/>
        <v>68214223.006134674</v>
      </c>
      <c r="AF958" s="192">
        <f>HLOOKUP(MAX(T958:AD958),T958:$AD$1158,COUNT(AD958:$AD$1158),FALSE)</f>
        <v>195000</v>
      </c>
      <c r="AK958">
        <v>955</v>
      </c>
      <c r="AL958" s="198">
        <v>61803413.080405794</v>
      </c>
    </row>
    <row r="959" spans="13:38" x14ac:dyDescent="0.25">
      <c r="M959">
        <v>957</v>
      </c>
      <c r="N959">
        <f t="shared" si="61"/>
        <v>20</v>
      </c>
      <c r="O959">
        <f t="shared" si="62"/>
        <v>11000</v>
      </c>
      <c r="P959">
        <f t="shared" si="63"/>
        <v>0.45</v>
      </c>
      <c r="S959">
        <v>957</v>
      </c>
      <c r="T959" s="192">
        <v>70311437.873997316</v>
      </c>
      <c r="U959" s="192">
        <v>71224696.216975719</v>
      </c>
      <c r="V959" s="192">
        <v>72278223.576800823</v>
      </c>
      <c r="W959" s="192">
        <v>72633024.366088361</v>
      </c>
      <c r="X959" s="192">
        <v>72569714.62296851</v>
      </c>
      <c r="Y959" s="192">
        <v>72829094.566062644</v>
      </c>
      <c r="Z959" s="192">
        <v>73533534.710417077</v>
      </c>
      <c r="AA959" s="192">
        <v>74081613.253369749</v>
      </c>
      <c r="AB959" s="192">
        <v>74545661.125026122</v>
      </c>
      <c r="AC959" s="192">
        <v>74668158.191319853</v>
      </c>
      <c r="AD959" s="192">
        <v>75180252.57628642</v>
      </c>
      <c r="AE959" s="192">
        <f t="shared" si="64"/>
        <v>75180252.57628642</v>
      </c>
      <c r="AF959" s="192">
        <f>HLOOKUP(MAX(T959:AD959),T959:$AD$1158,COUNT(AD959:$AD$1158),FALSE)</f>
        <v>200000</v>
      </c>
      <c r="AK959">
        <v>956</v>
      </c>
      <c r="AL959" s="198">
        <v>67211135.317915827</v>
      </c>
    </row>
    <row r="960" spans="13:38" x14ac:dyDescent="0.25">
      <c r="M960">
        <v>958</v>
      </c>
      <c r="N960">
        <f t="shared" si="61"/>
        <v>30</v>
      </c>
      <c r="O960">
        <f t="shared" si="62"/>
        <v>11000</v>
      </c>
      <c r="P960">
        <f t="shared" si="63"/>
        <v>0.45</v>
      </c>
      <c r="S960">
        <v>958</v>
      </c>
      <c r="T960" s="192">
        <v>75118334.093133122</v>
      </c>
      <c r="U960" s="192">
        <v>76303774.671515331</v>
      </c>
      <c r="V960" s="192">
        <v>77170661.848405764</v>
      </c>
      <c r="W960" s="192">
        <v>77748533.625347629</v>
      </c>
      <c r="X960" s="192">
        <v>78376725.779089913</v>
      </c>
      <c r="Y960" s="192">
        <v>78390745.800630555</v>
      </c>
      <c r="Z960" s="192">
        <v>79318256.932639301</v>
      </c>
      <c r="AA960" s="192">
        <v>80234684.200836316</v>
      </c>
      <c r="AB960" s="192">
        <v>81323249.216589928</v>
      </c>
      <c r="AC960" s="192">
        <v>81688390.516744241</v>
      </c>
      <c r="AD960" s="192">
        <v>81857258.749125928</v>
      </c>
      <c r="AE960" s="192">
        <f t="shared" si="64"/>
        <v>81857258.749125928</v>
      </c>
      <c r="AF960" s="192">
        <f>HLOOKUP(MAX(T960:AD960),T960:$AD$1158,COUNT(AD960:$AD$1158),FALSE)</f>
        <v>200000</v>
      </c>
      <c r="AK960">
        <v>957</v>
      </c>
      <c r="AL960" s="198">
        <v>72644228.906406149</v>
      </c>
    </row>
    <row r="961" spans="13:38" x14ac:dyDescent="0.25">
      <c r="M961">
        <v>959</v>
      </c>
      <c r="N961">
        <f t="shared" si="61"/>
        <v>40</v>
      </c>
      <c r="O961">
        <f t="shared" si="62"/>
        <v>11000</v>
      </c>
      <c r="P961">
        <f t="shared" si="63"/>
        <v>0.45</v>
      </c>
      <c r="S961">
        <v>959</v>
      </c>
      <c r="T961" s="192">
        <v>79564630.38942942</v>
      </c>
      <c r="U961" s="192">
        <v>80973141.955465958</v>
      </c>
      <c r="V961" s="192">
        <v>82459882.688169137</v>
      </c>
      <c r="W961" s="192">
        <v>83312900.54760842</v>
      </c>
      <c r="X961" s="192">
        <v>83844401.158462346</v>
      </c>
      <c r="Y961" s="192">
        <v>84440401.19061254</v>
      </c>
      <c r="Z961" s="192">
        <v>85610556.556481898</v>
      </c>
      <c r="AA961" s="192">
        <v>86729716.592168629</v>
      </c>
      <c r="AB961" s="192">
        <v>87554113.414120778</v>
      </c>
      <c r="AC961" s="192">
        <v>88142325.701929435</v>
      </c>
      <c r="AD961" s="192">
        <v>89075778.071399584</v>
      </c>
      <c r="AE961" s="192">
        <f t="shared" si="64"/>
        <v>89075778.071399584</v>
      </c>
      <c r="AF961" s="192">
        <f>HLOOKUP(MAX(T961:AD961),T961:$AD$1158,COUNT(AD961:$AD$1158),FALSE)</f>
        <v>200000</v>
      </c>
      <c r="AK961">
        <v>958</v>
      </c>
      <c r="AL961" s="198">
        <v>78128622.808966443</v>
      </c>
    </row>
    <row r="962" spans="13:38" x14ac:dyDescent="0.25">
      <c r="M962">
        <v>960</v>
      </c>
      <c r="N962">
        <f t="shared" si="61"/>
        <v>50</v>
      </c>
      <c r="O962">
        <f t="shared" si="62"/>
        <v>11000</v>
      </c>
      <c r="P962">
        <f t="shared" si="63"/>
        <v>0.45</v>
      </c>
      <c r="S962">
        <v>960</v>
      </c>
      <c r="T962" s="192">
        <v>84401064.610108435</v>
      </c>
      <c r="U962" s="192">
        <v>86021200.48491554</v>
      </c>
      <c r="V962" s="192">
        <v>87352320.959774062</v>
      </c>
      <c r="W962" s="192">
        <v>88428409.806867689</v>
      </c>
      <c r="X962" s="192">
        <v>89486851.486394435</v>
      </c>
      <c r="Y962" s="192">
        <v>90002052.425180435</v>
      </c>
      <c r="Z962" s="192">
        <v>91535162.314583749</v>
      </c>
      <c r="AA962" s="192">
        <v>92737509.802045152</v>
      </c>
      <c r="AB962" s="192">
        <v>94290308.115766868</v>
      </c>
      <c r="AC962" s="192">
        <v>95119682.713889286</v>
      </c>
      <c r="AD962" s="192">
        <v>95752784.244239092</v>
      </c>
      <c r="AE962" s="192">
        <f t="shared" si="64"/>
        <v>95752784.244239092</v>
      </c>
      <c r="AF962" s="192">
        <f>HLOOKUP(MAX(T962:AD962),T962:$AD$1158,COUNT(AD962:$AD$1158),FALSE)</f>
        <v>200000</v>
      </c>
      <c r="AK962">
        <v>959</v>
      </c>
      <c r="AL962" s="198">
        <v>83561716.397456735</v>
      </c>
    </row>
    <row r="963" spans="13:38" x14ac:dyDescent="0.25">
      <c r="M963">
        <v>961</v>
      </c>
      <c r="N963">
        <f t="shared" si="61"/>
        <v>-75</v>
      </c>
      <c r="O963">
        <f t="shared" si="62"/>
        <v>13000</v>
      </c>
      <c r="P963">
        <f t="shared" si="63"/>
        <v>0.45</v>
      </c>
      <c r="S963">
        <v>961</v>
      </c>
      <c r="T963" s="192">
        <v>25700566.6837967</v>
      </c>
      <c r="U963" s="192">
        <v>24849946.104449991</v>
      </c>
      <c r="V963" s="192">
        <v>23138973.239223655</v>
      </c>
      <c r="W963" s="192">
        <v>21391270.652739603</v>
      </c>
      <c r="X963" s="192">
        <v>19319056.829758637</v>
      </c>
      <c r="Y963" s="192">
        <v>17406328.603485487</v>
      </c>
      <c r="Z963" s="192">
        <v>15930484.941898551</v>
      </c>
      <c r="AA963" s="192">
        <v>14258368.212538984</v>
      </c>
      <c r="AB963" s="192">
        <v>12579945.943698961</v>
      </c>
      <c r="AC963" s="192">
        <v>10885641.191898551</v>
      </c>
      <c r="AD963" s="192">
        <v>8804093.1594911441</v>
      </c>
      <c r="AE963" s="192">
        <f t="shared" si="64"/>
        <v>25700566.6837967</v>
      </c>
      <c r="AF963" s="192">
        <f>HLOOKUP(MAX(T963:AD963),T963:$AD$1158,COUNT(AD963:$AD$1158),FALSE)</f>
        <v>150000</v>
      </c>
      <c r="AK963">
        <v>960</v>
      </c>
      <c r="AL963" s="198">
        <v>89046110.300017059</v>
      </c>
    </row>
    <row r="964" spans="13:38" x14ac:dyDescent="0.25">
      <c r="M964">
        <v>962</v>
      </c>
      <c r="N964">
        <f t="shared" ref="N964:N1027" si="65">VLOOKUP(ROUNDUP(MOD(M964,15),0),$J$2:$K$17,2,FALSE)</f>
        <v>-65</v>
      </c>
      <c r="O964">
        <f t="shared" ref="O964:O1027" si="66">VLOOKUP(ROUNDUP(MOD(M964/15,11),0),$J$20:$K$31,2,FALSE)</f>
        <v>13000</v>
      </c>
      <c r="P964">
        <f t="shared" ref="P964:P1027" si="67">VLOOKUP(ROUNDUP(MOD(M964/165,7),0),$J$34:$K$41,2,FALSE)</f>
        <v>0.45</v>
      </c>
      <c r="S964">
        <v>962</v>
      </c>
      <c r="T964" s="192">
        <v>30462973.850077566</v>
      </c>
      <c r="U964" s="192">
        <v>29451257.832845055</v>
      </c>
      <c r="V964" s="192">
        <v>28182576.152032297</v>
      </c>
      <c r="W964" s="192">
        <v>26881610.520602256</v>
      </c>
      <c r="X964" s="192">
        <v>25017027.348019954</v>
      </c>
      <c r="Y964" s="192">
        <v>22899924.282497834</v>
      </c>
      <c r="Z964" s="192">
        <v>21647151.608565219</v>
      </c>
      <c r="AA964" s="192">
        <v>20679825.661741659</v>
      </c>
      <c r="AB964" s="192">
        <v>19093539.45257242</v>
      </c>
      <c r="AC964" s="192">
        <v>17425941.273881577</v>
      </c>
      <c r="AD964" s="192">
        <v>15413043.776775096</v>
      </c>
      <c r="AE964" s="192">
        <f t="shared" ref="AE964:AE1027" si="68">MAX(T964:AD964)</f>
        <v>30462973.850077566</v>
      </c>
      <c r="AF964" s="192">
        <f>HLOOKUP(MAX(T964:AD964),T964:$AD$1158,COUNT(AD964:$AD$1158),FALSE)</f>
        <v>150000</v>
      </c>
      <c r="AK964">
        <v>961</v>
      </c>
      <c r="AL964" s="198">
        <v>20291594.384849284</v>
      </c>
    </row>
    <row r="965" spans="13:38" x14ac:dyDescent="0.25">
      <c r="M965">
        <v>963</v>
      </c>
      <c r="N965">
        <f t="shared" si="65"/>
        <v>-55</v>
      </c>
      <c r="O965">
        <f t="shared" si="66"/>
        <v>13000</v>
      </c>
      <c r="P965">
        <f t="shared" si="67"/>
        <v>0.45</v>
      </c>
      <c r="S965">
        <v>963</v>
      </c>
      <c r="T965" s="192">
        <v>34841214.590818308</v>
      </c>
      <c r="U965" s="192">
        <v>34425741.420165017</v>
      </c>
      <c r="V965" s="192">
        <v>33398222.04966604</v>
      </c>
      <c r="W965" s="192">
        <v>31929064.224305965</v>
      </c>
      <c r="X965" s="192">
        <v>30287552.039377976</v>
      </c>
      <c r="Y965" s="192">
        <v>28839057.111072939</v>
      </c>
      <c r="Z965" s="192">
        <v>27827446.747454107</v>
      </c>
      <c r="AA965" s="192">
        <v>26619563.316062648</v>
      </c>
      <c r="AB965" s="192">
        <v>25405374.345190737</v>
      </c>
      <c r="AC965" s="192">
        <v>24081971.848727256</v>
      </c>
      <c r="AD965" s="192">
        <v>22601893.281661924</v>
      </c>
      <c r="AE965" s="192">
        <f t="shared" si="68"/>
        <v>34841214.590818308</v>
      </c>
      <c r="AF965" s="192">
        <f>HLOOKUP(MAX(T965:AD965),T965:$AD$1158,COUNT(AD965:$AD$1158),FALSE)</f>
        <v>150000</v>
      </c>
      <c r="AK965">
        <v>962</v>
      </c>
      <c r="AL965" s="198">
        <v>25889492.208002646</v>
      </c>
    </row>
    <row r="966" spans="13:38" x14ac:dyDescent="0.25">
      <c r="M966">
        <v>964</v>
      </c>
      <c r="N966">
        <f t="shared" si="65"/>
        <v>-45</v>
      </c>
      <c r="O966">
        <f t="shared" si="66"/>
        <v>13000</v>
      </c>
      <c r="P966">
        <f t="shared" si="67"/>
        <v>0.45</v>
      </c>
      <c r="S966">
        <v>964</v>
      </c>
      <c r="T966" s="192">
        <v>39574535.86782448</v>
      </c>
      <c r="U966" s="192">
        <v>39057620.961381577</v>
      </c>
      <c r="V966" s="192">
        <v>38222604.765715428</v>
      </c>
      <c r="W966" s="192">
        <v>37312102.780440219</v>
      </c>
      <c r="X966" s="192">
        <v>36020536.141101226</v>
      </c>
      <c r="Y966" s="192">
        <v>34332652.790085278</v>
      </c>
      <c r="Z966" s="192">
        <v>33544113.414120778</v>
      </c>
      <c r="AA966" s="192">
        <v>33080480.119367689</v>
      </c>
      <c r="AB966" s="192">
        <v>31828897.043236002</v>
      </c>
      <c r="AC966" s="192">
        <v>30758026.174537443</v>
      </c>
      <c r="AD966" s="192">
        <v>29210843.898945875</v>
      </c>
      <c r="AE966" s="192">
        <f t="shared" si="68"/>
        <v>39574535.86782448</v>
      </c>
      <c r="AF966" s="192">
        <f>HLOOKUP(MAX(T966:AD966),T966:$AD$1158,COUNT(AD966:$AD$1158),FALSE)</f>
        <v>150000</v>
      </c>
      <c r="AK966">
        <v>963</v>
      </c>
      <c r="AL966" s="198">
        <v>31067451.378214717</v>
      </c>
    </row>
    <row r="967" spans="13:38" x14ac:dyDescent="0.25">
      <c r="M967">
        <v>965</v>
      </c>
      <c r="N967">
        <f t="shared" si="65"/>
        <v>-35</v>
      </c>
      <c r="O967">
        <f t="shared" si="66"/>
        <v>13000</v>
      </c>
      <c r="P967">
        <f t="shared" si="67"/>
        <v>0.45</v>
      </c>
      <c r="S967">
        <v>965</v>
      </c>
      <c r="T967" s="192">
        <v>43952776.608565226</v>
      </c>
      <c r="U967" s="192">
        <v>44032104.548701532</v>
      </c>
      <c r="V967" s="192">
        <v>43438250.663349174</v>
      </c>
      <c r="W967" s="192">
        <v>42588913.037963361</v>
      </c>
      <c r="X967" s="192">
        <v>41291060.832459256</v>
      </c>
      <c r="Y967" s="192">
        <v>40308281.125669129</v>
      </c>
      <c r="Z967" s="192">
        <v>39762385.983565219</v>
      </c>
      <c r="AA967" s="192">
        <v>39020217.773688681</v>
      </c>
      <c r="AB967" s="192">
        <v>38271744.024331681</v>
      </c>
      <c r="AC967" s="192">
        <v>37661808.244367689</v>
      </c>
      <c r="AD967" s="192">
        <v>36355788.279089913</v>
      </c>
      <c r="AE967" s="192">
        <f t="shared" si="68"/>
        <v>44032104.548701532</v>
      </c>
      <c r="AF967" s="192">
        <f>HLOOKUP(MAX(T967:AD967),T967:$AD$1158,COUNT(AD967:$AD$1158),FALSE)</f>
        <v>155000</v>
      </c>
      <c r="AK967">
        <v>964</v>
      </c>
      <c r="AL967" s="198">
        <v>36665349.201368086</v>
      </c>
    </row>
    <row r="968" spans="13:38" x14ac:dyDescent="0.25">
      <c r="M968">
        <v>966</v>
      </c>
      <c r="N968">
        <f t="shared" si="65"/>
        <v>-25</v>
      </c>
      <c r="O968">
        <f t="shared" si="66"/>
        <v>13000</v>
      </c>
      <c r="P968">
        <f t="shared" si="67"/>
        <v>0.45</v>
      </c>
      <c r="S968">
        <v>966</v>
      </c>
      <c r="T968" s="192">
        <v>48622108.929167069</v>
      </c>
      <c r="U968" s="192">
        <v>48633416.277096599</v>
      </c>
      <c r="V968" s="192">
        <v>48262633.379398555</v>
      </c>
      <c r="W968" s="192">
        <v>47816364.692091458</v>
      </c>
      <c r="X968" s="192">
        <v>46912001.467104316</v>
      </c>
      <c r="Y968" s="192">
        <v>45801876.804681472</v>
      </c>
      <c r="Z968" s="192">
        <v>45479052.65023189</v>
      </c>
      <c r="AA968" s="192">
        <v>45354864.643866152</v>
      </c>
      <c r="AB968" s="192">
        <v>44934363.783848137</v>
      </c>
      <c r="AC968" s="192">
        <v>44047687.873997323</v>
      </c>
      <c r="AD968" s="192">
        <v>42964738.896373868</v>
      </c>
      <c r="AE968" s="192">
        <f t="shared" si="68"/>
        <v>48633416.277096599</v>
      </c>
      <c r="AF968" s="192">
        <f>HLOOKUP(MAX(T968:AD968),T968:$AD$1158,COUNT(AD968:$AD$1158),FALSE)</f>
        <v>155000</v>
      </c>
      <c r="AK968">
        <v>965</v>
      </c>
      <c r="AL968" s="198">
        <v>41843308.371580154</v>
      </c>
    </row>
    <row r="969" spans="13:38" x14ac:dyDescent="0.25">
      <c r="M969">
        <v>967</v>
      </c>
      <c r="N969">
        <f t="shared" si="65"/>
        <v>-15</v>
      </c>
      <c r="O969">
        <f t="shared" si="66"/>
        <v>13000</v>
      </c>
      <c r="P969">
        <f t="shared" si="67"/>
        <v>0.45</v>
      </c>
      <c r="S969">
        <v>967</v>
      </c>
      <c r="T969" s="192">
        <v>53000349.669907816</v>
      </c>
      <c r="U969" s="192">
        <v>53540650.676209256</v>
      </c>
      <c r="V969" s="192">
        <v>53510329.013400614</v>
      </c>
      <c r="W969" s="192">
        <v>53093174.949614607</v>
      </c>
      <c r="X969" s="192">
        <v>52422019.069341972</v>
      </c>
      <c r="Y969" s="192">
        <v>51741009.63325657</v>
      </c>
      <c r="Z969" s="192">
        <v>51575797.441898555</v>
      </c>
      <c r="AA969" s="192">
        <v>51564504.280247316</v>
      </c>
      <c r="AB969" s="192">
        <v>51097172.42582345</v>
      </c>
      <c r="AC969" s="192">
        <v>50951469.943827569</v>
      </c>
      <c r="AD969" s="192">
        <v>50153588.401260704</v>
      </c>
      <c r="AE969" s="192">
        <f t="shared" si="68"/>
        <v>53540650.676209256</v>
      </c>
      <c r="AF969" s="192">
        <f>HLOOKUP(MAX(T969:AD969),T969:$AD$1158,COUNT(AD969:$AD$1158),FALSE)</f>
        <v>155000</v>
      </c>
      <c r="AK969">
        <v>966</v>
      </c>
      <c r="AL969" s="198">
        <v>47475604.839306042</v>
      </c>
    </row>
    <row r="970" spans="13:38" x14ac:dyDescent="0.25">
      <c r="M970">
        <v>968</v>
      </c>
      <c r="N970">
        <f t="shared" si="65"/>
        <v>-10</v>
      </c>
      <c r="O970">
        <f t="shared" si="66"/>
        <v>13000</v>
      </c>
      <c r="P970">
        <f t="shared" si="67"/>
        <v>0.45</v>
      </c>
      <c r="S970">
        <v>968</v>
      </c>
      <c r="T970" s="192">
        <v>55591087.999383129</v>
      </c>
      <c r="U970" s="192">
        <v>55890215.040921189</v>
      </c>
      <c r="V970" s="192">
        <v>55871240.793236002</v>
      </c>
      <c r="W970" s="192">
        <v>55596782.805517383</v>
      </c>
      <c r="X970" s="192">
        <v>55301256.064583734</v>
      </c>
      <c r="Y970" s="192">
        <v>54429414.661548764</v>
      </c>
      <c r="Z970" s="192">
        <v>54494894.664120778</v>
      </c>
      <c r="AA970" s="192">
        <v>54471238.140844032</v>
      </c>
      <c r="AB970" s="192">
        <v>54463855.569470577</v>
      </c>
      <c r="AC970" s="192">
        <v>54118955.837924793</v>
      </c>
      <c r="AD970" s="192">
        <v>53387815.510314181</v>
      </c>
      <c r="AE970" s="192">
        <f t="shared" si="68"/>
        <v>55890215.040921189</v>
      </c>
      <c r="AF970" s="192">
        <f>HLOOKUP(MAX(T970:AD970),T970:$AD$1158,COUNT(AD970:$AD$1158),FALSE)</f>
        <v>155000</v>
      </c>
      <c r="AK970">
        <v>967</v>
      </c>
      <c r="AL970" s="198">
        <v>52653564.009518109</v>
      </c>
    </row>
    <row r="971" spans="13:38" x14ac:dyDescent="0.25">
      <c r="M971">
        <v>969</v>
      </c>
      <c r="N971">
        <f t="shared" si="65"/>
        <v>-5</v>
      </c>
      <c r="O971">
        <f t="shared" si="66"/>
        <v>13000</v>
      </c>
      <c r="P971">
        <f t="shared" si="67"/>
        <v>0.45</v>
      </c>
      <c r="S971">
        <v>969</v>
      </c>
      <c r="T971" s="192">
        <v>57762756.836188689</v>
      </c>
      <c r="U971" s="192">
        <v>58141962.404604308</v>
      </c>
      <c r="V971" s="192">
        <v>58334711.729449995</v>
      </c>
      <c r="W971" s="192">
        <v>58354158.263657816</v>
      </c>
      <c r="X971" s="192">
        <v>57880496.676723659</v>
      </c>
      <c r="Y971" s="192">
        <v>57234605.312268935</v>
      </c>
      <c r="Z971" s="192">
        <v>57552229.733565226</v>
      </c>
      <c r="AA971" s="192">
        <v>57716059.747389808</v>
      </c>
      <c r="AB971" s="192">
        <v>57759792.185339905</v>
      </c>
      <c r="AC971" s="192">
        <v>57379772.774653189</v>
      </c>
      <c r="AD971" s="192">
        <v>56762539.018544644</v>
      </c>
      <c r="AE971" s="192">
        <f t="shared" si="68"/>
        <v>58354158.263657816</v>
      </c>
      <c r="AF971" s="192">
        <f>HLOOKUP(MAX(T971:AD971),T971:$AD$1158,COUNT(AD971:$AD$1158),FALSE)</f>
        <v>165000</v>
      </c>
      <c r="AK971">
        <v>968</v>
      </c>
      <c r="AL971" s="198">
        <v>55297581.425940171</v>
      </c>
    </row>
    <row r="972" spans="13:38" x14ac:dyDescent="0.25">
      <c r="M972">
        <v>970</v>
      </c>
      <c r="N972">
        <f t="shared" si="65"/>
        <v>0</v>
      </c>
      <c r="O972">
        <f t="shared" si="66"/>
        <v>13000</v>
      </c>
      <c r="P972">
        <f t="shared" si="67"/>
        <v>0.45</v>
      </c>
      <c r="S972">
        <v>970</v>
      </c>
      <c r="T972" s="192">
        <v>59969328.740123861</v>
      </c>
      <c r="U972" s="192">
        <v>60491526.769316249</v>
      </c>
      <c r="V972" s="192">
        <v>61118936.427238062</v>
      </c>
      <c r="W972" s="192">
        <v>60931535.771373861</v>
      </c>
      <c r="X972" s="192">
        <v>60571780.755941771</v>
      </c>
      <c r="Y972" s="192">
        <v>60405042.997132607</v>
      </c>
      <c r="Z972" s="192">
        <v>60675189.803009667</v>
      </c>
      <c r="AA972" s="192">
        <v>60749063.541114084</v>
      </c>
      <c r="AB972" s="192">
        <v>60816631.739738062</v>
      </c>
      <c r="AC972" s="192">
        <v>60504835.46755442</v>
      </c>
      <c r="AD972" s="192">
        <v>60532759.890458226</v>
      </c>
      <c r="AE972" s="192">
        <f t="shared" si="68"/>
        <v>61118936.427238062</v>
      </c>
      <c r="AF972" s="192">
        <f>HLOOKUP(MAX(T972:AD972),T972:$AD$1158,COUNT(AD972:$AD$1158),FALSE)</f>
        <v>160000</v>
      </c>
      <c r="AK972">
        <v>969</v>
      </c>
      <c r="AL972" s="198">
        <v>58251461.832671478</v>
      </c>
    </row>
    <row r="973" spans="13:38" x14ac:dyDescent="0.25">
      <c r="M973">
        <v>971</v>
      </c>
      <c r="N973">
        <f t="shared" si="65"/>
        <v>10</v>
      </c>
      <c r="O973">
        <f t="shared" si="66"/>
        <v>13000</v>
      </c>
      <c r="P973">
        <f t="shared" si="67"/>
        <v>0.45</v>
      </c>
      <c r="S973">
        <v>971</v>
      </c>
      <c r="T973" s="192">
        <v>64731735.906404734</v>
      </c>
      <c r="U973" s="192">
        <v>65466010.356636196</v>
      </c>
      <c r="V973" s="192">
        <v>65943319.14328745</v>
      </c>
      <c r="W973" s="192">
        <v>66101044.717168614</v>
      </c>
      <c r="X973" s="192">
        <v>66269751.274203077</v>
      </c>
      <c r="Y973" s="192">
        <v>65898638.676144958</v>
      </c>
      <c r="Z973" s="192">
        <v>66391856.469676331</v>
      </c>
      <c r="AA973" s="192">
        <v>66871892.598470062</v>
      </c>
      <c r="AB973" s="192">
        <v>67330225.248611525</v>
      </c>
      <c r="AC973" s="192">
        <v>67408617.537384674</v>
      </c>
      <c r="AD973" s="192">
        <v>67141710.507742167</v>
      </c>
      <c r="AE973" s="192">
        <f t="shared" si="68"/>
        <v>67408617.537384674</v>
      </c>
      <c r="AF973" s="192">
        <f>HLOOKUP(MAX(T973:AD973),T973:$AD$1158,COUNT(AD973:$AD$1158),FALSE)</f>
        <v>195000</v>
      </c>
      <c r="AK973">
        <v>970</v>
      </c>
      <c r="AL973" s="198">
        <v>60895479.249093533</v>
      </c>
    </row>
    <row r="974" spans="13:38" x14ac:dyDescent="0.25">
      <c r="M974">
        <v>972</v>
      </c>
      <c r="N974">
        <f t="shared" si="65"/>
        <v>20</v>
      </c>
      <c r="O974">
        <f t="shared" si="66"/>
        <v>13000</v>
      </c>
      <c r="P974">
        <f t="shared" si="67"/>
        <v>0.45</v>
      </c>
      <c r="S974">
        <v>972</v>
      </c>
      <c r="T974" s="192">
        <v>69109976.647145465</v>
      </c>
      <c r="U974" s="192">
        <v>70067322.085031271</v>
      </c>
      <c r="V974" s="192">
        <v>71158965.040921181</v>
      </c>
      <c r="W974" s="192">
        <v>71557852.925116152</v>
      </c>
      <c r="X974" s="192">
        <v>71540275.965561107</v>
      </c>
      <c r="Y974" s="192">
        <v>71837771.504720062</v>
      </c>
      <c r="Z974" s="192">
        <v>72572151.608565226</v>
      </c>
      <c r="AA974" s="192">
        <v>73149717.998740122</v>
      </c>
      <c r="AB974" s="192">
        <v>73642060.141229838</v>
      </c>
      <c r="AC974" s="192">
        <v>73794497.167014316</v>
      </c>
      <c r="AD974" s="192">
        <v>74330560.012629017</v>
      </c>
      <c r="AE974" s="192">
        <f t="shared" si="68"/>
        <v>74330560.012629017</v>
      </c>
      <c r="AF974" s="192">
        <f>HLOOKUP(MAX(T974:AD974),T974:$AD$1158,COUNT(AD974:$AD$1158),FALSE)</f>
        <v>200000</v>
      </c>
      <c r="AK974">
        <v>971</v>
      </c>
      <c r="AL974" s="198">
        <v>66233048.13012211</v>
      </c>
    </row>
    <row r="975" spans="13:38" x14ac:dyDescent="0.25">
      <c r="M975">
        <v>973</v>
      </c>
      <c r="N975">
        <f t="shared" si="65"/>
        <v>30</v>
      </c>
      <c r="O975">
        <f t="shared" si="66"/>
        <v>13000</v>
      </c>
      <c r="P975">
        <f t="shared" si="67"/>
        <v>0.45</v>
      </c>
      <c r="S975">
        <v>973</v>
      </c>
      <c r="T975" s="192">
        <v>73843297.924151644</v>
      </c>
      <c r="U975" s="192">
        <v>75072373.485172749</v>
      </c>
      <c r="V975" s="192">
        <v>75983347.756970584</v>
      </c>
      <c r="W975" s="192">
        <v>76605306.628819853</v>
      </c>
      <c r="X975" s="192">
        <v>77273260.067284361</v>
      </c>
      <c r="Y975" s="192">
        <v>77331367.183732405</v>
      </c>
      <c r="Z975" s="192">
        <v>78288818.275231898</v>
      </c>
      <c r="AA975" s="192">
        <v>79233087.701993719</v>
      </c>
      <c r="AB975" s="192">
        <v>80345621.17839548</v>
      </c>
      <c r="AC975" s="192">
        <v>80740702.438040525</v>
      </c>
      <c r="AD975" s="192">
        <v>80939510.629912958</v>
      </c>
      <c r="AE975" s="192">
        <f t="shared" si="68"/>
        <v>80939510.629912958</v>
      </c>
      <c r="AF975" s="192">
        <f>HLOOKUP(MAX(T975:AD975),T975:$AD$1158,COUNT(AD975:$AD$1158),FALSE)</f>
        <v>200000</v>
      </c>
      <c r="AK975">
        <v>972</v>
      </c>
      <c r="AL975" s="198">
        <v>71595659.224399447</v>
      </c>
    </row>
    <row r="976" spans="13:38" x14ac:dyDescent="0.25">
      <c r="M976">
        <v>974</v>
      </c>
      <c r="N976">
        <f t="shared" si="65"/>
        <v>40</v>
      </c>
      <c r="O976">
        <f t="shared" si="66"/>
        <v>13000</v>
      </c>
      <c r="P976">
        <f t="shared" si="67"/>
        <v>0.45</v>
      </c>
      <c r="S976">
        <v>974</v>
      </c>
      <c r="T976" s="192">
        <v>78221538.664892375</v>
      </c>
      <c r="U976" s="192">
        <v>79673685.213567808</v>
      </c>
      <c r="V976" s="192">
        <v>81198993.654604316</v>
      </c>
      <c r="W976" s="192">
        <v>82095646.49668251</v>
      </c>
      <c r="X976" s="192">
        <v>82671234.202443823</v>
      </c>
      <c r="Y976" s="192">
        <v>83306995.519316256</v>
      </c>
      <c r="Z976" s="192">
        <v>84507090.844676346</v>
      </c>
      <c r="AA976" s="192">
        <v>85654545.151196405</v>
      </c>
      <c r="AB976" s="192">
        <v>86508429.820370793</v>
      </c>
      <c r="AC976" s="192">
        <v>87126582.067670166</v>
      </c>
      <c r="AD976" s="192">
        <v>88084455.010057002</v>
      </c>
      <c r="AE976" s="192">
        <f t="shared" si="68"/>
        <v>88084455.010057002</v>
      </c>
      <c r="AF976" s="192">
        <f>HLOOKUP(MAX(T976:AD976),T976:$AD$1158,COUNT(AD976:$AD$1158),FALSE)</f>
        <v>200000</v>
      </c>
      <c r="AK976">
        <v>973</v>
      </c>
      <c r="AL976" s="198">
        <v>77008905.123487532</v>
      </c>
    </row>
    <row r="977" spans="13:38" x14ac:dyDescent="0.25">
      <c r="M977">
        <v>975</v>
      </c>
      <c r="N977">
        <f t="shared" si="65"/>
        <v>50</v>
      </c>
      <c r="O977">
        <f t="shared" si="66"/>
        <v>13000</v>
      </c>
      <c r="P977">
        <f t="shared" si="67"/>
        <v>0.45</v>
      </c>
      <c r="S977">
        <v>975</v>
      </c>
      <c r="T977" s="192">
        <v>82983945.831173256</v>
      </c>
      <c r="U977" s="192">
        <v>84648168.800887764</v>
      </c>
      <c r="V977" s="192">
        <v>86023376.370653704</v>
      </c>
      <c r="W977" s="192">
        <v>87143100.200386211</v>
      </c>
      <c r="X977" s="192">
        <v>88241755.276903704</v>
      </c>
      <c r="Y977" s="192">
        <v>88800591.198328584</v>
      </c>
      <c r="Z977" s="192">
        <v>90361995.358565226</v>
      </c>
      <c r="AA977" s="192">
        <v>91594282.805517375</v>
      </c>
      <c r="AB977" s="192">
        <v>93171049.579887226</v>
      </c>
      <c r="AC977" s="192">
        <v>94030364.137500405</v>
      </c>
      <c r="AD977" s="192">
        <v>94693405.627340958</v>
      </c>
      <c r="AE977" s="192">
        <f t="shared" si="68"/>
        <v>94693405.627340958</v>
      </c>
      <c r="AF977" s="192">
        <f>HLOOKUP(MAX(T977:AD977),T977:$AD$1158,COUNT(AD977:$AD$1158),FALSE)</f>
        <v>200000</v>
      </c>
      <c r="AK977">
        <v>974</v>
      </c>
      <c r="AL977" s="198">
        <v>82371516.217764869</v>
      </c>
    </row>
    <row r="978" spans="13:38" x14ac:dyDescent="0.25">
      <c r="M978">
        <v>976</v>
      </c>
      <c r="N978">
        <f t="shared" si="65"/>
        <v>-75</v>
      </c>
      <c r="O978">
        <f t="shared" si="66"/>
        <v>15000</v>
      </c>
      <c r="P978">
        <f t="shared" si="67"/>
        <v>0.45</v>
      </c>
      <c r="S978">
        <v>976</v>
      </c>
      <c r="T978" s="192">
        <v>25173863.12476892</v>
      </c>
      <c r="U978" s="192">
        <v>24361358.141487032</v>
      </c>
      <c r="V978" s="192">
        <v>22697112.706816249</v>
      </c>
      <c r="W978" s="192">
        <v>20992502.568248861</v>
      </c>
      <c r="X978" s="192">
        <v>18963923.727906782</v>
      </c>
      <c r="Y978" s="192">
        <v>17089311.09769845</v>
      </c>
      <c r="Z978" s="192">
        <v>15643407.395602256</v>
      </c>
      <c r="AA978" s="192">
        <v>14001230.625733431</v>
      </c>
      <c r="AB978" s="192">
        <v>12350650.515458221</v>
      </c>
      <c r="AC978" s="192">
        <v>10682412.025231885</v>
      </c>
      <c r="AD978" s="192">
        <v>8629158.2636578102</v>
      </c>
      <c r="AE978" s="192">
        <f t="shared" si="68"/>
        <v>25173863.12476892</v>
      </c>
      <c r="AF978" s="192">
        <f>HLOOKUP(MAX(T978:AD978),T978:$AD$1158,COUNT(AD978:$AD$1158),FALSE)</f>
        <v>150000</v>
      </c>
      <c r="AK978">
        <v>975</v>
      </c>
      <c r="AL978" s="198">
        <v>87784762.116852969</v>
      </c>
    </row>
    <row r="979" spans="13:38" x14ac:dyDescent="0.25">
      <c r="M979">
        <v>977</v>
      </c>
      <c r="N979">
        <f t="shared" si="65"/>
        <v>-65</v>
      </c>
      <c r="O979">
        <f t="shared" si="66"/>
        <v>15000</v>
      </c>
      <c r="P979">
        <f t="shared" si="67"/>
        <v>0.45</v>
      </c>
      <c r="S979">
        <v>977</v>
      </c>
      <c r="T979" s="192">
        <v>29862243.23665164</v>
      </c>
      <c r="U979" s="192">
        <v>28894614.314326532</v>
      </c>
      <c r="V979" s="192">
        <v>27669567.616152667</v>
      </c>
      <c r="W979" s="192">
        <v>26408815.381713368</v>
      </c>
      <c r="X979" s="192">
        <v>24588319.304038469</v>
      </c>
      <c r="Y979" s="192">
        <v>22514851.221155241</v>
      </c>
      <c r="Z979" s="192">
        <v>21292018.506713368</v>
      </c>
      <c r="AA979" s="192">
        <v>20349113.132806472</v>
      </c>
      <c r="AB979" s="192">
        <v>18792314.770859458</v>
      </c>
      <c r="AC979" s="192">
        <v>17153010.863001946</v>
      </c>
      <c r="AD979" s="192">
        <v>15170053.325386204</v>
      </c>
      <c r="AE979" s="192">
        <f t="shared" si="68"/>
        <v>29862243.23665164</v>
      </c>
      <c r="AF979" s="192">
        <f>HLOOKUP(MAX(T979:AD979),T979:$AD$1158,COUNT(AD979:$AD$1158),FALSE)</f>
        <v>150000</v>
      </c>
      <c r="AK979">
        <v>976</v>
      </c>
      <c r="AL979" s="198">
        <v>19917330.258398145</v>
      </c>
    </row>
    <row r="980" spans="13:38" x14ac:dyDescent="0.25">
      <c r="M980">
        <v>978</v>
      </c>
      <c r="N980">
        <f t="shared" si="65"/>
        <v>-55</v>
      </c>
      <c r="O980">
        <f t="shared" si="66"/>
        <v>15000</v>
      </c>
      <c r="P980">
        <f t="shared" si="67"/>
        <v>0.45</v>
      </c>
      <c r="S980">
        <v>978</v>
      </c>
      <c r="T980" s="192">
        <v>34172428.421836823</v>
      </c>
      <c r="U980" s="192">
        <v>33795522.959516868</v>
      </c>
      <c r="V980" s="192">
        <v>32811638.571656786</v>
      </c>
      <c r="W980" s="192">
        <v>31388213.529861525</v>
      </c>
      <c r="X980" s="192">
        <v>29790788.439840935</v>
      </c>
      <c r="Y980" s="192">
        <v>28380409.107600711</v>
      </c>
      <c r="Z980" s="192">
        <v>27398738.703472629</v>
      </c>
      <c r="AA980" s="192">
        <v>26220795.231571905</v>
      </c>
      <c r="AB980" s="192">
        <v>25034448.419264812</v>
      </c>
      <c r="AC980" s="192">
        <v>23738106.831366144</v>
      </c>
      <c r="AD980" s="192">
        <v>22284875.775874887</v>
      </c>
      <c r="AE980" s="192">
        <f t="shared" si="68"/>
        <v>34172428.421836823</v>
      </c>
      <c r="AF980" s="192">
        <f>HLOOKUP(MAX(T980:AD980),T980:$AD$1158,COUNT(AD980:$AD$1158),FALSE)</f>
        <v>150000</v>
      </c>
      <c r="AK980">
        <v>977</v>
      </c>
      <c r="AL980" s="198">
        <v>25441653.13942188</v>
      </c>
    </row>
    <row r="981" spans="13:38" x14ac:dyDescent="0.25">
      <c r="M981">
        <v>979</v>
      </c>
      <c r="N981">
        <f t="shared" si="65"/>
        <v>-45</v>
      </c>
      <c r="O981">
        <f t="shared" si="66"/>
        <v>15000</v>
      </c>
      <c r="P981">
        <f t="shared" si="67"/>
        <v>0.45</v>
      </c>
      <c r="S981">
        <v>979</v>
      </c>
      <c r="T981" s="192">
        <v>38832174.756713361</v>
      </c>
      <c r="U981" s="192">
        <v>38358894.832909353</v>
      </c>
      <c r="V981" s="192">
        <v>37567965.732150614</v>
      </c>
      <c r="W981" s="192">
        <v>36698671.79085689</v>
      </c>
      <c r="X981" s="192">
        <v>35449745.48716604</v>
      </c>
      <c r="Y981" s="192">
        <v>33805949.231057502</v>
      </c>
      <c r="Z981" s="192">
        <v>33047349.814583741</v>
      </c>
      <c r="AA981" s="192">
        <v>32607684.980478801</v>
      </c>
      <c r="AB981" s="192">
        <v>31387036.510828599</v>
      </c>
      <c r="AC981" s="192">
        <v>30343013.153704107</v>
      </c>
      <c r="AD981" s="192">
        <v>28825770.837603286</v>
      </c>
      <c r="AE981" s="192">
        <f t="shared" si="68"/>
        <v>38832174.756713361</v>
      </c>
      <c r="AF981" s="192">
        <f>HLOOKUP(MAX(T981:AD981),T981:$AD$1158,COUNT(AD981:$AD$1158),FALSE)</f>
        <v>150000</v>
      </c>
      <c r="AK981">
        <v>978</v>
      </c>
      <c r="AL981" s="198">
        <v>30551556.754078396</v>
      </c>
    </row>
    <row r="982" spans="13:38" x14ac:dyDescent="0.25">
      <c r="M982">
        <v>980</v>
      </c>
      <c r="N982">
        <f t="shared" si="65"/>
        <v>-35</v>
      </c>
      <c r="O982">
        <f t="shared" si="66"/>
        <v>15000</v>
      </c>
      <c r="P982">
        <f t="shared" si="67"/>
        <v>0.45</v>
      </c>
      <c r="S982">
        <v>980</v>
      </c>
      <c r="T982" s="192">
        <v>43142359.941898562</v>
      </c>
      <c r="U982" s="192">
        <v>43259803.478099681</v>
      </c>
      <c r="V982" s="192">
        <v>42710036.687654734</v>
      </c>
      <c r="W982" s="192">
        <v>41904334.044907808</v>
      </c>
      <c r="X982" s="192">
        <v>40652214.622968517</v>
      </c>
      <c r="Y982" s="192">
        <v>39707550.512243204</v>
      </c>
      <c r="Z982" s="192">
        <v>39191595.329630032</v>
      </c>
      <c r="AA982" s="192">
        <v>38479367.079244234</v>
      </c>
      <c r="AB982" s="192">
        <v>37758735.488452047</v>
      </c>
      <c r="AC982" s="192">
        <v>37173220.281404726</v>
      </c>
      <c r="AD982" s="192">
        <v>35897140.275617689</v>
      </c>
      <c r="AE982" s="192">
        <f t="shared" si="68"/>
        <v>43259803.478099681</v>
      </c>
      <c r="AF982" s="192">
        <f>HLOOKUP(MAX(T982:AD982),T982:$AD$1158,COUNT(AD982:$AD$1158),FALSE)</f>
        <v>155000</v>
      </c>
      <c r="AK982">
        <v>979</v>
      </c>
      <c r="AL982" s="198">
        <v>36075879.635102145</v>
      </c>
    </row>
    <row r="983" spans="13:38" x14ac:dyDescent="0.25">
      <c r="M983">
        <v>981</v>
      </c>
      <c r="N983">
        <f t="shared" si="65"/>
        <v>-25</v>
      </c>
      <c r="O983">
        <f t="shared" si="66"/>
        <v>15000</v>
      </c>
      <c r="P983">
        <f t="shared" si="67"/>
        <v>0.45</v>
      </c>
      <c r="S983">
        <v>981</v>
      </c>
      <c r="T983" s="192">
        <v>47739111.967361517</v>
      </c>
      <c r="U983" s="192">
        <v>47793059.650939196</v>
      </c>
      <c r="V983" s="192">
        <v>47466363.848148555</v>
      </c>
      <c r="W983" s="192">
        <v>47061303.204822943</v>
      </c>
      <c r="X983" s="192">
        <v>46200574.962474681</v>
      </c>
      <c r="Y983" s="192">
        <v>45133090.635699995</v>
      </c>
      <c r="Z983" s="192">
        <v>44840206.440741152</v>
      </c>
      <c r="AA983" s="192">
        <v>44741433.654282816</v>
      </c>
      <c r="AB983" s="192">
        <v>44347780.305838883</v>
      </c>
      <c r="AC983" s="192">
        <v>43491044.355478801</v>
      </c>
      <c r="AD983" s="192">
        <v>42438035.337346077</v>
      </c>
      <c r="AE983" s="192">
        <f t="shared" si="68"/>
        <v>47793059.650939196</v>
      </c>
      <c r="AF983" s="192">
        <f>HLOOKUP(MAX(T983:AD983),T983:$AD$1158,COUNT(AD983:$AD$1158),FALSE)</f>
        <v>155000</v>
      </c>
      <c r="AK983">
        <v>980</v>
      </c>
      <c r="AL983" s="198">
        <v>41185783.249758646</v>
      </c>
    </row>
    <row r="984" spans="13:38" x14ac:dyDescent="0.25">
      <c r="M984">
        <v>982</v>
      </c>
      <c r="N984">
        <f t="shared" si="65"/>
        <v>-15</v>
      </c>
      <c r="O984">
        <f t="shared" si="66"/>
        <v>15000</v>
      </c>
      <c r="P984">
        <f t="shared" si="67"/>
        <v>0.45</v>
      </c>
      <c r="S984">
        <v>982</v>
      </c>
      <c r="T984" s="192">
        <v>52049297.152546704</v>
      </c>
      <c r="U984" s="192">
        <v>52627713.75491295</v>
      </c>
      <c r="V984" s="192">
        <v>52640032.427752465</v>
      </c>
      <c r="W984" s="192">
        <v>52266965.458873868</v>
      </c>
      <c r="X984" s="192">
        <v>51639444.561240114</v>
      </c>
      <c r="Y984" s="192">
        <v>50998648.522145465</v>
      </c>
      <c r="Z984" s="192">
        <v>50864370.93726892</v>
      </c>
      <c r="AA984" s="192">
        <v>50879925.287191764</v>
      </c>
      <c r="AB984" s="192">
        <v>50442533.392258637</v>
      </c>
      <c r="AC984" s="192">
        <v>50321251.48317942</v>
      </c>
      <c r="AD984" s="192">
        <v>49552857.787834771</v>
      </c>
      <c r="AE984" s="192">
        <f t="shared" si="68"/>
        <v>52640032.427752465</v>
      </c>
      <c r="AF984" s="192">
        <f>HLOOKUP(MAX(T984:AD984),T984:$AD$1158,COUNT(AD984:$AD$1158),FALSE)</f>
        <v>160000</v>
      </c>
      <c r="AK984">
        <v>981</v>
      </c>
      <c r="AL984" s="198">
        <v>46744052.663086385</v>
      </c>
    </row>
    <row r="985" spans="13:38" x14ac:dyDescent="0.25">
      <c r="M985">
        <v>983</v>
      </c>
      <c r="N985">
        <f t="shared" si="65"/>
        <v>-10</v>
      </c>
      <c r="O985">
        <f t="shared" si="66"/>
        <v>15000</v>
      </c>
      <c r="P985">
        <f t="shared" si="67"/>
        <v>0.45</v>
      </c>
      <c r="S985">
        <v>983</v>
      </c>
      <c r="T985" s="192">
        <v>54599764.938040525</v>
      </c>
      <c r="U985" s="192">
        <v>54942526.962217495</v>
      </c>
      <c r="V985" s="192">
        <v>54967639.809439704</v>
      </c>
      <c r="W985" s="192">
        <v>54736816.80435998</v>
      </c>
      <c r="X985" s="192">
        <v>54481503.460417069</v>
      </c>
      <c r="Y985" s="192">
        <v>53653749.15228951</v>
      </c>
      <c r="Z985" s="192">
        <v>53748717.002083734</v>
      </c>
      <c r="AA985" s="192">
        <v>53753354.749640331</v>
      </c>
      <c r="AB985" s="192">
        <v>53772038.439840935</v>
      </c>
      <c r="AC985" s="192">
        <v>53454980.86685998</v>
      </c>
      <c r="AD985" s="192">
        <v>52753780.498740114</v>
      </c>
      <c r="AE985" s="192">
        <f t="shared" si="68"/>
        <v>54967639.809439704</v>
      </c>
      <c r="AF985" s="192">
        <f>HLOOKUP(MAX(T985:AD985),T985:$AD$1158,COUNT(AD985:$AD$1158),FALSE)</f>
        <v>160000</v>
      </c>
      <c r="AK985">
        <v>982</v>
      </c>
      <c r="AL985" s="198">
        <v>51853956.277742893</v>
      </c>
    </row>
    <row r="986" spans="13:38" x14ac:dyDescent="0.25">
      <c r="M986">
        <v>984</v>
      </c>
      <c r="N986">
        <f t="shared" si="65"/>
        <v>-5</v>
      </c>
      <c r="O986">
        <f t="shared" si="66"/>
        <v>15000</v>
      </c>
      <c r="P986">
        <f t="shared" si="67"/>
        <v>0.45</v>
      </c>
      <c r="S986">
        <v>984</v>
      </c>
      <c r="T986" s="192">
        <v>56737677.26442942</v>
      </c>
      <c r="U986" s="192">
        <v>57160969.927752465</v>
      </c>
      <c r="V986" s="192">
        <v>57396359.588246286</v>
      </c>
      <c r="W986" s="192">
        <v>57457014.166435592</v>
      </c>
      <c r="X986" s="192">
        <v>57027439.674408838</v>
      </c>
      <c r="Y986" s="192">
        <v>56424188.645602271</v>
      </c>
      <c r="Z986" s="192">
        <v>56769655.225463375</v>
      </c>
      <c r="AA986" s="192">
        <v>56960998.260121286</v>
      </c>
      <c r="AB986" s="192">
        <v>57031578.20964548</v>
      </c>
      <c r="AC986" s="192">
        <v>56681046.646180965</v>
      </c>
      <c r="AD986" s="192">
        <v>56093752.849563166</v>
      </c>
      <c r="AE986" s="192">
        <f t="shared" si="68"/>
        <v>57457014.166435592</v>
      </c>
      <c r="AF986" s="192">
        <f>HLOOKUP(MAX(T986:AD986),T986:$AD$1158,COUNT(AD986:$AD$1158),FALSE)</f>
        <v>165000</v>
      </c>
      <c r="AK986">
        <v>983</v>
      </c>
      <c r="AL986" s="198">
        <v>54463222.536757551</v>
      </c>
    </row>
    <row r="987" spans="13:38" x14ac:dyDescent="0.25">
      <c r="M987">
        <v>985</v>
      </c>
      <c r="N987">
        <f t="shared" si="65"/>
        <v>0</v>
      </c>
      <c r="O987">
        <f t="shared" si="66"/>
        <v>15000</v>
      </c>
      <c r="P987">
        <f t="shared" si="67"/>
        <v>0.45</v>
      </c>
      <c r="S987">
        <v>985</v>
      </c>
      <c r="T987" s="192">
        <v>58909950.123225726</v>
      </c>
      <c r="U987" s="192">
        <v>59475783.135056995</v>
      </c>
      <c r="V987" s="192">
        <v>60141308.389043614</v>
      </c>
      <c r="W987" s="192">
        <v>59999640.516744234</v>
      </c>
      <c r="X987" s="192">
        <v>59683972.596219547</v>
      </c>
      <c r="Y987" s="192">
        <v>59555350.433475204</v>
      </c>
      <c r="Z987" s="192">
        <v>59855437.198843002</v>
      </c>
      <c r="AA987" s="192">
        <v>59959250.896438166</v>
      </c>
      <c r="AB987" s="192">
        <v>60054661.253626943</v>
      </c>
      <c r="AC987" s="192">
        <v>59772804.940934047</v>
      </c>
      <c r="AD987" s="192">
        <v>59825149.936754517</v>
      </c>
      <c r="AE987" s="192">
        <f t="shared" si="68"/>
        <v>60141308.389043614</v>
      </c>
      <c r="AF987" s="192">
        <f>HLOOKUP(MAX(T987:AD987),T987:$AD$1158,COUNT(AD987:$AD$1158),FALSE)</f>
        <v>160000</v>
      </c>
      <c r="AK987">
        <v>984</v>
      </c>
      <c r="AL987" s="198">
        <v>57378279.158766635</v>
      </c>
    </row>
    <row r="988" spans="13:38" x14ac:dyDescent="0.25">
      <c r="M988">
        <v>986</v>
      </c>
      <c r="N988">
        <f t="shared" si="65"/>
        <v>10</v>
      </c>
      <c r="O988">
        <f t="shared" si="66"/>
        <v>15000</v>
      </c>
      <c r="P988">
        <f t="shared" si="67"/>
        <v>0.45</v>
      </c>
      <c r="S988">
        <v>986</v>
      </c>
      <c r="T988" s="192">
        <v>63598330.235108435</v>
      </c>
      <c r="U988" s="192">
        <v>64376691.780247316</v>
      </c>
      <c r="V988" s="192">
        <v>64897635.54953745</v>
      </c>
      <c r="W988" s="192">
        <v>65099448.218326032</v>
      </c>
      <c r="X988" s="192">
        <v>65308368.172351226</v>
      </c>
      <c r="Y988" s="192">
        <v>64980890.556932002</v>
      </c>
      <c r="Z988" s="192">
        <v>65504048.309954107</v>
      </c>
      <c r="AA988" s="192">
        <v>66011926.597312659</v>
      </c>
      <c r="AB988" s="192">
        <v>66496325.509028196</v>
      </c>
      <c r="AC988" s="192">
        <v>66603012.068634674</v>
      </c>
      <c r="AD988" s="192">
        <v>66366044.998482913</v>
      </c>
      <c r="AE988" s="192">
        <f t="shared" si="68"/>
        <v>66603012.068634674</v>
      </c>
      <c r="AF988" s="192">
        <f>HLOOKUP(MAX(T988:AD988),T988:$AD$1158,COUNT(AD988:$AD$1158),FALSE)</f>
        <v>195000</v>
      </c>
      <c r="AK988">
        <v>985</v>
      </c>
      <c r="AL988" s="198">
        <v>59987545.417781286</v>
      </c>
    </row>
    <row r="989" spans="13:38" x14ac:dyDescent="0.25">
      <c r="M989">
        <v>987</v>
      </c>
      <c r="N989">
        <f t="shared" si="65"/>
        <v>20</v>
      </c>
      <c r="O989">
        <f t="shared" si="66"/>
        <v>15000</v>
      </c>
      <c r="P989">
        <f t="shared" si="67"/>
        <v>0.45</v>
      </c>
      <c r="S989">
        <v>987</v>
      </c>
      <c r="T989" s="192">
        <v>67908515.420293629</v>
      </c>
      <c r="U989" s="192">
        <v>68909947.953086823</v>
      </c>
      <c r="V989" s="192">
        <v>70039706.505041555</v>
      </c>
      <c r="W989" s="192">
        <v>70482681.484143928</v>
      </c>
      <c r="X989" s="192">
        <v>70510837.308153704</v>
      </c>
      <c r="Y989" s="192">
        <v>70846448.44337745</v>
      </c>
      <c r="Z989" s="192">
        <v>71610768.506713361</v>
      </c>
      <c r="AA989" s="192">
        <v>72217822.744110495</v>
      </c>
      <c r="AB989" s="192">
        <v>72738459.15743354</v>
      </c>
      <c r="AC989" s="192">
        <v>72920836.142708749</v>
      </c>
      <c r="AD989" s="192">
        <v>73480867.448971614</v>
      </c>
      <c r="AE989" s="192">
        <f t="shared" si="68"/>
        <v>73480867.448971614</v>
      </c>
      <c r="AF989" s="192">
        <f>HLOOKUP(MAX(T989:AD989),T989:$AD$1158,COUNT(AD989:$AD$1158),FALSE)</f>
        <v>200000</v>
      </c>
      <c r="AK989">
        <v>986</v>
      </c>
      <c r="AL989" s="198">
        <v>65254960.942328364</v>
      </c>
    </row>
    <row r="990" spans="13:38" x14ac:dyDescent="0.25">
      <c r="M990">
        <v>988</v>
      </c>
      <c r="N990">
        <f t="shared" si="65"/>
        <v>30</v>
      </c>
      <c r="O990">
        <f t="shared" si="66"/>
        <v>15000</v>
      </c>
      <c r="P990">
        <f t="shared" si="67"/>
        <v>0.45</v>
      </c>
      <c r="S990">
        <v>988</v>
      </c>
      <c r="T990" s="192">
        <v>72568261.755170166</v>
      </c>
      <c r="U990" s="192">
        <v>73840972.298830137</v>
      </c>
      <c r="V990" s="192">
        <v>74796033.66553539</v>
      </c>
      <c r="W990" s="192">
        <v>75462079.632292077</v>
      </c>
      <c r="X990" s="192">
        <v>76169794.355478808</v>
      </c>
      <c r="Y990" s="192">
        <v>76271988.566834256</v>
      </c>
      <c r="Z990" s="192">
        <v>77259379.61782448</v>
      </c>
      <c r="AA990" s="192">
        <v>78231491.203151122</v>
      </c>
      <c r="AB990" s="192">
        <v>79367993.140201032</v>
      </c>
      <c r="AC990" s="192">
        <v>79793014.359336823</v>
      </c>
      <c r="AD990" s="192">
        <v>80021762.510700002</v>
      </c>
      <c r="AE990" s="192">
        <f t="shared" si="68"/>
        <v>80021762.510700002</v>
      </c>
      <c r="AF990" s="192">
        <f>HLOOKUP(MAX(T990:AD990),T990:$AD$1158,COUNT(AD990:$AD$1158),FALSE)</f>
        <v>200000</v>
      </c>
      <c r="AK990">
        <v>987</v>
      </c>
      <c r="AL990" s="198">
        <v>70547089.542392746</v>
      </c>
    </row>
    <row r="991" spans="13:38" x14ac:dyDescent="0.25">
      <c r="M991">
        <v>989</v>
      </c>
      <c r="N991">
        <f t="shared" si="65"/>
        <v>40</v>
      </c>
      <c r="O991">
        <f t="shared" si="66"/>
        <v>15000</v>
      </c>
      <c r="P991">
        <f t="shared" si="67"/>
        <v>0.45</v>
      </c>
      <c r="S991">
        <v>989</v>
      </c>
      <c r="T991" s="192">
        <v>76878446.940355346</v>
      </c>
      <c r="U991" s="192">
        <v>78374228.471669659</v>
      </c>
      <c r="V991" s="192">
        <v>79938104.62103951</v>
      </c>
      <c r="W991" s="192">
        <v>80878392.44575657</v>
      </c>
      <c r="X991" s="192">
        <v>81498067.246425301</v>
      </c>
      <c r="Y991" s="192">
        <v>82173589.848019958</v>
      </c>
      <c r="Z991" s="192">
        <v>83403625.132870793</v>
      </c>
      <c r="AA991" s="192">
        <v>84579373.710224181</v>
      </c>
      <c r="AB991" s="192">
        <v>85462746.226620778</v>
      </c>
      <c r="AC991" s="192">
        <v>86110838.433410913</v>
      </c>
      <c r="AD991" s="192">
        <v>87093131.94871439</v>
      </c>
      <c r="AE991" s="192">
        <f t="shared" si="68"/>
        <v>87093131.94871439</v>
      </c>
      <c r="AF991" s="192">
        <f>HLOOKUP(MAX(T991:AD991),T991:$AD$1158,COUNT(AD991:$AD$1158),FALSE)</f>
        <v>200000</v>
      </c>
      <c r="AK991">
        <v>988</v>
      </c>
      <c r="AL991" s="198">
        <v>75889187.438008621</v>
      </c>
    </row>
    <row r="992" spans="13:38" x14ac:dyDescent="0.25">
      <c r="M992">
        <v>990</v>
      </c>
      <c r="N992">
        <f t="shared" si="65"/>
        <v>50</v>
      </c>
      <c r="O992">
        <f t="shared" si="66"/>
        <v>15000</v>
      </c>
      <c r="P992">
        <f t="shared" si="67"/>
        <v>0.45</v>
      </c>
      <c r="S992">
        <v>990</v>
      </c>
      <c r="T992" s="192">
        <v>81566827.052238062</v>
      </c>
      <c r="U992" s="192">
        <v>83275137.116859987</v>
      </c>
      <c r="V992" s="192">
        <v>84694431.781533331</v>
      </c>
      <c r="W992" s="192">
        <v>85857790.593904734</v>
      </c>
      <c r="X992" s="192">
        <v>86996659.067412972</v>
      </c>
      <c r="Y992" s="192">
        <v>87599129.971476734</v>
      </c>
      <c r="Z992" s="192">
        <v>89188828.402546704</v>
      </c>
      <c r="AA992" s="192">
        <v>90451055.808989614</v>
      </c>
      <c r="AB992" s="192">
        <v>92051791.044007614</v>
      </c>
      <c r="AC992" s="192">
        <v>92941045.56111151</v>
      </c>
      <c r="AD992" s="192">
        <v>93634027.010442793</v>
      </c>
      <c r="AE992" s="192">
        <f t="shared" si="68"/>
        <v>93634027.010442793</v>
      </c>
      <c r="AF992" s="192">
        <f>HLOOKUP(MAX(T992:AD992),T992:$AD$1158,COUNT(AD992:$AD$1158),FALSE)</f>
        <v>200000</v>
      </c>
      <c r="AK992">
        <v>989</v>
      </c>
      <c r="AL992" s="198">
        <v>81181316.038072988</v>
      </c>
    </row>
    <row r="993" spans="13:38" x14ac:dyDescent="0.25">
      <c r="M993">
        <v>991</v>
      </c>
      <c r="N993">
        <f t="shared" si="65"/>
        <v>-75</v>
      </c>
      <c r="O993">
        <f t="shared" si="66"/>
        <v>-5000</v>
      </c>
      <c r="P993">
        <f t="shared" si="67"/>
        <v>0.5</v>
      </c>
      <c r="S993">
        <v>991</v>
      </c>
      <c r="T993" s="192">
        <v>33776880.967881948</v>
      </c>
      <c r="U993" s="192">
        <v>32011848.978427216</v>
      </c>
      <c r="V993" s="192">
        <v>30102156.012892235</v>
      </c>
      <c r="W993" s="192">
        <v>27757096.896701396</v>
      </c>
      <c r="X993" s="192">
        <v>25330992.014692649</v>
      </c>
      <c r="Y993" s="192">
        <v>22376011.103877313</v>
      </c>
      <c r="Z993" s="192">
        <v>20580474.717881948</v>
      </c>
      <c r="AA993" s="192">
        <v>18674943.355356228</v>
      </c>
      <c r="AB993" s="192">
        <v>16471152.444219396</v>
      </c>
      <c r="AC993" s="192">
        <v>14210379.231770836</v>
      </c>
      <c r="AD993" s="192">
        <v>11599815.719039354</v>
      </c>
      <c r="AE993" s="192">
        <f t="shared" si="68"/>
        <v>33776880.967881948</v>
      </c>
      <c r="AF993" s="192">
        <f>HLOOKUP(MAX(T993:AD993),T993:$AD$1158,COUNT(AD993:$AD$1158),FALSE)</f>
        <v>150000</v>
      </c>
      <c r="AK993">
        <v>990</v>
      </c>
      <c r="AL993" s="198">
        <v>86523413.933688849</v>
      </c>
    </row>
    <row r="994" spans="13:38" x14ac:dyDescent="0.25">
      <c r="M994">
        <v>992</v>
      </c>
      <c r="N994">
        <f t="shared" si="65"/>
        <v>-65</v>
      </c>
      <c r="O994">
        <f t="shared" si="66"/>
        <v>-5000</v>
      </c>
      <c r="P994">
        <f t="shared" si="67"/>
        <v>0.5</v>
      </c>
      <c r="S994">
        <v>992</v>
      </c>
      <c r="T994" s="192">
        <v>39311627.302758493</v>
      </c>
      <c r="U994" s="192">
        <v>37954696.562339254</v>
      </c>
      <c r="V994" s="192">
        <v>36167793.872974545</v>
      </c>
      <c r="W994" s="192">
        <v>34291190.984278552</v>
      </c>
      <c r="X994" s="192">
        <v>31894366.500289358</v>
      </c>
      <c r="Y994" s="192">
        <v>29335908.745659728</v>
      </c>
      <c r="Z994" s="192">
        <v>27887137.044270836</v>
      </c>
      <c r="AA994" s="192">
        <v>26143366.026073821</v>
      </c>
      <c r="AB994" s="192">
        <v>24337870.55121528</v>
      </c>
      <c r="AC994" s="192">
        <v>22187326.931423616</v>
      </c>
      <c r="AD994" s="192">
        <v>19936569.030510545</v>
      </c>
      <c r="AE994" s="192">
        <f t="shared" si="68"/>
        <v>39311627.302758493</v>
      </c>
      <c r="AF994" s="192">
        <f>HLOOKUP(MAX(T994:AD994),T994:$AD$1158,COUNT(AD994:$AD$1158),FALSE)</f>
        <v>150000</v>
      </c>
      <c r="AK994">
        <v>991</v>
      </c>
      <c r="AL994" s="198">
        <v>26551489.429235082</v>
      </c>
    </row>
    <row r="995" spans="13:38" x14ac:dyDescent="0.25">
      <c r="M995">
        <v>993</v>
      </c>
      <c r="N995">
        <f t="shared" si="65"/>
        <v>-55</v>
      </c>
      <c r="O995">
        <f t="shared" si="66"/>
        <v>-5000</v>
      </c>
      <c r="P995">
        <f t="shared" si="67"/>
        <v>0.5</v>
      </c>
      <c r="S995">
        <v>993</v>
      </c>
      <c r="T995" s="192">
        <v>45000212.37220294</v>
      </c>
      <c r="U995" s="192">
        <v>43771466.109664358</v>
      </c>
      <c r="V995" s="192">
        <v>42444365.214281127</v>
      </c>
      <c r="W995" s="192">
        <v>40605697.15711806</v>
      </c>
      <c r="X995" s="192">
        <v>38600001.627604172</v>
      </c>
      <c r="Y995" s="192">
        <v>36107587.026588224</v>
      </c>
      <c r="Z995" s="192">
        <v>34948248.155381948</v>
      </c>
      <c r="AA995" s="192">
        <v>33453345.449942134</v>
      </c>
      <c r="AB995" s="192">
        <v>31851707.999774955</v>
      </c>
      <c r="AC995" s="192">
        <v>29948550.769193675</v>
      </c>
      <c r="AD995" s="192">
        <v>27993153.392650466</v>
      </c>
      <c r="AE995" s="192">
        <f t="shared" si="68"/>
        <v>45000212.37220294</v>
      </c>
      <c r="AF995" s="192">
        <f>HLOOKUP(MAX(T995:AD995),T995:$AD$1158,COUNT(AD995:$AD$1158),FALSE)</f>
        <v>150000</v>
      </c>
      <c r="AK995">
        <v>992</v>
      </c>
      <c r="AL995" s="198">
        <v>32973125.882509694</v>
      </c>
    </row>
    <row r="996" spans="13:38" x14ac:dyDescent="0.25">
      <c r="M996">
        <v>994</v>
      </c>
      <c r="N996">
        <f t="shared" si="65"/>
        <v>-45</v>
      </c>
      <c r="O996">
        <f t="shared" si="66"/>
        <v>-5000</v>
      </c>
      <c r="P996">
        <f t="shared" si="67"/>
        <v>0.5</v>
      </c>
      <c r="S996">
        <v>994</v>
      </c>
      <c r="T996" s="192">
        <v>50568113.606770836</v>
      </c>
      <c r="U996" s="192">
        <v>49790514.704700366</v>
      </c>
      <c r="V996" s="192">
        <v>48510003.074363425</v>
      </c>
      <c r="W996" s="192">
        <v>47057069.769965284</v>
      </c>
      <c r="X996" s="192">
        <v>45124293.519322276</v>
      </c>
      <c r="Y996" s="192">
        <v>43197291.124131948</v>
      </c>
      <c r="Z996" s="192">
        <v>42162408.311631948</v>
      </c>
      <c r="AA996" s="192">
        <v>41017530.522601597</v>
      </c>
      <c r="AB996" s="192">
        <v>39574393.184960142</v>
      </c>
      <c r="AC996" s="192">
        <v>38074273.546006948</v>
      </c>
      <c r="AD996" s="192">
        <v>36224363.606770836</v>
      </c>
      <c r="AE996" s="192">
        <f t="shared" si="68"/>
        <v>50568113.606770836</v>
      </c>
      <c r="AF996" s="192">
        <f>HLOOKUP(MAX(T996:AD996),T996:$AD$1158,COUNT(AD996:$AD$1158),FALSE)</f>
        <v>150000</v>
      </c>
      <c r="AK996">
        <v>993</v>
      </c>
      <c r="AL996" s="198">
        <v>39573252.254934125</v>
      </c>
    </row>
    <row r="997" spans="13:38" x14ac:dyDescent="0.25">
      <c r="M997">
        <v>995</v>
      </c>
      <c r="N997">
        <f t="shared" si="65"/>
        <v>-35</v>
      </c>
      <c r="O997">
        <f t="shared" si="66"/>
        <v>-5000</v>
      </c>
      <c r="P997">
        <f t="shared" si="67"/>
        <v>0.5</v>
      </c>
      <c r="S997">
        <v>995</v>
      </c>
      <c r="T997" s="192">
        <v>56329639.455536269</v>
      </c>
      <c r="U997" s="192">
        <v>55607284.252025463</v>
      </c>
      <c r="V997" s="192">
        <v>54707113.17274306</v>
      </c>
      <c r="W997" s="192">
        <v>53333975.272473</v>
      </c>
      <c r="X997" s="192">
        <v>51954992.947048612</v>
      </c>
      <c r="Y997" s="192">
        <v>49968969.405060448</v>
      </c>
      <c r="Z997" s="192">
        <v>49181472.981770836</v>
      </c>
      <c r="AA997" s="192">
        <v>48327509.946469918</v>
      </c>
      <c r="AB997" s="192">
        <v>47133240.921585649</v>
      </c>
      <c r="AC997" s="192">
        <v>45835497.383777007</v>
      </c>
      <c r="AD997" s="192">
        <v>44232973.833751291</v>
      </c>
      <c r="AE997" s="192">
        <f t="shared" si="68"/>
        <v>56329639.455536269</v>
      </c>
      <c r="AF997" s="192">
        <f>HLOOKUP(MAX(T997:AD997),T997:$AD$1158,COUNT(AD997:$AD$1158),FALSE)</f>
        <v>150000</v>
      </c>
      <c r="AK997">
        <v>994</v>
      </c>
      <c r="AL997" s="198">
        <v>46033356.36319793</v>
      </c>
    </row>
    <row r="998" spans="13:38" x14ac:dyDescent="0.25">
      <c r="M998">
        <v>996</v>
      </c>
      <c r="N998">
        <f t="shared" si="65"/>
        <v>-25</v>
      </c>
      <c r="O998">
        <f t="shared" si="66"/>
        <v>-5000</v>
      </c>
      <c r="P998">
        <f t="shared" si="67"/>
        <v>0.5</v>
      </c>
      <c r="S998">
        <v>996</v>
      </c>
      <c r="T998" s="192">
        <v>61897540.690104179</v>
      </c>
      <c r="U998" s="192">
        <v>61550131.8359375</v>
      </c>
      <c r="V998" s="192">
        <v>60736632.286040388</v>
      </c>
      <c r="W998" s="192">
        <v>59905670.030381955</v>
      </c>
      <c r="X998" s="192">
        <v>58479284.838766716</v>
      </c>
      <c r="Y998" s="192">
        <v>56928867.046842851</v>
      </c>
      <c r="Z998" s="192">
        <v>56530181.749131955</v>
      </c>
      <c r="AA998" s="192">
        <v>55795932.6171875</v>
      </c>
      <c r="AB998" s="192">
        <v>54954948.740515701</v>
      </c>
      <c r="AC998" s="192">
        <v>53812445.083429791</v>
      </c>
      <c r="AD998" s="192">
        <v>52617701.28038194</v>
      </c>
      <c r="AE998" s="192">
        <f t="shared" si="68"/>
        <v>61897540.690104179</v>
      </c>
      <c r="AF998" s="192">
        <f>HLOOKUP(MAX(T998:AD998),T998:$AD$1158,COUNT(AD998:$AD$1158),FALSE)</f>
        <v>150000</v>
      </c>
      <c r="AK998">
        <v>995</v>
      </c>
      <c r="AL998" s="198">
        <v>52718111.57659857</v>
      </c>
    </row>
    <row r="999" spans="13:38" x14ac:dyDescent="0.25">
      <c r="M999">
        <v>997</v>
      </c>
      <c r="N999">
        <f t="shared" si="65"/>
        <v>-15</v>
      </c>
      <c r="O999">
        <f t="shared" si="66"/>
        <v>-5000</v>
      </c>
      <c r="P999">
        <f t="shared" si="67"/>
        <v>0.5</v>
      </c>
      <c r="S999">
        <v>997</v>
      </c>
      <c r="T999" s="192">
        <v>67586125.759548604</v>
      </c>
      <c r="U999" s="192">
        <v>67332264.56002444</v>
      </c>
      <c r="V999" s="192">
        <v>67049322.374131963</v>
      </c>
      <c r="W999" s="192">
        <v>66182575.532889664</v>
      </c>
      <c r="X999" s="192">
        <v>65184919.96608153</v>
      </c>
      <c r="Y999" s="192">
        <v>63741109.845196754</v>
      </c>
      <c r="Z999" s="192">
        <v>63549246.419270836</v>
      </c>
      <c r="AA999" s="192">
        <v>63062383.676536784</v>
      </c>
      <c r="AB999" s="192">
        <v>62513796.477141209</v>
      </c>
      <c r="AC999" s="192">
        <v>61620161.1328125</v>
      </c>
      <c r="AD999" s="192">
        <v>60626311.507362403</v>
      </c>
      <c r="AE999" s="192">
        <f t="shared" si="68"/>
        <v>67586125.759548604</v>
      </c>
      <c r="AF999" s="192">
        <f>HLOOKUP(MAX(T999:AD999),T999:$AD$1158,COUNT(AD999:$AD$1158),FALSE)</f>
        <v>150000</v>
      </c>
      <c r="AK999">
        <v>996</v>
      </c>
      <c r="AL999" s="198">
        <v>59178215.68486236</v>
      </c>
    </row>
    <row r="1000" spans="13:38" x14ac:dyDescent="0.25">
      <c r="M1000">
        <v>998</v>
      </c>
      <c r="N1000">
        <f t="shared" si="65"/>
        <v>-10</v>
      </c>
      <c r="O1000">
        <f t="shared" si="66"/>
        <v>-5000</v>
      </c>
      <c r="P1000">
        <f t="shared" si="67"/>
        <v>0.5</v>
      </c>
      <c r="S1000">
        <v>998</v>
      </c>
      <c r="T1000" s="192">
        <v>70572453.884548604</v>
      </c>
      <c r="U1000" s="192">
        <v>70452072.502732784</v>
      </c>
      <c r="V1000" s="192">
        <v>70302610.134548619</v>
      </c>
      <c r="W1000" s="192">
        <v>69569343.111014664</v>
      </c>
      <c r="X1000" s="192">
        <v>68705167.361914873</v>
      </c>
      <c r="Y1000" s="192">
        <v>67394837.05873844</v>
      </c>
      <c r="Z1000" s="192">
        <v>67336453.450520843</v>
      </c>
      <c r="AA1000" s="192">
        <v>66983070.525495112</v>
      </c>
      <c r="AB1000" s="192">
        <v>66567963.143807873</v>
      </c>
      <c r="AC1000" s="192">
        <v>65807807.6171875</v>
      </c>
      <c r="AD1000" s="192">
        <v>64947437.809445739</v>
      </c>
      <c r="AE1000" s="192">
        <f t="shared" si="68"/>
        <v>70572453.884548604</v>
      </c>
      <c r="AF1000" s="192">
        <f>HLOOKUP(MAX(T1000:AD1000),T1000:$AD$1158,COUNT(AD1000:$AD$1158),FALSE)</f>
        <v>150000</v>
      </c>
      <c r="AK1000">
        <v>997</v>
      </c>
      <c r="AL1000" s="198">
        <v>65778342.057286799</v>
      </c>
    </row>
    <row r="1001" spans="13:38" x14ac:dyDescent="0.25">
      <c r="M1001">
        <v>999</v>
      </c>
      <c r="N1001">
        <f t="shared" si="65"/>
        <v>-5</v>
      </c>
      <c r="O1001">
        <f t="shared" si="66"/>
        <v>-5000</v>
      </c>
      <c r="P1001">
        <f t="shared" si="67"/>
        <v>0.5</v>
      </c>
      <c r="S1001">
        <v>999</v>
      </c>
      <c r="T1001" s="192">
        <v>73120872.094425172</v>
      </c>
      <c r="U1001" s="192">
        <v>73385949.978298604</v>
      </c>
      <c r="V1001" s="192">
        <v>73078841.487429276</v>
      </c>
      <c r="W1001" s="192">
        <v>72633948.145736888</v>
      </c>
      <c r="X1001" s="192">
        <v>71748294.451678246</v>
      </c>
      <c r="Y1001" s="192">
        <v>70790249.425315082</v>
      </c>
      <c r="Z1001" s="192">
        <v>70763406.575520843</v>
      </c>
      <c r="AA1001" s="192">
        <v>70670097.113715276</v>
      </c>
      <c r="AB1001" s="192">
        <v>70236481.662326396</v>
      </c>
      <c r="AC1001" s="192">
        <v>69699391.698013127</v>
      </c>
      <c r="AD1001" s="192">
        <v>68857521.721482784</v>
      </c>
      <c r="AE1001" s="192">
        <f t="shared" si="68"/>
        <v>73385949.978298604</v>
      </c>
      <c r="AF1001" s="192">
        <f>HLOOKUP(MAX(T1001:AD1001),T1001:$AD$1158,COUNT(AD1001:$AD$1158),FALSE)</f>
        <v>155000</v>
      </c>
      <c r="AK1001">
        <v>998</v>
      </c>
      <c r="AL1001" s="198">
        <v>68735119.89037554</v>
      </c>
    </row>
    <row r="1002" spans="13:38" x14ac:dyDescent="0.25">
      <c r="M1002">
        <v>1000</v>
      </c>
      <c r="N1002">
        <f t="shared" si="65"/>
        <v>0</v>
      </c>
      <c r="O1002">
        <f t="shared" si="66"/>
        <v>-5000</v>
      </c>
      <c r="P1002">
        <f t="shared" si="67"/>
        <v>0.5</v>
      </c>
      <c r="S1002">
        <v>1000</v>
      </c>
      <c r="T1002" s="192">
        <v>76107200.219425172</v>
      </c>
      <c r="U1002" s="192">
        <v>76505757.921006963</v>
      </c>
      <c r="V1002" s="192">
        <v>76332129.247845933</v>
      </c>
      <c r="W1002" s="192">
        <v>76020715.723861888</v>
      </c>
      <c r="X1002" s="192">
        <v>75268541.84751159</v>
      </c>
      <c r="Y1002" s="192">
        <v>74443976.638856739</v>
      </c>
      <c r="Z1002" s="192">
        <v>74550613.606770843</v>
      </c>
      <c r="AA1002" s="192">
        <v>74590783.962673619</v>
      </c>
      <c r="AB1002" s="192">
        <v>74290648.328993052</v>
      </c>
      <c r="AC1002" s="192">
        <v>73887038.182388127</v>
      </c>
      <c r="AD1002" s="192">
        <v>73178648.023566112</v>
      </c>
      <c r="AE1002" s="192">
        <f t="shared" si="68"/>
        <v>76505757.921006963</v>
      </c>
      <c r="AF1002" s="192">
        <f>HLOOKUP(MAX(T1002:AD1002),T1002:$AD$1158,COUNT(AD1002:$AD$1158),FALSE)</f>
        <v>155000</v>
      </c>
      <c r="AK1002">
        <v>999</v>
      </c>
      <c r="AL1002" s="198">
        <v>72199978.510561422</v>
      </c>
    </row>
    <row r="1003" spans="13:38" x14ac:dyDescent="0.25">
      <c r="M1003">
        <v>1001</v>
      </c>
      <c r="N1003">
        <f t="shared" si="65"/>
        <v>10</v>
      </c>
      <c r="O1003">
        <f t="shared" si="66"/>
        <v>-5000</v>
      </c>
      <c r="P1003">
        <f t="shared" si="67"/>
        <v>0.5</v>
      </c>
      <c r="S1003">
        <v>1001</v>
      </c>
      <c r="T1003" s="192">
        <v>81901880.967881948</v>
      </c>
      <c r="U1003" s="192">
        <v>82287890.645093873</v>
      </c>
      <c r="V1003" s="192">
        <v>82529239.34622556</v>
      </c>
      <c r="W1003" s="192">
        <v>82335221.896701396</v>
      </c>
      <c r="X1003" s="192">
        <v>82060158.681359306</v>
      </c>
      <c r="Y1003" s="192">
        <v>81256219.437210664</v>
      </c>
      <c r="Z1003" s="192">
        <v>81611724.717881948</v>
      </c>
      <c r="AA1003" s="192">
        <v>81857235.022022888</v>
      </c>
      <c r="AB1003" s="192">
        <v>81804485.777552724</v>
      </c>
      <c r="AC1003" s="192">
        <v>81694754.231770843</v>
      </c>
      <c r="AD1003" s="192">
        <v>81235232.385706022</v>
      </c>
      <c r="AE1003" s="192">
        <f t="shared" si="68"/>
        <v>82529239.34622556</v>
      </c>
      <c r="AF1003" s="192">
        <f>HLOOKUP(MAX(T1003:AD1003),T1003:$AD$1158,COUNT(AD1003:$AD$1158),FALSE)</f>
        <v>160000</v>
      </c>
      <c r="AK1003">
        <v>1000</v>
      </c>
      <c r="AL1003" s="198">
        <v>75458342.758765355</v>
      </c>
    </row>
    <row r="1004" spans="13:38" x14ac:dyDescent="0.25">
      <c r="M1004">
        <v>1002</v>
      </c>
      <c r="N1004">
        <f t="shared" si="65"/>
        <v>20</v>
      </c>
      <c r="O1004">
        <f t="shared" si="66"/>
        <v>-5000</v>
      </c>
      <c r="P1004">
        <f t="shared" si="67"/>
        <v>0.5</v>
      </c>
      <c r="S1004">
        <v>1002</v>
      </c>
      <c r="T1004" s="192">
        <v>87436627.3027585</v>
      </c>
      <c r="U1004" s="192">
        <v>88230738.229005918</v>
      </c>
      <c r="V1004" s="192">
        <v>88594877.206307873</v>
      </c>
      <c r="W1004" s="192">
        <v>88869315.984278545</v>
      </c>
      <c r="X1004" s="192">
        <v>88623533.166956007</v>
      </c>
      <c r="Y1004" s="192">
        <v>88216117.078993052</v>
      </c>
      <c r="Z1004" s="192">
        <v>88918387.044270843</v>
      </c>
      <c r="AA1004" s="192">
        <v>89325657.692740485</v>
      </c>
      <c r="AB1004" s="192">
        <v>89671203.884548604</v>
      </c>
      <c r="AC1004" s="192">
        <v>89671701.931423619</v>
      </c>
      <c r="AD1004" s="192">
        <v>89571985.697177202</v>
      </c>
      <c r="AE1004" s="192">
        <f t="shared" si="68"/>
        <v>89671701.931423619</v>
      </c>
      <c r="AF1004" s="192">
        <f>HLOOKUP(MAX(T1004:AD1004),T1004:$AD$1158,COUNT(AD1004:$AD$1158),FALSE)</f>
        <v>195000</v>
      </c>
      <c r="AK1004">
        <v>1001</v>
      </c>
      <c r="AL1004" s="198">
        <v>81879979.212039992</v>
      </c>
    </row>
    <row r="1005" spans="13:38" x14ac:dyDescent="0.25">
      <c r="M1005">
        <v>1003</v>
      </c>
      <c r="N1005">
        <f t="shared" si="65"/>
        <v>30</v>
      </c>
      <c r="O1005">
        <f t="shared" si="66"/>
        <v>-5000</v>
      </c>
      <c r="P1005">
        <f t="shared" si="67"/>
        <v>0.5</v>
      </c>
      <c r="S1005">
        <v>1003</v>
      </c>
      <c r="T1005" s="192">
        <v>93125212.372202933</v>
      </c>
      <c r="U1005" s="192">
        <v>94047507.776331022</v>
      </c>
      <c r="V1005" s="192">
        <v>94871448.547614455</v>
      </c>
      <c r="W1005" s="192">
        <v>95183822.157118082</v>
      </c>
      <c r="X1005" s="192">
        <v>95329168.294270843</v>
      </c>
      <c r="Y1005" s="192">
        <v>94987795.35992156</v>
      </c>
      <c r="Z1005" s="192">
        <v>95979498.155381948</v>
      </c>
      <c r="AA1005" s="192">
        <v>96635637.116608799</v>
      </c>
      <c r="AB1005" s="192">
        <v>97185041.333108276</v>
      </c>
      <c r="AC1005" s="192">
        <v>97432925.769193679</v>
      </c>
      <c r="AD1005" s="192">
        <v>97628570.059317127</v>
      </c>
      <c r="AE1005" s="192">
        <f t="shared" si="68"/>
        <v>97628570.059317127</v>
      </c>
      <c r="AF1005" s="192">
        <f>HLOOKUP(MAX(T1005:AD1005),T1005:$AD$1158,COUNT(AD1005:$AD$1158),FALSE)</f>
        <v>200000</v>
      </c>
      <c r="AK1005">
        <v>1002</v>
      </c>
      <c r="AL1005" s="198">
        <v>88480105.584464431</v>
      </c>
    </row>
    <row r="1006" spans="13:38" x14ac:dyDescent="0.25">
      <c r="M1006">
        <v>1004</v>
      </c>
      <c r="N1006">
        <f t="shared" si="65"/>
        <v>40</v>
      </c>
      <c r="O1006">
        <f t="shared" si="66"/>
        <v>-5000</v>
      </c>
      <c r="P1006">
        <f t="shared" si="67"/>
        <v>0.5</v>
      </c>
      <c r="S1006">
        <v>1004</v>
      </c>
      <c r="T1006" s="192">
        <v>98693113.606770843</v>
      </c>
      <c r="U1006" s="192">
        <v>100066556.37136704</v>
      </c>
      <c r="V1006" s="192">
        <v>100937086.40769675</v>
      </c>
      <c r="W1006" s="192">
        <v>101635194.76996529</v>
      </c>
      <c r="X1006" s="192">
        <v>101853460.18598895</v>
      </c>
      <c r="Y1006" s="192">
        <v>102077499.45746528</v>
      </c>
      <c r="Z1006" s="192">
        <v>103193658.31163195</v>
      </c>
      <c r="AA1006" s="192">
        <v>104199822.18926826</v>
      </c>
      <c r="AB1006" s="192">
        <v>104907726.51829347</v>
      </c>
      <c r="AC1006" s="192">
        <v>105558648.54600695</v>
      </c>
      <c r="AD1006" s="192">
        <v>105859780.2734375</v>
      </c>
      <c r="AE1006" s="192">
        <f t="shared" si="68"/>
        <v>105859780.2734375</v>
      </c>
      <c r="AF1006" s="192">
        <f>HLOOKUP(MAX(T1006:AD1006),T1006:$AD$1158,COUNT(AD1006:$AD$1158),FALSE)</f>
        <v>200000</v>
      </c>
      <c r="AK1006">
        <v>1003</v>
      </c>
      <c r="AL1006" s="198">
        <v>94940209.692728207</v>
      </c>
    </row>
    <row r="1007" spans="13:38" x14ac:dyDescent="0.25">
      <c r="M1007">
        <v>1005</v>
      </c>
      <c r="N1007">
        <f t="shared" si="65"/>
        <v>50</v>
      </c>
      <c r="O1007">
        <f t="shared" si="66"/>
        <v>-5000</v>
      </c>
      <c r="P1007">
        <f t="shared" si="67"/>
        <v>0.5</v>
      </c>
      <c r="S1007">
        <v>1005</v>
      </c>
      <c r="T1007" s="192">
        <v>104454639.45553626</v>
      </c>
      <c r="U1007" s="192">
        <v>105883325.91869213</v>
      </c>
      <c r="V1007" s="192">
        <v>107134196.5060764</v>
      </c>
      <c r="W1007" s="192">
        <v>107912100.27247301</v>
      </c>
      <c r="X1007" s="192">
        <v>108684159.61371528</v>
      </c>
      <c r="Y1007" s="192">
        <v>108849177.7383938</v>
      </c>
      <c r="Z1007" s="192">
        <v>110212722.98177084</v>
      </c>
      <c r="AA1007" s="192">
        <v>111509801.61313659</v>
      </c>
      <c r="AB1007" s="192">
        <v>112466574.25491899</v>
      </c>
      <c r="AC1007" s="192">
        <v>113319872.38377701</v>
      </c>
      <c r="AD1007" s="192">
        <v>113868390.50041795</v>
      </c>
      <c r="AE1007" s="192">
        <f t="shared" si="68"/>
        <v>113868390.50041795</v>
      </c>
      <c r="AF1007" s="192">
        <f>HLOOKUP(MAX(T1007:AD1007),T1007:$AD$1158,COUNT(AD1007:$AD$1158),FALSE)</f>
        <v>200000</v>
      </c>
      <c r="AK1007">
        <v>1004</v>
      </c>
      <c r="AL1007" s="198">
        <v>101624964.90612885</v>
      </c>
    </row>
    <row r="1008" spans="13:38" x14ac:dyDescent="0.25">
      <c r="M1008">
        <v>1006</v>
      </c>
      <c r="N1008">
        <f t="shared" si="65"/>
        <v>-75</v>
      </c>
      <c r="O1008">
        <f t="shared" si="66"/>
        <v>-3000</v>
      </c>
      <c r="P1008">
        <f t="shared" si="67"/>
        <v>0.5</v>
      </c>
      <c r="S1008">
        <v>1006</v>
      </c>
      <c r="T1008" s="192">
        <v>33202076.280381948</v>
      </c>
      <c r="U1008" s="192">
        <v>31484675.946019806</v>
      </c>
      <c r="V1008" s="192">
        <v>29620516.834651493</v>
      </c>
      <c r="W1008" s="192">
        <v>27322637.261284728</v>
      </c>
      <c r="X1008" s="192">
        <v>24941071.586451907</v>
      </c>
      <c r="Y1008" s="192">
        <v>22033270.218460649</v>
      </c>
      <c r="Z1008" s="192">
        <v>20269120.55121528</v>
      </c>
      <c r="AA1008" s="192">
        <v>18393981.260448817</v>
      </c>
      <c r="AB1008" s="192">
        <v>16221577.068061989</v>
      </c>
      <c r="AC1008" s="192">
        <v>13990743.815104168</v>
      </c>
      <c r="AD1008" s="192">
        <v>11411567.021122687</v>
      </c>
      <c r="AE1008" s="192">
        <f t="shared" si="68"/>
        <v>33202076.280381948</v>
      </c>
      <c r="AF1008" s="192">
        <f>HLOOKUP(MAX(T1008:AD1008),T1008:$AD$1158,COUNT(AD1008:$AD$1158),FALSE)</f>
        <v>150000</v>
      </c>
      <c r="AK1008">
        <v>1005</v>
      </c>
      <c r="AL1008" s="198">
        <v>108085069.01439264</v>
      </c>
    </row>
    <row r="1009" spans="13:38" x14ac:dyDescent="0.25">
      <c r="M1009">
        <v>1007</v>
      </c>
      <c r="N1009">
        <f t="shared" si="65"/>
        <v>-65</v>
      </c>
      <c r="O1009">
        <f t="shared" si="66"/>
        <v>-3000</v>
      </c>
      <c r="P1009">
        <f t="shared" si="67"/>
        <v>0.5</v>
      </c>
      <c r="S1009">
        <v>1007</v>
      </c>
      <c r="T1009" s="192">
        <v>38661348.801601082</v>
      </c>
      <c r="U1009" s="192">
        <v>37349951.915348507</v>
      </c>
      <c r="V1009" s="192">
        <v>35610228.768807866</v>
      </c>
      <c r="W1009" s="192">
        <v>33778165.087287813</v>
      </c>
      <c r="X1009" s="192">
        <v>31428520.146122694</v>
      </c>
      <c r="Y1009" s="192">
        <v>28915596.245659728</v>
      </c>
      <c r="Z1009" s="192">
        <v>27497216.616030093</v>
      </c>
      <c r="AA1009" s="192">
        <v>25784832.316583078</v>
      </c>
      <c r="AB1009" s="192">
        <v>24009276.80121528</v>
      </c>
      <c r="AC1009" s="192">
        <v>21890119.900173612</v>
      </c>
      <c r="AD1009" s="192">
        <v>19669754.071019806</v>
      </c>
      <c r="AE1009" s="192">
        <f t="shared" si="68"/>
        <v>38661348.801601082</v>
      </c>
      <c r="AF1009" s="192">
        <f>HLOOKUP(MAX(T1009:AD1009),T1009:$AD$1158,COUNT(AD1009:$AD$1158),FALSE)</f>
        <v>150000</v>
      </c>
      <c r="AK1009">
        <v>1006</v>
      </c>
      <c r="AL1009" s="198">
        <v>26140991.217135794</v>
      </c>
    </row>
    <row r="1010" spans="13:38" x14ac:dyDescent="0.25">
      <c r="M1010">
        <v>1008</v>
      </c>
      <c r="N1010">
        <f t="shared" si="65"/>
        <v>-55</v>
      </c>
      <c r="O1010">
        <f t="shared" si="66"/>
        <v>-3000</v>
      </c>
      <c r="P1010">
        <f t="shared" si="67"/>
        <v>0.5</v>
      </c>
      <c r="S1010">
        <v>1008</v>
      </c>
      <c r="T1010" s="192">
        <v>44272362.256462194</v>
      </c>
      <c r="U1010" s="192">
        <v>43090795.536747687</v>
      </c>
      <c r="V1010" s="192">
        <v>41808233.848540388</v>
      </c>
      <c r="W1010" s="192">
        <v>40016745.334201396</v>
      </c>
      <c r="X1010" s="192">
        <v>38056583.658854172</v>
      </c>
      <c r="Y1010" s="192">
        <v>35611800.712930813</v>
      </c>
      <c r="Z1010" s="192">
        <v>34482401.801215284</v>
      </c>
      <c r="AA1010" s="192">
        <v>33018885.81452547</v>
      </c>
      <c r="AB1010" s="192">
        <v>31447640.436117545</v>
      </c>
      <c r="AC1010" s="192">
        <v>29575869.924286269</v>
      </c>
      <c r="AD1010" s="192">
        <v>27650412.507233802</v>
      </c>
      <c r="AE1010" s="192">
        <f t="shared" si="68"/>
        <v>44272362.256462194</v>
      </c>
      <c r="AF1010" s="192">
        <f>HLOOKUP(MAX(T1010:AD1010),T1010:$AD$1158,COUNT(AD1010:$AD$1158),FALSE)</f>
        <v>150000</v>
      </c>
      <c r="AK1010">
        <v>1007</v>
      </c>
      <c r="AL1010" s="198">
        <v>32487153.856752992</v>
      </c>
    </row>
    <row r="1011" spans="13:38" x14ac:dyDescent="0.25">
      <c r="M1011">
        <v>1009</v>
      </c>
      <c r="N1011">
        <f t="shared" si="65"/>
        <v>-45</v>
      </c>
      <c r="O1011">
        <f t="shared" si="66"/>
        <v>-3000</v>
      </c>
      <c r="P1011">
        <f t="shared" si="67"/>
        <v>0.5</v>
      </c>
      <c r="S1011">
        <v>1009</v>
      </c>
      <c r="T1011" s="192">
        <v>49764337.565104172</v>
      </c>
      <c r="U1011" s="192">
        <v>49031277.870209619</v>
      </c>
      <c r="V1011" s="192">
        <v>47797945.782696754</v>
      </c>
      <c r="W1011" s="192">
        <v>46390546.332465276</v>
      </c>
      <c r="X1011" s="192">
        <v>44505401.736914873</v>
      </c>
      <c r="Y1011" s="192">
        <v>42622486.436631948</v>
      </c>
      <c r="Z1011" s="192">
        <v>41618990.342881948</v>
      </c>
      <c r="AA1011" s="192">
        <v>40504504.625610851</v>
      </c>
      <c r="AB1011" s="192">
        <v>39092754.006719396</v>
      </c>
      <c r="AC1011" s="192">
        <v>37622574.327256948</v>
      </c>
      <c r="AD1011" s="192">
        <v>35804051.106770836</v>
      </c>
      <c r="AE1011" s="192">
        <f t="shared" si="68"/>
        <v>49764337.565104172</v>
      </c>
      <c r="AF1011" s="192">
        <f>HLOOKUP(MAX(T1011:AD1011),T1011:$AD$1158,COUNT(AD1011:$AD$1158),FALSE)</f>
        <v>150000</v>
      </c>
      <c r="AK1011">
        <v>1008</v>
      </c>
      <c r="AL1011" s="198">
        <v>39009708.614594102</v>
      </c>
    </row>
    <row r="1012" spans="13:38" x14ac:dyDescent="0.25">
      <c r="M1012">
        <v>1010</v>
      </c>
      <c r="N1012">
        <f t="shared" si="65"/>
        <v>-35</v>
      </c>
      <c r="O1012">
        <f t="shared" si="66"/>
        <v>-3000</v>
      </c>
      <c r="P1012">
        <f t="shared" si="67"/>
        <v>0.5</v>
      </c>
      <c r="S1012">
        <v>1010</v>
      </c>
      <c r="T1012" s="192">
        <v>55447297.152295522</v>
      </c>
      <c r="U1012" s="192">
        <v>54772121.491608799</v>
      </c>
      <c r="V1012" s="192">
        <v>53917484.26649306</v>
      </c>
      <c r="W1012" s="192">
        <v>52591978.02131559</v>
      </c>
      <c r="X1012" s="192">
        <v>51257082.790798612</v>
      </c>
      <c r="Y1012" s="192">
        <v>49318690.903903037</v>
      </c>
      <c r="Z1012" s="192">
        <v>48562581.199363433</v>
      </c>
      <c r="AA1012" s="192">
        <v>47738558.123553246</v>
      </c>
      <c r="AB1012" s="192">
        <v>46575675.817418985</v>
      </c>
      <c r="AC1012" s="192">
        <v>45308324.351369604</v>
      </c>
      <c r="AD1012" s="192">
        <v>43737187.520093881</v>
      </c>
      <c r="AE1012" s="192">
        <f t="shared" si="68"/>
        <v>55447297.152295522</v>
      </c>
      <c r="AF1012" s="192">
        <f>HLOOKUP(MAX(T1012:AD1012),T1012:$AD$1158,COUNT(AD1012:$AD$1158),FALSE)</f>
        <v>150000</v>
      </c>
      <c r="AK1012">
        <v>1009</v>
      </c>
      <c r="AL1012" s="198">
        <v>45393886.796931975</v>
      </c>
    </row>
    <row r="1013" spans="13:38" x14ac:dyDescent="0.25">
      <c r="M1013">
        <v>1011</v>
      </c>
      <c r="N1013">
        <f t="shared" si="65"/>
        <v>-25</v>
      </c>
      <c r="O1013">
        <f t="shared" si="66"/>
        <v>-3000</v>
      </c>
      <c r="P1013">
        <f t="shared" si="67"/>
        <v>0.5</v>
      </c>
      <c r="S1013">
        <v>1011</v>
      </c>
      <c r="T1013" s="192">
        <v>60939272.460937515</v>
      </c>
      <c r="U1013" s="192">
        <v>60637397.4609375</v>
      </c>
      <c r="V1013" s="192">
        <v>59871529.566132978</v>
      </c>
      <c r="W1013" s="192">
        <v>59084654.405381955</v>
      </c>
      <c r="X1013" s="192">
        <v>57705900.868859321</v>
      </c>
      <c r="Y1013" s="192">
        <v>56201016.931102119</v>
      </c>
      <c r="Z1013" s="192">
        <v>55832271.592881955</v>
      </c>
      <c r="AA1013" s="192">
        <v>55129409.1796875</v>
      </c>
      <c r="AB1013" s="192">
        <v>54318817.374774955</v>
      </c>
      <c r="AC1013" s="192">
        <v>53207700.436439045</v>
      </c>
      <c r="AD1013" s="192">
        <v>52042896.59288194</v>
      </c>
      <c r="AE1013" s="192">
        <f t="shared" si="68"/>
        <v>60939272.460937515</v>
      </c>
      <c r="AF1013" s="192">
        <f>HLOOKUP(MAX(T1013:AD1013),T1013:$AD$1158,COUNT(AD1013:$AD$1158),FALSE)</f>
        <v>150000</v>
      </c>
      <c r="AK1013">
        <v>1010</v>
      </c>
      <c r="AL1013" s="198">
        <v>52000075.74875854</v>
      </c>
    </row>
    <row r="1014" spans="13:38" x14ac:dyDescent="0.25">
      <c r="M1014">
        <v>1012</v>
      </c>
      <c r="N1014">
        <f t="shared" si="65"/>
        <v>-15</v>
      </c>
      <c r="O1014">
        <f t="shared" si="66"/>
        <v>-3000</v>
      </c>
      <c r="P1014">
        <f t="shared" si="67"/>
        <v>0.5</v>
      </c>
      <c r="S1014">
        <v>1012</v>
      </c>
      <c r="T1014" s="192">
        <v>66550285.915798619</v>
      </c>
      <c r="U1014" s="192">
        <v>66344056.371367037</v>
      </c>
      <c r="V1014" s="192">
        <v>66105201.280381963</v>
      </c>
      <c r="W1014" s="192">
        <v>65286086.094232261</v>
      </c>
      <c r="X1014" s="192">
        <v>64333964.381590798</v>
      </c>
      <c r="Y1014" s="192">
        <v>62937333.803530104</v>
      </c>
      <c r="Z1014" s="192">
        <v>62775862.449363425</v>
      </c>
      <c r="AA1014" s="192">
        <v>62320386.425379381</v>
      </c>
      <c r="AB1014" s="192">
        <v>61801739.185474545</v>
      </c>
      <c r="AC1014" s="192">
        <v>60939490.559895851</v>
      </c>
      <c r="AD1014" s="192">
        <v>59976033.006204993</v>
      </c>
      <c r="AE1014" s="192">
        <f t="shared" si="68"/>
        <v>66550285.915798619</v>
      </c>
      <c r="AF1014" s="192">
        <f>HLOOKUP(MAX(T1014:AD1014),T1014:$AD$1158,COUNT(AD1014:$AD$1158),FALSE)</f>
        <v>150000</v>
      </c>
      <c r="AK1014">
        <v>1011</v>
      </c>
      <c r="AL1014" s="198">
        <v>58384253.93109642</v>
      </c>
    </row>
    <row r="1015" spans="13:38" x14ac:dyDescent="0.25">
      <c r="M1015">
        <v>1013</v>
      </c>
      <c r="N1015">
        <f t="shared" si="65"/>
        <v>-10</v>
      </c>
      <c r="O1015">
        <f t="shared" si="66"/>
        <v>-3000</v>
      </c>
      <c r="P1015">
        <f t="shared" si="67"/>
        <v>0.5</v>
      </c>
      <c r="S1015">
        <v>1013</v>
      </c>
      <c r="T1015" s="192">
        <v>69495891.384548619</v>
      </c>
      <c r="U1015" s="192">
        <v>69423141.657825366</v>
      </c>
      <c r="V1015" s="192">
        <v>69317766.384548619</v>
      </c>
      <c r="W1015" s="192">
        <v>68632131.016107261</v>
      </c>
      <c r="X1015" s="192">
        <v>67813489.121174127</v>
      </c>
      <c r="Y1015" s="192">
        <v>66550338.360821754</v>
      </c>
      <c r="Z1015" s="192">
        <v>66522346.824363425</v>
      </c>
      <c r="AA1015" s="192">
        <v>66200350.618087709</v>
      </c>
      <c r="AB1015" s="192">
        <v>65815183.195891216</v>
      </c>
      <c r="AC1015" s="192">
        <v>65086414.388020843</v>
      </c>
      <c r="AD1015" s="192">
        <v>64256436.652038321</v>
      </c>
      <c r="AE1015" s="192">
        <f t="shared" si="68"/>
        <v>69495891.384548619</v>
      </c>
      <c r="AF1015" s="192">
        <f>HLOOKUP(MAX(T1015:AD1015),T1015:$AD$1158,COUNT(AD1015:$AD$1158),FALSE)</f>
        <v>150000</v>
      </c>
      <c r="AK1015">
        <v>1012</v>
      </c>
      <c r="AL1015" s="198">
        <v>64906808.688937515</v>
      </c>
    </row>
    <row r="1016" spans="13:38" x14ac:dyDescent="0.25">
      <c r="M1016">
        <v>1014</v>
      </c>
      <c r="N1016">
        <f t="shared" si="65"/>
        <v>-5</v>
      </c>
      <c r="O1016">
        <f t="shared" si="66"/>
        <v>-3000</v>
      </c>
      <c r="P1016">
        <f t="shared" si="67"/>
        <v>0.5</v>
      </c>
      <c r="S1016">
        <v>1014</v>
      </c>
      <c r="T1016" s="192">
        <v>72009558.437017754</v>
      </c>
      <c r="U1016" s="192">
        <v>72318723.415798604</v>
      </c>
      <c r="V1016" s="192">
        <v>72059246.580021873</v>
      </c>
      <c r="W1016" s="192">
        <v>71659887.092496142</v>
      </c>
      <c r="X1016" s="192">
        <v>70821412.94126159</v>
      </c>
      <c r="Y1016" s="192">
        <v>69907907.122074351</v>
      </c>
      <c r="Z1016" s="192">
        <v>69912450.991030097</v>
      </c>
      <c r="AA1016" s="192">
        <v>69849081.488715276</v>
      </c>
      <c r="AB1016" s="192">
        <v>69446852.756076396</v>
      </c>
      <c r="AC1016" s="192">
        <v>68940154.863522381</v>
      </c>
      <c r="AD1016" s="192">
        <v>68129671.605742037</v>
      </c>
      <c r="AE1016" s="192">
        <f t="shared" si="68"/>
        <v>72318723.415798604</v>
      </c>
      <c r="AF1016" s="192">
        <f>HLOOKUP(MAX(T1016:AD1016),T1016:$AD$1158,COUNT(AD1016:$AD$1158),FALSE)</f>
        <v>155000</v>
      </c>
      <c r="AK1016">
        <v>1013</v>
      </c>
      <c r="AL1016" s="198">
        <v>67828835.364618853</v>
      </c>
    </row>
    <row r="1017" spans="13:38" x14ac:dyDescent="0.25">
      <c r="M1017">
        <v>1015</v>
      </c>
      <c r="N1017">
        <f t="shared" si="65"/>
        <v>0</v>
      </c>
      <c r="O1017">
        <f t="shared" si="66"/>
        <v>-3000</v>
      </c>
      <c r="P1017">
        <f t="shared" si="67"/>
        <v>0.5</v>
      </c>
      <c r="S1017">
        <v>1015</v>
      </c>
      <c r="T1017" s="192">
        <v>74955163.905767754</v>
      </c>
      <c r="U1017" s="192">
        <v>75397808.702256963</v>
      </c>
      <c r="V1017" s="192">
        <v>75271811.68418853</v>
      </c>
      <c r="W1017" s="192">
        <v>75005932.014371142</v>
      </c>
      <c r="X1017" s="192">
        <v>74300937.680844918</v>
      </c>
      <c r="Y1017" s="192">
        <v>73520911.679366007</v>
      </c>
      <c r="Z1017" s="192">
        <v>73658935.366030097</v>
      </c>
      <c r="AA1017" s="192">
        <v>73729045.681423619</v>
      </c>
      <c r="AB1017" s="192">
        <v>73460296.766493067</v>
      </c>
      <c r="AC1017" s="192">
        <v>73087078.691647381</v>
      </c>
      <c r="AD1017" s="192">
        <v>72410075.251575366</v>
      </c>
      <c r="AE1017" s="192">
        <f t="shared" si="68"/>
        <v>75397808.702256963</v>
      </c>
      <c r="AF1017" s="192">
        <f>HLOOKUP(MAX(T1017:AD1017),T1017:$AD$1158,COUNT(AD1017:$AD$1158),FALSE)</f>
        <v>155000</v>
      </c>
      <c r="AK1017">
        <v>1014</v>
      </c>
      <c r="AL1017" s="198">
        <v>71252971.328554735</v>
      </c>
    </row>
    <row r="1018" spans="13:38" x14ac:dyDescent="0.25">
      <c r="M1018">
        <v>1016</v>
      </c>
      <c r="N1018">
        <f t="shared" si="65"/>
        <v>10</v>
      </c>
      <c r="O1018">
        <f t="shared" si="66"/>
        <v>-3000</v>
      </c>
      <c r="P1018">
        <f t="shared" si="67"/>
        <v>0.5</v>
      </c>
      <c r="S1018">
        <v>1016</v>
      </c>
      <c r="T1018" s="192">
        <v>80670826.280381948</v>
      </c>
      <c r="U1018" s="192">
        <v>81104467.61268647</v>
      </c>
      <c r="V1018" s="192">
        <v>81391350.167984828</v>
      </c>
      <c r="W1018" s="192">
        <v>81244512.261284724</v>
      </c>
      <c r="X1018" s="192">
        <v>81013988.253118575</v>
      </c>
      <c r="Y1018" s="192">
        <v>80257228.551793993</v>
      </c>
      <c r="Z1018" s="192">
        <v>80644120.551215291</v>
      </c>
      <c r="AA1018" s="192">
        <v>80920022.927115485</v>
      </c>
      <c r="AB1018" s="192">
        <v>80898660.401395321</v>
      </c>
      <c r="AC1018" s="192">
        <v>80818868.815104187</v>
      </c>
      <c r="AD1018" s="192">
        <v>80390733.687789351</v>
      </c>
      <c r="AE1018" s="192">
        <f t="shared" si="68"/>
        <v>81391350.167984828</v>
      </c>
      <c r="AF1018" s="192">
        <f>HLOOKUP(MAX(T1018:AD1018),T1018:$AD$1158,COUNT(AD1018:$AD$1158),FALSE)</f>
        <v>160000</v>
      </c>
      <c r="AK1018">
        <v>1015</v>
      </c>
      <c r="AL1018" s="198">
        <v>74473039.859166071</v>
      </c>
    </row>
    <row r="1019" spans="13:38" x14ac:dyDescent="0.25">
      <c r="M1019">
        <v>1017</v>
      </c>
      <c r="N1019">
        <f t="shared" si="65"/>
        <v>20</v>
      </c>
      <c r="O1019">
        <f t="shared" si="66"/>
        <v>-3000</v>
      </c>
      <c r="P1019">
        <f t="shared" si="67"/>
        <v>0.5</v>
      </c>
      <c r="S1019">
        <v>1017</v>
      </c>
      <c r="T1019" s="192">
        <v>86130098.801601082</v>
      </c>
      <c r="U1019" s="192">
        <v>86969743.582015172</v>
      </c>
      <c r="V1019" s="192">
        <v>87381062.102141216</v>
      </c>
      <c r="W1019" s="192">
        <v>87700040.087287799</v>
      </c>
      <c r="X1019" s="192">
        <v>87501436.812789351</v>
      </c>
      <c r="Y1019" s="192">
        <v>87139554.578993067</v>
      </c>
      <c r="Z1019" s="192">
        <v>87872216.616030097</v>
      </c>
      <c r="AA1019" s="192">
        <v>88310873.983249754</v>
      </c>
      <c r="AB1019" s="192">
        <v>88686360.134548604</v>
      </c>
      <c r="AC1019" s="192">
        <v>88718244.900173604</v>
      </c>
      <c r="AD1019" s="192">
        <v>88648920.73768647</v>
      </c>
      <c r="AE1019" s="192">
        <f t="shared" si="68"/>
        <v>88718244.900173604</v>
      </c>
      <c r="AF1019" s="192">
        <f>HLOOKUP(MAX(T1019:AD1019),T1019:$AD$1158,COUNT(AD1019:$AD$1158),FALSE)</f>
        <v>195000</v>
      </c>
      <c r="AK1019">
        <v>1016</v>
      </c>
      <c r="AL1019" s="198">
        <v>80819202.49878329</v>
      </c>
    </row>
    <row r="1020" spans="13:38" x14ac:dyDescent="0.25">
      <c r="M1020">
        <v>1018</v>
      </c>
      <c r="N1020">
        <f t="shared" si="65"/>
        <v>30</v>
      </c>
      <c r="O1020">
        <f t="shared" si="66"/>
        <v>-3000</v>
      </c>
      <c r="P1020">
        <f t="shared" si="67"/>
        <v>0.5</v>
      </c>
      <c r="S1020">
        <v>1018</v>
      </c>
      <c r="T1020" s="192">
        <v>91741112.256462201</v>
      </c>
      <c r="U1020" s="192">
        <v>92710587.203414366</v>
      </c>
      <c r="V1020" s="192">
        <v>93579067.181873724</v>
      </c>
      <c r="W1020" s="192">
        <v>93938620.33420141</v>
      </c>
      <c r="X1020" s="192">
        <v>94129500.325520843</v>
      </c>
      <c r="Y1020" s="192">
        <v>93835759.046264142</v>
      </c>
      <c r="Z1020" s="192">
        <v>94857401.801215276</v>
      </c>
      <c r="AA1020" s="192">
        <v>95544927.481192127</v>
      </c>
      <c r="AB1020" s="192">
        <v>96124723.769450873</v>
      </c>
      <c r="AC1020" s="192">
        <v>96403994.924286291</v>
      </c>
      <c r="AD1020" s="192">
        <v>96629579.17390047</v>
      </c>
      <c r="AE1020" s="192">
        <f t="shared" si="68"/>
        <v>96629579.17390047</v>
      </c>
      <c r="AF1020" s="192">
        <f>HLOOKUP(MAX(T1020:AD1020),T1020:$AD$1158,COUNT(AD1020:$AD$1158),FALSE)</f>
        <v>200000</v>
      </c>
      <c r="AK1020">
        <v>1017</v>
      </c>
      <c r="AL1020" s="198">
        <v>87341757.256624386</v>
      </c>
    </row>
    <row r="1021" spans="13:38" x14ac:dyDescent="0.25">
      <c r="M1021">
        <v>1019</v>
      </c>
      <c r="N1021">
        <f t="shared" si="65"/>
        <v>40</v>
      </c>
      <c r="O1021">
        <f t="shared" si="66"/>
        <v>-3000</v>
      </c>
      <c r="P1021">
        <f t="shared" si="67"/>
        <v>0.5</v>
      </c>
      <c r="S1021">
        <v>1019</v>
      </c>
      <c r="T1021" s="192">
        <v>97233087.565104172</v>
      </c>
      <c r="U1021" s="192">
        <v>98651069.536876291</v>
      </c>
      <c r="V1021" s="192">
        <v>99568779.116030097</v>
      </c>
      <c r="W1021" s="192">
        <v>100312421.33246528</v>
      </c>
      <c r="X1021" s="192">
        <v>100578318.40358153</v>
      </c>
      <c r="Y1021" s="192">
        <v>100846444.76996528</v>
      </c>
      <c r="Z1021" s="192">
        <v>101993990.34288196</v>
      </c>
      <c r="AA1021" s="192">
        <v>103030546.29227753</v>
      </c>
      <c r="AB1021" s="192">
        <v>103769837.34005274</v>
      </c>
      <c r="AC1021" s="192">
        <v>104450699.32725695</v>
      </c>
      <c r="AD1021" s="192">
        <v>104783217.7734375</v>
      </c>
      <c r="AE1021" s="192">
        <f t="shared" si="68"/>
        <v>104783217.7734375</v>
      </c>
      <c r="AF1021" s="192">
        <f>HLOOKUP(MAX(T1021:AD1021),T1021:$AD$1158,COUNT(AD1021:$AD$1158),FALSE)</f>
        <v>200000</v>
      </c>
      <c r="AK1021">
        <v>1018</v>
      </c>
      <c r="AL1021" s="198">
        <v>93725935.438962251</v>
      </c>
    </row>
    <row r="1022" spans="13:38" x14ac:dyDescent="0.25">
      <c r="M1022">
        <v>1020</v>
      </c>
      <c r="N1022">
        <f t="shared" si="65"/>
        <v>50</v>
      </c>
      <c r="O1022">
        <f t="shared" si="66"/>
        <v>-3000</v>
      </c>
      <c r="P1022">
        <f t="shared" si="67"/>
        <v>0.5</v>
      </c>
      <c r="S1022">
        <v>1020</v>
      </c>
      <c r="T1022" s="192">
        <v>102916047.15229553</v>
      </c>
      <c r="U1022" s="192">
        <v>104391913.15827547</v>
      </c>
      <c r="V1022" s="192">
        <v>105688317.59982638</v>
      </c>
      <c r="W1022" s="192">
        <v>106513853.02131559</v>
      </c>
      <c r="X1022" s="192">
        <v>107329999.45746528</v>
      </c>
      <c r="Y1022" s="192">
        <v>107542649.23723638</v>
      </c>
      <c r="Z1022" s="192">
        <v>108937581.19936343</v>
      </c>
      <c r="AA1022" s="192">
        <v>110264599.79021992</v>
      </c>
      <c r="AB1022" s="192">
        <v>111252759.15075234</v>
      </c>
      <c r="AC1022" s="192">
        <v>112136449.35136962</v>
      </c>
      <c r="AD1022" s="192">
        <v>112716354.18676054</v>
      </c>
      <c r="AE1022" s="192">
        <f t="shared" si="68"/>
        <v>112716354.18676054</v>
      </c>
      <c r="AF1022" s="192">
        <f>HLOOKUP(MAX(T1022:AD1022),T1022:$AD$1158,COUNT(AD1022:$AD$1158),FALSE)</f>
        <v>200000</v>
      </c>
      <c r="AK1022">
        <v>1019</v>
      </c>
      <c r="AL1022" s="198">
        <v>100332124.39078881</v>
      </c>
    </row>
    <row r="1023" spans="13:38" x14ac:dyDescent="0.25">
      <c r="M1023">
        <v>1021</v>
      </c>
      <c r="N1023">
        <f t="shared" si="65"/>
        <v>-75</v>
      </c>
      <c r="O1023">
        <f t="shared" si="66"/>
        <v>-1000</v>
      </c>
      <c r="P1023">
        <f t="shared" si="67"/>
        <v>0.5</v>
      </c>
      <c r="S1023">
        <v>1021</v>
      </c>
      <c r="T1023" s="192">
        <v>32627271.592881948</v>
      </c>
      <c r="U1023" s="192">
        <v>30957502.913612403</v>
      </c>
      <c r="V1023" s="192">
        <v>29138877.656410754</v>
      </c>
      <c r="W1023" s="192">
        <v>26888177.625868056</v>
      </c>
      <c r="X1023" s="192">
        <v>24551151.158211164</v>
      </c>
      <c r="Y1023" s="192">
        <v>21690529.333043981</v>
      </c>
      <c r="Z1023" s="192">
        <v>19957766.384548612</v>
      </c>
      <c r="AA1023" s="192">
        <v>18113019.16554141</v>
      </c>
      <c r="AB1023" s="192">
        <v>15972001.691904582</v>
      </c>
      <c r="AC1023" s="192">
        <v>13771108.3984375</v>
      </c>
      <c r="AD1023" s="192">
        <v>11223318.323206021</v>
      </c>
      <c r="AE1023" s="192">
        <f t="shared" si="68"/>
        <v>32627271.592881948</v>
      </c>
      <c r="AF1023" s="192">
        <f>HLOOKUP(MAX(T1023:AD1023),T1023:$AD$1158,COUNT(AD1023:$AD$1158),FALSE)</f>
        <v>150000</v>
      </c>
      <c r="AK1023">
        <v>1020</v>
      </c>
      <c r="AL1023" s="198">
        <v>106716302.5731267</v>
      </c>
    </row>
    <row r="1024" spans="13:38" x14ac:dyDescent="0.25">
      <c r="M1024">
        <v>1022</v>
      </c>
      <c r="N1024">
        <f t="shared" si="65"/>
        <v>-65</v>
      </c>
      <c r="O1024">
        <f t="shared" si="66"/>
        <v>-1000</v>
      </c>
      <c r="P1024">
        <f t="shared" si="67"/>
        <v>0.5</v>
      </c>
      <c r="S1024">
        <v>1022</v>
      </c>
      <c r="T1024" s="192">
        <v>38011070.300443679</v>
      </c>
      <c r="U1024" s="192">
        <v>36745207.268357769</v>
      </c>
      <c r="V1024" s="192">
        <v>35052663.664641209</v>
      </c>
      <c r="W1024" s="192">
        <v>33265139.190297075</v>
      </c>
      <c r="X1024" s="192">
        <v>30962673.79195603</v>
      </c>
      <c r="Y1024" s="192">
        <v>28495283.74565972</v>
      </c>
      <c r="Z1024" s="192">
        <v>27107296.187789354</v>
      </c>
      <c r="AA1024" s="192">
        <v>25426298.60709234</v>
      </c>
      <c r="AB1024" s="192">
        <v>23680683.05121528</v>
      </c>
      <c r="AC1024" s="192">
        <v>21592912.868923616</v>
      </c>
      <c r="AD1024" s="192">
        <v>19402939.111529063</v>
      </c>
      <c r="AE1024" s="192">
        <f t="shared" si="68"/>
        <v>38011070.300443679</v>
      </c>
      <c r="AF1024" s="192">
        <f>HLOOKUP(MAX(T1024:AD1024),T1024:$AD$1158,COUNT(AD1024:$AD$1158),FALSE)</f>
        <v>150000</v>
      </c>
      <c r="AK1024">
        <v>1021</v>
      </c>
      <c r="AL1024" s="198">
        <v>25730493.005036503</v>
      </c>
    </row>
    <row r="1025" spans="13:38" x14ac:dyDescent="0.25">
      <c r="M1025">
        <v>1023</v>
      </c>
      <c r="N1025">
        <f t="shared" si="65"/>
        <v>-55</v>
      </c>
      <c r="O1025">
        <f t="shared" si="66"/>
        <v>-1000</v>
      </c>
      <c r="P1025">
        <f t="shared" si="67"/>
        <v>0.5</v>
      </c>
      <c r="S1025">
        <v>1023</v>
      </c>
      <c r="T1025" s="192">
        <v>43544512.140721455</v>
      </c>
      <c r="U1025" s="192">
        <v>42410124.963831022</v>
      </c>
      <c r="V1025" s="192">
        <v>41172102.482799649</v>
      </c>
      <c r="W1025" s="192">
        <v>39427793.511284731</v>
      </c>
      <c r="X1025" s="192">
        <v>37513165.690104172</v>
      </c>
      <c r="Y1025" s="192">
        <v>35116014.39927341</v>
      </c>
      <c r="Z1025" s="192">
        <v>34016555.447048612</v>
      </c>
      <c r="AA1025" s="192">
        <v>32584426.179108799</v>
      </c>
      <c r="AB1025" s="192">
        <v>31043572.872460142</v>
      </c>
      <c r="AC1025" s="192">
        <v>29203189.079378862</v>
      </c>
      <c r="AD1025" s="192">
        <v>27307671.621817134</v>
      </c>
      <c r="AE1025" s="192">
        <f t="shared" si="68"/>
        <v>43544512.140721455</v>
      </c>
      <c r="AF1025" s="192">
        <f>HLOOKUP(MAX(T1025:AD1025),T1025:$AD$1158,COUNT(AD1025:$AD$1158),FALSE)</f>
        <v>150000</v>
      </c>
      <c r="AK1025">
        <v>1022</v>
      </c>
      <c r="AL1025" s="198">
        <v>32001181.830996305</v>
      </c>
    </row>
    <row r="1026" spans="13:38" x14ac:dyDescent="0.25">
      <c r="M1026">
        <v>1024</v>
      </c>
      <c r="N1026">
        <f t="shared" si="65"/>
        <v>-45</v>
      </c>
      <c r="O1026">
        <f t="shared" si="66"/>
        <v>-1000</v>
      </c>
      <c r="P1026">
        <f t="shared" si="67"/>
        <v>0.5</v>
      </c>
      <c r="S1026">
        <v>1024</v>
      </c>
      <c r="T1026" s="192">
        <v>48960561.5234375</v>
      </c>
      <c r="U1026" s="192">
        <v>48272041.035718881</v>
      </c>
      <c r="V1026" s="192">
        <v>47085888.49103009</v>
      </c>
      <c r="W1026" s="192">
        <v>45724022.894965276</v>
      </c>
      <c r="X1026" s="192">
        <v>43886509.954507463</v>
      </c>
      <c r="Y1026" s="192">
        <v>42047681.749131948</v>
      </c>
      <c r="Z1026" s="192">
        <v>41075572.37413194</v>
      </c>
      <c r="AA1026" s="192">
        <v>39991478.728620112</v>
      </c>
      <c r="AB1026" s="192">
        <v>38611114.828478649</v>
      </c>
      <c r="AC1026" s="192">
        <v>37170875.108506948</v>
      </c>
      <c r="AD1026" s="192">
        <v>35383738.606770836</v>
      </c>
      <c r="AE1026" s="192">
        <f t="shared" si="68"/>
        <v>48960561.5234375</v>
      </c>
      <c r="AF1026" s="192">
        <f>HLOOKUP(MAX(T1026:AD1026),T1026:$AD$1158,COUNT(AD1026:$AD$1158),FALSE)</f>
        <v>150000</v>
      </c>
      <c r="AK1026">
        <v>1023</v>
      </c>
      <c r="AL1026" s="198">
        <v>38446164.974254064</v>
      </c>
    </row>
    <row r="1027" spans="13:38" x14ac:dyDescent="0.25">
      <c r="M1027">
        <v>1025</v>
      </c>
      <c r="N1027">
        <f t="shared" si="65"/>
        <v>-35</v>
      </c>
      <c r="O1027">
        <f t="shared" si="66"/>
        <v>-1000</v>
      </c>
      <c r="P1027">
        <f t="shared" si="67"/>
        <v>0.5</v>
      </c>
      <c r="S1027">
        <v>1025</v>
      </c>
      <c r="T1027" s="192">
        <v>54564954.849054791</v>
      </c>
      <c r="U1027" s="192">
        <v>53936958.731192127</v>
      </c>
      <c r="V1027" s="192">
        <v>53127855.36024306</v>
      </c>
      <c r="W1027" s="192">
        <v>51849980.770158187</v>
      </c>
      <c r="X1027" s="192">
        <v>50559172.634548612</v>
      </c>
      <c r="Y1027" s="192">
        <v>48668412.402745634</v>
      </c>
      <c r="Z1027" s="192">
        <v>47943689.416956022</v>
      </c>
      <c r="AA1027" s="192">
        <v>47149606.300636582</v>
      </c>
      <c r="AB1027" s="192">
        <v>46018110.713252313</v>
      </c>
      <c r="AC1027" s="192">
        <v>44781151.318962194</v>
      </c>
      <c r="AD1027" s="192">
        <v>43241401.20643647</v>
      </c>
      <c r="AE1027" s="192">
        <f t="shared" si="68"/>
        <v>54564954.849054791</v>
      </c>
      <c r="AF1027" s="192">
        <f>HLOOKUP(MAX(T1027:AD1027),T1027:$AD$1158,COUNT(AD1027:$AD$1158),FALSE)</f>
        <v>150000</v>
      </c>
      <c r="AK1027">
        <v>1024</v>
      </c>
      <c r="AL1027" s="198">
        <v>44754417.230666019</v>
      </c>
    </row>
    <row r="1028" spans="13:38" x14ac:dyDescent="0.25">
      <c r="M1028">
        <v>1026</v>
      </c>
      <c r="N1028">
        <f t="shared" ref="N1028:N1091" si="69">VLOOKUP(ROUNDUP(MOD(M1028,15),0),$J$2:$K$17,2,FALSE)</f>
        <v>-25</v>
      </c>
      <c r="O1028">
        <f t="shared" ref="O1028:O1091" si="70">VLOOKUP(ROUNDUP(MOD(M1028/15,11),0),$J$20:$K$31,2,FALSE)</f>
        <v>-1000</v>
      </c>
      <c r="P1028">
        <f t="shared" ref="P1028:P1091" si="71">VLOOKUP(ROUNDUP(MOD(M1028/165,7),0),$J$34:$K$41,2,FALSE)</f>
        <v>0.5</v>
      </c>
      <c r="S1028">
        <v>1026</v>
      </c>
      <c r="T1028" s="192">
        <v>59981004.231770851</v>
      </c>
      <c r="U1028" s="192">
        <v>59724663.0859375</v>
      </c>
      <c r="V1028" s="192">
        <v>59006426.846225575</v>
      </c>
      <c r="W1028" s="192">
        <v>58263638.780381955</v>
      </c>
      <c r="X1028" s="192">
        <v>56932516.898951903</v>
      </c>
      <c r="Y1028" s="192">
        <v>55473166.815361381</v>
      </c>
      <c r="Z1028" s="192">
        <v>55134361.436631955</v>
      </c>
      <c r="AA1028" s="192">
        <v>54462885.7421875</v>
      </c>
      <c r="AB1028" s="192">
        <v>53682686.009034216</v>
      </c>
      <c r="AC1028" s="192">
        <v>52602955.789448306</v>
      </c>
      <c r="AD1028" s="192">
        <v>51468091.90538194</v>
      </c>
      <c r="AE1028" s="192">
        <f t="shared" ref="AE1028:AE1091" si="72">MAX(T1028:AD1028)</f>
        <v>59981004.231770851</v>
      </c>
      <c r="AF1028" s="192">
        <f>HLOOKUP(MAX(T1028:AD1028),T1028:$AD$1158,COUNT(AD1028:$AD$1158),FALSE)</f>
        <v>150000</v>
      </c>
      <c r="AK1028">
        <v>1025</v>
      </c>
      <c r="AL1028" s="198">
        <v>51282039.920918509</v>
      </c>
    </row>
    <row r="1029" spans="13:38" x14ac:dyDescent="0.25">
      <c r="M1029">
        <v>1027</v>
      </c>
      <c r="N1029">
        <f t="shared" si="69"/>
        <v>-15</v>
      </c>
      <c r="O1029">
        <f t="shared" si="70"/>
        <v>-1000</v>
      </c>
      <c r="P1029">
        <f t="shared" si="71"/>
        <v>0.5</v>
      </c>
      <c r="S1029">
        <v>1027</v>
      </c>
      <c r="T1029" s="192">
        <v>65514446.072048619</v>
      </c>
      <c r="U1029" s="192">
        <v>65355848.182709634</v>
      </c>
      <c r="V1029" s="192">
        <v>65161080.186631963</v>
      </c>
      <c r="W1029" s="192">
        <v>64389596.655574858</v>
      </c>
      <c r="X1029" s="192">
        <v>63483008.797100052</v>
      </c>
      <c r="Y1029" s="192">
        <v>62133557.761863433</v>
      </c>
      <c r="Z1029" s="192">
        <v>62002478.479456022</v>
      </c>
      <c r="AA1029" s="192">
        <v>61578389.174221978</v>
      </c>
      <c r="AB1029" s="192">
        <v>61089681.893807873</v>
      </c>
      <c r="AC1029" s="192">
        <v>60258819.986979172</v>
      </c>
      <c r="AD1029" s="192">
        <v>59325754.505047575</v>
      </c>
      <c r="AE1029" s="192">
        <f t="shared" si="72"/>
        <v>65514446.072048619</v>
      </c>
      <c r="AF1029" s="192">
        <f>HLOOKUP(MAX(T1029:AD1029),T1029:$AD$1158,COUNT(AD1029:$AD$1158),FALSE)</f>
        <v>150000</v>
      </c>
      <c r="AK1029">
        <v>1026</v>
      </c>
      <c r="AL1029" s="198">
        <v>57590292.177330457</v>
      </c>
    </row>
    <row r="1030" spans="13:38" x14ac:dyDescent="0.25">
      <c r="M1030">
        <v>1028</v>
      </c>
      <c r="N1030">
        <f t="shared" si="69"/>
        <v>-10</v>
      </c>
      <c r="O1030">
        <f t="shared" si="70"/>
        <v>-1000</v>
      </c>
      <c r="P1030">
        <f t="shared" si="71"/>
        <v>0.5</v>
      </c>
      <c r="S1030">
        <v>1028</v>
      </c>
      <c r="T1030" s="192">
        <v>68419328.884548619</v>
      </c>
      <c r="U1030" s="192">
        <v>68394210.812917963</v>
      </c>
      <c r="V1030" s="192">
        <v>68332922.634548619</v>
      </c>
      <c r="W1030" s="192">
        <v>67694918.921199858</v>
      </c>
      <c r="X1030" s="192">
        <v>66921810.880433381</v>
      </c>
      <c r="Y1030" s="192">
        <v>65705839.662905097</v>
      </c>
      <c r="Z1030" s="192">
        <v>65708240.198206022</v>
      </c>
      <c r="AA1030" s="192">
        <v>65417630.710680306</v>
      </c>
      <c r="AB1030" s="192">
        <v>65062403.247974545</v>
      </c>
      <c r="AC1030" s="192">
        <v>64365021.158854172</v>
      </c>
      <c r="AD1030" s="192">
        <v>63565435.494630925</v>
      </c>
      <c r="AE1030" s="192">
        <f t="shared" si="72"/>
        <v>68419328.884548619</v>
      </c>
      <c r="AF1030" s="192">
        <f>HLOOKUP(MAX(T1030:AD1030),T1030:$AD$1158,COUNT(AD1030:$AD$1158),FALSE)</f>
        <v>150000</v>
      </c>
      <c r="AK1030">
        <v>1027</v>
      </c>
      <c r="AL1030" s="198">
        <v>64035275.320588231</v>
      </c>
    </row>
    <row r="1031" spans="13:38" x14ac:dyDescent="0.25">
      <c r="M1031">
        <v>1029</v>
      </c>
      <c r="N1031">
        <f t="shared" si="69"/>
        <v>-5</v>
      </c>
      <c r="O1031">
        <f t="shared" si="70"/>
        <v>-1000</v>
      </c>
      <c r="P1031">
        <f t="shared" si="71"/>
        <v>0.5</v>
      </c>
      <c r="S1031">
        <v>1029</v>
      </c>
      <c r="T1031" s="192">
        <v>70898244.779610336</v>
      </c>
      <c r="U1031" s="192">
        <v>71251496.853298604</v>
      </c>
      <c r="V1031" s="192">
        <v>71039651.67261447</v>
      </c>
      <c r="W1031" s="192">
        <v>70685826.039255396</v>
      </c>
      <c r="X1031" s="192">
        <v>69894531.430844918</v>
      </c>
      <c r="Y1031" s="192">
        <v>69025564.818833604</v>
      </c>
      <c r="Z1031" s="192">
        <v>69061495.406539351</v>
      </c>
      <c r="AA1031" s="192">
        <v>69028065.863715276</v>
      </c>
      <c r="AB1031" s="192">
        <v>68657223.849826381</v>
      </c>
      <c r="AC1031" s="192">
        <v>68180918.029031649</v>
      </c>
      <c r="AD1031" s="192">
        <v>67401821.490001291</v>
      </c>
      <c r="AE1031" s="192">
        <f t="shared" si="72"/>
        <v>71251496.853298604</v>
      </c>
      <c r="AF1031" s="192">
        <f>HLOOKUP(MAX(T1031:AD1031),T1031:$AD$1158,COUNT(AD1031:$AD$1158),FALSE)</f>
        <v>155000</v>
      </c>
      <c r="AK1031">
        <v>1028</v>
      </c>
      <c r="AL1031" s="198">
        <v>66922550.838862151</v>
      </c>
    </row>
    <row r="1032" spans="13:38" x14ac:dyDescent="0.25">
      <c r="M1032">
        <v>1030</v>
      </c>
      <c r="N1032">
        <f t="shared" si="69"/>
        <v>0</v>
      </c>
      <c r="O1032">
        <f t="shared" si="70"/>
        <v>-1000</v>
      </c>
      <c r="P1032">
        <f t="shared" si="71"/>
        <v>0.5</v>
      </c>
      <c r="S1032">
        <v>1030</v>
      </c>
      <c r="T1032" s="192">
        <v>73803127.592110336</v>
      </c>
      <c r="U1032" s="192">
        <v>74289859.483506963</v>
      </c>
      <c r="V1032" s="192">
        <v>74211494.120531127</v>
      </c>
      <c r="W1032" s="192">
        <v>73991148.304880396</v>
      </c>
      <c r="X1032" s="192">
        <v>73333333.514178231</v>
      </c>
      <c r="Y1032" s="192">
        <v>72597846.719875261</v>
      </c>
      <c r="Z1032" s="192">
        <v>72767257.125289351</v>
      </c>
      <c r="AA1032" s="192">
        <v>72867307.400173619</v>
      </c>
      <c r="AB1032" s="192">
        <v>72629945.203993067</v>
      </c>
      <c r="AC1032" s="192">
        <v>72287119.200906649</v>
      </c>
      <c r="AD1032" s="192">
        <v>71641502.479584619</v>
      </c>
      <c r="AE1032" s="192">
        <f t="shared" si="72"/>
        <v>74289859.483506963</v>
      </c>
      <c r="AF1032" s="192">
        <f>HLOOKUP(MAX(T1032:AD1032),T1032:$AD$1158,COUNT(AD1032:$AD$1158),FALSE)</f>
        <v>155000</v>
      </c>
      <c r="AK1032">
        <v>1029</v>
      </c>
      <c r="AL1032" s="198">
        <v>70305964.146548048</v>
      </c>
    </row>
    <row r="1033" spans="13:38" x14ac:dyDescent="0.25">
      <c r="M1033">
        <v>1031</v>
      </c>
      <c r="N1033">
        <f t="shared" si="69"/>
        <v>10</v>
      </c>
      <c r="O1033">
        <f t="shared" si="70"/>
        <v>-1000</v>
      </c>
      <c r="P1033">
        <f t="shared" si="71"/>
        <v>0.5</v>
      </c>
      <c r="S1033">
        <v>1031</v>
      </c>
      <c r="T1033" s="192">
        <v>79439771.592881948</v>
      </c>
      <c r="U1033" s="192">
        <v>79921044.580279067</v>
      </c>
      <c r="V1033" s="192">
        <v>80253460.989744097</v>
      </c>
      <c r="W1033" s="192">
        <v>80153802.625868067</v>
      </c>
      <c r="X1033" s="192">
        <v>79967817.824877828</v>
      </c>
      <c r="Y1033" s="192">
        <v>79258237.666377336</v>
      </c>
      <c r="Z1033" s="192">
        <v>79676516.384548604</v>
      </c>
      <c r="AA1033" s="192">
        <v>79982810.832208082</v>
      </c>
      <c r="AB1033" s="192">
        <v>79992835.025237933</v>
      </c>
      <c r="AC1033" s="192">
        <v>79942983.398437515</v>
      </c>
      <c r="AD1033" s="192">
        <v>79546234.989872709</v>
      </c>
      <c r="AE1033" s="192">
        <f t="shared" si="72"/>
        <v>80253460.989744097</v>
      </c>
      <c r="AF1033" s="192">
        <f>HLOOKUP(MAX(T1033:AD1033),T1033:$AD$1158,COUNT(AD1033:$AD$1158),FALSE)</f>
        <v>160000</v>
      </c>
      <c r="AK1033">
        <v>1030</v>
      </c>
      <c r="AL1033" s="198">
        <v>73487736.959566787</v>
      </c>
    </row>
    <row r="1034" spans="13:38" x14ac:dyDescent="0.25">
      <c r="M1034">
        <v>1032</v>
      </c>
      <c r="N1034">
        <f t="shared" si="69"/>
        <v>20</v>
      </c>
      <c r="O1034">
        <f t="shared" si="70"/>
        <v>-1000</v>
      </c>
      <c r="P1034">
        <f t="shared" si="71"/>
        <v>0.5</v>
      </c>
      <c r="S1034">
        <v>1032</v>
      </c>
      <c r="T1034" s="192">
        <v>84823570.300443679</v>
      </c>
      <c r="U1034" s="192">
        <v>85708748.93502444</v>
      </c>
      <c r="V1034" s="192">
        <v>86167246.997974545</v>
      </c>
      <c r="W1034" s="192">
        <v>86530764.190297067</v>
      </c>
      <c r="X1034" s="192">
        <v>86379340.458622679</v>
      </c>
      <c r="Y1034" s="192">
        <v>86062992.078993052</v>
      </c>
      <c r="Z1034" s="192">
        <v>86826046.187789351</v>
      </c>
      <c r="AA1034" s="192">
        <v>87296090.273759007</v>
      </c>
      <c r="AB1034" s="192">
        <v>87701516.384548604</v>
      </c>
      <c r="AC1034" s="192">
        <v>87764787.868923619</v>
      </c>
      <c r="AD1034" s="192">
        <v>87725855.778195739</v>
      </c>
      <c r="AE1034" s="192">
        <f t="shared" si="72"/>
        <v>87764787.868923619</v>
      </c>
      <c r="AF1034" s="192">
        <f>HLOOKUP(MAX(T1034:AD1034),T1034:$AD$1158,COUNT(AD1034:$AD$1158),FALSE)</f>
        <v>195000</v>
      </c>
      <c r="AK1034">
        <v>1031</v>
      </c>
      <c r="AL1034" s="198">
        <v>79758425.785526589</v>
      </c>
    </row>
    <row r="1035" spans="13:38" x14ac:dyDescent="0.25">
      <c r="M1035">
        <v>1033</v>
      </c>
      <c r="N1035">
        <f t="shared" si="69"/>
        <v>30</v>
      </c>
      <c r="O1035">
        <f t="shared" si="70"/>
        <v>-1000</v>
      </c>
      <c r="P1035">
        <f t="shared" si="71"/>
        <v>0.5</v>
      </c>
      <c r="S1035">
        <v>1033</v>
      </c>
      <c r="T1035" s="192">
        <v>90357012.140721455</v>
      </c>
      <c r="U1035" s="192">
        <v>91373666.630497694</v>
      </c>
      <c r="V1035" s="192">
        <v>92286685.816132978</v>
      </c>
      <c r="W1035" s="192">
        <v>92693418.511284739</v>
      </c>
      <c r="X1035" s="192">
        <v>92929832.356770843</v>
      </c>
      <c r="Y1035" s="192">
        <v>92683722.732606754</v>
      </c>
      <c r="Z1035" s="192">
        <v>93735305.447048604</v>
      </c>
      <c r="AA1035" s="192">
        <v>94454217.84577547</v>
      </c>
      <c r="AB1035" s="192">
        <v>95064406.20579347</v>
      </c>
      <c r="AC1035" s="192">
        <v>95375064.079378873</v>
      </c>
      <c r="AD1035" s="192">
        <v>95630588.288483799</v>
      </c>
      <c r="AE1035" s="192">
        <f t="shared" si="72"/>
        <v>95630588.288483799</v>
      </c>
      <c r="AF1035" s="192">
        <f>HLOOKUP(MAX(T1035:AD1035),T1035:$AD$1158,COUNT(AD1035:$AD$1158),FALSE)</f>
        <v>200000</v>
      </c>
      <c r="AK1035">
        <v>1032</v>
      </c>
      <c r="AL1035" s="198">
        <v>86203408.928784356</v>
      </c>
    </row>
    <row r="1036" spans="13:38" x14ac:dyDescent="0.25">
      <c r="M1036">
        <v>1034</v>
      </c>
      <c r="N1036">
        <f t="shared" si="69"/>
        <v>40</v>
      </c>
      <c r="O1036">
        <f t="shared" si="70"/>
        <v>-1000</v>
      </c>
      <c r="P1036">
        <f t="shared" si="71"/>
        <v>0.5</v>
      </c>
      <c r="S1036">
        <v>1034</v>
      </c>
      <c r="T1036" s="192">
        <v>95773061.5234375</v>
      </c>
      <c r="U1036" s="192">
        <v>97235582.702385545</v>
      </c>
      <c r="V1036" s="192">
        <v>98200471.824363425</v>
      </c>
      <c r="W1036" s="192">
        <v>98989647.894965291</v>
      </c>
      <c r="X1036" s="192">
        <v>99303176.621174127</v>
      </c>
      <c r="Y1036" s="192">
        <v>99615390.082465276</v>
      </c>
      <c r="Z1036" s="192">
        <v>100794322.37413196</v>
      </c>
      <c r="AA1036" s="192">
        <v>101861270.39528678</v>
      </c>
      <c r="AB1036" s="192">
        <v>102631948.16181199</v>
      </c>
      <c r="AC1036" s="192">
        <v>103342750.10850695</v>
      </c>
      <c r="AD1036" s="192">
        <v>103706655.2734375</v>
      </c>
      <c r="AE1036" s="192">
        <f t="shared" si="72"/>
        <v>103706655.2734375</v>
      </c>
      <c r="AF1036" s="192">
        <f>HLOOKUP(MAX(T1036:AD1036),T1036:$AD$1158,COUNT(AD1036:$AD$1158),FALSE)</f>
        <v>200000</v>
      </c>
      <c r="AK1036">
        <v>1033</v>
      </c>
      <c r="AL1036" s="198">
        <v>92511661.185196295</v>
      </c>
    </row>
    <row r="1037" spans="13:38" x14ac:dyDescent="0.25">
      <c r="M1037">
        <v>1035</v>
      </c>
      <c r="N1037">
        <f t="shared" si="69"/>
        <v>50</v>
      </c>
      <c r="O1037">
        <f t="shared" si="70"/>
        <v>-1000</v>
      </c>
      <c r="P1037">
        <f t="shared" si="71"/>
        <v>0.5</v>
      </c>
      <c r="S1037">
        <v>1035</v>
      </c>
      <c r="T1037" s="192">
        <v>101377454.8490548</v>
      </c>
      <c r="U1037" s="192">
        <v>102900500.3978588</v>
      </c>
      <c r="V1037" s="192">
        <v>104242438.6935764</v>
      </c>
      <c r="W1037" s="192">
        <v>105115605.77015819</v>
      </c>
      <c r="X1037" s="192">
        <v>105975839.30121528</v>
      </c>
      <c r="Y1037" s="192">
        <v>106236120.73607898</v>
      </c>
      <c r="Z1037" s="192">
        <v>107662439.41695602</v>
      </c>
      <c r="AA1037" s="192">
        <v>109019397.96730325</v>
      </c>
      <c r="AB1037" s="192">
        <v>110038944.04658566</v>
      </c>
      <c r="AC1037" s="192">
        <v>110953026.3189622</v>
      </c>
      <c r="AD1037" s="192">
        <v>111564317.87310316</v>
      </c>
      <c r="AE1037" s="192">
        <f t="shared" si="72"/>
        <v>111564317.87310316</v>
      </c>
      <c r="AF1037" s="192">
        <f>HLOOKUP(MAX(T1037:AD1037),T1037:$AD$1158,COUNT(AD1037:$AD$1158),FALSE)</f>
        <v>200000</v>
      </c>
      <c r="AK1037">
        <v>1034</v>
      </c>
      <c r="AL1037" s="198">
        <v>99039283.875448778</v>
      </c>
    </row>
    <row r="1038" spans="13:38" x14ac:dyDescent="0.25">
      <c r="M1038">
        <v>1036</v>
      </c>
      <c r="N1038">
        <f t="shared" si="69"/>
        <v>-75</v>
      </c>
      <c r="O1038">
        <f t="shared" si="70"/>
        <v>1000</v>
      </c>
      <c r="P1038">
        <f t="shared" si="71"/>
        <v>0.5</v>
      </c>
      <c r="S1038">
        <v>1036</v>
      </c>
      <c r="T1038" s="192">
        <v>32052466.905381948</v>
      </c>
      <c r="U1038" s="192">
        <v>30430329.881204996</v>
      </c>
      <c r="V1038" s="192">
        <v>28657238.478170015</v>
      </c>
      <c r="W1038" s="192">
        <v>26453717.990451396</v>
      </c>
      <c r="X1038" s="192">
        <v>24161230.729970425</v>
      </c>
      <c r="Y1038" s="192">
        <v>21347788.447627313</v>
      </c>
      <c r="Z1038" s="192">
        <v>19646412.217881948</v>
      </c>
      <c r="AA1038" s="192">
        <v>17832057.070634004</v>
      </c>
      <c r="AB1038" s="192">
        <v>15722426.315747172</v>
      </c>
      <c r="AC1038" s="192">
        <v>13551472.981770834</v>
      </c>
      <c r="AD1038" s="192">
        <v>11035069.625289354</v>
      </c>
      <c r="AE1038" s="192">
        <f t="shared" si="72"/>
        <v>32052466.905381948</v>
      </c>
      <c r="AF1038" s="192">
        <f>HLOOKUP(MAX(T1038:AD1038),T1038:$AD$1158,COUNT(AD1038:$AD$1158),FALSE)</f>
        <v>150000</v>
      </c>
      <c r="AK1038">
        <v>1035</v>
      </c>
      <c r="AL1038" s="198">
        <v>105347536.13186075</v>
      </c>
    </row>
    <row r="1039" spans="13:38" x14ac:dyDescent="0.25">
      <c r="M1039">
        <v>1037</v>
      </c>
      <c r="N1039">
        <f t="shared" si="69"/>
        <v>-65</v>
      </c>
      <c r="O1039">
        <f t="shared" si="70"/>
        <v>1000</v>
      </c>
      <c r="P1039">
        <f t="shared" si="71"/>
        <v>0.5</v>
      </c>
      <c r="S1039">
        <v>1037</v>
      </c>
      <c r="T1039" s="192">
        <v>37360791.799286269</v>
      </c>
      <c r="U1039" s="192">
        <v>36140462.62136703</v>
      </c>
      <c r="V1039" s="192">
        <v>34495098.560474545</v>
      </c>
      <c r="W1039" s="192">
        <v>32752113.293306336</v>
      </c>
      <c r="X1039" s="192">
        <v>30496827.437789354</v>
      </c>
      <c r="Y1039" s="192">
        <v>28074971.245659728</v>
      </c>
      <c r="Z1039" s="192">
        <v>26717375.759548616</v>
      </c>
      <c r="AA1039" s="192">
        <v>25067764.897601593</v>
      </c>
      <c r="AB1039" s="192">
        <v>23352089.30121528</v>
      </c>
      <c r="AC1039" s="192">
        <v>21295705.837673616</v>
      </c>
      <c r="AD1039" s="192">
        <v>19136124.152038321</v>
      </c>
      <c r="AE1039" s="192">
        <f t="shared" si="72"/>
        <v>37360791.799286269</v>
      </c>
      <c r="AF1039" s="192">
        <f>HLOOKUP(MAX(T1039:AD1039),T1039:$AD$1158,COUNT(AD1039:$AD$1158),FALSE)</f>
        <v>150000</v>
      </c>
      <c r="AK1039">
        <v>1036</v>
      </c>
      <c r="AL1039" s="198">
        <v>25319994.792937215</v>
      </c>
    </row>
    <row r="1040" spans="13:38" x14ac:dyDescent="0.25">
      <c r="M1040">
        <v>1038</v>
      </c>
      <c r="N1040">
        <f t="shared" si="69"/>
        <v>-55</v>
      </c>
      <c r="O1040">
        <f t="shared" si="70"/>
        <v>1000</v>
      </c>
      <c r="P1040">
        <f t="shared" si="71"/>
        <v>0.5</v>
      </c>
      <c r="S1040">
        <v>1038</v>
      </c>
      <c r="T1040" s="192">
        <v>42816662.024980709</v>
      </c>
      <c r="U1040" s="192">
        <v>41729454.390914358</v>
      </c>
      <c r="V1040" s="192">
        <v>40535971.11705891</v>
      </c>
      <c r="W1040" s="192">
        <v>38838841.68836806</v>
      </c>
      <c r="X1040" s="192">
        <v>36969747.721354172</v>
      </c>
      <c r="Y1040" s="192">
        <v>34620228.085616</v>
      </c>
      <c r="Z1040" s="192">
        <v>33550709.092881948</v>
      </c>
      <c r="AA1040" s="192">
        <v>32149966.543692127</v>
      </c>
      <c r="AB1040" s="192">
        <v>30639505.308802731</v>
      </c>
      <c r="AC1040" s="192">
        <v>28830508.234471451</v>
      </c>
      <c r="AD1040" s="192">
        <v>26964930.736400466</v>
      </c>
      <c r="AE1040" s="192">
        <f t="shared" si="72"/>
        <v>42816662.024980709</v>
      </c>
      <c r="AF1040" s="192">
        <f>HLOOKUP(MAX(T1040:AD1040),T1040:$AD$1158,COUNT(AD1040:$AD$1158),FALSE)</f>
        <v>150000</v>
      </c>
      <c r="AK1040">
        <v>1037</v>
      </c>
      <c r="AL1040" s="198">
        <v>31515209.80523961</v>
      </c>
    </row>
    <row r="1041" spans="13:38" x14ac:dyDescent="0.25">
      <c r="M1041">
        <v>1039</v>
      </c>
      <c r="N1041">
        <f t="shared" si="69"/>
        <v>-45</v>
      </c>
      <c r="O1041">
        <f t="shared" si="70"/>
        <v>1000</v>
      </c>
      <c r="P1041">
        <f t="shared" si="71"/>
        <v>0.5</v>
      </c>
      <c r="S1041">
        <v>1039</v>
      </c>
      <c r="T1041" s="192">
        <v>48156785.481770836</v>
      </c>
      <c r="U1041" s="192">
        <v>47512804.201228134</v>
      </c>
      <c r="V1041" s="192">
        <v>46373831.199363425</v>
      </c>
      <c r="W1041" s="192">
        <v>45057499.457465284</v>
      </c>
      <c r="X1041" s="192">
        <v>43267618.172100052</v>
      </c>
      <c r="Y1041" s="192">
        <v>41472877.061631948</v>
      </c>
      <c r="Z1041" s="192">
        <v>40532154.405381948</v>
      </c>
      <c r="AA1041" s="192">
        <v>39478452.831629373</v>
      </c>
      <c r="AB1041" s="192">
        <v>38129475.65023791</v>
      </c>
      <c r="AC1041" s="192">
        <v>36719175.889756948</v>
      </c>
      <c r="AD1041" s="192">
        <v>34963426.106770836</v>
      </c>
      <c r="AE1041" s="192">
        <f t="shared" si="72"/>
        <v>48156785.481770836</v>
      </c>
      <c r="AF1041" s="192">
        <f>HLOOKUP(MAX(T1041:AD1041),T1041:$AD$1158,COUNT(AD1041:$AD$1158),FALSE)</f>
        <v>150000</v>
      </c>
      <c r="AK1041">
        <v>1038</v>
      </c>
      <c r="AL1041" s="198">
        <v>37882621.333914042</v>
      </c>
    </row>
    <row r="1042" spans="13:38" x14ac:dyDescent="0.25">
      <c r="M1042">
        <v>1040</v>
      </c>
      <c r="N1042">
        <f t="shared" si="69"/>
        <v>-35</v>
      </c>
      <c r="O1042">
        <f t="shared" si="70"/>
        <v>1000</v>
      </c>
      <c r="P1042">
        <f t="shared" si="71"/>
        <v>0.5</v>
      </c>
      <c r="S1042">
        <v>1040</v>
      </c>
      <c r="T1042" s="192">
        <v>53682612.545814045</v>
      </c>
      <c r="U1042" s="192">
        <v>53101795.970775463</v>
      </c>
      <c r="V1042" s="192">
        <v>52338226.45399306</v>
      </c>
      <c r="W1042" s="192">
        <v>51107983.519000776</v>
      </c>
      <c r="X1042" s="192">
        <v>49861262.478298612</v>
      </c>
      <c r="Y1042" s="192">
        <v>48018133.901588224</v>
      </c>
      <c r="Z1042" s="192">
        <v>47324797.634548612</v>
      </c>
      <c r="AA1042" s="192">
        <v>46560654.477719918</v>
      </c>
      <c r="AB1042" s="192">
        <v>45460545.609085649</v>
      </c>
      <c r="AC1042" s="192">
        <v>44253978.286554791</v>
      </c>
      <c r="AD1042" s="192">
        <v>42745614.892779067</v>
      </c>
      <c r="AE1042" s="192">
        <f t="shared" si="72"/>
        <v>53682612.545814045</v>
      </c>
      <c r="AF1042" s="192">
        <f>HLOOKUP(MAX(T1042:AD1042),T1042:$AD$1158,COUNT(AD1042:$AD$1158),FALSE)</f>
        <v>150000</v>
      </c>
      <c r="AK1042">
        <v>1039</v>
      </c>
      <c r="AL1042" s="198">
        <v>44114947.664400071</v>
      </c>
    </row>
    <row r="1043" spans="13:38" x14ac:dyDescent="0.25">
      <c r="M1043">
        <v>1041</v>
      </c>
      <c r="N1043">
        <f t="shared" si="69"/>
        <v>-25</v>
      </c>
      <c r="O1043">
        <f t="shared" si="70"/>
        <v>1000</v>
      </c>
      <c r="P1043">
        <f t="shared" si="71"/>
        <v>0.5</v>
      </c>
      <c r="S1043">
        <v>1041</v>
      </c>
      <c r="T1043" s="192">
        <v>59022736.002604179</v>
      </c>
      <c r="U1043" s="192">
        <v>58811928.7109375</v>
      </c>
      <c r="V1043" s="192">
        <v>58141324.126318172</v>
      </c>
      <c r="W1043" s="192">
        <v>57442623.155381955</v>
      </c>
      <c r="X1043" s="192">
        <v>56159132.929044493</v>
      </c>
      <c r="Y1043" s="192">
        <v>54745316.699620634</v>
      </c>
      <c r="Z1043" s="192">
        <v>54436451.280381955</v>
      </c>
      <c r="AA1043" s="192">
        <v>53796362.3046875</v>
      </c>
      <c r="AB1043" s="192">
        <v>53046554.64329347</v>
      </c>
      <c r="AC1043" s="192">
        <v>51998211.142457567</v>
      </c>
      <c r="AD1043" s="192">
        <v>50893287.21788194</v>
      </c>
      <c r="AE1043" s="192">
        <f t="shared" si="72"/>
        <v>59022736.002604179</v>
      </c>
      <c r="AF1043" s="192">
        <f>HLOOKUP(MAX(T1043:AD1043),T1043:$AD$1158,COUNT(AD1043:$AD$1158),FALSE)</f>
        <v>150000</v>
      </c>
      <c r="AK1043">
        <v>1040</v>
      </c>
      <c r="AL1043" s="198">
        <v>50564004.093078487</v>
      </c>
    </row>
    <row r="1044" spans="13:38" x14ac:dyDescent="0.25">
      <c r="M1044">
        <v>1042</v>
      </c>
      <c r="N1044">
        <f t="shared" si="69"/>
        <v>-15</v>
      </c>
      <c r="O1044">
        <f t="shared" si="70"/>
        <v>1000</v>
      </c>
      <c r="P1044">
        <f t="shared" si="71"/>
        <v>0.5</v>
      </c>
      <c r="S1044">
        <v>1042</v>
      </c>
      <c r="T1044" s="192">
        <v>64478606.228298604</v>
      </c>
      <c r="U1044" s="192">
        <v>64367639.994052216</v>
      </c>
      <c r="V1044" s="192">
        <v>64216959.092881963</v>
      </c>
      <c r="W1044" s="192">
        <v>63493107.216917455</v>
      </c>
      <c r="X1044" s="192">
        <v>62632053.212609321</v>
      </c>
      <c r="Y1044" s="192">
        <v>61329781.720196754</v>
      </c>
      <c r="Z1044" s="192">
        <v>61229094.509548619</v>
      </c>
      <c r="AA1044" s="192">
        <v>60836391.923064567</v>
      </c>
      <c r="AB1044" s="192">
        <v>60377624.602141209</v>
      </c>
      <c r="AC1044" s="192">
        <v>59578149.4140625</v>
      </c>
      <c r="AD1044" s="192">
        <v>58675476.003890179</v>
      </c>
      <c r="AE1044" s="192">
        <f t="shared" si="72"/>
        <v>64478606.228298604</v>
      </c>
      <c r="AF1044" s="192">
        <f>HLOOKUP(MAX(T1044:AD1044),T1044:$AD$1158,COUNT(AD1044:$AD$1158),FALSE)</f>
        <v>150000</v>
      </c>
      <c r="AK1044">
        <v>1041</v>
      </c>
      <c r="AL1044" s="198">
        <v>56796330.423564501</v>
      </c>
    </row>
    <row r="1045" spans="13:38" x14ac:dyDescent="0.25">
      <c r="M1045">
        <v>1043</v>
      </c>
      <c r="N1045">
        <f t="shared" si="69"/>
        <v>-10</v>
      </c>
      <c r="O1045">
        <f t="shared" si="70"/>
        <v>1000</v>
      </c>
      <c r="P1045">
        <f t="shared" si="71"/>
        <v>0.5</v>
      </c>
      <c r="S1045">
        <v>1043</v>
      </c>
      <c r="T1045" s="192">
        <v>67342766.384548604</v>
      </c>
      <c r="U1045" s="192">
        <v>67365279.968010545</v>
      </c>
      <c r="V1045" s="192">
        <v>67348078.884548619</v>
      </c>
      <c r="W1045" s="192">
        <v>66757706.826292455</v>
      </c>
      <c r="X1045" s="192">
        <v>66030132.639692649</v>
      </c>
      <c r="Y1045" s="192">
        <v>64861340.96498844</v>
      </c>
      <c r="Z1045" s="192">
        <v>64894133.572048619</v>
      </c>
      <c r="AA1045" s="192">
        <v>64634910.803272888</v>
      </c>
      <c r="AB1045" s="192">
        <v>64309623.300057873</v>
      </c>
      <c r="AC1045" s="192">
        <v>63643627.9296875</v>
      </c>
      <c r="AD1045" s="192">
        <v>62874434.337223507</v>
      </c>
      <c r="AE1045" s="192">
        <f t="shared" si="72"/>
        <v>67365279.968010545</v>
      </c>
      <c r="AF1045" s="192">
        <f>HLOOKUP(MAX(T1045:AD1045),T1045:$AD$1158,COUNT(AD1045:$AD$1158),FALSE)</f>
        <v>155000</v>
      </c>
      <c r="AK1045">
        <v>1042</v>
      </c>
      <c r="AL1045" s="198">
        <v>63163741.95223894</v>
      </c>
    </row>
    <row r="1046" spans="13:38" x14ac:dyDescent="0.25">
      <c r="M1046">
        <v>1044</v>
      </c>
      <c r="N1046">
        <f t="shared" si="69"/>
        <v>-5</v>
      </c>
      <c r="O1046">
        <f t="shared" si="70"/>
        <v>1000</v>
      </c>
      <c r="P1046">
        <f t="shared" si="71"/>
        <v>0.5</v>
      </c>
      <c r="S1046">
        <v>1044</v>
      </c>
      <c r="T1046" s="192">
        <v>69786931.122202948</v>
      </c>
      <c r="U1046" s="192">
        <v>70184270.290798604</v>
      </c>
      <c r="V1046" s="192">
        <v>70020056.765207052</v>
      </c>
      <c r="W1046" s="192">
        <v>69711764.986014664</v>
      </c>
      <c r="X1046" s="192">
        <v>68967649.920428231</v>
      </c>
      <c r="Y1046" s="192">
        <v>68143222.515592858</v>
      </c>
      <c r="Z1046" s="192">
        <v>68210539.822048619</v>
      </c>
      <c r="AA1046" s="192">
        <v>68207050.238715276</v>
      </c>
      <c r="AB1046" s="192">
        <v>67867594.943576396</v>
      </c>
      <c r="AC1046" s="192">
        <v>67421681.194540903</v>
      </c>
      <c r="AD1046" s="192">
        <v>66673971.374260545</v>
      </c>
      <c r="AE1046" s="192">
        <f t="shared" si="72"/>
        <v>70184270.290798604</v>
      </c>
      <c r="AF1046" s="192">
        <f>HLOOKUP(MAX(T1046:AD1046),T1046:$AD$1158,COUNT(AD1046:$AD$1158),FALSE)</f>
        <v>155000</v>
      </c>
      <c r="AK1046">
        <v>1043</v>
      </c>
      <c r="AL1046" s="198">
        <v>66016266.313105449</v>
      </c>
    </row>
    <row r="1047" spans="13:38" x14ac:dyDescent="0.25">
      <c r="M1047">
        <v>1045</v>
      </c>
      <c r="N1047">
        <f t="shared" si="69"/>
        <v>0</v>
      </c>
      <c r="O1047">
        <f t="shared" si="70"/>
        <v>1000</v>
      </c>
      <c r="P1047">
        <f t="shared" si="71"/>
        <v>0.5</v>
      </c>
      <c r="S1047">
        <v>1045</v>
      </c>
      <c r="T1047" s="192">
        <v>72651091.278452948</v>
      </c>
      <c r="U1047" s="192">
        <v>73181910.264756963</v>
      </c>
      <c r="V1047" s="192">
        <v>73151176.556873709</v>
      </c>
      <c r="W1047" s="192">
        <v>72976364.595389664</v>
      </c>
      <c r="X1047" s="192">
        <v>72365729.34751159</v>
      </c>
      <c r="Y1047" s="192">
        <v>71674781.760384515</v>
      </c>
      <c r="Z1047" s="192">
        <v>71875578.884548619</v>
      </c>
      <c r="AA1047" s="192">
        <v>72005569.118923619</v>
      </c>
      <c r="AB1047" s="192">
        <v>71799593.641493052</v>
      </c>
      <c r="AC1047" s="192">
        <v>71487159.710165903</v>
      </c>
      <c r="AD1047" s="192">
        <v>70872929.707593888</v>
      </c>
      <c r="AE1047" s="192">
        <f t="shared" si="72"/>
        <v>73181910.264756963</v>
      </c>
      <c r="AF1047" s="192">
        <f>HLOOKUP(MAX(T1047:AD1047),T1047:$AD$1158,COUNT(AD1047:$AD$1158),FALSE)</f>
        <v>155000</v>
      </c>
      <c r="AK1047">
        <v>1044</v>
      </c>
      <c r="AL1047" s="198">
        <v>69358956.964541331</v>
      </c>
    </row>
    <row r="1048" spans="13:38" x14ac:dyDescent="0.25">
      <c r="M1048">
        <v>1046</v>
      </c>
      <c r="N1048">
        <f t="shared" si="69"/>
        <v>10</v>
      </c>
      <c r="O1048">
        <f t="shared" si="70"/>
        <v>1000</v>
      </c>
      <c r="P1048">
        <f t="shared" si="71"/>
        <v>0.5</v>
      </c>
      <c r="S1048">
        <v>1046</v>
      </c>
      <c r="T1048" s="192">
        <v>78208716.905381948</v>
      </c>
      <c r="U1048" s="192">
        <v>78737621.547871664</v>
      </c>
      <c r="V1048" s="192">
        <v>79115571.811503351</v>
      </c>
      <c r="W1048" s="192">
        <v>79063092.990451396</v>
      </c>
      <c r="X1048" s="192">
        <v>78921647.396637082</v>
      </c>
      <c r="Y1048" s="192">
        <v>78259246.780960664</v>
      </c>
      <c r="Z1048" s="192">
        <v>78708912.217881948</v>
      </c>
      <c r="AA1048" s="192">
        <v>79045598.737300664</v>
      </c>
      <c r="AB1048" s="192">
        <v>79087009.649080515</v>
      </c>
      <c r="AC1048" s="192">
        <v>79067097.981770843</v>
      </c>
      <c r="AD1048" s="192">
        <v>78701736.291956022</v>
      </c>
      <c r="AE1048" s="192">
        <f t="shared" si="72"/>
        <v>79115571.811503351</v>
      </c>
      <c r="AF1048" s="192">
        <f>HLOOKUP(MAX(T1048:AD1048),T1048:$AD$1158,COUNT(AD1048:$AD$1158),FALSE)</f>
        <v>160000</v>
      </c>
      <c r="AK1048">
        <v>1045</v>
      </c>
      <c r="AL1048" s="198">
        <v>72502434.059967503</v>
      </c>
    </row>
    <row r="1049" spans="13:38" x14ac:dyDescent="0.25">
      <c r="M1049">
        <v>1047</v>
      </c>
      <c r="N1049">
        <f t="shared" si="69"/>
        <v>20</v>
      </c>
      <c r="O1049">
        <f t="shared" si="70"/>
        <v>1000</v>
      </c>
      <c r="P1049">
        <f t="shared" si="71"/>
        <v>0.5</v>
      </c>
      <c r="S1049">
        <v>1047</v>
      </c>
      <c r="T1049" s="192">
        <v>83517041.799286291</v>
      </c>
      <c r="U1049" s="192">
        <v>84447754.288033694</v>
      </c>
      <c r="V1049" s="192">
        <v>84953431.893807873</v>
      </c>
      <c r="W1049" s="192">
        <v>85361488.293306336</v>
      </c>
      <c r="X1049" s="192">
        <v>85257244.104456007</v>
      </c>
      <c r="Y1049" s="192">
        <v>84986429.578993052</v>
      </c>
      <c r="Z1049" s="192">
        <v>85779875.759548604</v>
      </c>
      <c r="AA1049" s="192">
        <v>86281306.564268261</v>
      </c>
      <c r="AB1049" s="192">
        <v>86716672.634548604</v>
      </c>
      <c r="AC1049" s="192">
        <v>86811330.837673619</v>
      </c>
      <c r="AD1049" s="192">
        <v>86802790.818704993</v>
      </c>
      <c r="AE1049" s="192">
        <f t="shared" si="72"/>
        <v>86811330.837673619</v>
      </c>
      <c r="AF1049" s="192">
        <f>HLOOKUP(MAX(T1049:AD1049),T1049:$AD$1158,COUNT(AD1049:$AD$1158),FALSE)</f>
        <v>195000</v>
      </c>
      <c r="AK1049">
        <v>1046</v>
      </c>
      <c r="AL1049" s="198">
        <v>78697649.072269902</v>
      </c>
    </row>
    <row r="1050" spans="13:38" x14ac:dyDescent="0.25">
      <c r="M1050">
        <v>1048</v>
      </c>
      <c r="N1050">
        <f t="shared" si="69"/>
        <v>30</v>
      </c>
      <c r="O1050">
        <f t="shared" si="70"/>
        <v>1000</v>
      </c>
      <c r="P1050">
        <f t="shared" si="71"/>
        <v>0.5</v>
      </c>
      <c r="S1050">
        <v>1048</v>
      </c>
      <c r="T1050" s="192">
        <v>88972912.024980709</v>
      </c>
      <c r="U1050" s="192">
        <v>90036746.057581022</v>
      </c>
      <c r="V1050" s="192">
        <v>90994304.450392231</v>
      </c>
      <c r="W1050" s="192">
        <v>91448216.688368082</v>
      </c>
      <c r="X1050" s="192">
        <v>91730164.388020843</v>
      </c>
      <c r="Y1050" s="192">
        <v>91531686.418949351</v>
      </c>
      <c r="Z1050" s="192">
        <v>92613209.092881948</v>
      </c>
      <c r="AA1050" s="192">
        <v>93363508.210358799</v>
      </c>
      <c r="AB1050" s="192">
        <v>94004088.642136067</v>
      </c>
      <c r="AC1050" s="192">
        <v>94346133.234471455</v>
      </c>
      <c r="AD1050" s="192">
        <v>94631597.403067127</v>
      </c>
      <c r="AE1050" s="192">
        <f t="shared" si="72"/>
        <v>94631597.403067127</v>
      </c>
      <c r="AF1050" s="192">
        <f>HLOOKUP(MAX(T1050:AD1050),T1050:$AD$1158,COUNT(AD1050:$AD$1158),FALSE)</f>
        <v>200000</v>
      </c>
      <c r="AK1050">
        <v>1047</v>
      </c>
      <c r="AL1050" s="198">
        <v>85065060.600944325</v>
      </c>
    </row>
    <row r="1051" spans="13:38" x14ac:dyDescent="0.25">
      <c r="M1051">
        <v>1049</v>
      </c>
      <c r="N1051">
        <f t="shared" si="69"/>
        <v>40</v>
      </c>
      <c r="O1051">
        <f t="shared" si="70"/>
        <v>1000</v>
      </c>
      <c r="P1051">
        <f t="shared" si="71"/>
        <v>0.5</v>
      </c>
      <c r="S1051">
        <v>1049</v>
      </c>
      <c r="T1051" s="192">
        <v>94313035.481770843</v>
      </c>
      <c r="U1051" s="192">
        <v>95820095.867894799</v>
      </c>
      <c r="V1051" s="192">
        <v>96832164.532696754</v>
      </c>
      <c r="W1051" s="192">
        <v>97666874.457465291</v>
      </c>
      <c r="X1051" s="192">
        <v>98028034.838766739</v>
      </c>
      <c r="Y1051" s="192">
        <v>98384335.394965276</v>
      </c>
      <c r="Z1051" s="192">
        <v>99594654.405381948</v>
      </c>
      <c r="AA1051" s="192">
        <v>100691994.49829604</v>
      </c>
      <c r="AB1051" s="192">
        <v>101494058.98357125</v>
      </c>
      <c r="AC1051" s="192">
        <v>102234800.88975695</v>
      </c>
      <c r="AD1051" s="192">
        <v>102630092.7734375</v>
      </c>
      <c r="AE1051" s="192">
        <f t="shared" si="72"/>
        <v>102630092.7734375</v>
      </c>
      <c r="AF1051" s="192">
        <f>HLOOKUP(MAX(T1051:AD1051),T1051:$AD$1158,COUNT(AD1051:$AD$1158),FALSE)</f>
        <v>200000</v>
      </c>
      <c r="AK1051">
        <v>1048</v>
      </c>
      <c r="AL1051" s="198">
        <v>91297386.931430325</v>
      </c>
    </row>
    <row r="1052" spans="13:38" x14ac:dyDescent="0.25">
      <c r="M1052">
        <v>1050</v>
      </c>
      <c r="N1052">
        <f t="shared" si="69"/>
        <v>50</v>
      </c>
      <c r="O1052">
        <f t="shared" si="70"/>
        <v>1000</v>
      </c>
      <c r="P1052">
        <f t="shared" si="71"/>
        <v>0.5</v>
      </c>
      <c r="S1052">
        <v>1050</v>
      </c>
      <c r="T1052" s="192">
        <v>99838862.545814052</v>
      </c>
      <c r="U1052" s="192">
        <v>101409087.63744213</v>
      </c>
      <c r="V1052" s="192">
        <v>102796559.7873264</v>
      </c>
      <c r="W1052" s="192">
        <v>103717358.51900078</v>
      </c>
      <c r="X1052" s="192">
        <v>104621679.14496528</v>
      </c>
      <c r="Y1052" s="192">
        <v>104929592.23492156</v>
      </c>
      <c r="Z1052" s="192">
        <v>106387297.6345486</v>
      </c>
      <c r="AA1052" s="192">
        <v>107774196.14438659</v>
      </c>
      <c r="AB1052" s="192">
        <v>108825128.94241898</v>
      </c>
      <c r="AC1052" s="192">
        <v>109769603.2865548</v>
      </c>
      <c r="AD1052" s="192">
        <v>110412281.55944574</v>
      </c>
      <c r="AE1052" s="192">
        <f t="shared" si="72"/>
        <v>110412281.55944574</v>
      </c>
      <c r="AF1052" s="192">
        <f>HLOOKUP(MAX(T1052:AD1052),T1052:$AD$1158,COUNT(AD1052:$AD$1158),FALSE)</f>
        <v>200000</v>
      </c>
      <c r="AK1052">
        <v>1049</v>
      </c>
      <c r="AL1052" s="198">
        <v>97746443.360108763</v>
      </c>
    </row>
    <row r="1053" spans="13:38" x14ac:dyDescent="0.25">
      <c r="M1053">
        <v>1051</v>
      </c>
      <c r="N1053">
        <f t="shared" si="69"/>
        <v>-75</v>
      </c>
      <c r="O1053">
        <f t="shared" si="70"/>
        <v>3000</v>
      </c>
      <c r="P1053">
        <f t="shared" si="71"/>
        <v>0.5</v>
      </c>
      <c r="S1053">
        <v>1051</v>
      </c>
      <c r="T1053" s="192">
        <v>31477662.217881948</v>
      </c>
      <c r="U1053" s="192">
        <v>29903156.84879759</v>
      </c>
      <c r="V1053" s="192">
        <v>28175599.299929272</v>
      </c>
      <c r="W1053" s="192">
        <v>26019258.355034728</v>
      </c>
      <c r="X1053" s="192">
        <v>23771310.301729683</v>
      </c>
      <c r="Y1053" s="192">
        <v>21005047.562210649</v>
      </c>
      <c r="Z1053" s="192">
        <v>19335058.05121528</v>
      </c>
      <c r="AA1053" s="192">
        <v>17551094.975726597</v>
      </c>
      <c r="AB1053" s="192">
        <v>15472850.939589765</v>
      </c>
      <c r="AC1053" s="192">
        <v>13331837.565104168</v>
      </c>
      <c r="AD1053" s="192">
        <v>10846820.927372687</v>
      </c>
      <c r="AE1053" s="192">
        <f t="shared" si="72"/>
        <v>31477662.217881948</v>
      </c>
      <c r="AF1053" s="192">
        <f>HLOOKUP(MAX(T1053:AD1053),T1053:$AD$1158,COUNT(AD1053:$AD$1158),FALSE)</f>
        <v>150000</v>
      </c>
      <c r="AK1053">
        <v>1050</v>
      </c>
      <c r="AL1053" s="198">
        <v>103978769.69059478</v>
      </c>
    </row>
    <row r="1054" spans="13:38" x14ac:dyDescent="0.25">
      <c r="M1054">
        <v>1052</v>
      </c>
      <c r="N1054">
        <f t="shared" si="69"/>
        <v>-65</v>
      </c>
      <c r="O1054">
        <f t="shared" si="70"/>
        <v>3000</v>
      </c>
      <c r="P1054">
        <f t="shared" si="71"/>
        <v>0.5</v>
      </c>
      <c r="S1054">
        <v>1052</v>
      </c>
      <c r="T1054" s="192">
        <v>36710513.298128858</v>
      </c>
      <c r="U1054" s="192">
        <v>35535717.974376291</v>
      </c>
      <c r="V1054" s="192">
        <v>33937533.456307866</v>
      </c>
      <c r="W1054" s="192">
        <v>32239087.39631559</v>
      </c>
      <c r="X1054" s="192">
        <v>30030981.083622687</v>
      </c>
      <c r="Y1054" s="192">
        <v>27654658.745659728</v>
      </c>
      <c r="Z1054" s="192">
        <v>26327455.331307873</v>
      </c>
      <c r="AA1054" s="192">
        <v>24709231.188110858</v>
      </c>
      <c r="AB1054" s="192">
        <v>23023495.55121528</v>
      </c>
      <c r="AC1054" s="192">
        <v>20998498.806423612</v>
      </c>
      <c r="AD1054" s="192">
        <v>18869309.192547582</v>
      </c>
      <c r="AE1054" s="192">
        <f t="shared" si="72"/>
        <v>36710513.298128858</v>
      </c>
      <c r="AF1054" s="192">
        <f>HLOOKUP(MAX(T1054:AD1054),T1054:$AD$1158,COUNT(AD1054:$AD$1158),FALSE)</f>
        <v>150000</v>
      </c>
      <c r="AK1054">
        <v>1051</v>
      </c>
      <c r="AL1054" s="198">
        <v>24909496.580837928</v>
      </c>
    </row>
    <row r="1055" spans="13:38" x14ac:dyDescent="0.25">
      <c r="M1055">
        <v>1053</v>
      </c>
      <c r="N1055">
        <f t="shared" si="69"/>
        <v>-55</v>
      </c>
      <c r="O1055">
        <f t="shared" si="70"/>
        <v>3000</v>
      </c>
      <c r="P1055">
        <f t="shared" si="71"/>
        <v>0.5</v>
      </c>
      <c r="S1055">
        <v>1053</v>
      </c>
      <c r="T1055" s="192">
        <v>42088811.90923997</v>
      </c>
      <c r="U1055" s="192">
        <v>41048783.817997687</v>
      </c>
      <c r="V1055" s="192">
        <v>39899839.751318164</v>
      </c>
      <c r="W1055" s="192">
        <v>38249889.865451396</v>
      </c>
      <c r="X1055" s="192">
        <v>36426329.752604172</v>
      </c>
      <c r="Y1055" s="192">
        <v>34124441.771958597</v>
      </c>
      <c r="Z1055" s="192">
        <v>33084862.738715284</v>
      </c>
      <c r="AA1055" s="192">
        <v>31715506.90827547</v>
      </c>
      <c r="AB1055" s="192">
        <v>30235437.745145325</v>
      </c>
      <c r="AC1055" s="192">
        <v>28457827.389564045</v>
      </c>
      <c r="AD1055" s="192">
        <v>26622189.850983802</v>
      </c>
      <c r="AE1055" s="192">
        <f t="shared" si="72"/>
        <v>42088811.90923997</v>
      </c>
      <c r="AF1055" s="192">
        <f>HLOOKUP(MAX(T1055:AD1055),T1055:$AD$1158,COUNT(AD1055:$AD$1158),FALSE)</f>
        <v>150000</v>
      </c>
      <c r="AK1055">
        <v>1052</v>
      </c>
      <c r="AL1055" s="198">
        <v>31029237.779482916</v>
      </c>
    </row>
    <row r="1056" spans="13:38" x14ac:dyDescent="0.25">
      <c r="M1056">
        <v>1054</v>
      </c>
      <c r="N1056">
        <f t="shared" si="69"/>
        <v>-45</v>
      </c>
      <c r="O1056">
        <f t="shared" si="70"/>
        <v>3000</v>
      </c>
      <c r="P1056">
        <f t="shared" si="71"/>
        <v>0.5</v>
      </c>
      <c r="S1056">
        <v>1054</v>
      </c>
      <c r="T1056" s="192">
        <v>47353009.440104172</v>
      </c>
      <c r="U1056" s="192">
        <v>46753567.366737403</v>
      </c>
      <c r="V1056" s="192">
        <v>45661773.907696754</v>
      </c>
      <c r="W1056" s="192">
        <v>44390976.019965276</v>
      </c>
      <c r="X1056" s="192">
        <v>42648726.389692649</v>
      </c>
      <c r="Y1056" s="192">
        <v>40898072.374131948</v>
      </c>
      <c r="Z1056" s="192">
        <v>39988736.436631948</v>
      </c>
      <c r="AA1056" s="192">
        <v>38965426.934638634</v>
      </c>
      <c r="AB1056" s="192">
        <v>37647836.471997179</v>
      </c>
      <c r="AC1056" s="192">
        <v>36267476.671006948</v>
      </c>
      <c r="AD1056" s="192">
        <v>34543113.606770836</v>
      </c>
      <c r="AE1056" s="192">
        <f t="shared" si="72"/>
        <v>47353009.440104172</v>
      </c>
      <c r="AF1056" s="192">
        <f>HLOOKUP(MAX(T1056:AD1056),T1056:$AD$1158,COUNT(AD1056:$AD$1158),FALSE)</f>
        <v>150000</v>
      </c>
      <c r="AK1056">
        <v>1053</v>
      </c>
      <c r="AL1056" s="198">
        <v>37319077.693574011</v>
      </c>
    </row>
    <row r="1057" spans="13:38" x14ac:dyDescent="0.25">
      <c r="M1057">
        <v>1055</v>
      </c>
      <c r="N1057">
        <f t="shared" si="69"/>
        <v>-35</v>
      </c>
      <c r="O1057">
        <f t="shared" si="70"/>
        <v>3000</v>
      </c>
      <c r="P1057">
        <f t="shared" si="71"/>
        <v>0.5</v>
      </c>
      <c r="S1057">
        <v>1055</v>
      </c>
      <c r="T1057" s="192">
        <v>52800270.242573313</v>
      </c>
      <c r="U1057" s="192">
        <v>52266633.210358799</v>
      </c>
      <c r="V1057" s="192">
        <v>51548597.54774306</v>
      </c>
      <c r="W1057" s="192">
        <v>50365986.267843373</v>
      </c>
      <c r="X1057" s="192">
        <v>49163352.322048612</v>
      </c>
      <c r="Y1057" s="192">
        <v>47367855.400430821</v>
      </c>
      <c r="Z1057" s="192">
        <v>46705905.852141209</v>
      </c>
      <c r="AA1057" s="192">
        <v>45971702.654803246</v>
      </c>
      <c r="AB1057" s="192">
        <v>44902980.504918985</v>
      </c>
      <c r="AC1057" s="192">
        <v>43726805.254147381</v>
      </c>
      <c r="AD1057" s="192">
        <v>42249828.579121664</v>
      </c>
      <c r="AE1057" s="192">
        <f t="shared" si="72"/>
        <v>52800270.242573313</v>
      </c>
      <c r="AF1057" s="192">
        <f>HLOOKUP(MAX(T1057:AD1057),T1057:$AD$1158,COUNT(AD1057:$AD$1158),FALSE)</f>
        <v>150000</v>
      </c>
      <c r="AK1057">
        <v>1054</v>
      </c>
      <c r="AL1057" s="198">
        <v>43475478.098134108</v>
      </c>
    </row>
    <row r="1058" spans="13:38" x14ac:dyDescent="0.25">
      <c r="M1058">
        <v>1056</v>
      </c>
      <c r="N1058">
        <f t="shared" si="69"/>
        <v>-25</v>
      </c>
      <c r="O1058">
        <f t="shared" si="70"/>
        <v>3000</v>
      </c>
      <c r="P1058">
        <f t="shared" si="71"/>
        <v>0.5</v>
      </c>
      <c r="S1058">
        <v>1056</v>
      </c>
      <c r="T1058" s="192">
        <v>58064467.773437515</v>
      </c>
      <c r="U1058" s="192">
        <v>57899194.3359375</v>
      </c>
      <c r="V1058" s="192">
        <v>57276221.406410761</v>
      </c>
      <c r="W1058" s="192">
        <v>56621607.530381955</v>
      </c>
      <c r="X1058" s="192">
        <v>55385748.95913709</v>
      </c>
      <c r="Y1058" s="192">
        <v>54017466.583879888</v>
      </c>
      <c r="Z1058" s="192">
        <v>53738541.124131955</v>
      </c>
      <c r="AA1058" s="192">
        <v>53129838.8671875</v>
      </c>
      <c r="AB1058" s="192">
        <v>52410423.277552731</v>
      </c>
      <c r="AC1058" s="192">
        <v>51393466.495466828</v>
      </c>
      <c r="AD1058" s="192">
        <v>50318482.53038194</v>
      </c>
      <c r="AE1058" s="192">
        <f t="shared" si="72"/>
        <v>58064467.773437515</v>
      </c>
      <c r="AF1058" s="192">
        <f>HLOOKUP(MAX(T1058:AD1058),T1058:$AD$1158,COUNT(AD1058:$AD$1158),FALSE)</f>
        <v>150000</v>
      </c>
      <c r="AK1058">
        <v>1055</v>
      </c>
      <c r="AL1058" s="198">
        <v>49845968.265238456</v>
      </c>
    </row>
    <row r="1059" spans="13:38" x14ac:dyDescent="0.25">
      <c r="M1059">
        <v>1057</v>
      </c>
      <c r="N1059">
        <f t="shared" si="69"/>
        <v>-15</v>
      </c>
      <c r="O1059">
        <f t="shared" si="70"/>
        <v>3000</v>
      </c>
      <c r="P1059">
        <f t="shared" si="71"/>
        <v>0.5</v>
      </c>
      <c r="S1059">
        <v>1057</v>
      </c>
      <c r="T1059" s="192">
        <v>63442766.384548619</v>
      </c>
      <c r="U1059" s="192">
        <v>63379431.805394806</v>
      </c>
      <c r="V1059" s="192">
        <v>63272837.999131955</v>
      </c>
      <c r="W1059" s="192">
        <v>62596617.778260037</v>
      </c>
      <c r="X1059" s="192">
        <v>61781097.628118575</v>
      </c>
      <c r="Y1059" s="192">
        <v>60526005.678530104</v>
      </c>
      <c r="Z1059" s="192">
        <v>60455710.539641209</v>
      </c>
      <c r="AA1059" s="192">
        <v>60094394.671907157</v>
      </c>
      <c r="AB1059" s="192">
        <v>59665567.310474545</v>
      </c>
      <c r="AC1059" s="192">
        <v>58897478.841145851</v>
      </c>
      <c r="AD1059" s="192">
        <v>58025197.502732776</v>
      </c>
      <c r="AE1059" s="192">
        <f t="shared" si="72"/>
        <v>63442766.384548619</v>
      </c>
      <c r="AF1059" s="192">
        <f>HLOOKUP(MAX(T1059:AD1059),T1059:$AD$1158,COUNT(AD1059:$AD$1158),FALSE)</f>
        <v>150000</v>
      </c>
      <c r="AK1059">
        <v>1056</v>
      </c>
      <c r="AL1059" s="198">
        <v>56002368.669798553</v>
      </c>
    </row>
    <row r="1060" spans="13:38" x14ac:dyDescent="0.25">
      <c r="M1060">
        <v>1058</v>
      </c>
      <c r="N1060">
        <f t="shared" si="69"/>
        <v>-10</v>
      </c>
      <c r="O1060">
        <f t="shared" si="70"/>
        <v>3000</v>
      </c>
      <c r="P1060">
        <f t="shared" si="71"/>
        <v>0.5</v>
      </c>
      <c r="S1060">
        <v>1058</v>
      </c>
      <c r="T1060" s="192">
        <v>66266203.884548619</v>
      </c>
      <c r="U1060" s="192">
        <v>66336349.123103157</v>
      </c>
      <c r="V1060" s="192">
        <v>66363235.134548619</v>
      </c>
      <c r="W1060" s="192">
        <v>65820494.731385037</v>
      </c>
      <c r="X1060" s="192">
        <v>65138454.398951903</v>
      </c>
      <c r="Y1060" s="192">
        <v>64016842.267071754</v>
      </c>
      <c r="Z1060" s="192">
        <v>64080026.945891209</v>
      </c>
      <c r="AA1060" s="192">
        <v>63852190.895865485</v>
      </c>
      <c r="AB1060" s="192">
        <v>63556843.352141209</v>
      </c>
      <c r="AC1060" s="192">
        <v>62922234.700520851</v>
      </c>
      <c r="AD1060" s="192">
        <v>62183433.179816112</v>
      </c>
      <c r="AE1060" s="192">
        <f t="shared" si="72"/>
        <v>66363235.134548619</v>
      </c>
      <c r="AF1060" s="192">
        <f>HLOOKUP(MAX(T1060:AD1060),T1060:$AD$1158,COUNT(AD1060:$AD$1158),FALSE)</f>
        <v>160000</v>
      </c>
      <c r="AK1060">
        <v>1057</v>
      </c>
      <c r="AL1060" s="198">
        <v>62292208.583889656</v>
      </c>
    </row>
    <row r="1061" spans="13:38" x14ac:dyDescent="0.25">
      <c r="M1061">
        <v>1059</v>
      </c>
      <c r="N1061">
        <f t="shared" si="69"/>
        <v>-5</v>
      </c>
      <c r="O1061">
        <f t="shared" si="70"/>
        <v>3000</v>
      </c>
      <c r="P1061">
        <f t="shared" si="71"/>
        <v>0.5</v>
      </c>
      <c r="S1061">
        <v>1059</v>
      </c>
      <c r="T1061" s="192">
        <v>68675617.464795545</v>
      </c>
      <c r="U1061" s="192">
        <v>69117043.728298604</v>
      </c>
      <c r="V1061" s="192">
        <v>69000461.857799649</v>
      </c>
      <c r="W1061" s="192">
        <v>68737703.932773918</v>
      </c>
      <c r="X1061" s="192">
        <v>68040768.41001159</v>
      </c>
      <c r="Y1061" s="192">
        <v>67260880.212352112</v>
      </c>
      <c r="Z1061" s="192">
        <v>67359584.237557873</v>
      </c>
      <c r="AA1061" s="192">
        <v>67386034.613715276</v>
      </c>
      <c r="AB1061" s="192">
        <v>67077966.037326396</v>
      </c>
      <c r="AC1061" s="192">
        <v>66662444.360050172</v>
      </c>
      <c r="AD1061" s="192">
        <v>65946121.258519813</v>
      </c>
      <c r="AE1061" s="192">
        <f t="shared" si="72"/>
        <v>69117043.728298604</v>
      </c>
      <c r="AF1061" s="192">
        <f>HLOOKUP(MAX(T1061:AD1061),T1061:$AD$1158,COUNT(AD1061:$AD$1158),FALSE)</f>
        <v>155000</v>
      </c>
      <c r="AK1061">
        <v>1058</v>
      </c>
      <c r="AL1061" s="198">
        <v>65109981.787348762</v>
      </c>
    </row>
    <row r="1062" spans="13:38" x14ac:dyDescent="0.25">
      <c r="M1062">
        <v>1060</v>
      </c>
      <c r="N1062">
        <f t="shared" si="69"/>
        <v>0</v>
      </c>
      <c r="O1062">
        <f t="shared" si="70"/>
        <v>3000</v>
      </c>
      <c r="P1062">
        <f t="shared" si="71"/>
        <v>0.5</v>
      </c>
      <c r="S1062">
        <v>1060</v>
      </c>
      <c r="T1062" s="192">
        <v>71499054.964795545</v>
      </c>
      <c r="U1062" s="192">
        <v>72073961.046006963</v>
      </c>
      <c r="V1062" s="192">
        <v>72090858.993216306</v>
      </c>
      <c r="W1062" s="192">
        <v>71961580.885898918</v>
      </c>
      <c r="X1062" s="192">
        <v>71398125.180844918</v>
      </c>
      <c r="Y1062" s="192">
        <v>70751716.800893784</v>
      </c>
      <c r="Z1062" s="192">
        <v>70983900.643807873</v>
      </c>
      <c r="AA1062" s="192">
        <v>71143830.837673619</v>
      </c>
      <c r="AB1062" s="192">
        <v>70969242.078993067</v>
      </c>
      <c r="AC1062" s="192">
        <v>70687200.219425172</v>
      </c>
      <c r="AD1062" s="192">
        <v>70104356.935603142</v>
      </c>
      <c r="AE1062" s="192">
        <f t="shared" si="72"/>
        <v>72090858.993216306</v>
      </c>
      <c r="AF1062" s="192">
        <f>HLOOKUP(MAX(T1062:AD1062),T1062:$AD$1158,COUNT(AD1062:$AD$1158),FALSE)</f>
        <v>160000</v>
      </c>
      <c r="AK1062">
        <v>1059</v>
      </c>
      <c r="AL1062" s="198">
        <v>68411949.782534644</v>
      </c>
    </row>
    <row r="1063" spans="13:38" x14ac:dyDescent="0.25">
      <c r="M1063">
        <v>1061</v>
      </c>
      <c r="N1063">
        <f t="shared" si="69"/>
        <v>10</v>
      </c>
      <c r="O1063">
        <f t="shared" si="70"/>
        <v>3000</v>
      </c>
      <c r="P1063">
        <f t="shared" si="71"/>
        <v>0.5</v>
      </c>
      <c r="S1063">
        <v>1061</v>
      </c>
      <c r="T1063" s="192">
        <v>76977662.217881963</v>
      </c>
      <c r="U1063" s="192">
        <v>77554198.515464246</v>
      </c>
      <c r="V1063" s="192">
        <v>77977682.633262604</v>
      </c>
      <c r="W1063" s="192">
        <v>77972383.355034724</v>
      </c>
      <c r="X1063" s="192">
        <v>77875476.968396351</v>
      </c>
      <c r="Y1063" s="192">
        <v>77260255.895543993</v>
      </c>
      <c r="Z1063" s="192">
        <v>77741308.051215291</v>
      </c>
      <c r="AA1063" s="192">
        <v>78108386.642393261</v>
      </c>
      <c r="AB1063" s="192">
        <v>78181184.272923097</v>
      </c>
      <c r="AC1063" s="192">
        <v>78191212.565104187</v>
      </c>
      <c r="AD1063" s="192">
        <v>77857237.594039351</v>
      </c>
      <c r="AE1063" s="192">
        <f t="shared" si="72"/>
        <v>78191212.565104187</v>
      </c>
      <c r="AF1063" s="192">
        <f>HLOOKUP(MAX(T1063:AD1063),T1063:$AD$1158,COUNT(AD1063:$AD$1158),FALSE)</f>
        <v>195000</v>
      </c>
      <c r="AK1063">
        <v>1060</v>
      </c>
      <c r="AL1063" s="198">
        <v>71517131.160368219</v>
      </c>
    </row>
    <row r="1064" spans="13:38" x14ac:dyDescent="0.25">
      <c r="M1064">
        <v>1062</v>
      </c>
      <c r="N1064">
        <f t="shared" si="69"/>
        <v>20</v>
      </c>
      <c r="O1064">
        <f t="shared" si="70"/>
        <v>3000</v>
      </c>
      <c r="P1064">
        <f t="shared" si="71"/>
        <v>0.5</v>
      </c>
      <c r="S1064">
        <v>1062</v>
      </c>
      <c r="T1064" s="192">
        <v>82210513.298128873</v>
      </c>
      <c r="U1064" s="192">
        <v>83186759.641042948</v>
      </c>
      <c r="V1064" s="192">
        <v>83739616.789641216</v>
      </c>
      <c r="W1064" s="192">
        <v>84192212.39631559</v>
      </c>
      <c r="X1064" s="192">
        <v>84135147.750289351</v>
      </c>
      <c r="Y1064" s="192">
        <v>83909867.078993067</v>
      </c>
      <c r="Z1064" s="192">
        <v>84733705.331307873</v>
      </c>
      <c r="AA1064" s="192">
        <v>85266522.85477753</v>
      </c>
      <c r="AB1064" s="192">
        <v>85731828.884548604</v>
      </c>
      <c r="AC1064" s="192">
        <v>85857873.806423604</v>
      </c>
      <c r="AD1064" s="192">
        <v>85879725.859214246</v>
      </c>
      <c r="AE1064" s="192">
        <f t="shared" si="72"/>
        <v>85879725.859214246</v>
      </c>
      <c r="AF1064" s="192">
        <f>HLOOKUP(MAX(T1064:AD1064),T1064:$AD$1158,COUNT(AD1064:$AD$1158),FALSE)</f>
        <v>200000</v>
      </c>
      <c r="AK1064">
        <v>1061</v>
      </c>
      <c r="AL1064" s="198">
        <v>77636872.359013185</v>
      </c>
    </row>
    <row r="1065" spans="13:38" x14ac:dyDescent="0.25">
      <c r="M1065">
        <v>1063</v>
      </c>
      <c r="N1065">
        <f t="shared" si="69"/>
        <v>30</v>
      </c>
      <c r="O1065">
        <f t="shared" si="70"/>
        <v>3000</v>
      </c>
      <c r="P1065">
        <f t="shared" si="71"/>
        <v>0.5</v>
      </c>
      <c r="S1065">
        <v>1063</v>
      </c>
      <c r="T1065" s="192">
        <v>87588811.909239978</v>
      </c>
      <c r="U1065" s="192">
        <v>88699825.484664366</v>
      </c>
      <c r="V1065" s="192">
        <v>89701923.084651485</v>
      </c>
      <c r="W1065" s="192">
        <v>90203014.86545141</v>
      </c>
      <c r="X1065" s="192">
        <v>90530496.419270843</v>
      </c>
      <c r="Y1065" s="192">
        <v>90379650.105291933</v>
      </c>
      <c r="Z1065" s="192">
        <v>91491112.738715276</v>
      </c>
      <c r="AA1065" s="192">
        <v>92272798.574942127</v>
      </c>
      <c r="AB1065" s="192">
        <v>92943771.078478649</v>
      </c>
      <c r="AC1065" s="192">
        <v>93317202.389564052</v>
      </c>
      <c r="AD1065" s="192">
        <v>93632606.51765047</v>
      </c>
      <c r="AE1065" s="192">
        <f t="shared" si="72"/>
        <v>93632606.51765047</v>
      </c>
      <c r="AF1065" s="192">
        <f>HLOOKUP(MAX(T1065:AD1065),T1065:$AD$1158,COUNT(AD1065:$AD$1158),FALSE)</f>
        <v>200000</v>
      </c>
      <c r="AK1065">
        <v>1062</v>
      </c>
      <c r="AL1065" s="198">
        <v>83926712.27310431</v>
      </c>
    </row>
    <row r="1066" spans="13:38" x14ac:dyDescent="0.25">
      <c r="M1066">
        <v>1064</v>
      </c>
      <c r="N1066">
        <f t="shared" si="69"/>
        <v>40</v>
      </c>
      <c r="O1066">
        <f t="shared" si="70"/>
        <v>3000</v>
      </c>
      <c r="P1066">
        <f t="shared" si="71"/>
        <v>0.5</v>
      </c>
      <c r="S1066">
        <v>1064</v>
      </c>
      <c r="T1066" s="192">
        <v>92853009.440104172</v>
      </c>
      <c r="U1066" s="192">
        <v>94404609.033404067</v>
      </c>
      <c r="V1066" s="192">
        <v>95463857.241030097</v>
      </c>
      <c r="W1066" s="192">
        <v>96344101.019965276</v>
      </c>
      <c r="X1066" s="192">
        <v>96752893.056359321</v>
      </c>
      <c r="Y1066" s="192">
        <v>97153280.707465276</v>
      </c>
      <c r="Z1066" s="192">
        <v>98394986.436631963</v>
      </c>
      <c r="AA1066" s="192">
        <v>99522718.601305291</v>
      </c>
      <c r="AB1066" s="192">
        <v>100356169.80533051</v>
      </c>
      <c r="AC1066" s="192">
        <v>101126851.67100695</v>
      </c>
      <c r="AD1066" s="192">
        <v>101553530.2734375</v>
      </c>
      <c r="AE1066" s="192">
        <f t="shared" si="72"/>
        <v>101553530.2734375</v>
      </c>
      <c r="AF1066" s="192">
        <f>HLOOKUP(MAX(T1066:AD1066),T1066:$AD$1158,COUNT(AD1066:$AD$1158),FALSE)</f>
        <v>200000</v>
      </c>
      <c r="AK1066">
        <v>1063</v>
      </c>
      <c r="AL1066" s="198">
        <v>90083112.677664384</v>
      </c>
    </row>
    <row r="1067" spans="13:38" x14ac:dyDescent="0.25">
      <c r="M1067">
        <v>1065</v>
      </c>
      <c r="N1067">
        <f t="shared" si="69"/>
        <v>50</v>
      </c>
      <c r="O1067">
        <f t="shared" si="70"/>
        <v>3000</v>
      </c>
      <c r="P1067">
        <f t="shared" si="71"/>
        <v>0.5</v>
      </c>
      <c r="S1067">
        <v>1065</v>
      </c>
      <c r="T1067" s="192">
        <v>98300270.242573306</v>
      </c>
      <c r="U1067" s="192">
        <v>99917674.87702547</v>
      </c>
      <c r="V1067" s="192">
        <v>101350680.88107638</v>
      </c>
      <c r="W1067" s="192">
        <v>102319111.26784338</v>
      </c>
      <c r="X1067" s="192">
        <v>103267518.98871528</v>
      </c>
      <c r="Y1067" s="192">
        <v>103623063.73376416</v>
      </c>
      <c r="Z1067" s="192">
        <v>105112155.85214122</v>
      </c>
      <c r="AA1067" s="192">
        <v>106528994.32146992</v>
      </c>
      <c r="AB1067" s="192">
        <v>107611313.83825234</v>
      </c>
      <c r="AC1067" s="192">
        <v>108586180.2541474</v>
      </c>
      <c r="AD1067" s="192">
        <v>109260245.24578832</v>
      </c>
      <c r="AE1067" s="192">
        <f t="shared" si="72"/>
        <v>109260245.24578832</v>
      </c>
      <c r="AF1067" s="192">
        <f>HLOOKUP(MAX(T1067:AD1067),T1067:$AD$1158,COUNT(AD1067:$AD$1158),FALSE)</f>
        <v>200000</v>
      </c>
      <c r="AK1067">
        <v>1064</v>
      </c>
      <c r="AL1067" s="198">
        <v>96453602.844768733</v>
      </c>
    </row>
    <row r="1068" spans="13:38" x14ac:dyDescent="0.25">
      <c r="M1068">
        <v>1066</v>
      </c>
      <c r="N1068">
        <f t="shared" si="69"/>
        <v>-75</v>
      </c>
      <c r="O1068">
        <f t="shared" si="70"/>
        <v>5000</v>
      </c>
      <c r="P1068">
        <f t="shared" si="71"/>
        <v>0.5</v>
      </c>
      <c r="S1068">
        <v>1066</v>
      </c>
      <c r="T1068" s="192">
        <v>30902857.530381948</v>
      </c>
      <c r="U1068" s="192">
        <v>29375983.816390175</v>
      </c>
      <c r="V1068" s="192">
        <v>27693960.121688534</v>
      </c>
      <c r="W1068" s="192">
        <v>25584798.719618056</v>
      </c>
      <c r="X1068" s="192">
        <v>23381389.87348894</v>
      </c>
      <c r="Y1068" s="192">
        <v>20662306.676793981</v>
      </c>
      <c r="Z1068" s="192">
        <v>19023703.884548612</v>
      </c>
      <c r="AA1068" s="192">
        <v>17270132.88081919</v>
      </c>
      <c r="AB1068" s="192">
        <v>15223275.563432358</v>
      </c>
      <c r="AC1068" s="192">
        <v>13112202.1484375</v>
      </c>
      <c r="AD1068" s="192">
        <v>10658572.229456021</v>
      </c>
      <c r="AE1068" s="192">
        <f t="shared" si="72"/>
        <v>30902857.530381948</v>
      </c>
      <c r="AF1068" s="192">
        <f>HLOOKUP(MAX(T1068:AD1068),T1068:$AD$1158,COUNT(AD1068:$AD$1158),FALSE)</f>
        <v>150000</v>
      </c>
      <c r="AK1068">
        <v>1065</v>
      </c>
      <c r="AL1068" s="198">
        <v>102610003.24932884</v>
      </c>
    </row>
    <row r="1069" spans="13:38" x14ac:dyDescent="0.25">
      <c r="M1069">
        <v>1067</v>
      </c>
      <c r="N1069">
        <f t="shared" si="69"/>
        <v>-65</v>
      </c>
      <c r="O1069">
        <f t="shared" si="70"/>
        <v>5000</v>
      </c>
      <c r="P1069">
        <f t="shared" si="71"/>
        <v>0.5</v>
      </c>
      <c r="S1069">
        <v>1067</v>
      </c>
      <c r="T1069" s="192">
        <v>36060234.796971455</v>
      </c>
      <c r="U1069" s="192">
        <v>34930973.327385552</v>
      </c>
      <c r="V1069" s="192">
        <v>33379968.352141209</v>
      </c>
      <c r="W1069" s="192">
        <v>31726061.499324851</v>
      </c>
      <c r="X1069" s="192">
        <v>29565134.729456022</v>
      </c>
      <c r="Y1069" s="192">
        <v>27234346.24565972</v>
      </c>
      <c r="Z1069" s="192">
        <v>25937534.903067134</v>
      </c>
      <c r="AA1069" s="192">
        <v>24350697.478620116</v>
      </c>
      <c r="AB1069" s="192">
        <v>22694901.80121528</v>
      </c>
      <c r="AC1069" s="192">
        <v>20701291.775173616</v>
      </c>
      <c r="AD1069" s="192">
        <v>18602494.233056843</v>
      </c>
      <c r="AE1069" s="192">
        <f t="shared" si="72"/>
        <v>36060234.796971455</v>
      </c>
      <c r="AF1069" s="192">
        <f>HLOOKUP(MAX(T1069:AD1069),T1069:$AD$1158,COUNT(AD1069:$AD$1158),FALSE)</f>
        <v>150000</v>
      </c>
      <c r="AK1069">
        <v>1066</v>
      </c>
      <c r="AL1069" s="198">
        <v>24498998.368738644</v>
      </c>
    </row>
    <row r="1070" spans="13:38" x14ac:dyDescent="0.25">
      <c r="M1070">
        <v>1068</v>
      </c>
      <c r="N1070">
        <f t="shared" si="69"/>
        <v>-55</v>
      </c>
      <c r="O1070">
        <f t="shared" si="70"/>
        <v>5000</v>
      </c>
      <c r="P1070">
        <f t="shared" si="71"/>
        <v>0.5</v>
      </c>
      <c r="S1070">
        <v>1068</v>
      </c>
      <c r="T1070" s="192">
        <v>41360961.793499231</v>
      </c>
      <c r="U1070" s="192">
        <v>40368113.245081022</v>
      </c>
      <c r="V1070" s="192">
        <v>39263708.385577418</v>
      </c>
      <c r="W1070" s="192">
        <v>37660938.042534731</v>
      </c>
      <c r="X1070" s="192">
        <v>35882911.783854172</v>
      </c>
      <c r="Y1070" s="192">
        <v>33628655.458301187</v>
      </c>
      <c r="Z1070" s="192">
        <v>32619016.384548612</v>
      </c>
      <c r="AA1070" s="192">
        <v>31281047.272858799</v>
      </c>
      <c r="AB1070" s="192">
        <v>29831370.181487918</v>
      </c>
      <c r="AC1070" s="192">
        <v>28085146.544656638</v>
      </c>
      <c r="AD1070" s="192">
        <v>26279448.965567134</v>
      </c>
      <c r="AE1070" s="192">
        <f t="shared" si="72"/>
        <v>41360961.793499231</v>
      </c>
      <c r="AF1070" s="192">
        <f>HLOOKUP(MAX(T1070:AD1070),T1070:$AD$1158,COUNT(AD1070:$AD$1158),FALSE)</f>
        <v>150000</v>
      </c>
      <c r="AK1070">
        <v>1067</v>
      </c>
      <c r="AL1070" s="198">
        <v>30543265.753726214</v>
      </c>
    </row>
    <row r="1071" spans="13:38" x14ac:dyDescent="0.25">
      <c r="M1071">
        <v>1069</v>
      </c>
      <c r="N1071">
        <f t="shared" si="69"/>
        <v>-45</v>
      </c>
      <c r="O1071">
        <f t="shared" si="70"/>
        <v>5000</v>
      </c>
      <c r="P1071">
        <f t="shared" si="71"/>
        <v>0.5</v>
      </c>
      <c r="S1071">
        <v>1069</v>
      </c>
      <c r="T1071" s="192">
        <v>46549233.3984375</v>
      </c>
      <c r="U1071" s="192">
        <v>45994330.532246657</v>
      </c>
      <c r="V1071" s="192">
        <v>44949716.61603009</v>
      </c>
      <c r="W1071" s="192">
        <v>43724452.582465276</v>
      </c>
      <c r="X1071" s="192">
        <v>42029834.607285239</v>
      </c>
      <c r="Y1071" s="192">
        <v>40323267.686631948</v>
      </c>
      <c r="Z1071" s="192">
        <v>39445318.46788194</v>
      </c>
      <c r="AA1071" s="192">
        <v>38452401.037647896</v>
      </c>
      <c r="AB1071" s="192">
        <v>37166197.293756433</v>
      </c>
      <c r="AC1071" s="192">
        <v>35815777.452256948</v>
      </c>
      <c r="AD1071" s="192">
        <v>34122801.106770836</v>
      </c>
      <c r="AE1071" s="192">
        <f t="shared" si="72"/>
        <v>46549233.3984375</v>
      </c>
      <c r="AF1071" s="192">
        <f>HLOOKUP(MAX(T1071:AD1071),T1071:$AD$1158,COUNT(AD1071:$AD$1158),FALSE)</f>
        <v>150000</v>
      </c>
      <c r="AK1071">
        <v>1068</v>
      </c>
      <c r="AL1071" s="198">
        <v>36755534.053233981</v>
      </c>
    </row>
    <row r="1072" spans="13:38" x14ac:dyDescent="0.25">
      <c r="M1072">
        <v>1070</v>
      </c>
      <c r="N1072">
        <f t="shared" si="69"/>
        <v>-35</v>
      </c>
      <c r="O1072">
        <f t="shared" si="70"/>
        <v>5000</v>
      </c>
      <c r="P1072">
        <f t="shared" si="71"/>
        <v>0.5</v>
      </c>
      <c r="S1072">
        <v>1070</v>
      </c>
      <c r="T1072" s="192">
        <v>51917927.939332567</v>
      </c>
      <c r="U1072" s="192">
        <v>51431470.449942127</v>
      </c>
      <c r="V1072" s="192">
        <v>50758968.64149306</v>
      </c>
      <c r="W1072" s="192">
        <v>49623989.016685963</v>
      </c>
      <c r="X1072" s="192">
        <v>48465442.165798612</v>
      </c>
      <c r="Y1072" s="192">
        <v>46717576.89927341</v>
      </c>
      <c r="Z1072" s="192">
        <v>46087014.069733799</v>
      </c>
      <c r="AA1072" s="192">
        <v>45382750.831886582</v>
      </c>
      <c r="AB1072" s="192">
        <v>44345415.400752313</v>
      </c>
      <c r="AC1072" s="192">
        <v>43199632.221739978</v>
      </c>
      <c r="AD1072" s="192">
        <v>41754042.265464246</v>
      </c>
      <c r="AE1072" s="192">
        <f t="shared" si="72"/>
        <v>51917927.939332567</v>
      </c>
      <c r="AF1072" s="192">
        <f>HLOOKUP(MAX(T1072:AD1072),T1072:$AD$1158,COUNT(AD1072:$AD$1158),FALSE)</f>
        <v>150000</v>
      </c>
      <c r="AK1072">
        <v>1069</v>
      </c>
      <c r="AL1072" s="198">
        <v>42836008.531868152</v>
      </c>
    </row>
    <row r="1073" spans="13:38" x14ac:dyDescent="0.25">
      <c r="M1073">
        <v>1071</v>
      </c>
      <c r="N1073">
        <f t="shared" si="69"/>
        <v>-25</v>
      </c>
      <c r="O1073">
        <f t="shared" si="70"/>
        <v>5000</v>
      </c>
      <c r="P1073">
        <f t="shared" si="71"/>
        <v>0.5</v>
      </c>
      <c r="S1073">
        <v>1071</v>
      </c>
      <c r="T1073" s="192">
        <v>57106199.544270836</v>
      </c>
      <c r="U1073" s="192">
        <v>56986459.9609375</v>
      </c>
      <c r="V1073" s="192">
        <v>56411118.686503351</v>
      </c>
      <c r="W1073" s="192">
        <v>55800591.905381955</v>
      </c>
      <c r="X1073" s="192">
        <v>54612364.989229679</v>
      </c>
      <c r="Y1073" s="192">
        <v>53289616.468139157</v>
      </c>
      <c r="Z1073" s="192">
        <v>53040630.967881955</v>
      </c>
      <c r="AA1073" s="192">
        <v>52463315.4296875</v>
      </c>
      <c r="AB1073" s="192">
        <v>51774291.911811993</v>
      </c>
      <c r="AC1073" s="192">
        <v>50788721.848476082</v>
      </c>
      <c r="AD1073" s="192">
        <v>49743677.84288194</v>
      </c>
      <c r="AE1073" s="192">
        <f t="shared" si="72"/>
        <v>57106199.544270836</v>
      </c>
      <c r="AF1073" s="192">
        <f>HLOOKUP(MAX(T1073:AD1073),T1073:$AD$1158,COUNT(AD1073:$AD$1158),FALSE)</f>
        <v>150000</v>
      </c>
      <c r="AK1073">
        <v>1070</v>
      </c>
      <c r="AL1073" s="198">
        <v>49127932.437398426</v>
      </c>
    </row>
    <row r="1074" spans="13:38" x14ac:dyDescent="0.25">
      <c r="M1074">
        <v>1072</v>
      </c>
      <c r="N1074">
        <f t="shared" si="69"/>
        <v>-15</v>
      </c>
      <c r="O1074">
        <f t="shared" si="70"/>
        <v>5000</v>
      </c>
      <c r="P1074">
        <f t="shared" si="71"/>
        <v>0.5</v>
      </c>
      <c r="S1074">
        <v>1072</v>
      </c>
      <c r="T1074" s="192">
        <v>62406926.540798619</v>
      </c>
      <c r="U1074" s="192">
        <v>62391223.616737403</v>
      </c>
      <c r="V1074" s="192">
        <v>62328716.905381955</v>
      </c>
      <c r="W1074" s="192">
        <v>61700128.339602627</v>
      </c>
      <c r="X1074" s="192">
        <v>60930142.043627828</v>
      </c>
      <c r="Y1074" s="192">
        <v>59722229.636863433</v>
      </c>
      <c r="Z1074" s="192">
        <v>59682326.569733799</v>
      </c>
      <c r="AA1074" s="192">
        <v>59352397.420749754</v>
      </c>
      <c r="AB1074" s="192">
        <v>58953510.018807873</v>
      </c>
      <c r="AC1074" s="192">
        <v>58216808.268229172</v>
      </c>
      <c r="AD1074" s="192">
        <v>57374919.001575366</v>
      </c>
      <c r="AE1074" s="192">
        <f t="shared" si="72"/>
        <v>62406926.540798619</v>
      </c>
      <c r="AF1074" s="192">
        <f>HLOOKUP(MAX(T1074:AD1074),T1074:$AD$1158,COUNT(AD1074:$AD$1158),FALSE)</f>
        <v>150000</v>
      </c>
      <c r="AK1074">
        <v>1071</v>
      </c>
      <c r="AL1074" s="198">
        <v>55208406.916032597</v>
      </c>
    </row>
    <row r="1075" spans="13:38" x14ac:dyDescent="0.25">
      <c r="M1075">
        <v>1073</v>
      </c>
      <c r="N1075">
        <f t="shared" si="69"/>
        <v>-10</v>
      </c>
      <c r="O1075">
        <f t="shared" si="70"/>
        <v>5000</v>
      </c>
      <c r="P1075">
        <f t="shared" si="71"/>
        <v>0.5</v>
      </c>
      <c r="S1075">
        <v>1073</v>
      </c>
      <c r="T1075" s="192">
        <v>65189641.384548619</v>
      </c>
      <c r="U1075" s="192">
        <v>65307418.278195739</v>
      </c>
      <c r="V1075" s="192">
        <v>65378391.384548619</v>
      </c>
      <c r="W1075" s="192">
        <v>64883282.636477634</v>
      </c>
      <c r="X1075" s="192">
        <v>64246776.158211172</v>
      </c>
      <c r="Y1075" s="192">
        <v>63172343.569155104</v>
      </c>
      <c r="Z1075" s="192">
        <v>63265920.319733799</v>
      </c>
      <c r="AA1075" s="192">
        <v>63069470.988458075</v>
      </c>
      <c r="AB1075" s="192">
        <v>62804063.404224545</v>
      </c>
      <c r="AC1075" s="192">
        <v>62200841.471354172</v>
      </c>
      <c r="AD1075" s="192">
        <v>61492432.022408694</v>
      </c>
      <c r="AE1075" s="192">
        <f t="shared" si="72"/>
        <v>65378391.384548619</v>
      </c>
      <c r="AF1075" s="192">
        <f>HLOOKUP(MAX(T1075:AD1075),T1075:$AD$1158,COUNT(AD1075:$AD$1158),FALSE)</f>
        <v>160000</v>
      </c>
      <c r="AK1075">
        <v>1072</v>
      </c>
      <c r="AL1075" s="198">
        <v>61420675.215540372</v>
      </c>
    </row>
    <row r="1076" spans="13:38" x14ac:dyDescent="0.25">
      <c r="M1076">
        <v>1074</v>
      </c>
      <c r="N1076">
        <f t="shared" si="69"/>
        <v>-5</v>
      </c>
      <c r="O1076">
        <f t="shared" si="70"/>
        <v>5000</v>
      </c>
      <c r="P1076">
        <f t="shared" si="71"/>
        <v>0.5</v>
      </c>
      <c r="S1076">
        <v>1074</v>
      </c>
      <c r="T1076" s="192">
        <v>67564303.807388127</v>
      </c>
      <c r="U1076" s="192">
        <v>68049817.165798604</v>
      </c>
      <c r="V1076" s="192">
        <v>67980866.950392246</v>
      </c>
      <c r="W1076" s="192">
        <v>67763642.879533187</v>
      </c>
      <c r="X1076" s="192">
        <v>67113886.899594918</v>
      </c>
      <c r="Y1076" s="192">
        <v>66378537.909111366</v>
      </c>
      <c r="Z1076" s="192">
        <v>66508628.653067127</v>
      </c>
      <c r="AA1076" s="192">
        <v>66565018.988715276</v>
      </c>
      <c r="AB1076" s="192">
        <v>66288337.131076381</v>
      </c>
      <c r="AC1076" s="192">
        <v>65903207.525559425</v>
      </c>
      <c r="AD1076" s="192">
        <v>65218271.142779067</v>
      </c>
      <c r="AE1076" s="192">
        <f t="shared" si="72"/>
        <v>68049817.165798604</v>
      </c>
      <c r="AF1076" s="192">
        <f>HLOOKUP(MAX(T1076:AD1076),T1076:$AD$1158,COUNT(AD1076:$AD$1158),FALSE)</f>
        <v>155000</v>
      </c>
      <c r="AK1076">
        <v>1073</v>
      </c>
      <c r="AL1076" s="198">
        <v>64203697.26159206</v>
      </c>
    </row>
    <row r="1077" spans="13:38" x14ac:dyDescent="0.25">
      <c r="M1077">
        <v>1075</v>
      </c>
      <c r="N1077">
        <f t="shared" si="69"/>
        <v>0</v>
      </c>
      <c r="O1077">
        <f t="shared" si="70"/>
        <v>5000</v>
      </c>
      <c r="P1077">
        <f t="shared" si="71"/>
        <v>0.5</v>
      </c>
      <c r="S1077">
        <v>1075</v>
      </c>
      <c r="T1077" s="192">
        <v>70347018.651138127</v>
      </c>
      <c r="U1077" s="192">
        <v>70966011.827256963</v>
      </c>
      <c r="V1077" s="192">
        <v>71030541.429558903</v>
      </c>
      <c r="W1077" s="192">
        <v>70946797.176408187</v>
      </c>
      <c r="X1077" s="192">
        <v>70430521.014178231</v>
      </c>
      <c r="Y1077" s="192">
        <v>69828651.841403037</v>
      </c>
      <c r="Z1077" s="192">
        <v>70092222.403067127</v>
      </c>
      <c r="AA1077" s="192">
        <v>70282092.556423619</v>
      </c>
      <c r="AB1077" s="192">
        <v>70138890.516493067</v>
      </c>
      <c r="AC1077" s="192">
        <v>69887240.728684425</v>
      </c>
      <c r="AD1077" s="192">
        <v>69335784.16361241</v>
      </c>
      <c r="AE1077" s="192">
        <f t="shared" si="72"/>
        <v>71030541.429558903</v>
      </c>
      <c r="AF1077" s="192">
        <f>HLOOKUP(MAX(T1077:AD1077),T1077:$AD$1158,COUNT(AD1077:$AD$1158),FALSE)</f>
        <v>160000</v>
      </c>
      <c r="AK1077">
        <v>1074</v>
      </c>
      <c r="AL1077" s="198">
        <v>67464942.600527942</v>
      </c>
    </row>
    <row r="1078" spans="13:38" x14ac:dyDescent="0.25">
      <c r="M1078">
        <v>1076</v>
      </c>
      <c r="N1078">
        <f t="shared" si="69"/>
        <v>10</v>
      </c>
      <c r="O1078">
        <f t="shared" si="70"/>
        <v>5000</v>
      </c>
      <c r="P1078">
        <f t="shared" si="71"/>
        <v>0.5</v>
      </c>
      <c r="S1078">
        <v>1076</v>
      </c>
      <c r="T1078" s="192">
        <v>75746607.530381963</v>
      </c>
      <c r="U1078" s="192">
        <v>76370775.483056843</v>
      </c>
      <c r="V1078" s="192">
        <v>76839793.455021873</v>
      </c>
      <c r="W1078" s="192">
        <v>76881673.719618067</v>
      </c>
      <c r="X1078" s="192">
        <v>76829306.540155619</v>
      </c>
      <c r="Y1078" s="192">
        <v>76261265.010127336</v>
      </c>
      <c r="Z1078" s="192">
        <v>76773703.884548604</v>
      </c>
      <c r="AA1078" s="192">
        <v>77171174.547485843</v>
      </c>
      <c r="AB1078" s="192">
        <v>77275358.896765694</v>
      </c>
      <c r="AC1078" s="192">
        <v>77315327.148437515</v>
      </c>
      <c r="AD1078" s="192">
        <v>77012738.896122709</v>
      </c>
      <c r="AE1078" s="192">
        <f t="shared" si="72"/>
        <v>77315327.148437515</v>
      </c>
      <c r="AF1078" s="192">
        <f>HLOOKUP(MAX(T1078:AD1078),T1078:$AD$1158,COUNT(AD1078:$AD$1158),FALSE)</f>
        <v>195000</v>
      </c>
      <c r="AK1078">
        <v>1075</v>
      </c>
      <c r="AL1078" s="198">
        <v>70531828.260768935</v>
      </c>
    </row>
    <row r="1079" spans="13:38" x14ac:dyDescent="0.25">
      <c r="M1079">
        <v>1077</v>
      </c>
      <c r="N1079">
        <f t="shared" si="69"/>
        <v>20</v>
      </c>
      <c r="O1079">
        <f t="shared" si="70"/>
        <v>5000</v>
      </c>
      <c r="P1079">
        <f t="shared" si="71"/>
        <v>0.5</v>
      </c>
      <c r="S1079">
        <v>1077</v>
      </c>
      <c r="T1079" s="192">
        <v>80903984.796971455</v>
      </c>
      <c r="U1079" s="192">
        <v>81925764.994052216</v>
      </c>
      <c r="V1079" s="192">
        <v>82525801.685474545</v>
      </c>
      <c r="W1079" s="192">
        <v>83022936.499324843</v>
      </c>
      <c r="X1079" s="192">
        <v>83013051.396122679</v>
      </c>
      <c r="Y1079" s="192">
        <v>82833304.578993052</v>
      </c>
      <c r="Z1079" s="192">
        <v>83687534.903067127</v>
      </c>
      <c r="AA1079" s="192">
        <v>84251739.145286784</v>
      </c>
      <c r="AB1079" s="192">
        <v>84746985.134548604</v>
      </c>
      <c r="AC1079" s="192">
        <v>84904416.775173619</v>
      </c>
      <c r="AD1079" s="192">
        <v>84956660.899723515</v>
      </c>
      <c r="AE1079" s="192">
        <f t="shared" si="72"/>
        <v>84956660.899723515</v>
      </c>
      <c r="AF1079" s="192">
        <f>HLOOKUP(MAX(T1079:AD1079),T1079:$AD$1158,COUNT(AD1079:$AD$1158),FALSE)</f>
        <v>200000</v>
      </c>
      <c r="AK1079">
        <v>1076</v>
      </c>
      <c r="AL1079" s="198">
        <v>76576095.645756498</v>
      </c>
    </row>
    <row r="1080" spans="13:38" x14ac:dyDescent="0.25">
      <c r="M1080">
        <v>1078</v>
      </c>
      <c r="N1080">
        <f t="shared" si="69"/>
        <v>30</v>
      </c>
      <c r="O1080">
        <f t="shared" si="70"/>
        <v>5000</v>
      </c>
      <c r="P1080">
        <f t="shared" si="71"/>
        <v>0.5</v>
      </c>
      <c r="S1080">
        <v>1078</v>
      </c>
      <c r="T1080" s="192">
        <v>86204711.793499231</v>
      </c>
      <c r="U1080" s="192">
        <v>87362904.911747694</v>
      </c>
      <c r="V1080" s="192">
        <v>88409541.718910754</v>
      </c>
      <c r="W1080" s="192">
        <v>88957813.042534724</v>
      </c>
      <c r="X1080" s="192">
        <v>89330828.450520843</v>
      </c>
      <c r="Y1080" s="192">
        <v>89227613.79163453</v>
      </c>
      <c r="Z1080" s="192">
        <v>90369016.384548604</v>
      </c>
      <c r="AA1080" s="192">
        <v>91182088.93952547</v>
      </c>
      <c r="AB1080" s="192">
        <v>91883453.514821246</v>
      </c>
      <c r="AC1080" s="192">
        <v>92288271.544656649</v>
      </c>
      <c r="AD1080" s="192">
        <v>92633615.632233799</v>
      </c>
      <c r="AE1080" s="192">
        <f t="shared" si="72"/>
        <v>92633615.632233799</v>
      </c>
      <c r="AF1080" s="192">
        <f>HLOOKUP(MAX(T1080:AD1080),T1080:$AD$1158,COUNT(AD1080:$AD$1158),FALSE)</f>
        <v>200000</v>
      </c>
      <c r="AK1080">
        <v>1077</v>
      </c>
      <c r="AL1080" s="198">
        <v>82788363.94526428</v>
      </c>
    </row>
    <row r="1081" spans="13:38" x14ac:dyDescent="0.25">
      <c r="M1081">
        <v>1079</v>
      </c>
      <c r="N1081">
        <f t="shared" si="69"/>
        <v>40</v>
      </c>
      <c r="O1081">
        <f t="shared" si="70"/>
        <v>5000</v>
      </c>
      <c r="P1081">
        <f t="shared" si="71"/>
        <v>0.5</v>
      </c>
      <c r="S1081">
        <v>1079</v>
      </c>
      <c r="T1081" s="192">
        <v>91392983.3984375</v>
      </c>
      <c r="U1081" s="192">
        <v>92989122.198913321</v>
      </c>
      <c r="V1081" s="192">
        <v>94095549.949363425</v>
      </c>
      <c r="W1081" s="192">
        <v>95021327.582465291</v>
      </c>
      <c r="X1081" s="192">
        <v>95477751.273951903</v>
      </c>
      <c r="Y1081" s="192">
        <v>95922226.019965276</v>
      </c>
      <c r="Z1081" s="192">
        <v>97195318.467881963</v>
      </c>
      <c r="AA1081" s="192">
        <v>98353442.70431456</v>
      </c>
      <c r="AB1081" s="192">
        <v>99218280.627089769</v>
      </c>
      <c r="AC1081" s="192">
        <v>100018902.45225695</v>
      </c>
      <c r="AD1081" s="192">
        <v>100476967.7734375</v>
      </c>
      <c r="AE1081" s="192">
        <f t="shared" si="72"/>
        <v>100476967.7734375</v>
      </c>
      <c r="AF1081" s="192">
        <f>HLOOKUP(MAX(T1081:AD1081),T1081:$AD$1158,COUNT(AD1081:$AD$1158),FALSE)</f>
        <v>200000</v>
      </c>
      <c r="AK1081">
        <v>1078</v>
      </c>
      <c r="AL1081" s="198">
        <v>88868838.423898429</v>
      </c>
    </row>
    <row r="1082" spans="13:38" x14ac:dyDescent="0.25">
      <c r="M1082">
        <v>1080</v>
      </c>
      <c r="N1082">
        <f t="shared" si="69"/>
        <v>50</v>
      </c>
      <c r="O1082">
        <f t="shared" si="70"/>
        <v>5000</v>
      </c>
      <c r="P1082">
        <f t="shared" si="71"/>
        <v>0.5</v>
      </c>
      <c r="S1082">
        <v>1080</v>
      </c>
      <c r="T1082" s="192">
        <v>96761677.93933256</v>
      </c>
      <c r="U1082" s="192">
        <v>98426262.116608799</v>
      </c>
      <c r="V1082" s="192">
        <v>99904801.974826396</v>
      </c>
      <c r="W1082" s="192">
        <v>100920864.01668596</v>
      </c>
      <c r="X1082" s="192">
        <v>101913358.83246528</v>
      </c>
      <c r="Y1082" s="192">
        <v>102316535.23260675</v>
      </c>
      <c r="Z1082" s="192">
        <v>103837014.0697338</v>
      </c>
      <c r="AA1082" s="192">
        <v>105283792.49855325</v>
      </c>
      <c r="AB1082" s="192">
        <v>106397498.73408566</v>
      </c>
      <c r="AC1082" s="192">
        <v>107402757.22173998</v>
      </c>
      <c r="AD1082" s="192">
        <v>108108208.93213092</v>
      </c>
      <c r="AE1082" s="192">
        <f t="shared" si="72"/>
        <v>108108208.93213092</v>
      </c>
      <c r="AF1082" s="192">
        <f>HLOOKUP(MAX(T1082:AD1082),T1082:$AD$1158,COUNT(AD1082:$AD$1158),FALSE)</f>
        <v>200000</v>
      </c>
      <c r="AK1082">
        <v>1079</v>
      </c>
      <c r="AL1082" s="198">
        <v>95160762.329428703</v>
      </c>
    </row>
    <row r="1083" spans="13:38" x14ac:dyDescent="0.25">
      <c r="M1083">
        <v>1081</v>
      </c>
      <c r="N1083">
        <f t="shared" si="69"/>
        <v>-75</v>
      </c>
      <c r="O1083">
        <f t="shared" si="70"/>
        <v>7000</v>
      </c>
      <c r="P1083">
        <f t="shared" si="71"/>
        <v>0.5</v>
      </c>
      <c r="S1083">
        <v>1081</v>
      </c>
      <c r="T1083" s="192">
        <v>30328052.842881948</v>
      </c>
      <c r="U1083" s="192">
        <v>28848810.783982776</v>
      </c>
      <c r="V1083" s="192">
        <v>27212320.943447795</v>
      </c>
      <c r="W1083" s="192">
        <v>25150339.084201396</v>
      </c>
      <c r="X1083" s="192">
        <v>22991469.445248198</v>
      </c>
      <c r="Y1083" s="192">
        <v>20319565.791377313</v>
      </c>
      <c r="Z1083" s="192">
        <v>18712349.717881948</v>
      </c>
      <c r="AA1083" s="192">
        <v>16989170.78591178</v>
      </c>
      <c r="AB1083" s="192">
        <v>14973700.187274951</v>
      </c>
      <c r="AC1083" s="192">
        <v>12892566.731770834</v>
      </c>
      <c r="AD1083" s="192">
        <v>10470323.531539353</v>
      </c>
      <c r="AE1083" s="192">
        <f t="shared" si="72"/>
        <v>30328052.842881948</v>
      </c>
      <c r="AF1083" s="192">
        <f>HLOOKUP(MAX(T1083:AD1083),T1083:$AD$1158,COUNT(AD1083:$AD$1158),FALSE)</f>
        <v>150000</v>
      </c>
      <c r="AK1083">
        <v>1080</v>
      </c>
      <c r="AL1083" s="198">
        <v>101241236.80806287</v>
      </c>
    </row>
    <row r="1084" spans="13:38" x14ac:dyDescent="0.25">
      <c r="M1084">
        <v>1082</v>
      </c>
      <c r="N1084">
        <f t="shared" si="69"/>
        <v>-65</v>
      </c>
      <c r="O1084">
        <f t="shared" si="70"/>
        <v>7000</v>
      </c>
      <c r="P1084">
        <f t="shared" si="71"/>
        <v>0.5</v>
      </c>
      <c r="S1084">
        <v>1082</v>
      </c>
      <c r="T1084" s="192">
        <v>35409956.295814045</v>
      </c>
      <c r="U1084" s="192">
        <v>34326228.680394806</v>
      </c>
      <c r="V1084" s="192">
        <v>32822403.247974545</v>
      </c>
      <c r="W1084" s="192">
        <v>31213035.602334104</v>
      </c>
      <c r="X1084" s="192">
        <v>29099288.375289354</v>
      </c>
      <c r="Y1084" s="192">
        <v>26814033.745659728</v>
      </c>
      <c r="Z1084" s="192">
        <v>25547614.474826396</v>
      </c>
      <c r="AA1084" s="192">
        <v>23992163.769129373</v>
      </c>
      <c r="AB1084" s="192">
        <v>22366308.05121528</v>
      </c>
      <c r="AC1084" s="192">
        <v>20404084.743923616</v>
      </c>
      <c r="AD1084" s="192">
        <v>18335679.273566101</v>
      </c>
      <c r="AE1084" s="192">
        <f t="shared" si="72"/>
        <v>35409956.295814045</v>
      </c>
      <c r="AF1084" s="192">
        <f>HLOOKUP(MAX(T1084:AD1084),T1084:$AD$1158,COUNT(AD1084:$AD$1158),FALSE)</f>
        <v>150000</v>
      </c>
      <c r="AK1084">
        <v>1081</v>
      </c>
      <c r="AL1084" s="198">
        <v>24088500.156639356</v>
      </c>
    </row>
    <row r="1085" spans="13:38" x14ac:dyDescent="0.25">
      <c r="M1085">
        <v>1083</v>
      </c>
      <c r="N1085">
        <f t="shared" si="69"/>
        <v>-55</v>
      </c>
      <c r="O1085">
        <f t="shared" si="70"/>
        <v>7000</v>
      </c>
      <c r="P1085">
        <f t="shared" si="71"/>
        <v>0.5</v>
      </c>
      <c r="S1085">
        <v>1083</v>
      </c>
      <c r="T1085" s="192">
        <v>40633111.677758493</v>
      </c>
      <c r="U1085" s="192">
        <v>39687442.672164358</v>
      </c>
      <c r="V1085" s="192">
        <v>38627577.019836679</v>
      </c>
      <c r="W1085" s="192">
        <v>37071986.21961806</v>
      </c>
      <c r="X1085" s="192">
        <v>35339493.815104172</v>
      </c>
      <c r="Y1085" s="192">
        <v>33132869.144643784</v>
      </c>
      <c r="Z1085" s="192">
        <v>32153170.030381948</v>
      </c>
      <c r="AA1085" s="192">
        <v>30846587.637442127</v>
      </c>
      <c r="AB1085" s="192">
        <v>29427302.617830511</v>
      </c>
      <c r="AC1085" s="192">
        <v>27712465.699749231</v>
      </c>
      <c r="AD1085" s="192">
        <v>25936708.080150466</v>
      </c>
      <c r="AE1085" s="192">
        <f t="shared" si="72"/>
        <v>40633111.677758493</v>
      </c>
      <c r="AF1085" s="192">
        <f>HLOOKUP(MAX(T1085:AD1085),T1085:$AD$1158,COUNT(AD1085:$AD$1158),FALSE)</f>
        <v>150000</v>
      </c>
      <c r="AK1085">
        <v>1082</v>
      </c>
      <c r="AL1085" s="198">
        <v>30057293.727969524</v>
      </c>
    </row>
    <row r="1086" spans="13:38" x14ac:dyDescent="0.25">
      <c r="M1086">
        <v>1084</v>
      </c>
      <c r="N1086">
        <f t="shared" si="69"/>
        <v>-45</v>
      </c>
      <c r="O1086">
        <f t="shared" si="70"/>
        <v>7000</v>
      </c>
      <c r="P1086">
        <f t="shared" si="71"/>
        <v>0.5</v>
      </c>
      <c r="S1086">
        <v>1084</v>
      </c>
      <c r="T1086" s="192">
        <v>45745457.356770836</v>
      </c>
      <c r="U1086" s="192">
        <v>45235093.697755918</v>
      </c>
      <c r="V1086" s="192">
        <v>44237659.324363425</v>
      </c>
      <c r="W1086" s="192">
        <v>43057929.144965284</v>
      </c>
      <c r="X1086" s="192">
        <v>41410942.824877828</v>
      </c>
      <c r="Y1086" s="192">
        <v>39748462.999131948</v>
      </c>
      <c r="Z1086" s="192">
        <v>38901900.499131948</v>
      </c>
      <c r="AA1086" s="192">
        <v>37939375.140657157</v>
      </c>
      <c r="AB1086" s="192">
        <v>36684558.115515694</v>
      </c>
      <c r="AC1086" s="192">
        <v>35364078.233506948</v>
      </c>
      <c r="AD1086" s="192">
        <v>33702488.606770836</v>
      </c>
      <c r="AE1086" s="192">
        <f t="shared" si="72"/>
        <v>45745457.356770836</v>
      </c>
      <c r="AF1086" s="192">
        <f>HLOOKUP(MAX(T1086:AD1086),T1086:$AD$1158,COUNT(AD1086:$AD$1158),FALSE)</f>
        <v>150000</v>
      </c>
      <c r="AK1086">
        <v>1083</v>
      </c>
      <c r="AL1086" s="198">
        <v>36191990.412893958</v>
      </c>
    </row>
    <row r="1087" spans="13:38" x14ac:dyDescent="0.25">
      <c r="M1087">
        <v>1085</v>
      </c>
      <c r="N1087">
        <f t="shared" si="69"/>
        <v>-35</v>
      </c>
      <c r="O1087">
        <f t="shared" si="70"/>
        <v>7000</v>
      </c>
      <c r="P1087">
        <f t="shared" si="71"/>
        <v>0.5</v>
      </c>
      <c r="S1087">
        <v>1085</v>
      </c>
      <c r="T1087" s="192">
        <v>51035585.636091821</v>
      </c>
      <c r="U1087" s="192">
        <v>50596307.689525463</v>
      </c>
      <c r="V1087" s="192">
        <v>49969339.73524306</v>
      </c>
      <c r="W1087" s="192">
        <v>48881991.765528552</v>
      </c>
      <c r="X1087" s="192">
        <v>47767532.009548612</v>
      </c>
      <c r="Y1087" s="192">
        <v>46067298.398116</v>
      </c>
      <c r="Z1087" s="192">
        <v>45468122.287326396</v>
      </c>
      <c r="AA1087" s="192">
        <v>44793799.008969918</v>
      </c>
      <c r="AB1087" s="192">
        <v>43787850.296585649</v>
      </c>
      <c r="AC1087" s="192">
        <v>42672459.189332567</v>
      </c>
      <c r="AD1087" s="192">
        <v>41258255.951806843</v>
      </c>
      <c r="AE1087" s="192">
        <f t="shared" si="72"/>
        <v>51035585.636091821</v>
      </c>
      <c r="AF1087" s="192">
        <f>HLOOKUP(MAX(T1087:AD1087),T1087:$AD$1158,COUNT(AD1087:$AD$1158),FALSE)</f>
        <v>150000</v>
      </c>
      <c r="AK1087">
        <v>1084</v>
      </c>
      <c r="AL1087" s="198">
        <v>42196538.965602197</v>
      </c>
    </row>
    <row r="1088" spans="13:38" x14ac:dyDescent="0.25">
      <c r="M1088">
        <v>1086</v>
      </c>
      <c r="N1088">
        <f t="shared" si="69"/>
        <v>-25</v>
      </c>
      <c r="O1088">
        <f t="shared" si="70"/>
        <v>7000</v>
      </c>
      <c r="P1088">
        <f t="shared" si="71"/>
        <v>0.5</v>
      </c>
      <c r="S1088">
        <v>1086</v>
      </c>
      <c r="T1088" s="192">
        <v>56147931.315104172</v>
      </c>
      <c r="U1088" s="192">
        <v>56073725.5859375</v>
      </c>
      <c r="V1088" s="192">
        <v>55546015.966595933</v>
      </c>
      <c r="W1088" s="192">
        <v>54979576.280381955</v>
      </c>
      <c r="X1088" s="192">
        <v>53838981.019322276</v>
      </c>
      <c r="Y1088" s="192">
        <v>52561766.35239841</v>
      </c>
      <c r="Z1088" s="192">
        <v>52342720.811631948</v>
      </c>
      <c r="AA1088" s="192">
        <v>51796791.9921875</v>
      </c>
      <c r="AB1088" s="192">
        <v>51138160.546071254</v>
      </c>
      <c r="AC1088" s="192">
        <v>50183977.201485336</v>
      </c>
      <c r="AD1088" s="192">
        <v>49168873.15538194</v>
      </c>
      <c r="AE1088" s="192">
        <f t="shared" si="72"/>
        <v>56147931.315104172</v>
      </c>
      <c r="AF1088" s="192">
        <f>HLOOKUP(MAX(T1088:AD1088),T1088:$AD$1158,COUNT(AD1088:$AD$1158),FALSE)</f>
        <v>150000</v>
      </c>
      <c r="AK1088">
        <v>1085</v>
      </c>
      <c r="AL1088" s="198">
        <v>48409896.609558396</v>
      </c>
    </row>
    <row r="1089" spans="13:38" x14ac:dyDescent="0.25">
      <c r="M1089">
        <v>1087</v>
      </c>
      <c r="N1089">
        <f t="shared" si="69"/>
        <v>-15</v>
      </c>
      <c r="O1089">
        <f t="shared" si="70"/>
        <v>7000</v>
      </c>
      <c r="P1089">
        <f t="shared" si="71"/>
        <v>0.5</v>
      </c>
      <c r="S1089">
        <v>1087</v>
      </c>
      <c r="T1089" s="192">
        <v>61371086.697048612</v>
      </c>
      <c r="U1089" s="192">
        <v>61403015.428079993</v>
      </c>
      <c r="V1089" s="192">
        <v>61384595.811631955</v>
      </c>
      <c r="W1089" s="192">
        <v>60803638.900945216</v>
      </c>
      <c r="X1089" s="192">
        <v>60079186.45913709</v>
      </c>
      <c r="Y1089" s="192">
        <v>58918453.595196754</v>
      </c>
      <c r="Z1089" s="192">
        <v>58908942.599826396</v>
      </c>
      <c r="AA1089" s="192">
        <v>58610400.169592343</v>
      </c>
      <c r="AB1089" s="192">
        <v>58241452.727141209</v>
      </c>
      <c r="AC1089" s="192">
        <v>57536137.6953125</v>
      </c>
      <c r="AD1089" s="192">
        <v>56724640.500417948</v>
      </c>
      <c r="AE1089" s="192">
        <f t="shared" si="72"/>
        <v>61403015.428079993</v>
      </c>
      <c r="AF1089" s="192">
        <f>HLOOKUP(MAX(T1089:AD1089),T1089:$AD$1158,COUNT(AD1089:$AD$1158),FALSE)</f>
        <v>155000</v>
      </c>
      <c r="AK1089">
        <v>1086</v>
      </c>
      <c r="AL1089" s="198">
        <v>54414445.162266642</v>
      </c>
    </row>
    <row r="1090" spans="13:38" x14ac:dyDescent="0.25">
      <c r="M1090">
        <v>1088</v>
      </c>
      <c r="N1090">
        <f t="shared" si="69"/>
        <v>-10</v>
      </c>
      <c r="O1090">
        <f t="shared" si="70"/>
        <v>7000</v>
      </c>
      <c r="P1090">
        <f t="shared" si="71"/>
        <v>0.5</v>
      </c>
      <c r="S1090">
        <v>1088</v>
      </c>
      <c r="T1090" s="192">
        <v>64113078.884548604</v>
      </c>
      <c r="U1090" s="192">
        <v>64278487.433288321</v>
      </c>
      <c r="V1090" s="192">
        <v>64393547.634548619</v>
      </c>
      <c r="W1090" s="192">
        <v>63946070.541570224</v>
      </c>
      <c r="X1090" s="192">
        <v>63355097.917470425</v>
      </c>
      <c r="Y1090" s="192">
        <v>62327844.871238433</v>
      </c>
      <c r="Z1090" s="192">
        <v>62451813.693576396</v>
      </c>
      <c r="AA1090" s="192">
        <v>62286751.081050664</v>
      </c>
      <c r="AB1090" s="192">
        <v>62051283.456307873</v>
      </c>
      <c r="AC1090" s="192">
        <v>61479448.2421875</v>
      </c>
      <c r="AD1090" s="192">
        <v>60801430.865001284</v>
      </c>
      <c r="AE1090" s="192">
        <f t="shared" si="72"/>
        <v>64393547.634548619</v>
      </c>
      <c r="AF1090" s="192">
        <f>HLOOKUP(MAX(T1090:AD1090),T1090:$AD$1158,COUNT(AD1090:$AD$1158),FALSE)</f>
        <v>160000</v>
      </c>
      <c r="AK1090">
        <v>1087</v>
      </c>
      <c r="AL1090" s="198">
        <v>60549141.84719108</v>
      </c>
    </row>
    <row r="1091" spans="13:38" x14ac:dyDescent="0.25">
      <c r="M1091">
        <v>1089</v>
      </c>
      <c r="N1091">
        <f t="shared" si="69"/>
        <v>-5</v>
      </c>
      <c r="O1091">
        <f t="shared" si="70"/>
        <v>7000</v>
      </c>
      <c r="P1091">
        <f t="shared" si="71"/>
        <v>0.5</v>
      </c>
      <c r="S1091">
        <v>1089</v>
      </c>
      <c r="T1091" s="192">
        <v>66452990.149980724</v>
      </c>
      <c r="U1091" s="192">
        <v>66982590.603298604</v>
      </c>
      <c r="V1091" s="192">
        <v>66961272.042984828</v>
      </c>
      <c r="W1091" s="192">
        <v>66789581.82629244</v>
      </c>
      <c r="X1091" s="192">
        <v>66187005.389178231</v>
      </c>
      <c r="Y1091" s="192">
        <v>65496195.605870634</v>
      </c>
      <c r="Z1091" s="192">
        <v>65657673.068576396</v>
      </c>
      <c r="AA1091" s="192">
        <v>65744003.363715276</v>
      </c>
      <c r="AB1091" s="192">
        <v>65498708.224826396</v>
      </c>
      <c r="AC1091" s="192">
        <v>65143970.691068679</v>
      </c>
      <c r="AD1091" s="192">
        <v>64490421.027038321</v>
      </c>
      <c r="AE1091" s="192">
        <f t="shared" si="72"/>
        <v>66982590.603298604</v>
      </c>
      <c r="AF1091" s="192">
        <f>HLOOKUP(MAX(T1091:AD1091),T1091:$AD$1158,COUNT(AD1091:$AD$1158),FALSE)</f>
        <v>155000</v>
      </c>
      <c r="AK1091">
        <v>1088</v>
      </c>
      <c r="AL1091" s="198">
        <v>63297412.735835366</v>
      </c>
    </row>
    <row r="1092" spans="13:38" x14ac:dyDescent="0.25">
      <c r="M1092">
        <v>1090</v>
      </c>
      <c r="N1092">
        <f t="shared" ref="N1092:N1155" si="73">VLOOKUP(ROUNDUP(MOD(M1092,15),0),$J$2:$K$17,2,FALSE)</f>
        <v>0</v>
      </c>
      <c r="O1092">
        <f t="shared" ref="O1092:O1155" si="74">VLOOKUP(ROUNDUP(MOD(M1092/15,11),0),$J$20:$K$31,2,FALSE)</f>
        <v>7000</v>
      </c>
      <c r="P1092">
        <f t="shared" ref="P1092:P1155" si="75">VLOOKUP(ROUNDUP(MOD(M1092/165,7),0),$J$34:$K$41,2,FALSE)</f>
        <v>0.5</v>
      </c>
      <c r="S1092">
        <v>1090</v>
      </c>
      <c r="T1092" s="192">
        <v>69194982.337480724</v>
      </c>
      <c r="U1092" s="192">
        <v>69858062.608506963</v>
      </c>
      <c r="V1092" s="192">
        <v>69970223.865901485</v>
      </c>
      <c r="W1092" s="192">
        <v>69932013.46691744</v>
      </c>
      <c r="X1092" s="192">
        <v>69462916.84751159</v>
      </c>
      <c r="Y1092" s="192">
        <v>68905586.881912306</v>
      </c>
      <c r="Z1092" s="192">
        <v>69200544.162326396</v>
      </c>
      <c r="AA1092" s="192">
        <v>69420354.275173619</v>
      </c>
      <c r="AB1092" s="192">
        <v>69308538.953993052</v>
      </c>
      <c r="AC1092" s="192">
        <v>69087281.237943679</v>
      </c>
      <c r="AD1092" s="192">
        <v>68567211.391621664</v>
      </c>
      <c r="AE1092" s="192">
        <f t="shared" ref="AE1092:AE1155" si="76">MAX(T1092:AD1092)</f>
        <v>69970223.865901485</v>
      </c>
      <c r="AF1092" s="192">
        <f>HLOOKUP(MAX(T1092:AD1092),T1092:$AD$1158,COUNT(AD1092:$AD$1158),FALSE)</f>
        <v>160000</v>
      </c>
      <c r="AK1092">
        <v>1089</v>
      </c>
      <c r="AL1092" s="198">
        <v>66517935.41852124</v>
      </c>
    </row>
    <row r="1093" spans="13:38" x14ac:dyDescent="0.25">
      <c r="M1093">
        <v>1091</v>
      </c>
      <c r="N1093">
        <f t="shared" si="73"/>
        <v>10</v>
      </c>
      <c r="O1093">
        <f t="shared" si="74"/>
        <v>7000</v>
      </c>
      <c r="P1093">
        <f t="shared" si="75"/>
        <v>0.5</v>
      </c>
      <c r="S1093">
        <v>1091</v>
      </c>
      <c r="T1093" s="192">
        <v>74515552.842881963</v>
      </c>
      <c r="U1093" s="192">
        <v>75187352.45064944</v>
      </c>
      <c r="V1093" s="192">
        <v>75701904.276781127</v>
      </c>
      <c r="W1093" s="192">
        <v>75790964.084201396</v>
      </c>
      <c r="X1093" s="192">
        <v>75783136.111914873</v>
      </c>
      <c r="Y1093" s="192">
        <v>75262274.124710664</v>
      </c>
      <c r="Z1093" s="192">
        <v>75806099.717881963</v>
      </c>
      <c r="AA1093" s="192">
        <v>76233962.452578455</v>
      </c>
      <c r="AB1093" s="192">
        <v>76369533.520608291</v>
      </c>
      <c r="AC1093" s="192">
        <v>76439441.731770843</v>
      </c>
      <c r="AD1093" s="192">
        <v>76168240.198206022</v>
      </c>
      <c r="AE1093" s="192">
        <f t="shared" si="76"/>
        <v>76439441.731770843</v>
      </c>
      <c r="AF1093" s="192">
        <f>HLOOKUP(MAX(T1093:AD1093),T1093:$AD$1158,COUNT(AD1093:$AD$1158),FALSE)</f>
        <v>195000</v>
      </c>
      <c r="AK1093">
        <v>1090</v>
      </c>
      <c r="AL1093" s="198">
        <v>69546525.361169636</v>
      </c>
    </row>
    <row r="1094" spans="13:38" x14ac:dyDescent="0.25">
      <c r="M1094">
        <v>1092</v>
      </c>
      <c r="N1094">
        <f t="shared" si="73"/>
        <v>20</v>
      </c>
      <c r="O1094">
        <f t="shared" si="74"/>
        <v>7000</v>
      </c>
      <c r="P1094">
        <f t="shared" si="75"/>
        <v>0.5</v>
      </c>
      <c r="S1094">
        <v>1092</v>
      </c>
      <c r="T1094" s="192">
        <v>79597456.295814052</v>
      </c>
      <c r="U1094" s="192">
        <v>80664770.34706147</v>
      </c>
      <c r="V1094" s="192">
        <v>81311986.581307873</v>
      </c>
      <c r="W1094" s="192">
        <v>81853660.602334112</v>
      </c>
      <c r="X1094" s="192">
        <v>81890955.041956007</v>
      </c>
      <c r="Y1094" s="192">
        <v>81756742.078993052</v>
      </c>
      <c r="Z1094" s="192">
        <v>82641364.474826381</v>
      </c>
      <c r="AA1094" s="192">
        <v>83236955.435796037</v>
      </c>
      <c r="AB1094" s="192">
        <v>83762141.384548604</v>
      </c>
      <c r="AC1094" s="192">
        <v>83950959.743923619</v>
      </c>
      <c r="AD1094" s="192">
        <v>84033595.940232769</v>
      </c>
      <c r="AE1094" s="192">
        <f t="shared" si="76"/>
        <v>84033595.940232769</v>
      </c>
      <c r="AF1094" s="192">
        <f>HLOOKUP(MAX(T1094:AD1094),T1094:$AD$1158,COUNT(AD1094:$AD$1158),FALSE)</f>
        <v>200000</v>
      </c>
      <c r="AK1094">
        <v>1091</v>
      </c>
      <c r="AL1094" s="198">
        <v>75515318.932499796</v>
      </c>
    </row>
    <row r="1095" spans="13:38" x14ac:dyDescent="0.25">
      <c r="M1095">
        <v>1093</v>
      </c>
      <c r="N1095">
        <f t="shared" si="73"/>
        <v>30</v>
      </c>
      <c r="O1095">
        <f t="shared" si="74"/>
        <v>7000</v>
      </c>
      <c r="P1095">
        <f t="shared" si="75"/>
        <v>0.5</v>
      </c>
      <c r="S1095">
        <v>1093</v>
      </c>
      <c r="T1095" s="192">
        <v>84820611.677758485</v>
      </c>
      <c r="U1095" s="192">
        <v>86025984.338831022</v>
      </c>
      <c r="V1095" s="192">
        <v>87117160.353170022</v>
      </c>
      <c r="W1095" s="192">
        <v>87712611.219618067</v>
      </c>
      <c r="X1095" s="192">
        <v>88131160.481770843</v>
      </c>
      <c r="Y1095" s="192">
        <v>88075577.477977112</v>
      </c>
      <c r="Z1095" s="192">
        <v>89246920.030381948</v>
      </c>
      <c r="AA1095" s="192">
        <v>90091379.304108799</v>
      </c>
      <c r="AB1095" s="192">
        <v>90823135.951163828</v>
      </c>
      <c r="AC1095" s="192">
        <v>91259340.699749231</v>
      </c>
      <c r="AD1095" s="192">
        <v>91634624.746817127</v>
      </c>
      <c r="AE1095" s="192">
        <f t="shared" si="76"/>
        <v>91634624.746817127</v>
      </c>
      <c r="AF1095" s="192">
        <f>HLOOKUP(MAX(T1095:AD1095),T1095:$AD$1158,COUNT(AD1095:$AD$1158),FALSE)</f>
        <v>200000</v>
      </c>
      <c r="AK1095">
        <v>1092</v>
      </c>
      <c r="AL1095" s="198">
        <v>81650015.617424235</v>
      </c>
    </row>
    <row r="1096" spans="13:38" x14ac:dyDescent="0.25">
      <c r="M1096">
        <v>1094</v>
      </c>
      <c r="N1096">
        <f t="shared" si="73"/>
        <v>40</v>
      </c>
      <c r="O1096">
        <f t="shared" si="74"/>
        <v>7000</v>
      </c>
      <c r="P1096">
        <f t="shared" si="75"/>
        <v>0.5</v>
      </c>
      <c r="S1096">
        <v>1094</v>
      </c>
      <c r="T1096" s="192">
        <v>89932957.356770843</v>
      </c>
      <c r="U1096" s="192">
        <v>91573635.364422575</v>
      </c>
      <c r="V1096" s="192">
        <v>92727242.657696754</v>
      </c>
      <c r="W1096" s="192">
        <v>93698554.144965291</v>
      </c>
      <c r="X1096" s="192">
        <v>94202609.4915445</v>
      </c>
      <c r="Y1096" s="192">
        <v>94691171.332465276</v>
      </c>
      <c r="Z1096" s="192">
        <v>95995650.499131948</v>
      </c>
      <c r="AA1096" s="192">
        <v>97184166.807323828</v>
      </c>
      <c r="AB1096" s="192">
        <v>98080391.448849022</v>
      </c>
      <c r="AC1096" s="192">
        <v>98910953.233506948</v>
      </c>
      <c r="AD1096" s="192">
        <v>99400405.2734375</v>
      </c>
      <c r="AE1096" s="192">
        <f t="shared" si="76"/>
        <v>99400405.2734375</v>
      </c>
      <c r="AF1096" s="192">
        <f>HLOOKUP(MAX(T1096:AD1096),T1096:$AD$1158,COUNT(AD1096:$AD$1158),FALSE)</f>
        <v>200000</v>
      </c>
      <c r="AK1096">
        <v>1093</v>
      </c>
      <c r="AL1096" s="198">
        <v>87654564.170132473</v>
      </c>
    </row>
    <row r="1097" spans="13:38" x14ac:dyDescent="0.25">
      <c r="M1097">
        <v>1095</v>
      </c>
      <c r="N1097">
        <f t="shared" si="73"/>
        <v>50</v>
      </c>
      <c r="O1097">
        <f t="shared" si="74"/>
        <v>7000</v>
      </c>
      <c r="P1097">
        <f t="shared" si="75"/>
        <v>0.5</v>
      </c>
      <c r="S1097">
        <v>1095</v>
      </c>
      <c r="T1097" s="192">
        <v>95223085.636091813</v>
      </c>
      <c r="U1097" s="192">
        <v>96934849.356192127</v>
      </c>
      <c r="V1097" s="192">
        <v>98458923.068576396</v>
      </c>
      <c r="W1097" s="192">
        <v>99522616.765528545</v>
      </c>
      <c r="X1097" s="192">
        <v>100559198.67621528</v>
      </c>
      <c r="Y1097" s="192">
        <v>101010006.73144935</v>
      </c>
      <c r="Z1097" s="192">
        <v>102561872.28732638</v>
      </c>
      <c r="AA1097" s="192">
        <v>104038590.67563659</v>
      </c>
      <c r="AB1097" s="192">
        <v>105183683.62991898</v>
      </c>
      <c r="AC1097" s="192">
        <v>106219334.18933257</v>
      </c>
      <c r="AD1097" s="192">
        <v>106956172.61847353</v>
      </c>
      <c r="AE1097" s="192">
        <f t="shared" si="76"/>
        <v>106956172.61847353</v>
      </c>
      <c r="AF1097" s="192">
        <f>HLOOKUP(MAX(T1097:AD1097),T1097:$AD$1158,COUNT(AD1097:$AD$1158),FALSE)</f>
        <v>200000</v>
      </c>
      <c r="AK1097">
        <v>1094</v>
      </c>
      <c r="AL1097" s="198">
        <v>93867921.814088672</v>
      </c>
    </row>
    <row r="1098" spans="13:38" x14ac:dyDescent="0.25">
      <c r="M1098">
        <v>1096</v>
      </c>
      <c r="N1098">
        <f t="shared" si="73"/>
        <v>-75</v>
      </c>
      <c r="O1098">
        <f t="shared" si="74"/>
        <v>9000</v>
      </c>
      <c r="P1098">
        <f t="shared" si="75"/>
        <v>0.5</v>
      </c>
      <c r="S1098">
        <v>1096</v>
      </c>
      <c r="T1098" s="192">
        <v>29753248.155381948</v>
      </c>
      <c r="U1098" s="192">
        <v>28321637.751575362</v>
      </c>
      <c r="V1098" s="192">
        <v>26730681.765207052</v>
      </c>
      <c r="W1098" s="192">
        <v>24715879.448784724</v>
      </c>
      <c r="X1098" s="192">
        <v>22601549.017007459</v>
      </c>
      <c r="Y1098" s="192">
        <v>19976824.905960649</v>
      </c>
      <c r="Z1098" s="192">
        <v>18400995.551215276</v>
      </c>
      <c r="AA1098" s="192">
        <v>16708208.691004373</v>
      </c>
      <c r="AB1098" s="192">
        <v>14724124.811117545</v>
      </c>
      <c r="AC1098" s="192">
        <v>12672931.315104168</v>
      </c>
      <c r="AD1098" s="192">
        <v>10282074.833622687</v>
      </c>
      <c r="AE1098" s="192">
        <f t="shared" si="76"/>
        <v>29753248.155381948</v>
      </c>
      <c r="AF1098" s="192">
        <f>HLOOKUP(MAX(T1098:AD1098),T1098:$AD$1158,COUNT(AD1098:$AD$1158),FALSE)</f>
        <v>150000</v>
      </c>
      <c r="AK1098">
        <v>1095</v>
      </c>
      <c r="AL1098" s="198">
        <v>99872470.366796926</v>
      </c>
    </row>
    <row r="1099" spans="13:38" x14ac:dyDescent="0.25">
      <c r="M1099">
        <v>1097</v>
      </c>
      <c r="N1099">
        <f t="shared" si="73"/>
        <v>-65</v>
      </c>
      <c r="O1099">
        <f t="shared" si="74"/>
        <v>9000</v>
      </c>
      <c r="P1099">
        <f t="shared" si="75"/>
        <v>0.5</v>
      </c>
      <c r="S1099">
        <v>1097</v>
      </c>
      <c r="T1099" s="192">
        <v>34759677.794656634</v>
      </c>
      <c r="U1099" s="192">
        <v>33721484.033404067</v>
      </c>
      <c r="V1099" s="192">
        <v>32264838.143807873</v>
      </c>
      <c r="W1099" s="192">
        <v>30700009.705343366</v>
      </c>
      <c r="X1099" s="192">
        <v>28633442.021122687</v>
      </c>
      <c r="Y1099" s="192">
        <v>26393721.245659728</v>
      </c>
      <c r="Z1099" s="192">
        <v>25157694.046585649</v>
      </c>
      <c r="AA1099" s="192">
        <v>23633630.059638634</v>
      </c>
      <c r="AB1099" s="192">
        <v>22037714.30121528</v>
      </c>
      <c r="AC1099" s="192">
        <v>20106877.712673612</v>
      </c>
      <c r="AD1099" s="192">
        <v>18068864.314075362</v>
      </c>
      <c r="AE1099" s="192">
        <f t="shared" si="76"/>
        <v>34759677.794656634</v>
      </c>
      <c r="AF1099" s="192">
        <f>HLOOKUP(MAX(T1099:AD1099),T1099:$AD$1158,COUNT(AD1099:$AD$1158),FALSE)</f>
        <v>150000</v>
      </c>
      <c r="AK1099">
        <v>1096</v>
      </c>
      <c r="AL1099" s="198">
        <v>23678001.944540065</v>
      </c>
    </row>
    <row r="1100" spans="13:38" x14ac:dyDescent="0.25">
      <c r="M1100">
        <v>1098</v>
      </c>
      <c r="N1100">
        <f t="shared" si="73"/>
        <v>-55</v>
      </c>
      <c r="O1100">
        <f t="shared" si="74"/>
        <v>9000</v>
      </c>
      <c r="P1100">
        <f t="shared" si="75"/>
        <v>0.5</v>
      </c>
      <c r="S1100">
        <v>1098</v>
      </c>
      <c r="T1100" s="192">
        <v>39905261.562017754</v>
      </c>
      <c r="U1100" s="192">
        <v>39006772.099247687</v>
      </c>
      <c r="V1100" s="192">
        <v>37991445.65409594</v>
      </c>
      <c r="W1100" s="192">
        <v>36483034.396701396</v>
      </c>
      <c r="X1100" s="192">
        <v>34796075.846354172</v>
      </c>
      <c r="Y1100" s="192">
        <v>32637082.830986373</v>
      </c>
      <c r="Z1100" s="192">
        <v>31687323.676215284</v>
      </c>
      <c r="AA1100" s="192">
        <v>30412128.002025466</v>
      </c>
      <c r="AB1100" s="192">
        <v>29023235.054173097</v>
      </c>
      <c r="AC1100" s="192">
        <v>27339784.854841825</v>
      </c>
      <c r="AD1100" s="192">
        <v>25593967.194733802</v>
      </c>
      <c r="AE1100" s="192">
        <f t="shared" si="76"/>
        <v>39905261.562017754</v>
      </c>
      <c r="AF1100" s="192">
        <f>HLOOKUP(MAX(T1100:AD1100),T1100:$AD$1158,COUNT(AD1100:$AD$1158),FALSE)</f>
        <v>150000</v>
      </c>
      <c r="AK1100">
        <v>1097</v>
      </c>
      <c r="AL1100" s="198">
        <v>29571321.702212829</v>
      </c>
    </row>
    <row r="1101" spans="13:38" x14ac:dyDescent="0.25">
      <c r="M1101">
        <v>1099</v>
      </c>
      <c r="N1101">
        <f t="shared" si="73"/>
        <v>-45</v>
      </c>
      <c r="O1101">
        <f t="shared" si="74"/>
        <v>9000</v>
      </c>
      <c r="P1101">
        <f t="shared" si="75"/>
        <v>0.5</v>
      </c>
      <c r="S1101">
        <v>1099</v>
      </c>
      <c r="T1101" s="192">
        <v>44941681.315104172</v>
      </c>
      <c r="U1101" s="192">
        <v>44475856.863265179</v>
      </c>
      <c r="V1101" s="192">
        <v>43525602.032696754</v>
      </c>
      <c r="W1101" s="192">
        <v>42391405.707465276</v>
      </c>
      <c r="X1101" s="192">
        <v>40792051.042470425</v>
      </c>
      <c r="Y1101" s="192">
        <v>39173658.311631948</v>
      </c>
      <c r="Z1101" s="192">
        <v>38358482.530381948</v>
      </c>
      <c r="AA1101" s="192">
        <v>37426349.24366641</v>
      </c>
      <c r="AB1101" s="192">
        <v>36202918.937274955</v>
      </c>
      <c r="AC1101" s="192">
        <v>34912379.014756948</v>
      </c>
      <c r="AD1101" s="192">
        <v>33282176.106770836</v>
      </c>
      <c r="AE1101" s="192">
        <f t="shared" si="76"/>
        <v>44941681.315104172</v>
      </c>
      <c r="AF1101" s="192">
        <f>HLOOKUP(MAX(T1101:AD1101),T1101:$AD$1158,COUNT(AD1101:$AD$1158),FALSE)</f>
        <v>150000</v>
      </c>
      <c r="AK1101">
        <v>1098</v>
      </c>
      <c r="AL1101" s="198">
        <v>35628446.772553928</v>
      </c>
    </row>
    <row r="1102" spans="13:38" x14ac:dyDescent="0.25">
      <c r="M1102">
        <v>1100</v>
      </c>
      <c r="N1102">
        <f t="shared" si="73"/>
        <v>-35</v>
      </c>
      <c r="O1102">
        <f t="shared" si="74"/>
        <v>9000</v>
      </c>
      <c r="P1102">
        <f t="shared" si="75"/>
        <v>0.5</v>
      </c>
      <c r="S1102">
        <v>1100</v>
      </c>
      <c r="T1102" s="192">
        <v>50153243.332851082</v>
      </c>
      <c r="U1102" s="192">
        <v>49761144.929108799</v>
      </c>
      <c r="V1102" s="192">
        <v>49179710.82899306</v>
      </c>
      <c r="W1102" s="192">
        <v>48139994.514371149</v>
      </c>
      <c r="X1102" s="192">
        <v>47069621.853298612</v>
      </c>
      <c r="Y1102" s="192">
        <v>45417019.896958597</v>
      </c>
      <c r="Z1102" s="192">
        <v>44849230.504918985</v>
      </c>
      <c r="AA1102" s="192">
        <v>44204847.186053246</v>
      </c>
      <c r="AB1102" s="192">
        <v>43230285.192418985</v>
      </c>
      <c r="AC1102" s="192">
        <v>42145286.156925157</v>
      </c>
      <c r="AD1102" s="192">
        <v>40762469.63814944</v>
      </c>
      <c r="AE1102" s="192">
        <f t="shared" si="76"/>
        <v>50153243.332851082</v>
      </c>
      <c r="AF1102" s="192">
        <f>HLOOKUP(MAX(T1102:AD1102),T1102:$AD$1158,COUNT(AD1102:$AD$1158),FALSE)</f>
        <v>150000</v>
      </c>
      <c r="AK1102">
        <v>1099</v>
      </c>
      <c r="AL1102" s="198">
        <v>41557069.399336249</v>
      </c>
    </row>
    <row r="1103" spans="13:38" x14ac:dyDescent="0.25">
      <c r="M1103">
        <v>1101</v>
      </c>
      <c r="N1103">
        <f t="shared" si="73"/>
        <v>-25</v>
      </c>
      <c r="O1103">
        <f t="shared" si="74"/>
        <v>9000</v>
      </c>
      <c r="P1103">
        <f t="shared" si="75"/>
        <v>0.5</v>
      </c>
      <c r="S1103">
        <v>1101</v>
      </c>
      <c r="T1103" s="192">
        <v>55189663.0859375</v>
      </c>
      <c r="U1103" s="192">
        <v>55160991.2109375</v>
      </c>
      <c r="V1103" s="192">
        <v>54680913.246688537</v>
      </c>
      <c r="W1103" s="192">
        <v>54158560.655381955</v>
      </c>
      <c r="X1103" s="192">
        <v>53065597.049414866</v>
      </c>
      <c r="Y1103" s="192">
        <v>51833916.236657672</v>
      </c>
      <c r="Z1103" s="192">
        <v>51644810.655381948</v>
      </c>
      <c r="AA1103" s="192">
        <v>51130268.5546875</v>
      </c>
      <c r="AB1103" s="192">
        <v>50502029.180330515</v>
      </c>
      <c r="AC1103" s="192">
        <v>49579232.554494604</v>
      </c>
      <c r="AD1103" s="192">
        <v>48594068.46788194</v>
      </c>
      <c r="AE1103" s="192">
        <f t="shared" si="76"/>
        <v>55189663.0859375</v>
      </c>
      <c r="AF1103" s="192">
        <f>HLOOKUP(MAX(T1103:AD1103),T1103:$AD$1158,COUNT(AD1103:$AD$1158),FALSE)</f>
        <v>150000</v>
      </c>
      <c r="AK1103">
        <v>1100</v>
      </c>
      <c r="AL1103" s="198">
        <v>47691860.781718373</v>
      </c>
    </row>
    <row r="1104" spans="13:38" x14ac:dyDescent="0.25">
      <c r="M1104">
        <v>1102</v>
      </c>
      <c r="N1104">
        <f t="shared" si="73"/>
        <v>-15</v>
      </c>
      <c r="O1104">
        <f t="shared" si="74"/>
        <v>9000</v>
      </c>
      <c r="P1104">
        <f t="shared" si="75"/>
        <v>0.5</v>
      </c>
      <c r="S1104">
        <v>1102</v>
      </c>
      <c r="T1104" s="192">
        <v>60335246.853298619</v>
      </c>
      <c r="U1104" s="192">
        <v>60414807.239422575</v>
      </c>
      <c r="V1104" s="192">
        <v>60440474.717881955</v>
      </c>
      <c r="W1104" s="192">
        <v>59907149.462287813</v>
      </c>
      <c r="X1104" s="192">
        <v>59228230.874646358</v>
      </c>
      <c r="Y1104" s="192">
        <v>58114677.553530104</v>
      </c>
      <c r="Z1104" s="192">
        <v>58135558.629918985</v>
      </c>
      <c r="AA1104" s="192">
        <v>57868402.91843494</v>
      </c>
      <c r="AB1104" s="192">
        <v>57529395.435474545</v>
      </c>
      <c r="AC1104" s="192">
        <v>56855467.122395836</v>
      </c>
      <c r="AD1104" s="192">
        <v>56074361.999260552</v>
      </c>
      <c r="AE1104" s="192">
        <f t="shared" si="76"/>
        <v>60440474.717881955</v>
      </c>
      <c r="AF1104" s="192">
        <f>HLOOKUP(MAX(T1104:AD1104),T1104:$AD$1158,COUNT(AD1104:$AD$1158),FALSE)</f>
        <v>160000</v>
      </c>
      <c r="AK1104">
        <v>1101</v>
      </c>
      <c r="AL1104" s="198">
        <v>53620483.408500694</v>
      </c>
    </row>
    <row r="1105" spans="13:38" x14ac:dyDescent="0.25">
      <c r="M1105">
        <v>1103</v>
      </c>
      <c r="N1105">
        <f t="shared" si="73"/>
        <v>-10</v>
      </c>
      <c r="O1105">
        <f t="shared" si="74"/>
        <v>9000</v>
      </c>
      <c r="P1105">
        <f t="shared" si="75"/>
        <v>0.5</v>
      </c>
      <c r="S1105">
        <v>1103</v>
      </c>
      <c r="T1105" s="192">
        <v>63036516.384548619</v>
      </c>
      <c r="U1105" s="192">
        <v>63249556.588380925</v>
      </c>
      <c r="V1105" s="192">
        <v>63408703.884548619</v>
      </c>
      <c r="W1105" s="192">
        <v>63008858.446662828</v>
      </c>
      <c r="X1105" s="192">
        <v>62463419.676729679</v>
      </c>
      <c r="Y1105" s="192">
        <v>61483346.173321754</v>
      </c>
      <c r="Z1105" s="192">
        <v>61637707.067418985</v>
      </c>
      <c r="AA1105" s="192">
        <v>61504031.173643261</v>
      </c>
      <c r="AB1105" s="192">
        <v>61298503.508391209</v>
      </c>
      <c r="AC1105" s="192">
        <v>60758055.013020851</v>
      </c>
      <c r="AD1105" s="192">
        <v>60110429.707593881</v>
      </c>
      <c r="AE1105" s="192">
        <f t="shared" si="76"/>
        <v>63408703.884548619</v>
      </c>
      <c r="AF1105" s="192">
        <f>HLOOKUP(MAX(T1105:AD1105),T1105:$AD$1158,COUNT(AD1105:$AD$1158),FALSE)</f>
        <v>160000</v>
      </c>
      <c r="AK1105">
        <v>1102</v>
      </c>
      <c r="AL1105" s="198">
        <v>59677608.478841797</v>
      </c>
    </row>
    <row r="1106" spans="13:38" x14ac:dyDescent="0.25">
      <c r="M1106">
        <v>1104</v>
      </c>
      <c r="N1106">
        <f t="shared" si="73"/>
        <v>-5</v>
      </c>
      <c r="O1106">
        <f t="shared" si="74"/>
        <v>9000</v>
      </c>
      <c r="P1106">
        <f t="shared" si="75"/>
        <v>0.5</v>
      </c>
      <c r="S1106">
        <v>1104</v>
      </c>
      <c r="T1106" s="192">
        <v>65341676.492573306</v>
      </c>
      <c r="U1106" s="192">
        <v>65915364.040798604</v>
      </c>
      <c r="V1106" s="192">
        <v>65941677.135577425</v>
      </c>
      <c r="W1106" s="192">
        <v>65815520.773051694</v>
      </c>
      <c r="X1106" s="192">
        <v>65260123.87876159</v>
      </c>
      <c r="Y1106" s="192">
        <v>64613853.302629888</v>
      </c>
      <c r="Z1106" s="192">
        <v>64806717.484085664</v>
      </c>
      <c r="AA1106" s="192">
        <v>64922987.738715276</v>
      </c>
      <c r="AB1106" s="192">
        <v>64709079.318576396</v>
      </c>
      <c r="AC1106" s="192">
        <v>64384733.856577933</v>
      </c>
      <c r="AD1106" s="192">
        <v>63762570.91129759</v>
      </c>
      <c r="AE1106" s="192">
        <f t="shared" si="76"/>
        <v>65941677.135577425</v>
      </c>
      <c r="AF1106" s="192">
        <f>HLOOKUP(MAX(T1106:AD1106),T1106:$AD$1158,COUNT(AD1106:$AD$1158),FALSE)</f>
        <v>160000</v>
      </c>
      <c r="AK1106">
        <v>1103</v>
      </c>
      <c r="AL1106" s="198">
        <v>62391128.210078664</v>
      </c>
    </row>
    <row r="1107" spans="13:38" x14ac:dyDescent="0.25">
      <c r="M1107">
        <v>1105</v>
      </c>
      <c r="N1107">
        <f t="shared" si="73"/>
        <v>0</v>
      </c>
      <c r="O1107">
        <f t="shared" si="74"/>
        <v>9000</v>
      </c>
      <c r="P1107">
        <f t="shared" si="75"/>
        <v>0.5</v>
      </c>
      <c r="S1107">
        <v>1105</v>
      </c>
      <c r="T1107" s="192">
        <v>68042946.023823306</v>
      </c>
      <c r="U1107" s="192">
        <v>68750113.389756963</v>
      </c>
      <c r="V1107" s="192">
        <v>68909906.302244082</v>
      </c>
      <c r="W1107" s="192">
        <v>68917229.757426694</v>
      </c>
      <c r="X1107" s="192">
        <v>68495312.680844918</v>
      </c>
      <c r="Y1107" s="192">
        <v>67982521.92242156</v>
      </c>
      <c r="Z1107" s="192">
        <v>68308865.921585664</v>
      </c>
      <c r="AA1107" s="192">
        <v>68558615.993923619</v>
      </c>
      <c r="AB1107" s="192">
        <v>68478187.391493067</v>
      </c>
      <c r="AC1107" s="192">
        <v>68287321.747202933</v>
      </c>
      <c r="AD1107" s="192">
        <v>67798638.619630918</v>
      </c>
      <c r="AE1107" s="192">
        <f t="shared" si="76"/>
        <v>68917229.757426694</v>
      </c>
      <c r="AF1107" s="192">
        <f>HLOOKUP(MAX(T1107:AD1107),T1107:$AD$1158,COUNT(AD1107:$AD$1158),FALSE)</f>
        <v>165000</v>
      </c>
      <c r="AK1107">
        <v>1104</v>
      </c>
      <c r="AL1107" s="198">
        <v>65570928.236514553</v>
      </c>
    </row>
    <row r="1108" spans="13:38" x14ac:dyDescent="0.25">
      <c r="M1108">
        <v>1106</v>
      </c>
      <c r="N1108">
        <f t="shared" si="73"/>
        <v>10</v>
      </c>
      <c r="O1108">
        <f t="shared" si="74"/>
        <v>9000</v>
      </c>
      <c r="P1108">
        <f t="shared" si="75"/>
        <v>0.5</v>
      </c>
      <c r="S1108">
        <v>1106</v>
      </c>
      <c r="T1108" s="192">
        <v>73284498.155381963</v>
      </c>
      <c r="U1108" s="192">
        <v>74003929.418242037</v>
      </c>
      <c r="V1108" s="192">
        <v>74564015.098540395</v>
      </c>
      <c r="W1108" s="192">
        <v>74700254.448784724</v>
      </c>
      <c r="X1108" s="192">
        <v>74736965.683674127</v>
      </c>
      <c r="Y1108" s="192">
        <v>74263283.239293993</v>
      </c>
      <c r="Z1108" s="192">
        <v>74838495.551215291</v>
      </c>
      <c r="AA1108" s="192">
        <v>75296750.357671037</v>
      </c>
      <c r="AB1108" s="192">
        <v>75463708.144450888</v>
      </c>
      <c r="AC1108" s="192">
        <v>75563556.315104187</v>
      </c>
      <c r="AD1108" s="192">
        <v>75323741.500289351</v>
      </c>
      <c r="AE1108" s="192">
        <f t="shared" si="76"/>
        <v>75563556.315104187</v>
      </c>
      <c r="AF1108" s="192">
        <f>HLOOKUP(MAX(T1108:AD1108),T1108:$AD$1158,COUNT(AD1108:$AD$1158),FALSE)</f>
        <v>195000</v>
      </c>
      <c r="AK1108">
        <v>1105</v>
      </c>
      <c r="AL1108" s="198">
        <v>68561222.461570352</v>
      </c>
    </row>
    <row r="1109" spans="13:38" x14ac:dyDescent="0.25">
      <c r="M1109">
        <v>1107</v>
      </c>
      <c r="N1109">
        <f t="shared" si="73"/>
        <v>20</v>
      </c>
      <c r="O1109">
        <f t="shared" si="74"/>
        <v>9000</v>
      </c>
      <c r="P1109">
        <f t="shared" si="75"/>
        <v>0.5</v>
      </c>
      <c r="S1109">
        <v>1107</v>
      </c>
      <c r="T1109" s="192">
        <v>78290927.794656649</v>
      </c>
      <c r="U1109" s="192">
        <v>79403775.700070724</v>
      </c>
      <c r="V1109" s="192">
        <v>80098171.477141216</v>
      </c>
      <c r="W1109" s="192">
        <v>80684384.705343366</v>
      </c>
      <c r="X1109" s="192">
        <v>80768858.687789351</v>
      </c>
      <c r="Y1109" s="192">
        <v>80680179.578993067</v>
      </c>
      <c r="Z1109" s="192">
        <v>81595194.046585649</v>
      </c>
      <c r="AA1109" s="192">
        <v>82222171.726305321</v>
      </c>
      <c r="AB1109" s="192">
        <v>82777297.634548604</v>
      </c>
      <c r="AC1109" s="192">
        <v>82997502.712673604</v>
      </c>
      <c r="AD1109" s="192">
        <v>83110530.980742037</v>
      </c>
      <c r="AE1109" s="192">
        <f t="shared" si="76"/>
        <v>83110530.980742037</v>
      </c>
      <c r="AF1109" s="192">
        <f>HLOOKUP(MAX(T1109:AD1109),T1109:$AD$1158,COUNT(AD1109:$AD$1158),FALSE)</f>
        <v>200000</v>
      </c>
      <c r="AK1109">
        <v>1106</v>
      </c>
      <c r="AL1109" s="198">
        <v>74454542.219243109</v>
      </c>
    </row>
    <row r="1110" spans="13:38" x14ac:dyDescent="0.25">
      <c r="M1110">
        <v>1108</v>
      </c>
      <c r="N1110">
        <f t="shared" si="73"/>
        <v>30</v>
      </c>
      <c r="O1110">
        <f t="shared" si="74"/>
        <v>9000</v>
      </c>
      <c r="P1110">
        <f t="shared" si="75"/>
        <v>0.5</v>
      </c>
      <c r="S1110">
        <v>1108</v>
      </c>
      <c r="T1110" s="192">
        <v>83436511.562017754</v>
      </c>
      <c r="U1110" s="192">
        <v>84689063.765914366</v>
      </c>
      <c r="V1110" s="192">
        <v>85824778.987429276</v>
      </c>
      <c r="W1110" s="192">
        <v>86467409.396701396</v>
      </c>
      <c r="X1110" s="192">
        <v>86931492.513020843</v>
      </c>
      <c r="Y1110" s="192">
        <v>86923541.164319709</v>
      </c>
      <c r="Z1110" s="192">
        <v>88124823.676215276</v>
      </c>
      <c r="AA1110" s="192">
        <v>89000669.668692142</v>
      </c>
      <c r="AB1110" s="192">
        <v>89762818.38750644</v>
      </c>
      <c r="AC1110" s="192">
        <v>90230409.854841828</v>
      </c>
      <c r="AD1110" s="192">
        <v>90635633.86140047</v>
      </c>
      <c r="AE1110" s="192">
        <f t="shared" si="76"/>
        <v>90635633.86140047</v>
      </c>
      <c r="AF1110" s="192">
        <f>HLOOKUP(MAX(T1110:AD1110),T1110:$AD$1158,COUNT(AD1110:$AD$1158),FALSE)</f>
        <v>200000</v>
      </c>
      <c r="AK1110">
        <v>1107</v>
      </c>
      <c r="AL1110" s="198">
        <v>80511667.289584205</v>
      </c>
    </row>
    <row r="1111" spans="13:38" x14ac:dyDescent="0.25">
      <c r="M1111">
        <v>1109</v>
      </c>
      <c r="N1111">
        <f t="shared" si="73"/>
        <v>40</v>
      </c>
      <c r="O1111">
        <f t="shared" si="74"/>
        <v>9000</v>
      </c>
      <c r="P1111">
        <f t="shared" si="75"/>
        <v>0.5</v>
      </c>
      <c r="S1111">
        <v>1109</v>
      </c>
      <c r="T1111" s="192">
        <v>88472931.315104172</v>
      </c>
      <c r="U1111" s="192">
        <v>90158148.529931828</v>
      </c>
      <c r="V1111" s="192">
        <v>91358935.366030097</v>
      </c>
      <c r="W1111" s="192">
        <v>92375780.707465276</v>
      </c>
      <c r="X1111" s="192">
        <v>92927467.709137097</v>
      </c>
      <c r="Y1111" s="192">
        <v>93460116.644965276</v>
      </c>
      <c r="Z1111" s="192">
        <v>94795982.530381963</v>
      </c>
      <c r="AA1111" s="192">
        <v>96014890.910333082</v>
      </c>
      <c r="AB1111" s="192">
        <v>96942502.270608306</v>
      </c>
      <c r="AC1111" s="192">
        <v>97803004.014756948</v>
      </c>
      <c r="AD1111" s="192">
        <v>98323842.7734375</v>
      </c>
      <c r="AE1111" s="192">
        <f t="shared" si="76"/>
        <v>98323842.7734375</v>
      </c>
      <c r="AF1111" s="192">
        <f>HLOOKUP(MAX(T1111:AD1111),T1111:$AD$1158,COUNT(AD1111:$AD$1158),FALSE)</f>
        <v>200000</v>
      </c>
      <c r="AK1111">
        <v>1108</v>
      </c>
      <c r="AL1111" s="198">
        <v>86440289.916366532</v>
      </c>
    </row>
    <row r="1112" spans="13:38" x14ac:dyDescent="0.25">
      <c r="M1112">
        <v>1110</v>
      </c>
      <c r="N1112">
        <f t="shared" si="73"/>
        <v>50</v>
      </c>
      <c r="O1112">
        <f t="shared" si="74"/>
        <v>9000</v>
      </c>
      <c r="P1112">
        <f t="shared" si="75"/>
        <v>0.5</v>
      </c>
      <c r="S1112">
        <v>1110</v>
      </c>
      <c r="T1112" s="192">
        <v>93684493.332851082</v>
      </c>
      <c r="U1112" s="192">
        <v>95443436.59577547</v>
      </c>
      <c r="V1112" s="192">
        <v>97013044.162326381</v>
      </c>
      <c r="W1112" s="192">
        <v>98124369.514371142</v>
      </c>
      <c r="X1112" s="192">
        <v>99205038.519965276</v>
      </c>
      <c r="Y1112" s="192">
        <v>99703478.230291933</v>
      </c>
      <c r="Z1112" s="192">
        <v>101286730.50491899</v>
      </c>
      <c r="AA1112" s="192">
        <v>102793388.85271992</v>
      </c>
      <c r="AB1112" s="192">
        <v>103969868.52575234</v>
      </c>
      <c r="AC1112" s="192">
        <v>105035911.15692517</v>
      </c>
      <c r="AD1112" s="192">
        <v>105804136.30481611</v>
      </c>
      <c r="AE1112" s="192">
        <f t="shared" si="76"/>
        <v>105804136.30481611</v>
      </c>
      <c r="AF1112" s="192">
        <f>HLOOKUP(MAX(T1112:AD1112),T1112:$AD$1158,COUNT(AD1112:$AD$1158),FALSE)</f>
        <v>200000</v>
      </c>
      <c r="AK1112">
        <v>1109</v>
      </c>
      <c r="AL1112" s="198">
        <v>92575081.298748642</v>
      </c>
    </row>
    <row r="1113" spans="13:38" x14ac:dyDescent="0.25">
      <c r="M1113">
        <v>1111</v>
      </c>
      <c r="N1113">
        <f t="shared" si="73"/>
        <v>-75</v>
      </c>
      <c r="O1113">
        <f t="shared" si="74"/>
        <v>11000</v>
      </c>
      <c r="P1113">
        <f t="shared" si="75"/>
        <v>0.5</v>
      </c>
      <c r="S1113">
        <v>1111</v>
      </c>
      <c r="T1113" s="192">
        <v>29178443.467881948</v>
      </c>
      <c r="U1113" s="192">
        <v>27794464.719167955</v>
      </c>
      <c r="V1113" s="192">
        <v>26249042.586966306</v>
      </c>
      <c r="W1113" s="192">
        <v>24281419.813368056</v>
      </c>
      <c r="X1113" s="192">
        <v>22211628.588766716</v>
      </c>
      <c r="Y1113" s="192">
        <v>19634084.020543981</v>
      </c>
      <c r="Z1113" s="192">
        <v>18089641.384548612</v>
      </c>
      <c r="AA1113" s="192">
        <v>16427246.596096966</v>
      </c>
      <c r="AB1113" s="192">
        <v>14474549.434960138</v>
      </c>
      <c r="AC1113" s="192">
        <v>12453295.8984375</v>
      </c>
      <c r="AD1113" s="192">
        <v>10093826.135706021</v>
      </c>
      <c r="AE1113" s="192">
        <f t="shared" si="76"/>
        <v>29178443.467881948</v>
      </c>
      <c r="AF1113" s="192">
        <f>HLOOKUP(MAX(T1113:AD1113),T1113:$AD$1158,COUNT(AD1113:$AD$1158),FALSE)</f>
        <v>150000</v>
      </c>
      <c r="AK1113">
        <v>1110</v>
      </c>
      <c r="AL1113" s="198">
        <v>98503703.92553097</v>
      </c>
    </row>
    <row r="1114" spans="13:38" x14ac:dyDescent="0.25">
      <c r="M1114">
        <v>1112</v>
      </c>
      <c r="N1114">
        <f t="shared" si="73"/>
        <v>-65</v>
      </c>
      <c r="O1114">
        <f t="shared" si="74"/>
        <v>11000</v>
      </c>
      <c r="P1114">
        <f t="shared" si="75"/>
        <v>0.5</v>
      </c>
      <c r="S1114">
        <v>1112</v>
      </c>
      <c r="T1114" s="192">
        <v>34109399.293499231</v>
      </c>
      <c r="U1114" s="192">
        <v>33116739.386413321</v>
      </c>
      <c r="V1114" s="192">
        <v>31707273.039641209</v>
      </c>
      <c r="W1114" s="192">
        <v>30186983.808352627</v>
      </c>
      <c r="X1114" s="192">
        <v>28167595.666956022</v>
      </c>
      <c r="Y1114" s="192">
        <v>25973408.74565972</v>
      </c>
      <c r="Z1114" s="192">
        <v>24767773.618344907</v>
      </c>
      <c r="AA1114" s="192">
        <v>23275096.350147892</v>
      </c>
      <c r="AB1114" s="192">
        <v>21709120.55121528</v>
      </c>
      <c r="AC1114" s="192">
        <v>19809670.681423616</v>
      </c>
      <c r="AD1114" s="192">
        <v>17802049.354584619</v>
      </c>
      <c r="AE1114" s="192">
        <f t="shared" si="76"/>
        <v>34109399.293499231</v>
      </c>
      <c r="AF1114" s="192">
        <f>HLOOKUP(MAX(T1114:AD1114),T1114:$AD$1158,COUNT(AD1114:$AD$1158),FALSE)</f>
        <v>150000</v>
      </c>
      <c r="AK1114">
        <v>1111</v>
      </c>
      <c r="AL1114" s="198">
        <v>23267503.732440777</v>
      </c>
    </row>
    <row r="1115" spans="13:38" x14ac:dyDescent="0.25">
      <c r="M1115">
        <v>1113</v>
      </c>
      <c r="N1115">
        <f t="shared" si="73"/>
        <v>-55</v>
      </c>
      <c r="O1115">
        <f t="shared" si="74"/>
        <v>11000</v>
      </c>
      <c r="P1115">
        <f t="shared" si="75"/>
        <v>0.5</v>
      </c>
      <c r="S1115">
        <v>1113</v>
      </c>
      <c r="T1115" s="192">
        <v>39177411.446277007</v>
      </c>
      <c r="U1115" s="192">
        <v>38326101.526331022</v>
      </c>
      <c r="V1115" s="192">
        <v>37355314.288355201</v>
      </c>
      <c r="W1115" s="192">
        <v>35894082.573784731</v>
      </c>
      <c r="X1115" s="192">
        <v>34252657.877604172</v>
      </c>
      <c r="Y1115" s="192">
        <v>32141296.517328963</v>
      </c>
      <c r="Z1115" s="192">
        <v>31221477.322048612</v>
      </c>
      <c r="AA1115" s="192">
        <v>29977668.366608795</v>
      </c>
      <c r="AB1115" s="192">
        <v>28619167.49051569</v>
      </c>
      <c r="AC1115" s="192">
        <v>26967104.009934418</v>
      </c>
      <c r="AD1115" s="192">
        <v>25251226.309317134</v>
      </c>
      <c r="AE1115" s="192">
        <f t="shared" si="76"/>
        <v>39177411.446277007</v>
      </c>
      <c r="AF1115" s="192">
        <f>HLOOKUP(MAX(T1115:AD1115),T1115:$AD$1158,COUNT(AD1115:$AD$1158),FALSE)</f>
        <v>150000</v>
      </c>
      <c r="AK1115">
        <v>1112</v>
      </c>
      <c r="AL1115" s="198">
        <v>29085349.676456131</v>
      </c>
    </row>
    <row r="1116" spans="13:38" x14ac:dyDescent="0.25">
      <c r="M1116">
        <v>1114</v>
      </c>
      <c r="N1116">
        <f t="shared" si="73"/>
        <v>-45</v>
      </c>
      <c r="O1116">
        <f t="shared" si="74"/>
        <v>11000</v>
      </c>
      <c r="P1116">
        <f t="shared" si="75"/>
        <v>0.5</v>
      </c>
      <c r="S1116">
        <v>1114</v>
      </c>
      <c r="T1116" s="192">
        <v>44137905.2734375</v>
      </c>
      <c r="U1116" s="192">
        <v>43716620.028774433</v>
      </c>
      <c r="V1116" s="192">
        <v>42813544.74103009</v>
      </c>
      <c r="W1116" s="192">
        <v>41724882.269965284</v>
      </c>
      <c r="X1116" s="192">
        <v>40173159.260063015</v>
      </c>
      <c r="Y1116" s="192">
        <v>38598853.624131948</v>
      </c>
      <c r="Z1116" s="192">
        <v>37815064.56163194</v>
      </c>
      <c r="AA1116" s="192">
        <v>36913323.346675672</v>
      </c>
      <c r="AB1116" s="192">
        <v>35721279.759034209</v>
      </c>
      <c r="AC1116" s="192">
        <v>34460679.796006948</v>
      </c>
      <c r="AD1116" s="192">
        <v>32861863.606770836</v>
      </c>
      <c r="AE1116" s="192">
        <f t="shared" si="76"/>
        <v>44137905.2734375</v>
      </c>
      <c r="AF1116" s="192">
        <f>HLOOKUP(MAX(T1116:AD1116),T1116:$AD$1158,COUNT(AD1116:$AD$1158),FALSE)</f>
        <v>150000</v>
      </c>
      <c r="AK1116">
        <v>1113</v>
      </c>
      <c r="AL1116" s="198">
        <v>35064903.132213905</v>
      </c>
    </row>
    <row r="1117" spans="13:38" x14ac:dyDescent="0.25">
      <c r="M1117">
        <v>1115</v>
      </c>
      <c r="N1117">
        <f t="shared" si="73"/>
        <v>-35</v>
      </c>
      <c r="O1117">
        <f t="shared" si="74"/>
        <v>11000</v>
      </c>
      <c r="P1117">
        <f t="shared" si="75"/>
        <v>0.5</v>
      </c>
      <c r="S1117">
        <v>1115</v>
      </c>
      <c r="T1117" s="192">
        <v>49270901.029610343</v>
      </c>
      <c r="U1117" s="192">
        <v>48925982.168692127</v>
      </c>
      <c r="V1117" s="192">
        <v>48390081.92274306</v>
      </c>
      <c r="W1117" s="192">
        <v>47397997.263213746</v>
      </c>
      <c r="X1117" s="192">
        <v>46371711.697048612</v>
      </c>
      <c r="Y1117" s="192">
        <v>44766741.395801187</v>
      </c>
      <c r="Z1117" s="192">
        <v>44230338.722511575</v>
      </c>
      <c r="AA1117" s="192">
        <v>43615895.363136582</v>
      </c>
      <c r="AB1117" s="192">
        <v>42672720.088252313</v>
      </c>
      <c r="AC1117" s="192">
        <v>41618113.124517754</v>
      </c>
      <c r="AD1117" s="192">
        <v>40266683.32449203</v>
      </c>
      <c r="AE1117" s="192">
        <f t="shared" si="76"/>
        <v>49270901.029610343</v>
      </c>
      <c r="AF1117" s="192">
        <f>HLOOKUP(MAX(T1117:AD1117),T1117:$AD$1158,COUNT(AD1117:$AD$1158),FALSE)</f>
        <v>150000</v>
      </c>
      <c r="AK1117">
        <v>1114</v>
      </c>
      <c r="AL1117" s="198">
        <v>40917599.833070293</v>
      </c>
    </row>
    <row r="1118" spans="13:38" x14ac:dyDescent="0.25">
      <c r="M1118">
        <v>1116</v>
      </c>
      <c r="N1118">
        <f t="shared" si="73"/>
        <v>-25</v>
      </c>
      <c r="O1118">
        <f t="shared" si="74"/>
        <v>11000</v>
      </c>
      <c r="P1118">
        <f t="shared" si="75"/>
        <v>0.5</v>
      </c>
      <c r="S1118">
        <v>1116</v>
      </c>
      <c r="T1118" s="192">
        <v>54231394.856770836</v>
      </c>
      <c r="U1118" s="192">
        <v>54248256.8359375</v>
      </c>
      <c r="V1118" s="192">
        <v>53815810.526781119</v>
      </c>
      <c r="W1118" s="192">
        <v>53337545.030381955</v>
      </c>
      <c r="X1118" s="192">
        <v>52292213.079507463</v>
      </c>
      <c r="Y1118" s="192">
        <v>51106066.120916933</v>
      </c>
      <c r="Z1118" s="192">
        <v>50946900.499131948</v>
      </c>
      <c r="AA1118" s="192">
        <v>50463745.1171875</v>
      </c>
      <c r="AB1118" s="192">
        <v>49865897.814589769</v>
      </c>
      <c r="AC1118" s="192">
        <v>48974487.907503858</v>
      </c>
      <c r="AD1118" s="192">
        <v>48019263.78038194</v>
      </c>
      <c r="AE1118" s="192">
        <f t="shared" si="76"/>
        <v>54248256.8359375</v>
      </c>
      <c r="AF1118" s="192">
        <f>HLOOKUP(MAX(T1118:AD1118),T1118:$AD$1158,COUNT(AD1118:$AD$1158),FALSE)</f>
        <v>155000</v>
      </c>
      <c r="AK1118">
        <v>1115</v>
      </c>
      <c r="AL1118" s="198">
        <v>46973824.953878336</v>
      </c>
    </row>
    <row r="1119" spans="13:38" x14ac:dyDescent="0.25">
      <c r="M1119">
        <v>1117</v>
      </c>
      <c r="N1119">
        <f t="shared" si="73"/>
        <v>-15</v>
      </c>
      <c r="O1119">
        <f t="shared" si="74"/>
        <v>11000</v>
      </c>
      <c r="P1119">
        <f t="shared" si="75"/>
        <v>0.5</v>
      </c>
      <c r="S1119">
        <v>1117</v>
      </c>
      <c r="T1119" s="192">
        <v>59299407.009548619</v>
      </c>
      <c r="U1119" s="192">
        <v>59426599.050765187</v>
      </c>
      <c r="V1119" s="192">
        <v>59496353.624131955</v>
      </c>
      <c r="W1119" s="192">
        <v>59010660.02363041</v>
      </c>
      <c r="X1119" s="192">
        <v>58377275.290155612</v>
      </c>
      <c r="Y1119" s="192">
        <v>57310901.511863433</v>
      </c>
      <c r="Z1119" s="192">
        <v>57362174.660011582</v>
      </c>
      <c r="AA1119" s="192">
        <v>57126405.66727753</v>
      </c>
      <c r="AB1119" s="192">
        <v>56817338.143807873</v>
      </c>
      <c r="AC1119" s="192">
        <v>56174796.549479172</v>
      </c>
      <c r="AD1119" s="192">
        <v>55424083.498103134</v>
      </c>
      <c r="AE1119" s="192">
        <f t="shared" si="76"/>
        <v>59496353.624131955</v>
      </c>
      <c r="AF1119" s="192">
        <f>HLOOKUP(MAX(T1119:AD1119),T1119:$AD$1158,COUNT(AD1119:$AD$1158),FALSE)</f>
        <v>160000</v>
      </c>
      <c r="AK1119">
        <v>1116</v>
      </c>
      <c r="AL1119" s="198">
        <v>52826521.654734738</v>
      </c>
    </row>
    <row r="1120" spans="13:38" x14ac:dyDescent="0.25">
      <c r="M1120">
        <v>1118</v>
      </c>
      <c r="N1120">
        <f t="shared" si="73"/>
        <v>-10</v>
      </c>
      <c r="O1120">
        <f t="shared" si="74"/>
        <v>11000</v>
      </c>
      <c r="P1120">
        <f t="shared" si="75"/>
        <v>0.5</v>
      </c>
      <c r="S1120">
        <v>1118</v>
      </c>
      <c r="T1120" s="192">
        <v>61959953.884548619</v>
      </c>
      <c r="U1120" s="192">
        <v>62220625.743473507</v>
      </c>
      <c r="V1120" s="192">
        <v>62423860.134548619</v>
      </c>
      <c r="W1120" s="192">
        <v>62071646.35175541</v>
      </c>
      <c r="X1120" s="192">
        <v>61571741.435988948</v>
      </c>
      <c r="Y1120" s="192">
        <v>60638847.475405104</v>
      </c>
      <c r="Z1120" s="192">
        <v>60823600.441261582</v>
      </c>
      <c r="AA1120" s="192">
        <v>60721311.266235858</v>
      </c>
      <c r="AB1120" s="192">
        <v>60545723.560474545</v>
      </c>
      <c r="AC1120" s="192">
        <v>60036661.783854172</v>
      </c>
      <c r="AD1120" s="192">
        <v>59419428.550186485</v>
      </c>
      <c r="AE1120" s="192">
        <f t="shared" si="76"/>
        <v>62423860.134548619</v>
      </c>
      <c r="AF1120" s="192">
        <f>HLOOKUP(MAX(T1120:AD1120),T1120:$AD$1158,COUNT(AD1120:$AD$1158),FALSE)</f>
        <v>160000</v>
      </c>
      <c r="AK1120">
        <v>1117</v>
      </c>
      <c r="AL1120" s="198">
        <v>58806075.110492513</v>
      </c>
    </row>
    <row r="1121" spans="13:38" x14ac:dyDescent="0.25">
      <c r="M1121">
        <v>1119</v>
      </c>
      <c r="N1121">
        <f t="shared" si="73"/>
        <v>-5</v>
      </c>
      <c r="O1121">
        <f t="shared" si="74"/>
        <v>11000</v>
      </c>
      <c r="P1121">
        <f t="shared" si="75"/>
        <v>0.5</v>
      </c>
      <c r="S1121">
        <v>1119</v>
      </c>
      <c r="T1121" s="192">
        <v>64230362.835165903</v>
      </c>
      <c r="U1121" s="192">
        <v>64848137.478298604</v>
      </c>
      <c r="V1121" s="192">
        <v>64922082.228170022</v>
      </c>
      <c r="W1121" s="192">
        <v>64841459.719810963</v>
      </c>
      <c r="X1121" s="192">
        <v>64333242.368344918</v>
      </c>
      <c r="Y1121" s="192">
        <v>63731510.999389157</v>
      </c>
      <c r="Z1121" s="192">
        <v>63955761.899594918</v>
      </c>
      <c r="AA1121" s="192">
        <v>64101972.113715276</v>
      </c>
      <c r="AB1121" s="192">
        <v>63919450.412326381</v>
      </c>
      <c r="AC1121" s="192">
        <v>63625497.022087194</v>
      </c>
      <c r="AD1121" s="192">
        <v>63034720.795556843</v>
      </c>
      <c r="AE1121" s="192">
        <f t="shared" si="76"/>
        <v>64922082.228170022</v>
      </c>
      <c r="AF1121" s="192">
        <f>HLOOKUP(MAX(T1121:AD1121),T1121:$AD$1158,COUNT(AD1121:$AD$1158),FALSE)</f>
        <v>160000</v>
      </c>
      <c r="AK1121">
        <v>1118</v>
      </c>
      <c r="AL1121" s="198">
        <v>61484843.684321977</v>
      </c>
    </row>
    <row r="1122" spans="13:38" x14ac:dyDescent="0.25">
      <c r="M1122">
        <v>1120</v>
      </c>
      <c r="N1122">
        <f t="shared" si="73"/>
        <v>0</v>
      </c>
      <c r="O1122">
        <f t="shared" si="74"/>
        <v>11000</v>
      </c>
      <c r="P1122">
        <f t="shared" si="75"/>
        <v>0.5</v>
      </c>
      <c r="S1122">
        <v>1120</v>
      </c>
      <c r="T1122" s="192">
        <v>66890909.710165903</v>
      </c>
      <c r="U1122" s="192">
        <v>67642164.171006963</v>
      </c>
      <c r="V1122" s="192">
        <v>67849588.738586679</v>
      </c>
      <c r="W1122" s="192">
        <v>67902446.047935963</v>
      </c>
      <c r="X1122" s="192">
        <v>67527708.514178231</v>
      </c>
      <c r="Y1122" s="192">
        <v>67059456.962930813</v>
      </c>
      <c r="Z1122" s="192">
        <v>67417187.680844918</v>
      </c>
      <c r="AA1122" s="192">
        <v>67696877.712673619</v>
      </c>
      <c r="AB1122" s="192">
        <v>67647835.828993067</v>
      </c>
      <c r="AC1122" s="192">
        <v>67487362.256462187</v>
      </c>
      <c r="AD1122" s="192">
        <v>67030065.847640172</v>
      </c>
      <c r="AE1122" s="192">
        <f t="shared" si="76"/>
        <v>67902446.047935963</v>
      </c>
      <c r="AF1122" s="192">
        <f>HLOOKUP(MAX(T1122:AD1122),T1122:$AD$1158,COUNT(AD1122:$AD$1158),FALSE)</f>
        <v>165000</v>
      </c>
      <c r="AK1122">
        <v>1119</v>
      </c>
      <c r="AL1122" s="198">
        <v>64623921.054507852</v>
      </c>
    </row>
    <row r="1123" spans="13:38" x14ac:dyDescent="0.25">
      <c r="M1123">
        <v>1121</v>
      </c>
      <c r="N1123">
        <f t="shared" si="73"/>
        <v>10</v>
      </c>
      <c r="O1123">
        <f t="shared" si="74"/>
        <v>11000</v>
      </c>
      <c r="P1123">
        <f t="shared" si="75"/>
        <v>0.5</v>
      </c>
      <c r="S1123">
        <v>1121</v>
      </c>
      <c r="T1123" s="192">
        <v>72053443.467881963</v>
      </c>
      <c r="U1123" s="192">
        <v>72820506.385834619</v>
      </c>
      <c r="V1123" s="192">
        <v>73426125.920299649</v>
      </c>
      <c r="W1123" s="192">
        <v>73609544.813368067</v>
      </c>
      <c r="X1123" s="192">
        <v>73690795.255433381</v>
      </c>
      <c r="Y1123" s="192">
        <v>73264292.353877336</v>
      </c>
      <c r="Z1123" s="192">
        <v>73870891.384548604</v>
      </c>
      <c r="AA1123" s="192">
        <v>74359538.262763634</v>
      </c>
      <c r="AB1123" s="192">
        <v>74557882.76829347</v>
      </c>
      <c r="AC1123" s="192">
        <v>74687670.898437515</v>
      </c>
      <c r="AD1123" s="192">
        <v>74479242.802372709</v>
      </c>
      <c r="AE1123" s="192">
        <f t="shared" si="76"/>
        <v>74687670.898437515</v>
      </c>
      <c r="AF1123" s="192">
        <f>HLOOKUP(MAX(T1123:AD1123),T1123:$AD$1158,COUNT(AD1123:$AD$1158),FALSE)</f>
        <v>195000</v>
      </c>
      <c r="AK1123">
        <v>1120</v>
      </c>
      <c r="AL1123" s="198">
        <v>67575919.561971053</v>
      </c>
    </row>
    <row r="1124" spans="13:38" x14ac:dyDescent="0.25">
      <c r="M1124">
        <v>1122</v>
      </c>
      <c r="N1124">
        <f t="shared" si="73"/>
        <v>20</v>
      </c>
      <c r="O1124">
        <f t="shared" si="74"/>
        <v>11000</v>
      </c>
      <c r="P1124">
        <f t="shared" si="75"/>
        <v>0.5</v>
      </c>
      <c r="S1124">
        <v>1122</v>
      </c>
      <c r="T1124" s="192">
        <v>76984399.293499246</v>
      </c>
      <c r="U1124" s="192">
        <v>78142781.053079993</v>
      </c>
      <c r="V1124" s="192">
        <v>78884356.372974545</v>
      </c>
      <c r="W1124" s="192">
        <v>79515108.808352634</v>
      </c>
      <c r="X1124" s="192">
        <v>79646762.333622679</v>
      </c>
      <c r="Y1124" s="192">
        <v>79603617.078993052</v>
      </c>
      <c r="Z1124" s="192">
        <v>80549023.618344903</v>
      </c>
      <c r="AA1124" s="192">
        <v>81207388.016814575</v>
      </c>
      <c r="AB1124" s="192">
        <v>81792453.884548604</v>
      </c>
      <c r="AC1124" s="192">
        <v>82044045.681423619</v>
      </c>
      <c r="AD1124" s="192">
        <v>82187466.021251291</v>
      </c>
      <c r="AE1124" s="192">
        <f t="shared" si="76"/>
        <v>82187466.021251291</v>
      </c>
      <c r="AF1124" s="192">
        <f>HLOOKUP(MAX(T1124:AD1124),T1124:$AD$1158,COUNT(AD1124:$AD$1158),FALSE)</f>
        <v>200000</v>
      </c>
      <c r="AK1124">
        <v>1121</v>
      </c>
      <c r="AL1124" s="198">
        <v>73393765.505986422</v>
      </c>
    </row>
    <row r="1125" spans="13:38" x14ac:dyDescent="0.25">
      <c r="M1125">
        <v>1123</v>
      </c>
      <c r="N1125">
        <f t="shared" si="73"/>
        <v>30</v>
      </c>
      <c r="O1125">
        <f t="shared" si="74"/>
        <v>11000</v>
      </c>
      <c r="P1125">
        <f t="shared" si="75"/>
        <v>0.5</v>
      </c>
      <c r="S1125">
        <v>1123</v>
      </c>
      <c r="T1125" s="192">
        <v>82052411.446277007</v>
      </c>
      <c r="U1125" s="192">
        <v>83352143.192997694</v>
      </c>
      <c r="V1125" s="192">
        <v>84532397.62168853</v>
      </c>
      <c r="W1125" s="192">
        <v>85222207.573784724</v>
      </c>
      <c r="X1125" s="192">
        <v>85731824.544270843</v>
      </c>
      <c r="Y1125" s="192">
        <v>85771504.850662306</v>
      </c>
      <c r="Z1125" s="192">
        <v>87002727.322048604</v>
      </c>
      <c r="AA1125" s="192">
        <v>87909960.03327547</v>
      </c>
      <c r="AB1125" s="192">
        <v>88702500.823849022</v>
      </c>
      <c r="AC1125" s="192">
        <v>89201479.009934425</v>
      </c>
      <c r="AD1125" s="192">
        <v>89636642.975983799</v>
      </c>
      <c r="AE1125" s="192">
        <f t="shared" si="76"/>
        <v>89636642.975983799</v>
      </c>
      <c r="AF1125" s="192">
        <f>HLOOKUP(MAX(T1125:AD1125),T1125:$AD$1158,COUNT(AD1125:$AD$1158),FALSE)</f>
        <v>200000</v>
      </c>
      <c r="AK1125">
        <v>1122</v>
      </c>
      <c r="AL1125" s="198">
        <v>79373318.961744174</v>
      </c>
    </row>
    <row r="1126" spans="13:38" x14ac:dyDescent="0.25">
      <c r="M1126">
        <v>1124</v>
      </c>
      <c r="N1126">
        <f t="shared" si="73"/>
        <v>40</v>
      </c>
      <c r="O1126">
        <f t="shared" si="74"/>
        <v>11000</v>
      </c>
      <c r="P1126">
        <f t="shared" si="75"/>
        <v>0.5</v>
      </c>
      <c r="S1126">
        <v>1124</v>
      </c>
      <c r="T1126" s="192">
        <v>87012905.2734375</v>
      </c>
      <c r="U1126" s="192">
        <v>88742661.695441097</v>
      </c>
      <c r="V1126" s="192">
        <v>89990628.074363425</v>
      </c>
      <c r="W1126" s="192">
        <v>91053007.269965291</v>
      </c>
      <c r="X1126" s="192">
        <v>91652325.926729679</v>
      </c>
      <c r="Y1126" s="192">
        <v>92229061.957465276</v>
      </c>
      <c r="Z1126" s="192">
        <v>93596314.561631963</v>
      </c>
      <c r="AA1126" s="192">
        <v>94845615.013342336</v>
      </c>
      <c r="AB1126" s="192">
        <v>95804613.09236756</v>
      </c>
      <c r="AC1126" s="192">
        <v>96695054.796006948</v>
      </c>
      <c r="AD1126" s="192">
        <v>97247280.2734375</v>
      </c>
      <c r="AE1126" s="192">
        <f t="shared" si="76"/>
        <v>97247280.2734375</v>
      </c>
      <c r="AF1126" s="192">
        <f>HLOOKUP(MAX(T1126:AD1126),T1126:$AD$1158,COUNT(AD1126:$AD$1158),FALSE)</f>
        <v>200000</v>
      </c>
      <c r="AK1126">
        <v>1123</v>
      </c>
      <c r="AL1126" s="198">
        <v>85226015.662600577</v>
      </c>
    </row>
    <row r="1127" spans="13:38" x14ac:dyDescent="0.25">
      <c r="M1127">
        <v>1125</v>
      </c>
      <c r="N1127">
        <f t="shared" si="73"/>
        <v>50</v>
      </c>
      <c r="O1127">
        <f t="shared" si="74"/>
        <v>11000</v>
      </c>
      <c r="P1127">
        <f t="shared" si="75"/>
        <v>0.5</v>
      </c>
      <c r="S1127">
        <v>1125</v>
      </c>
      <c r="T1127" s="192">
        <v>92145901.029610336</v>
      </c>
      <c r="U1127" s="192">
        <v>93952023.835358799</v>
      </c>
      <c r="V1127" s="192">
        <v>95567165.256076396</v>
      </c>
      <c r="W1127" s="192">
        <v>96726122.263213754</v>
      </c>
      <c r="X1127" s="192">
        <v>97850878.363715276</v>
      </c>
      <c r="Y1127" s="192">
        <v>98396949.72913453</v>
      </c>
      <c r="Z1127" s="192">
        <v>100011588.72251159</v>
      </c>
      <c r="AA1127" s="192">
        <v>101548187.02980323</v>
      </c>
      <c r="AB1127" s="192">
        <v>102756053.42158566</v>
      </c>
      <c r="AC1127" s="192">
        <v>103852488.12451775</v>
      </c>
      <c r="AD1127" s="192">
        <v>104652099.99115869</v>
      </c>
      <c r="AE1127" s="192">
        <f t="shared" si="76"/>
        <v>104652099.99115869</v>
      </c>
      <c r="AF1127" s="192">
        <f>HLOOKUP(MAX(T1127:AD1127),T1127:$AD$1158,COUNT(AD1127:$AD$1158),FALSE)</f>
        <v>200000</v>
      </c>
      <c r="AK1127">
        <v>1124</v>
      </c>
      <c r="AL1127" s="198">
        <v>91282240.783408612</v>
      </c>
    </row>
    <row r="1128" spans="13:38" x14ac:dyDescent="0.25">
      <c r="M1128">
        <v>1126</v>
      </c>
      <c r="N1128">
        <f t="shared" si="73"/>
        <v>-75</v>
      </c>
      <c r="O1128">
        <f t="shared" si="74"/>
        <v>13000</v>
      </c>
      <c r="P1128">
        <f t="shared" si="75"/>
        <v>0.5</v>
      </c>
      <c r="S1128">
        <v>1126</v>
      </c>
      <c r="T1128" s="192">
        <v>28603638.780381948</v>
      </c>
      <c r="U1128" s="192">
        <v>27267291.686760549</v>
      </c>
      <c r="V1128" s="192">
        <v>25767403.408725567</v>
      </c>
      <c r="W1128" s="192">
        <v>23846960.177951396</v>
      </c>
      <c r="X1128" s="192">
        <v>21821708.160525978</v>
      </c>
      <c r="Y1128" s="192">
        <v>19291343.135127313</v>
      </c>
      <c r="Z1128" s="192">
        <v>17778287.217881948</v>
      </c>
      <c r="AA1128" s="192">
        <v>16146284.50118956</v>
      </c>
      <c r="AB1128" s="192">
        <v>14224974.058802728</v>
      </c>
      <c r="AC1128" s="192">
        <v>12233660.481770834</v>
      </c>
      <c r="AD1128" s="192">
        <v>9905577.4377893526</v>
      </c>
      <c r="AE1128" s="192">
        <f t="shared" si="76"/>
        <v>28603638.780381948</v>
      </c>
      <c r="AF1128" s="192">
        <f>HLOOKUP(MAX(T1128:AD1128),T1128:$AD$1158,COUNT(AD1128:$AD$1158),FALSE)</f>
        <v>150000</v>
      </c>
      <c r="AK1128">
        <v>1125</v>
      </c>
      <c r="AL1128" s="198">
        <v>97134937.484265029</v>
      </c>
    </row>
    <row r="1129" spans="13:38" x14ac:dyDescent="0.25">
      <c r="M1129">
        <v>1127</v>
      </c>
      <c r="N1129">
        <f t="shared" si="73"/>
        <v>-65</v>
      </c>
      <c r="O1129">
        <f t="shared" si="74"/>
        <v>13000</v>
      </c>
      <c r="P1129">
        <f t="shared" si="75"/>
        <v>0.5</v>
      </c>
      <c r="S1129">
        <v>1127</v>
      </c>
      <c r="T1129" s="192">
        <v>33459120.792341821</v>
      </c>
      <c r="U1129" s="192">
        <v>32511994.73942259</v>
      </c>
      <c r="V1129" s="192">
        <v>31149707.935474545</v>
      </c>
      <c r="W1129" s="192">
        <v>29673957.911361884</v>
      </c>
      <c r="X1129" s="192">
        <v>27701749.312789354</v>
      </c>
      <c r="Y1129" s="192">
        <v>25553096.245659728</v>
      </c>
      <c r="Z1129" s="192">
        <v>24377853.190104168</v>
      </c>
      <c r="AA1129" s="192">
        <v>22916562.640657153</v>
      </c>
      <c r="AB1129" s="192">
        <v>21380526.80121528</v>
      </c>
      <c r="AC1129" s="192">
        <v>19512463.650173616</v>
      </c>
      <c r="AD1129" s="192">
        <v>17535234.395093881</v>
      </c>
      <c r="AE1129" s="192">
        <f t="shared" si="76"/>
        <v>33459120.792341821</v>
      </c>
      <c r="AF1129" s="192">
        <f>HLOOKUP(MAX(T1129:AD1129),T1129:$AD$1158,COUNT(AD1129:$AD$1158),FALSE)</f>
        <v>150000</v>
      </c>
      <c r="AK1129">
        <v>1126</v>
      </c>
      <c r="AL1129" s="198">
        <v>22857005.520341489</v>
      </c>
    </row>
    <row r="1130" spans="13:38" x14ac:dyDescent="0.25">
      <c r="M1130">
        <v>1128</v>
      </c>
      <c r="N1130">
        <f t="shared" si="73"/>
        <v>-55</v>
      </c>
      <c r="O1130">
        <f t="shared" si="74"/>
        <v>13000</v>
      </c>
      <c r="P1130">
        <f t="shared" si="75"/>
        <v>0.5</v>
      </c>
      <c r="S1130">
        <v>1128</v>
      </c>
      <c r="T1130" s="192">
        <v>38449561.330536269</v>
      </c>
      <c r="U1130" s="192">
        <v>37645430.953414358</v>
      </c>
      <c r="V1130" s="192">
        <v>36719182.922614455</v>
      </c>
      <c r="W1130" s="192">
        <v>35305130.75086806</v>
      </c>
      <c r="X1130" s="192">
        <v>33709239.908854172</v>
      </c>
      <c r="Y1130" s="192">
        <v>31645510.20367156</v>
      </c>
      <c r="Z1130" s="192">
        <v>30755630.967881948</v>
      </c>
      <c r="AA1130" s="192">
        <v>29543208.731192127</v>
      </c>
      <c r="AB1130" s="192">
        <v>28215099.926858284</v>
      </c>
      <c r="AC1130" s="192">
        <v>26594423.165027011</v>
      </c>
      <c r="AD1130" s="192">
        <v>24908485.423900466</v>
      </c>
      <c r="AE1130" s="192">
        <f t="shared" si="76"/>
        <v>38449561.330536269</v>
      </c>
      <c r="AF1130" s="192">
        <f>HLOOKUP(MAX(T1130:AD1130),T1130:$AD$1158,COUNT(AD1130:$AD$1158),FALSE)</f>
        <v>150000</v>
      </c>
      <c r="AK1130">
        <v>1127</v>
      </c>
      <c r="AL1130" s="198">
        <v>28599377.650699444</v>
      </c>
    </row>
    <row r="1131" spans="13:38" x14ac:dyDescent="0.25">
      <c r="M1131">
        <v>1129</v>
      </c>
      <c r="N1131">
        <f t="shared" si="73"/>
        <v>-45</v>
      </c>
      <c r="O1131">
        <f t="shared" si="74"/>
        <v>13000</v>
      </c>
      <c r="P1131">
        <f t="shared" si="75"/>
        <v>0.5</v>
      </c>
      <c r="S1131">
        <v>1129</v>
      </c>
      <c r="T1131" s="192">
        <v>43334129.231770836</v>
      </c>
      <c r="U1131" s="192">
        <v>42957383.194283694</v>
      </c>
      <c r="V1131" s="192">
        <v>42101487.449363425</v>
      </c>
      <c r="W1131" s="192">
        <v>41058358.832465284</v>
      </c>
      <c r="X1131" s="192">
        <v>39554267.477655612</v>
      </c>
      <c r="Y1131" s="192">
        <v>38024048.936631948</v>
      </c>
      <c r="Z1131" s="192">
        <v>37271646.592881948</v>
      </c>
      <c r="AA1131" s="192">
        <v>36400297.449684925</v>
      </c>
      <c r="AB1131" s="192">
        <v>35239640.58079347</v>
      </c>
      <c r="AC1131" s="192">
        <v>34008980.577256948</v>
      </c>
      <c r="AD1131" s="192">
        <v>32441551.106770836</v>
      </c>
      <c r="AE1131" s="192">
        <f t="shared" si="76"/>
        <v>43334129.231770836</v>
      </c>
      <c r="AF1131" s="192">
        <f>HLOOKUP(MAX(T1131:AD1131),T1131:$AD$1158,COUNT(AD1131:$AD$1158),FALSE)</f>
        <v>150000</v>
      </c>
      <c r="AK1131">
        <v>1128</v>
      </c>
      <c r="AL1131" s="198">
        <v>34501359.491873868</v>
      </c>
    </row>
    <row r="1132" spans="13:38" x14ac:dyDescent="0.25">
      <c r="M1132">
        <v>1130</v>
      </c>
      <c r="N1132">
        <f t="shared" si="73"/>
        <v>-35</v>
      </c>
      <c r="O1132">
        <f t="shared" si="74"/>
        <v>13000</v>
      </c>
      <c r="P1132">
        <f t="shared" si="75"/>
        <v>0.5</v>
      </c>
      <c r="S1132">
        <v>1130</v>
      </c>
      <c r="T1132" s="192">
        <v>48388558.726369604</v>
      </c>
      <c r="U1132" s="192">
        <v>48090819.408275463</v>
      </c>
      <c r="V1132" s="192">
        <v>47600453.01649306</v>
      </c>
      <c r="W1132" s="192">
        <v>46656000.012056336</v>
      </c>
      <c r="X1132" s="192">
        <v>45673801.540798612</v>
      </c>
      <c r="Y1132" s="192">
        <v>44116462.894643784</v>
      </c>
      <c r="Z1132" s="192">
        <v>43611446.940104172</v>
      </c>
      <c r="AA1132" s="192">
        <v>43026943.540219918</v>
      </c>
      <c r="AB1132" s="192">
        <v>42115154.984085649</v>
      </c>
      <c r="AC1132" s="192">
        <v>41090940.092110343</v>
      </c>
      <c r="AD1132" s="192">
        <v>39770897.010834619</v>
      </c>
      <c r="AE1132" s="192">
        <f t="shared" si="76"/>
        <v>48388558.726369604</v>
      </c>
      <c r="AF1132" s="192">
        <f>HLOOKUP(MAX(T1132:AD1132),T1132:$AD$1158,COUNT(AD1132:$AD$1158),FALSE)</f>
        <v>150000</v>
      </c>
      <c r="AK1132">
        <v>1129</v>
      </c>
      <c r="AL1132" s="198">
        <v>40278130.266804338</v>
      </c>
    </row>
    <row r="1133" spans="13:38" x14ac:dyDescent="0.25">
      <c r="M1133">
        <v>1131</v>
      </c>
      <c r="N1133">
        <f t="shared" si="73"/>
        <v>-25</v>
      </c>
      <c r="O1133">
        <f t="shared" si="74"/>
        <v>13000</v>
      </c>
      <c r="P1133">
        <f t="shared" si="75"/>
        <v>0.5</v>
      </c>
      <c r="S1133">
        <v>1131</v>
      </c>
      <c r="T1133" s="192">
        <v>53273126.627604172</v>
      </c>
      <c r="U1133" s="192">
        <v>53335522.4609375</v>
      </c>
      <c r="V1133" s="192">
        <v>52950707.806873724</v>
      </c>
      <c r="W1133" s="192">
        <v>52516529.405381948</v>
      </c>
      <c r="X1133" s="192">
        <v>51518829.109600052</v>
      </c>
      <c r="Y1133" s="192">
        <v>50378216.005176187</v>
      </c>
      <c r="Z1133" s="192">
        <v>50248990.342881948</v>
      </c>
      <c r="AA1133" s="192">
        <v>49797221.6796875</v>
      </c>
      <c r="AB1133" s="192">
        <v>49229766.44884903</v>
      </c>
      <c r="AC1133" s="192">
        <v>48369743.260513127</v>
      </c>
      <c r="AD1133" s="192">
        <v>47444459.09288194</v>
      </c>
      <c r="AE1133" s="192">
        <f t="shared" si="76"/>
        <v>53335522.4609375</v>
      </c>
      <c r="AF1133" s="192">
        <f>HLOOKUP(MAX(T1133:AD1133),T1133:$AD$1158,COUNT(AD1133:$AD$1158),FALSE)</f>
        <v>155000</v>
      </c>
      <c r="AK1133">
        <v>1130</v>
      </c>
      <c r="AL1133" s="198">
        <v>46255789.126038313</v>
      </c>
    </row>
    <row r="1134" spans="13:38" x14ac:dyDescent="0.25">
      <c r="M1134">
        <v>1132</v>
      </c>
      <c r="N1134">
        <f t="shared" si="73"/>
        <v>-15</v>
      </c>
      <c r="O1134">
        <f t="shared" si="74"/>
        <v>13000</v>
      </c>
      <c r="P1134">
        <f t="shared" si="75"/>
        <v>0.5</v>
      </c>
      <c r="S1134">
        <v>1132</v>
      </c>
      <c r="T1134" s="192">
        <v>58263567.165798612</v>
      </c>
      <c r="U1134" s="192">
        <v>58438390.862107776</v>
      </c>
      <c r="V1134" s="192">
        <v>58552232.530381955</v>
      </c>
      <c r="W1134" s="192">
        <v>58114170.584973</v>
      </c>
      <c r="X1134" s="192">
        <v>57526319.705664866</v>
      </c>
      <c r="Y1134" s="192">
        <v>56507125.470196754</v>
      </c>
      <c r="Z1134" s="192">
        <v>56588790.690104172</v>
      </c>
      <c r="AA1134" s="192">
        <v>56384408.416120112</v>
      </c>
      <c r="AB1134" s="192">
        <v>56105280.852141209</v>
      </c>
      <c r="AC1134" s="192">
        <v>55494125.9765625</v>
      </c>
      <c r="AD1134" s="192">
        <v>54773804.996945739</v>
      </c>
      <c r="AE1134" s="192">
        <f t="shared" si="76"/>
        <v>58552232.530381955</v>
      </c>
      <c r="AF1134" s="192">
        <f>HLOOKUP(MAX(T1134:AD1134),T1134:$AD$1158,COUNT(AD1134:$AD$1158),FALSE)</f>
        <v>160000</v>
      </c>
      <c r="AK1134">
        <v>1131</v>
      </c>
      <c r="AL1134" s="198">
        <v>52032559.900968775</v>
      </c>
    </row>
    <row r="1135" spans="13:38" x14ac:dyDescent="0.25">
      <c r="M1135">
        <v>1133</v>
      </c>
      <c r="N1135">
        <f t="shared" si="73"/>
        <v>-10</v>
      </c>
      <c r="O1135">
        <f t="shared" si="74"/>
        <v>13000</v>
      </c>
      <c r="P1135">
        <f t="shared" si="75"/>
        <v>0.5</v>
      </c>
      <c r="S1135">
        <v>1133</v>
      </c>
      <c r="T1135" s="192">
        <v>60883391.384548612</v>
      </c>
      <c r="U1135" s="192">
        <v>61191694.898566112</v>
      </c>
      <c r="V1135" s="192">
        <v>61439016.384548619</v>
      </c>
      <c r="W1135" s="192">
        <v>61134434.256848</v>
      </c>
      <c r="X1135" s="192">
        <v>60680063.195248201</v>
      </c>
      <c r="Y1135" s="192">
        <v>59794348.777488433</v>
      </c>
      <c r="Z1135" s="192">
        <v>60009493.815104172</v>
      </c>
      <c r="AA1135" s="192">
        <v>59938591.358828448</v>
      </c>
      <c r="AB1135" s="192">
        <v>59792943.612557873</v>
      </c>
      <c r="AC1135" s="192">
        <v>59315268.5546875</v>
      </c>
      <c r="AD1135" s="192">
        <v>58728427.392779067</v>
      </c>
      <c r="AE1135" s="192">
        <f t="shared" si="76"/>
        <v>61439016.384548619</v>
      </c>
      <c r="AF1135" s="192">
        <f>HLOOKUP(MAX(T1135:AD1135),T1135:$AD$1158,COUNT(AD1135:$AD$1158),FALSE)</f>
        <v>160000</v>
      </c>
      <c r="AK1135">
        <v>1132</v>
      </c>
      <c r="AL1135" s="198">
        <v>57934541.742143221</v>
      </c>
    </row>
    <row r="1136" spans="13:38" x14ac:dyDescent="0.25">
      <c r="M1136">
        <v>1134</v>
      </c>
      <c r="N1136">
        <f t="shared" si="73"/>
        <v>-5</v>
      </c>
      <c r="O1136">
        <f t="shared" si="74"/>
        <v>13000</v>
      </c>
      <c r="P1136">
        <f t="shared" si="75"/>
        <v>0.5</v>
      </c>
      <c r="S1136">
        <v>1134</v>
      </c>
      <c r="T1136" s="192">
        <v>63119049.1777585</v>
      </c>
      <c r="U1136" s="192">
        <v>63780910.915798612</v>
      </c>
      <c r="V1136" s="192">
        <v>63902487.320762604</v>
      </c>
      <c r="W1136" s="192">
        <v>63867398.666570216</v>
      </c>
      <c r="X1136" s="192">
        <v>63406360.857928239</v>
      </c>
      <c r="Y1136" s="192">
        <v>62849168.69614841</v>
      </c>
      <c r="Z1136" s="192">
        <v>63104806.315104172</v>
      </c>
      <c r="AA1136" s="192">
        <v>63280956.488715276</v>
      </c>
      <c r="AB1136" s="192">
        <v>63129821.506076396</v>
      </c>
      <c r="AC1136" s="192">
        <v>62866260.187596455</v>
      </c>
      <c r="AD1136" s="192">
        <v>62306870.679816112</v>
      </c>
      <c r="AE1136" s="192">
        <f t="shared" si="76"/>
        <v>63902487.320762604</v>
      </c>
      <c r="AF1136" s="192">
        <f>HLOOKUP(MAX(T1136:AD1136),T1136:$AD$1158,COUNT(AD1136:$AD$1158),FALSE)</f>
        <v>160000</v>
      </c>
      <c r="AK1136">
        <v>1133</v>
      </c>
      <c r="AL1136" s="198">
        <v>60578559.158565283</v>
      </c>
    </row>
    <row r="1137" spans="13:38" x14ac:dyDescent="0.25">
      <c r="M1137">
        <v>1135</v>
      </c>
      <c r="N1137">
        <f t="shared" si="73"/>
        <v>0</v>
      </c>
      <c r="O1137">
        <f t="shared" si="74"/>
        <v>13000</v>
      </c>
      <c r="P1137">
        <f t="shared" si="75"/>
        <v>0.5</v>
      </c>
      <c r="S1137">
        <v>1135</v>
      </c>
      <c r="T1137" s="192">
        <v>65738873.3965085</v>
      </c>
      <c r="U1137" s="192">
        <v>66534214.952256963</v>
      </c>
      <c r="V1137" s="192">
        <v>66789271.174929276</v>
      </c>
      <c r="W1137" s="192">
        <v>66887662.338445216</v>
      </c>
      <c r="X1137" s="192">
        <v>66560104.34751159</v>
      </c>
      <c r="Y1137" s="192">
        <v>66136392.003440082</v>
      </c>
      <c r="Z1137" s="192">
        <v>66525509.440104172</v>
      </c>
      <c r="AA1137" s="192">
        <v>66835139.431423619</v>
      </c>
      <c r="AB1137" s="192">
        <v>66817484.266493052</v>
      </c>
      <c r="AC1137" s="192">
        <v>66687402.765721455</v>
      </c>
      <c r="AD1137" s="192">
        <v>66261493.07564944</v>
      </c>
      <c r="AE1137" s="192">
        <f t="shared" si="76"/>
        <v>66887662.338445216</v>
      </c>
      <c r="AF1137" s="192">
        <f>HLOOKUP(MAX(T1137:AD1137),T1137:$AD$1158,COUNT(AD1137:$AD$1158),FALSE)</f>
        <v>165000</v>
      </c>
      <c r="AK1137">
        <v>1134</v>
      </c>
      <c r="AL1137" s="198">
        <v>63676913.872501157</v>
      </c>
    </row>
    <row r="1138" spans="13:38" x14ac:dyDescent="0.25">
      <c r="M1138">
        <v>1136</v>
      </c>
      <c r="N1138">
        <f t="shared" si="73"/>
        <v>10</v>
      </c>
      <c r="O1138">
        <f t="shared" si="74"/>
        <v>13000</v>
      </c>
      <c r="P1138">
        <f t="shared" si="75"/>
        <v>0.5</v>
      </c>
      <c r="S1138">
        <v>1136</v>
      </c>
      <c r="T1138" s="192">
        <v>70822388.780381963</v>
      </c>
      <c r="U1138" s="192">
        <v>71637083.353427216</v>
      </c>
      <c r="V1138" s="192">
        <v>72288236.742058903</v>
      </c>
      <c r="W1138" s="192">
        <v>72518835.177951396</v>
      </c>
      <c r="X1138" s="192">
        <v>72644624.827192649</v>
      </c>
      <c r="Y1138" s="192">
        <v>72265301.468460664</v>
      </c>
      <c r="Z1138" s="192">
        <v>72903287.217881963</v>
      </c>
      <c r="AA1138" s="192">
        <v>73422326.167856216</v>
      </c>
      <c r="AB1138" s="192">
        <v>73652057.392136067</v>
      </c>
      <c r="AC1138" s="192">
        <v>73811785.481770843</v>
      </c>
      <c r="AD1138" s="192">
        <v>73634744.104456022</v>
      </c>
      <c r="AE1138" s="192">
        <f t="shared" si="76"/>
        <v>73811785.481770843</v>
      </c>
      <c r="AF1138" s="192">
        <f>HLOOKUP(MAX(T1138:AD1138),T1138:$AD$1158,COUNT(AD1138:$AD$1158),FALSE)</f>
        <v>195000</v>
      </c>
      <c r="AK1138">
        <v>1135</v>
      </c>
      <c r="AL1138" s="198">
        <v>66590616.66237177</v>
      </c>
    </row>
    <row r="1139" spans="13:38" x14ac:dyDescent="0.25">
      <c r="M1139">
        <v>1137</v>
      </c>
      <c r="N1139">
        <f t="shared" si="73"/>
        <v>20</v>
      </c>
      <c r="O1139">
        <f t="shared" si="74"/>
        <v>13000</v>
      </c>
      <c r="P1139">
        <f t="shared" si="75"/>
        <v>0.5</v>
      </c>
      <c r="S1139">
        <v>1137</v>
      </c>
      <c r="T1139" s="192">
        <v>75677870.792341828</v>
      </c>
      <c r="U1139" s="192">
        <v>76881786.406089246</v>
      </c>
      <c r="V1139" s="192">
        <v>77670541.268807873</v>
      </c>
      <c r="W1139" s="192">
        <v>78345832.911361888</v>
      </c>
      <c r="X1139" s="192">
        <v>78524665.979456007</v>
      </c>
      <c r="Y1139" s="192">
        <v>78527054.578993052</v>
      </c>
      <c r="Z1139" s="192">
        <v>79502853.190104172</v>
      </c>
      <c r="AA1139" s="192">
        <v>80192604.307323828</v>
      </c>
      <c r="AB1139" s="192">
        <v>80807610.134548604</v>
      </c>
      <c r="AC1139" s="192">
        <v>81090588.650173619</v>
      </c>
      <c r="AD1139" s="192">
        <v>81264401.061760545</v>
      </c>
      <c r="AE1139" s="192">
        <f t="shared" si="76"/>
        <v>81264401.061760545</v>
      </c>
      <c r="AF1139" s="192">
        <f>HLOOKUP(MAX(T1139:AD1139),T1139:$AD$1158,COUNT(AD1139:$AD$1158),FALSE)</f>
        <v>200000</v>
      </c>
      <c r="AK1139">
        <v>1136</v>
      </c>
      <c r="AL1139" s="198">
        <v>72332988.792729735</v>
      </c>
    </row>
    <row r="1140" spans="13:38" x14ac:dyDescent="0.25">
      <c r="M1140">
        <v>1138</v>
      </c>
      <c r="N1140">
        <f t="shared" si="73"/>
        <v>30</v>
      </c>
      <c r="O1140">
        <f t="shared" si="74"/>
        <v>13000</v>
      </c>
      <c r="P1140">
        <f t="shared" si="75"/>
        <v>0.5</v>
      </c>
      <c r="S1140">
        <v>1138</v>
      </c>
      <c r="T1140" s="192">
        <v>80668311.330536261</v>
      </c>
      <c r="U1140" s="192">
        <v>82015222.620081022</v>
      </c>
      <c r="V1140" s="192">
        <v>83240016.255947784</v>
      </c>
      <c r="W1140" s="192">
        <v>83977005.750868067</v>
      </c>
      <c r="X1140" s="192">
        <v>84532156.575520843</v>
      </c>
      <c r="Y1140" s="192">
        <v>84619468.537004888</v>
      </c>
      <c r="Z1140" s="192">
        <v>85880630.967881948</v>
      </c>
      <c r="AA1140" s="192">
        <v>86819250.397858799</v>
      </c>
      <c r="AB1140" s="192">
        <v>87642183.260191604</v>
      </c>
      <c r="AC1140" s="192">
        <v>88172548.165027007</v>
      </c>
      <c r="AD1140" s="192">
        <v>88637652.090567127</v>
      </c>
      <c r="AE1140" s="192">
        <f t="shared" si="76"/>
        <v>88637652.090567127</v>
      </c>
      <c r="AF1140" s="192">
        <f>HLOOKUP(MAX(T1140:AD1140),T1140:$AD$1158,COUNT(AD1140:$AD$1158),FALSE)</f>
        <v>200000</v>
      </c>
      <c r="AK1140">
        <v>1137</v>
      </c>
      <c r="AL1140" s="198">
        <v>78234970.633904144</v>
      </c>
    </row>
    <row r="1141" spans="13:38" x14ac:dyDescent="0.25">
      <c r="M1141">
        <v>1139</v>
      </c>
      <c r="N1141">
        <f t="shared" si="73"/>
        <v>40</v>
      </c>
      <c r="O1141">
        <f t="shared" si="74"/>
        <v>13000</v>
      </c>
      <c r="P1141">
        <f t="shared" si="75"/>
        <v>0.5</v>
      </c>
      <c r="S1141">
        <v>1139</v>
      </c>
      <c r="T1141" s="192">
        <v>85552879.231770843</v>
      </c>
      <c r="U1141" s="192">
        <v>87327174.860950366</v>
      </c>
      <c r="V1141" s="192">
        <v>88622320.782696754</v>
      </c>
      <c r="W1141" s="192">
        <v>89730233.832465291</v>
      </c>
      <c r="X1141" s="192">
        <v>90377184.144322276</v>
      </c>
      <c r="Y1141" s="192">
        <v>90998007.269965276</v>
      </c>
      <c r="Z1141" s="192">
        <v>92396646.592881948</v>
      </c>
      <c r="AA1141" s="192">
        <v>93676339.11635159</v>
      </c>
      <c r="AB1141" s="192">
        <v>94666723.914126813</v>
      </c>
      <c r="AC1141" s="192">
        <v>95587105.577256948</v>
      </c>
      <c r="AD1141" s="192">
        <v>96170717.7734375</v>
      </c>
      <c r="AE1141" s="192">
        <f t="shared" si="76"/>
        <v>96170717.7734375</v>
      </c>
      <c r="AF1141" s="192">
        <f>HLOOKUP(MAX(T1141:AD1141),T1141:$AD$1158,COUNT(AD1141:$AD$1158),FALSE)</f>
        <v>200000</v>
      </c>
      <c r="AK1141">
        <v>1138</v>
      </c>
      <c r="AL1141" s="198">
        <v>84011741.408834606</v>
      </c>
    </row>
    <row r="1142" spans="13:38" x14ac:dyDescent="0.25">
      <c r="M1142">
        <v>1140</v>
      </c>
      <c r="N1142">
        <f t="shared" si="73"/>
        <v>50</v>
      </c>
      <c r="O1142">
        <f t="shared" si="74"/>
        <v>13000</v>
      </c>
      <c r="P1142">
        <f t="shared" si="75"/>
        <v>0.5</v>
      </c>
      <c r="S1142">
        <v>1140</v>
      </c>
      <c r="T1142" s="192">
        <v>90607308.72636959</v>
      </c>
      <c r="U1142" s="192">
        <v>92460611.074942127</v>
      </c>
      <c r="V1142" s="192">
        <v>94121286.349826396</v>
      </c>
      <c r="W1142" s="192">
        <v>95327875.012056336</v>
      </c>
      <c r="X1142" s="192">
        <v>96496718.207465276</v>
      </c>
      <c r="Y1142" s="192">
        <v>97090421.227977127</v>
      </c>
      <c r="Z1142" s="192">
        <v>98736446.940104172</v>
      </c>
      <c r="AA1142" s="192">
        <v>100302985.20688657</v>
      </c>
      <c r="AB1142" s="192">
        <v>101542238.31741898</v>
      </c>
      <c r="AC1142" s="192">
        <v>102669065.09211035</v>
      </c>
      <c r="AD1142" s="192">
        <v>103500063.67750129</v>
      </c>
      <c r="AE1142" s="192">
        <f t="shared" si="76"/>
        <v>103500063.67750129</v>
      </c>
      <c r="AF1142" s="192">
        <f>HLOOKUP(MAX(T1142:AD1142),T1142:$AD$1158,COUNT(AD1142:$AD$1158),FALSE)</f>
        <v>200000</v>
      </c>
      <c r="AK1142">
        <v>1139</v>
      </c>
      <c r="AL1142" s="198">
        <v>89989400.268068582</v>
      </c>
    </row>
    <row r="1143" spans="13:38" x14ac:dyDescent="0.25">
      <c r="M1143">
        <v>1141</v>
      </c>
      <c r="N1143">
        <f t="shared" si="73"/>
        <v>-75</v>
      </c>
      <c r="O1143">
        <f t="shared" si="74"/>
        <v>15000</v>
      </c>
      <c r="P1143">
        <f t="shared" si="75"/>
        <v>0.5</v>
      </c>
      <c r="S1143">
        <v>1141</v>
      </c>
      <c r="T1143" s="192">
        <v>28028834.092881948</v>
      </c>
      <c r="U1143" s="192">
        <v>26740118.654353142</v>
      </c>
      <c r="V1143" s="192">
        <v>25285764.230484828</v>
      </c>
      <c r="W1143" s="192">
        <v>23412500.542534724</v>
      </c>
      <c r="X1143" s="192">
        <v>21431787.732285239</v>
      </c>
      <c r="Y1143" s="192">
        <v>18948602.249710649</v>
      </c>
      <c r="Z1143" s="192">
        <v>17466933.051215276</v>
      </c>
      <c r="AA1143" s="192">
        <v>15865322.406282153</v>
      </c>
      <c r="AB1143" s="192">
        <v>13975398.682645321</v>
      </c>
      <c r="AC1143" s="192">
        <v>12014025.065104168</v>
      </c>
      <c r="AD1143" s="192">
        <v>9717328.7398726866</v>
      </c>
      <c r="AE1143" s="192">
        <f t="shared" si="76"/>
        <v>28028834.092881948</v>
      </c>
      <c r="AF1143" s="192">
        <f>HLOOKUP(MAX(T1143:AD1143),T1143:$AD$1158,COUNT(AD1143:$AD$1158),FALSE)</f>
        <v>150000</v>
      </c>
      <c r="AK1143">
        <v>1140</v>
      </c>
      <c r="AL1143" s="198">
        <v>95766171.042999059</v>
      </c>
    </row>
    <row r="1144" spans="13:38" x14ac:dyDescent="0.25">
      <c r="M1144">
        <v>1142</v>
      </c>
      <c r="N1144">
        <f t="shared" si="73"/>
        <v>-65</v>
      </c>
      <c r="O1144">
        <f t="shared" si="74"/>
        <v>15000</v>
      </c>
      <c r="P1144">
        <f t="shared" si="75"/>
        <v>0.5</v>
      </c>
      <c r="S1144">
        <v>1142</v>
      </c>
      <c r="T1144" s="192">
        <v>32808842.291184418</v>
      </c>
      <c r="U1144" s="192">
        <v>31907250.092431843</v>
      </c>
      <c r="V1144" s="192">
        <v>30592142.831307873</v>
      </c>
      <c r="W1144" s="192">
        <v>29160932.014371146</v>
      </c>
      <c r="X1144" s="192">
        <v>27235902.958622687</v>
      </c>
      <c r="Y1144" s="192">
        <v>25132783.745659728</v>
      </c>
      <c r="Z1144" s="192">
        <v>23987932.761863429</v>
      </c>
      <c r="AA1144" s="192">
        <v>22558028.93116641</v>
      </c>
      <c r="AB1144" s="192">
        <v>21051933.05121528</v>
      </c>
      <c r="AC1144" s="192">
        <v>19215256.618923612</v>
      </c>
      <c r="AD1144" s="192">
        <v>17268419.435603138</v>
      </c>
      <c r="AE1144" s="192">
        <f t="shared" si="76"/>
        <v>32808842.291184418</v>
      </c>
      <c r="AF1144" s="192">
        <f>HLOOKUP(MAX(T1144:AD1144),T1144:$AD$1158,COUNT(AD1144:$AD$1158),FALSE)</f>
        <v>150000</v>
      </c>
      <c r="AK1144">
        <v>1141</v>
      </c>
      <c r="AL1144" s="198">
        <v>22446507.308242206</v>
      </c>
    </row>
    <row r="1145" spans="13:38" x14ac:dyDescent="0.25">
      <c r="M1145">
        <v>1143</v>
      </c>
      <c r="N1145">
        <f t="shared" si="73"/>
        <v>-55</v>
      </c>
      <c r="O1145">
        <f t="shared" si="74"/>
        <v>15000</v>
      </c>
      <c r="P1145">
        <f t="shared" si="75"/>
        <v>0.5</v>
      </c>
      <c r="S1145">
        <v>1143</v>
      </c>
      <c r="T1145" s="192">
        <v>37721711.214795522</v>
      </c>
      <c r="U1145" s="192">
        <v>36964760.380497687</v>
      </c>
      <c r="V1145" s="192">
        <v>36083051.556873716</v>
      </c>
      <c r="W1145" s="192">
        <v>34716178.927951396</v>
      </c>
      <c r="X1145" s="192">
        <v>33165821.940104172</v>
      </c>
      <c r="Y1145" s="192">
        <v>31149723.890014149</v>
      </c>
      <c r="Z1145" s="192">
        <v>30289784.61371528</v>
      </c>
      <c r="AA1145" s="192">
        <v>29108749.095775466</v>
      </c>
      <c r="AB1145" s="192">
        <v>27811032.363200877</v>
      </c>
      <c r="AC1145" s="192">
        <v>26221742.320119604</v>
      </c>
      <c r="AD1145" s="192">
        <v>24565744.538483802</v>
      </c>
      <c r="AE1145" s="192">
        <f t="shared" si="76"/>
        <v>37721711.214795522</v>
      </c>
      <c r="AF1145" s="192">
        <f>HLOOKUP(MAX(T1145:AD1145),T1145:$AD$1158,COUNT(AD1145:$AD$1158),FALSE)</f>
        <v>150000</v>
      </c>
      <c r="AK1145">
        <v>1142</v>
      </c>
      <c r="AL1145" s="198">
        <v>28113405.624942742</v>
      </c>
    </row>
    <row r="1146" spans="13:38" x14ac:dyDescent="0.25">
      <c r="M1146">
        <v>1144</v>
      </c>
      <c r="N1146">
        <f t="shared" si="73"/>
        <v>-45</v>
      </c>
      <c r="O1146">
        <f t="shared" si="74"/>
        <v>15000</v>
      </c>
      <c r="P1146">
        <f t="shared" si="75"/>
        <v>0.5</v>
      </c>
      <c r="S1146">
        <v>1144</v>
      </c>
      <c r="T1146" s="192">
        <v>42530353.190104172</v>
      </c>
      <c r="U1146" s="192">
        <v>42198146.359792948</v>
      </c>
      <c r="V1146" s="192">
        <v>41389430.157696754</v>
      </c>
      <c r="W1146" s="192">
        <v>40391835.394965276</v>
      </c>
      <c r="X1146" s="192">
        <v>38935375.695248201</v>
      </c>
      <c r="Y1146" s="192">
        <v>37449244.249131948</v>
      </c>
      <c r="Z1146" s="192">
        <v>36728228.624131948</v>
      </c>
      <c r="AA1146" s="192">
        <v>35887271.552694187</v>
      </c>
      <c r="AB1146" s="192">
        <v>34758001.402552731</v>
      </c>
      <c r="AC1146" s="192">
        <v>33557281.358506948</v>
      </c>
      <c r="AD1146" s="192">
        <v>32021238.606770836</v>
      </c>
      <c r="AE1146" s="192">
        <f t="shared" si="76"/>
        <v>42530353.190104172</v>
      </c>
      <c r="AF1146" s="192">
        <f>HLOOKUP(MAX(T1146:AD1146),T1146:$AD$1158,COUNT(AD1146:$AD$1158),FALSE)</f>
        <v>150000</v>
      </c>
      <c r="AK1146">
        <v>1143</v>
      </c>
      <c r="AL1146" s="198">
        <v>33937815.851533845</v>
      </c>
    </row>
    <row r="1147" spans="13:38" x14ac:dyDescent="0.25">
      <c r="M1147">
        <v>1145</v>
      </c>
      <c r="N1147">
        <f t="shared" si="73"/>
        <v>-35</v>
      </c>
      <c r="O1147">
        <f t="shared" si="74"/>
        <v>15000</v>
      </c>
      <c r="P1147">
        <f t="shared" si="75"/>
        <v>0.5</v>
      </c>
      <c r="S1147">
        <v>1145</v>
      </c>
      <c r="T1147" s="192">
        <v>47506216.423128858</v>
      </c>
      <c r="U1147" s="192">
        <v>47255656.647858799</v>
      </c>
      <c r="V1147" s="192">
        <v>46810824.11024306</v>
      </c>
      <c r="W1147" s="192">
        <v>45914002.760898925</v>
      </c>
      <c r="X1147" s="192">
        <v>44975891.384548612</v>
      </c>
      <c r="Y1147" s="192">
        <v>43466184.393486373</v>
      </c>
      <c r="Z1147" s="192">
        <v>42992555.157696769</v>
      </c>
      <c r="AA1147" s="192">
        <v>42437991.717303246</v>
      </c>
      <c r="AB1147" s="192">
        <v>41557589.879918985</v>
      </c>
      <c r="AC1147" s="192">
        <v>40563767.05970294</v>
      </c>
      <c r="AD1147" s="192">
        <v>39275110.697177216</v>
      </c>
      <c r="AE1147" s="192">
        <f t="shared" si="76"/>
        <v>47506216.423128858</v>
      </c>
      <c r="AF1147" s="192">
        <f>HLOOKUP(MAX(T1147:AD1147),T1147:$AD$1158,COUNT(AD1147:$AD$1158),FALSE)</f>
        <v>150000</v>
      </c>
      <c r="AK1147">
        <v>1144</v>
      </c>
      <c r="AL1147" s="198">
        <v>39638660.700538374</v>
      </c>
    </row>
    <row r="1148" spans="13:38" x14ac:dyDescent="0.25">
      <c r="M1148">
        <v>1146</v>
      </c>
      <c r="N1148">
        <f t="shared" si="73"/>
        <v>-25</v>
      </c>
      <c r="O1148">
        <f t="shared" si="74"/>
        <v>15000</v>
      </c>
      <c r="P1148">
        <f t="shared" si="75"/>
        <v>0.5</v>
      </c>
      <c r="S1148">
        <v>1146</v>
      </c>
      <c r="T1148" s="192">
        <v>52314858.3984375</v>
      </c>
      <c r="U1148" s="192">
        <v>52422788.0859375</v>
      </c>
      <c r="V1148" s="192">
        <v>52085605.086966313</v>
      </c>
      <c r="W1148" s="192">
        <v>51695513.780381948</v>
      </c>
      <c r="X1148" s="192">
        <v>50745445.139692642</v>
      </c>
      <c r="Y1148" s="192">
        <v>49650365.889435448</v>
      </c>
      <c r="Z1148" s="192">
        <v>49551080.186631948</v>
      </c>
      <c r="AA1148" s="192">
        <v>49130698.2421875</v>
      </c>
      <c r="AB1148" s="192">
        <v>48593635.083108284</v>
      </c>
      <c r="AC1148" s="192">
        <v>47764998.613522381</v>
      </c>
      <c r="AD1148" s="192">
        <v>46869654.40538194</v>
      </c>
      <c r="AE1148" s="192">
        <f t="shared" si="76"/>
        <v>52422788.0859375</v>
      </c>
      <c r="AF1148" s="192">
        <f>HLOOKUP(MAX(T1148:AD1148),T1148:$AD$1158,COUNT(AD1148:$AD$1158),FALSE)</f>
        <v>155000</v>
      </c>
      <c r="AK1148">
        <v>1145</v>
      </c>
      <c r="AL1148" s="198">
        <v>45537753.298198283</v>
      </c>
    </row>
    <row r="1149" spans="13:38" x14ac:dyDescent="0.25">
      <c r="M1149">
        <v>1147</v>
      </c>
      <c r="N1149">
        <f t="shared" si="73"/>
        <v>-15</v>
      </c>
      <c r="O1149">
        <f t="shared" si="74"/>
        <v>15000</v>
      </c>
      <c r="P1149">
        <f t="shared" si="75"/>
        <v>0.5</v>
      </c>
      <c r="S1149">
        <v>1147</v>
      </c>
      <c r="T1149" s="192">
        <v>57227727.322048612</v>
      </c>
      <c r="U1149" s="192">
        <v>57450182.673450366</v>
      </c>
      <c r="V1149" s="192">
        <v>57608111.436631955</v>
      </c>
      <c r="W1149" s="192">
        <v>57217681.14631559</v>
      </c>
      <c r="X1149" s="192">
        <v>56675364.121174134</v>
      </c>
      <c r="Y1149" s="192">
        <v>55703349.428530104</v>
      </c>
      <c r="Z1149" s="192">
        <v>55815406.720196754</v>
      </c>
      <c r="AA1149" s="192">
        <v>55642411.164962716</v>
      </c>
      <c r="AB1149" s="192">
        <v>55393223.560474545</v>
      </c>
      <c r="AC1149" s="192">
        <v>54813455.403645836</v>
      </c>
      <c r="AD1149" s="192">
        <v>54123526.495788321</v>
      </c>
      <c r="AE1149" s="192">
        <f t="shared" si="76"/>
        <v>57608111.436631955</v>
      </c>
      <c r="AF1149" s="192">
        <f>HLOOKUP(MAX(T1149:AD1149),T1149:$AD$1158,COUNT(AD1149:$AD$1158),FALSE)</f>
        <v>160000</v>
      </c>
      <c r="AK1149">
        <v>1146</v>
      </c>
      <c r="AL1149" s="198">
        <v>51238598.14720282</v>
      </c>
    </row>
    <row r="1150" spans="13:38" x14ac:dyDescent="0.25">
      <c r="M1150">
        <v>1148</v>
      </c>
      <c r="N1150">
        <f t="shared" si="73"/>
        <v>-10</v>
      </c>
      <c r="O1150">
        <f t="shared" si="74"/>
        <v>15000</v>
      </c>
      <c r="P1150">
        <f t="shared" si="75"/>
        <v>0.5</v>
      </c>
      <c r="S1150">
        <v>1148</v>
      </c>
      <c r="T1150" s="192">
        <v>59806828.884548619</v>
      </c>
      <c r="U1150" s="192">
        <v>60162764.053658694</v>
      </c>
      <c r="V1150" s="192">
        <v>60454172.634548619</v>
      </c>
      <c r="W1150" s="192">
        <v>60197222.16194059</v>
      </c>
      <c r="X1150" s="192">
        <v>59788384.954507463</v>
      </c>
      <c r="Y1150" s="192">
        <v>58949850.079571754</v>
      </c>
      <c r="Z1150" s="192">
        <v>59195387.188946754</v>
      </c>
      <c r="AA1150" s="192">
        <v>59155871.451421037</v>
      </c>
      <c r="AB1150" s="192">
        <v>59040163.664641209</v>
      </c>
      <c r="AC1150" s="192">
        <v>58593875.325520851</v>
      </c>
      <c r="AD1150" s="192">
        <v>58037426.235371657</v>
      </c>
      <c r="AE1150" s="192">
        <f t="shared" si="76"/>
        <v>60454172.634548619</v>
      </c>
      <c r="AF1150" s="192">
        <f>HLOOKUP(MAX(T1150:AD1150),T1150:$AD$1158,COUNT(AD1150:$AD$1158),FALSE)</f>
        <v>160000</v>
      </c>
      <c r="AK1150">
        <v>1147</v>
      </c>
      <c r="AL1150" s="198">
        <v>57063008.373793922</v>
      </c>
    </row>
    <row r="1151" spans="13:38" x14ac:dyDescent="0.25">
      <c r="M1151">
        <v>1149</v>
      </c>
      <c r="N1151">
        <f t="shared" si="73"/>
        <v>-5</v>
      </c>
      <c r="O1151">
        <f t="shared" si="74"/>
        <v>15000</v>
      </c>
      <c r="P1151">
        <f t="shared" si="75"/>
        <v>0.5</v>
      </c>
      <c r="S1151">
        <v>1149</v>
      </c>
      <c r="T1151" s="192">
        <v>62007735.520351082</v>
      </c>
      <c r="U1151" s="192">
        <v>62713684.353298612</v>
      </c>
      <c r="V1151" s="192">
        <v>62882892.413355201</v>
      </c>
      <c r="W1151" s="192">
        <v>62893337.613329478</v>
      </c>
      <c r="X1151" s="192">
        <v>62479479.347511582</v>
      </c>
      <c r="Y1151" s="192">
        <v>61966826.392907679</v>
      </c>
      <c r="Z1151" s="192">
        <v>62253850.730613433</v>
      </c>
      <c r="AA1151" s="192">
        <v>62459940.863715276</v>
      </c>
      <c r="AB1151" s="192">
        <v>62340192.599826396</v>
      </c>
      <c r="AC1151" s="192">
        <v>62107023.353105709</v>
      </c>
      <c r="AD1151" s="192">
        <v>61579020.564075366</v>
      </c>
      <c r="AE1151" s="192">
        <f t="shared" si="76"/>
        <v>62893337.613329478</v>
      </c>
      <c r="AF1151" s="192">
        <f>HLOOKUP(MAX(T1151:AD1151),T1151:$AD$1158,COUNT(AD1151:$AD$1158),FALSE)</f>
        <v>165000</v>
      </c>
      <c r="AK1151">
        <v>1148</v>
      </c>
      <c r="AL1151" s="198">
        <v>59672274.632808596</v>
      </c>
    </row>
    <row r="1152" spans="13:38" x14ac:dyDescent="0.25">
      <c r="M1152">
        <v>1150</v>
      </c>
      <c r="N1152">
        <f t="shared" si="73"/>
        <v>0</v>
      </c>
      <c r="O1152">
        <f t="shared" si="74"/>
        <v>15000</v>
      </c>
      <c r="P1152">
        <f t="shared" si="75"/>
        <v>0.5</v>
      </c>
      <c r="S1152">
        <v>1150</v>
      </c>
      <c r="T1152" s="192">
        <v>64586837.082851082</v>
      </c>
      <c r="U1152" s="192">
        <v>65426265.733506963</v>
      </c>
      <c r="V1152" s="192">
        <v>65728953.611271858</v>
      </c>
      <c r="W1152" s="192">
        <v>65872878.628954485</v>
      </c>
      <c r="X1152" s="192">
        <v>65592500.180844918</v>
      </c>
      <c r="Y1152" s="192">
        <v>65213327.043949351</v>
      </c>
      <c r="Z1152" s="192">
        <v>65633831.19936344</v>
      </c>
      <c r="AA1152" s="192">
        <v>65973401.150173619</v>
      </c>
      <c r="AB1152" s="192">
        <v>65987132.703993067</v>
      </c>
      <c r="AC1152" s="192">
        <v>65887443.274980709</v>
      </c>
      <c r="AD1152" s="192">
        <v>65492920.303658694</v>
      </c>
      <c r="AE1152" s="192">
        <f t="shared" si="76"/>
        <v>65987132.703993067</v>
      </c>
      <c r="AF1152" s="192">
        <f>HLOOKUP(MAX(T1152:AD1152),T1152:$AD$1158,COUNT(AD1152:$AD$1158),FALSE)</f>
        <v>190000</v>
      </c>
      <c r="AK1152">
        <v>1149</v>
      </c>
      <c r="AL1152" s="198">
        <v>62729906.69049447</v>
      </c>
    </row>
    <row r="1153" spans="13:38" x14ac:dyDescent="0.25">
      <c r="M1153">
        <v>1151</v>
      </c>
      <c r="N1153">
        <f t="shared" si="73"/>
        <v>10</v>
      </c>
      <c r="O1153">
        <f t="shared" si="74"/>
        <v>15000</v>
      </c>
      <c r="P1153">
        <f t="shared" si="75"/>
        <v>0.5</v>
      </c>
      <c r="S1153">
        <v>1151</v>
      </c>
      <c r="T1153" s="192">
        <v>69591334.092881963</v>
      </c>
      <c r="U1153" s="192">
        <v>70453660.321019813</v>
      </c>
      <c r="V1153" s="192">
        <v>71150347.563818157</v>
      </c>
      <c r="W1153" s="192">
        <v>71428125.542534724</v>
      </c>
      <c r="X1153" s="192">
        <v>71598454.398951903</v>
      </c>
      <c r="Y1153" s="192">
        <v>71266310.583043993</v>
      </c>
      <c r="Z1153" s="192">
        <v>71935683.051215291</v>
      </c>
      <c r="AA1153" s="192">
        <v>72485114.072948828</v>
      </c>
      <c r="AB1153" s="192">
        <v>72746232.015978664</v>
      </c>
      <c r="AC1153" s="192">
        <v>72935900.065104187</v>
      </c>
      <c r="AD1153" s="192">
        <v>72790245.406539351</v>
      </c>
      <c r="AE1153" s="192">
        <f t="shared" si="76"/>
        <v>72935900.065104187</v>
      </c>
      <c r="AF1153" s="192">
        <f>HLOOKUP(MAX(T1153:AD1153),T1153:$AD$1158,COUNT(AD1153:$AD$1158),FALSE)</f>
        <v>195000</v>
      </c>
      <c r="AK1153">
        <v>1150</v>
      </c>
      <c r="AL1153" s="198">
        <v>65605313.762772486</v>
      </c>
    </row>
    <row r="1154" spans="13:38" x14ac:dyDescent="0.25">
      <c r="M1154">
        <v>1152</v>
      </c>
      <c r="N1154">
        <f t="shared" si="73"/>
        <v>20</v>
      </c>
      <c r="O1154">
        <f t="shared" si="74"/>
        <v>15000</v>
      </c>
      <c r="P1154">
        <f t="shared" si="75"/>
        <v>0.5</v>
      </c>
      <c r="S1154">
        <v>1152</v>
      </c>
      <c r="T1154" s="192">
        <v>74371342.291184425</v>
      </c>
      <c r="U1154" s="192">
        <v>75620791.759098515</v>
      </c>
      <c r="V1154" s="192">
        <v>76456726.164641216</v>
      </c>
      <c r="W1154" s="192">
        <v>77176557.014371142</v>
      </c>
      <c r="X1154" s="192">
        <v>77402569.625289351</v>
      </c>
      <c r="Y1154" s="192">
        <v>77450492.078993067</v>
      </c>
      <c r="Z1154" s="192">
        <v>78456682.761863425</v>
      </c>
      <c r="AA1154" s="192">
        <v>79177820.597833082</v>
      </c>
      <c r="AB1154" s="192">
        <v>79822766.384548604</v>
      </c>
      <c r="AC1154" s="192">
        <v>80137131.618923604</v>
      </c>
      <c r="AD1154" s="192">
        <v>80341336.102269799</v>
      </c>
      <c r="AE1154" s="192">
        <f t="shared" si="76"/>
        <v>80341336.102269799</v>
      </c>
      <c r="AF1154" s="192">
        <f>HLOOKUP(MAX(T1154:AD1154),T1154:$AD$1158,COUNT(AD1154:$AD$1158),FALSE)</f>
        <v>200000</v>
      </c>
      <c r="AK1154">
        <v>1151</v>
      </c>
      <c r="AL1154" s="198">
        <v>71272212.079473034</v>
      </c>
    </row>
    <row r="1155" spans="13:38" x14ac:dyDescent="0.25">
      <c r="M1155">
        <v>1153</v>
      </c>
      <c r="N1155">
        <f t="shared" si="73"/>
        <v>30</v>
      </c>
      <c r="O1155">
        <f t="shared" si="74"/>
        <v>15000</v>
      </c>
      <c r="P1155">
        <f t="shared" si="75"/>
        <v>0.5</v>
      </c>
      <c r="S1155">
        <v>1153</v>
      </c>
      <c r="T1155" s="192">
        <v>79284211.214795545</v>
      </c>
      <c r="U1155" s="192">
        <v>80678302.047164366</v>
      </c>
      <c r="V1155" s="192">
        <v>81947634.890207037</v>
      </c>
      <c r="W1155" s="192">
        <v>82731803.927951396</v>
      </c>
      <c r="X1155" s="192">
        <v>83332488.606770843</v>
      </c>
      <c r="Y1155" s="192">
        <v>83467432.223347485</v>
      </c>
      <c r="Z1155" s="192">
        <v>84758534.613715276</v>
      </c>
      <c r="AA1155" s="192">
        <v>85728540.762442142</v>
      </c>
      <c r="AB1155" s="192">
        <v>86581865.696534202</v>
      </c>
      <c r="AC1155" s="192">
        <v>87143617.320119619</v>
      </c>
      <c r="AD1155" s="192">
        <v>87638661.20515047</v>
      </c>
      <c r="AE1155" s="192">
        <f t="shared" si="76"/>
        <v>87638661.20515047</v>
      </c>
      <c r="AF1155" s="192">
        <f>HLOOKUP(MAX(T1155:AD1155),T1155:$AD$1158,COUNT(AD1155:$AD$1158),FALSE)</f>
        <v>200000</v>
      </c>
      <c r="AK1155">
        <v>1152</v>
      </c>
      <c r="AL1155" s="198">
        <v>77096622.306064129</v>
      </c>
    </row>
    <row r="1156" spans="13:38" x14ac:dyDescent="0.25">
      <c r="M1156">
        <v>1154</v>
      </c>
      <c r="N1156">
        <f t="shared" ref="N1156:N1157" si="77">VLOOKUP(ROUNDUP(MOD(M1156,15),0),$J$2:$K$17,2,FALSE)</f>
        <v>40</v>
      </c>
      <c r="O1156">
        <f t="shared" ref="O1156:O1157" si="78">VLOOKUP(ROUNDUP(MOD(M1156/15,11),0),$J$20:$K$31,2,FALSE)</f>
        <v>15000</v>
      </c>
      <c r="P1156">
        <f t="shared" ref="P1156:P1157" si="79">VLOOKUP(ROUNDUP(MOD(M1156/165,7),0),$J$34:$K$41,2,FALSE)</f>
        <v>0.5</v>
      </c>
      <c r="S1156">
        <v>1154</v>
      </c>
      <c r="T1156" s="192">
        <v>84092853.190104172</v>
      </c>
      <c r="U1156" s="192">
        <v>85911688.026459619</v>
      </c>
      <c r="V1156" s="192">
        <v>87254013.491030097</v>
      </c>
      <c r="W1156" s="192">
        <v>88407460.394965276</v>
      </c>
      <c r="X1156" s="192">
        <v>89102042.361914873</v>
      </c>
      <c r="Y1156" s="192">
        <v>89766952.582465276</v>
      </c>
      <c r="Z1156" s="192">
        <v>91196978.624131963</v>
      </c>
      <c r="AA1156" s="192">
        <v>92507063.219360858</v>
      </c>
      <c r="AB1156" s="192">
        <v>93528834.735886067</v>
      </c>
      <c r="AC1156" s="192">
        <v>94479156.358506948</v>
      </c>
      <c r="AD1156" s="192">
        <v>95094155.2734375</v>
      </c>
      <c r="AE1156" s="192">
        <f t="shared" ref="AE1156:AE1158" si="80">MAX(T1156:AD1156)</f>
        <v>95094155.2734375</v>
      </c>
      <c r="AF1156" s="192">
        <f>HLOOKUP(MAX(T1156:AD1156),T1156:$AD$1158,COUNT(AD1156:$AD$1158),FALSE)</f>
        <v>200000</v>
      </c>
      <c r="AK1156">
        <v>1153</v>
      </c>
      <c r="AL1156" s="198">
        <v>82797467.155068651</v>
      </c>
    </row>
    <row r="1157" spans="13:38" x14ac:dyDescent="0.25">
      <c r="M1157">
        <v>1155</v>
      </c>
      <c r="N1157">
        <f t="shared" si="77"/>
        <v>50</v>
      </c>
      <c r="O1157">
        <f t="shared" si="78"/>
        <v>15000</v>
      </c>
      <c r="P1157">
        <f t="shared" si="79"/>
        <v>0.5</v>
      </c>
      <c r="S1157">
        <v>1155</v>
      </c>
      <c r="T1157" s="192">
        <v>89068716.423128858</v>
      </c>
      <c r="U1157" s="192">
        <v>90969198.31452547</v>
      </c>
      <c r="V1157" s="192">
        <v>92675407.443576381</v>
      </c>
      <c r="W1157" s="192">
        <v>93929627.760898918</v>
      </c>
      <c r="X1157" s="192">
        <v>95142558.051215276</v>
      </c>
      <c r="Y1157" s="192">
        <v>95783892.726819724</v>
      </c>
      <c r="Z1157" s="192">
        <v>97461305.157696769</v>
      </c>
      <c r="AA1157" s="192">
        <v>99057783.383969903</v>
      </c>
      <c r="AB1157" s="192">
        <v>100328423.21325234</v>
      </c>
      <c r="AC1157" s="192">
        <v>101485642.05970295</v>
      </c>
      <c r="AD1157" s="192">
        <v>102348027.36384389</v>
      </c>
      <c r="AE1157" s="192">
        <f t="shared" si="80"/>
        <v>102348027.36384389</v>
      </c>
      <c r="AF1157" s="192">
        <f>HLOOKUP(MAX(T1157:AD1157),T1157:$AD$1158,COUNT(AD1157:$AD$1158),FALSE)</f>
        <v>200000</v>
      </c>
      <c r="AK1157">
        <v>1154</v>
      </c>
      <c r="AL1157" s="198">
        <v>88696559.752728552</v>
      </c>
    </row>
    <row r="1158" spans="13:38" x14ac:dyDescent="0.25">
      <c r="T1158" s="192">
        <v>150000</v>
      </c>
      <c r="U1158" s="192">
        <f>T1158+5000</f>
        <v>155000</v>
      </c>
      <c r="V1158" s="192">
        <f t="shared" ref="V1158:AD1158" si="81">U1158+5000</f>
        <v>160000</v>
      </c>
      <c r="W1158" s="192">
        <f t="shared" si="81"/>
        <v>165000</v>
      </c>
      <c r="X1158" s="192">
        <f t="shared" si="81"/>
        <v>170000</v>
      </c>
      <c r="Y1158" s="192">
        <f t="shared" si="81"/>
        <v>175000</v>
      </c>
      <c r="Z1158" s="192">
        <f t="shared" si="81"/>
        <v>180000</v>
      </c>
      <c r="AA1158" s="192">
        <f t="shared" si="81"/>
        <v>185000</v>
      </c>
      <c r="AB1158" s="192">
        <f t="shared" si="81"/>
        <v>190000</v>
      </c>
      <c r="AC1158" s="192">
        <f t="shared" si="81"/>
        <v>195000</v>
      </c>
      <c r="AD1158" s="192">
        <f t="shared" si="81"/>
        <v>200000</v>
      </c>
      <c r="AE1158" s="192">
        <f t="shared" si="80"/>
        <v>200000</v>
      </c>
      <c r="AF1158" s="192">
        <f>HLOOKUP(MAX(T1158:AD1158),T1158:$AD$1158,COUNT(AD1158:$AD$1158),FALSE)</f>
        <v>200000</v>
      </c>
      <c r="AK1158">
        <v>1155</v>
      </c>
      <c r="AL1158" s="198">
        <v>94397404.601733118</v>
      </c>
    </row>
  </sheetData>
  <mergeCells count="1"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 L I</vt:lpstr>
      <vt:lpstr>Best Case</vt:lpstr>
      <vt:lpstr>Base Case</vt:lpstr>
      <vt:lpstr>Worst Case</vt:lpstr>
      <vt:lpstr>Sensitivity Analysis</vt:lpstr>
      <vt:lpstr> Multi @ 15% Return</vt:lpstr>
      <vt:lpstr> Multi @ 20% Return</vt:lpstr>
    </vt:vector>
  </TitlesOfParts>
  <Manager>Krzystofiak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L I</dc:title>
  <dc:subject>Data Modeling</dc:subject>
  <dc:creator>Krzystofiak, Frank</dc:creator>
  <dc:description>Original Case File</dc:description>
  <cp:lastModifiedBy>Devan Morehouse</cp:lastModifiedBy>
  <dcterms:created xsi:type="dcterms:W3CDTF">2020-06-25T17:42:55Z</dcterms:created>
  <dcterms:modified xsi:type="dcterms:W3CDTF">2023-09-12T21:50:26Z</dcterms:modified>
  <cp:category>Group Case</cp:category>
</cp:coreProperties>
</file>