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БГТУ\ТПР\Лабораторные работы\01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 a="1"/>
  <c r="B51" i="1" s="1"/>
  <c r="B119" i="1" l="1"/>
  <c r="C141" i="1" l="1"/>
  <c r="D141" i="1"/>
  <c r="E141" i="1"/>
  <c r="F141" i="1"/>
  <c r="B141" i="1"/>
  <c r="E129" i="1" a="1"/>
  <c r="E129" i="1" s="1"/>
  <c r="C124" i="1"/>
  <c r="E124" i="1"/>
  <c r="C125" i="1"/>
  <c r="C129" i="1" s="1" a="1"/>
  <c r="C129" i="1" s="1"/>
  <c r="E125" i="1"/>
  <c r="E115" i="1"/>
  <c r="C115" i="1"/>
  <c r="E114" i="1"/>
  <c r="E120" i="1" s="1"/>
  <c r="C114" i="1"/>
  <c r="C119" i="1" s="1"/>
  <c r="D111" i="1"/>
  <c r="D125" i="1" s="1"/>
  <c r="B111" i="1"/>
  <c r="D110" i="1"/>
  <c r="D124" i="1" s="1"/>
  <c r="D129" i="1" s="1" a="1"/>
  <c r="D129" i="1" s="1"/>
  <c r="B110" i="1"/>
  <c r="B125" i="1" s="1"/>
  <c r="E72" i="1"/>
  <c r="E71" i="1"/>
  <c r="E24" i="1"/>
  <c r="E25" i="1"/>
  <c r="C82" i="1"/>
  <c r="E82" i="1"/>
  <c r="C83" i="1"/>
  <c r="E83" i="1"/>
  <c r="C84" i="1"/>
  <c r="E84" i="1"/>
  <c r="C72" i="1"/>
  <c r="C71" i="1"/>
  <c r="D68" i="1"/>
  <c r="B68" i="1"/>
  <c r="D67" i="1"/>
  <c r="B67" i="1"/>
  <c r="D66" i="1"/>
  <c r="B66" i="1"/>
  <c r="C36" i="1"/>
  <c r="E36" i="1"/>
  <c r="C37" i="1"/>
  <c r="E37" i="1"/>
  <c r="C38" i="1"/>
  <c r="E38" i="1"/>
  <c r="C39" i="1"/>
  <c r="E39" i="1"/>
  <c r="D21" i="1"/>
  <c r="B21" i="1"/>
  <c r="D20" i="1"/>
  <c r="B20" i="1"/>
  <c r="D19" i="1"/>
  <c r="B19" i="1"/>
  <c r="D18" i="1"/>
  <c r="B18" i="1"/>
  <c r="C12" i="1"/>
  <c r="D12" i="1"/>
  <c r="E12" i="1"/>
  <c r="B12" i="1"/>
  <c r="C25" i="1"/>
  <c r="C24" i="1"/>
  <c r="C30" i="1" s="1"/>
  <c r="D6" i="1"/>
  <c r="B6" i="1"/>
  <c r="D5" i="1"/>
  <c r="B5" i="1"/>
  <c r="D4" i="1"/>
  <c r="B4" i="1"/>
  <c r="D3" i="1"/>
  <c r="B3" i="1"/>
  <c r="C77" i="1" l="1"/>
  <c r="C120" i="1"/>
  <c r="B124" i="1"/>
  <c r="B129" i="1" s="1" a="1"/>
  <c r="B129" i="1" s="1"/>
  <c r="B133" i="1" s="1"/>
  <c r="E119" i="1"/>
  <c r="E133" i="1"/>
  <c r="D25" i="1"/>
  <c r="D24" i="1"/>
  <c r="D82" i="1"/>
  <c r="C88" i="1" a="1"/>
  <c r="C88" i="1" s="1"/>
  <c r="C92" i="1" s="1"/>
  <c r="D83" i="1"/>
  <c r="D71" i="1"/>
  <c r="D114" i="1"/>
  <c r="D115" i="1"/>
  <c r="C133" i="1"/>
  <c r="B83" i="1"/>
  <c r="B84" i="1"/>
  <c r="E88" i="1" a="1"/>
  <c r="E88" i="1" s="1"/>
  <c r="E92" i="1" s="1"/>
  <c r="D72" i="1"/>
  <c r="D84" i="1"/>
  <c r="B114" i="1"/>
  <c r="B115" i="1"/>
  <c r="B82" i="1"/>
  <c r="B72" i="1"/>
  <c r="B71" i="1"/>
  <c r="E77" i="1"/>
  <c r="E76" i="1"/>
  <c r="C78" i="1"/>
  <c r="E78" i="1"/>
  <c r="B37" i="1"/>
  <c r="C76" i="1"/>
  <c r="E32" i="1"/>
  <c r="C29" i="1"/>
  <c r="C31" i="1"/>
  <c r="D36" i="1"/>
  <c r="E29" i="1"/>
  <c r="C32" i="1"/>
  <c r="E30" i="1"/>
  <c r="B39" i="1"/>
  <c r="E31" i="1"/>
  <c r="E43" i="1" a="1"/>
  <c r="E43" i="1" s="1"/>
  <c r="E47" i="1" s="1"/>
  <c r="D38" i="1"/>
  <c r="D39" i="1"/>
  <c r="B36" i="1"/>
  <c r="B38" i="1"/>
  <c r="C43" i="1" a="1"/>
  <c r="C43" i="1" s="1"/>
  <c r="C47" i="1" s="1"/>
  <c r="D37" i="1"/>
  <c r="B25" i="1"/>
  <c r="B24" i="1"/>
  <c r="D120" i="1" l="1"/>
  <c r="D119" i="1"/>
  <c r="B120" i="1"/>
  <c r="D133" i="1"/>
  <c r="D137" i="1" s="1" a="1"/>
  <c r="D137" i="1" s="1"/>
  <c r="B88" i="1" a="1"/>
  <c r="B88" i="1" s="1"/>
  <c r="B92" i="1" s="1"/>
  <c r="D88" i="1" a="1"/>
  <c r="D88" i="1" s="1"/>
  <c r="D92" i="1" s="1"/>
  <c r="B76" i="1"/>
  <c r="B78" i="1"/>
  <c r="B77" i="1"/>
  <c r="B43" i="1" a="1"/>
  <c r="B43" i="1" s="1"/>
  <c r="B47" i="1" s="1"/>
  <c r="D78" i="1"/>
  <c r="D76" i="1"/>
  <c r="D77" i="1"/>
  <c r="D30" i="1"/>
  <c r="D29" i="1"/>
  <c r="D31" i="1"/>
  <c r="D32" i="1"/>
  <c r="B32" i="1"/>
  <c r="B30" i="1"/>
  <c r="B31" i="1"/>
  <c r="B29" i="1"/>
  <c r="D43" i="1" a="1"/>
  <c r="D43" i="1" s="1"/>
  <c r="D47" i="1" s="1"/>
  <c r="E142" i="1" l="1"/>
  <c r="B142" i="1"/>
  <c r="D142" i="1"/>
  <c r="F142" i="1"/>
  <c r="C142" i="1"/>
  <c r="C137" i="1" a="1"/>
  <c r="C137" i="1" s="1"/>
  <c r="B137" i="1" a="1"/>
  <c r="B137" i="1" s="1"/>
  <c r="E137" i="1" a="1"/>
  <c r="E137" i="1" s="1"/>
  <c r="C96" i="1" a="1"/>
  <c r="C96" i="1" s="1"/>
  <c r="D96" i="1" a="1"/>
  <c r="D96" i="1" s="1"/>
  <c r="E96" i="1" a="1"/>
  <c r="E96" i="1" s="1"/>
  <c r="B96" i="1" a="1"/>
  <c r="B96" i="1" s="1"/>
  <c r="C51" i="1" a="1"/>
  <c r="C51" i="1" s="1"/>
  <c r="E51" i="1" a="1"/>
  <c r="E51" i="1" s="1"/>
  <c r="D51" i="1" a="1"/>
  <c r="D51" i="1" s="1"/>
  <c r="E101" i="1" l="1"/>
  <c r="F102" i="1"/>
  <c r="E100" i="1"/>
  <c r="C101" i="1"/>
  <c r="D101" i="1"/>
  <c r="D102" i="1"/>
  <c r="D100" i="1"/>
  <c r="F101" i="1"/>
  <c r="C102" i="1"/>
  <c r="E102" i="1"/>
  <c r="B100" i="1"/>
  <c r="B101" i="1"/>
  <c r="B102" i="1"/>
  <c r="F100" i="1"/>
  <c r="C100" i="1"/>
  <c r="B57" i="1"/>
  <c r="E57" i="1"/>
  <c r="E58" i="1"/>
  <c r="C56" i="1"/>
  <c r="F55" i="1"/>
  <c r="F58" i="1"/>
  <c r="D58" i="1"/>
  <c r="C57" i="1"/>
  <c r="F56" i="1"/>
  <c r="E56" i="1"/>
  <c r="C58" i="1"/>
  <c r="E55" i="1"/>
  <c r="C55" i="1"/>
  <c r="D55" i="1"/>
  <c r="B58" i="1"/>
  <c r="B56" i="1"/>
  <c r="B55" i="1"/>
  <c r="D57" i="1"/>
  <c r="D56" i="1"/>
  <c r="F57" i="1"/>
</calcChain>
</file>

<file path=xl/sharedStrings.xml><?xml version="1.0" encoding="utf-8"?>
<sst xmlns="http://schemas.openxmlformats.org/spreadsheetml/2006/main" count="177" uniqueCount="57">
  <si>
    <t>Телефоны на Андроиде</t>
  </si>
  <si>
    <t>Альтернатива \ Критерий</t>
  </si>
  <si>
    <t>Разрешение экрана</t>
  </si>
  <si>
    <t>Цена</t>
  </si>
  <si>
    <t>Размеры</t>
  </si>
  <si>
    <t>Ёмкость аккумулятора</t>
  </si>
  <si>
    <t>OnePlus One</t>
  </si>
  <si>
    <t>Samsung Galaxy Alpha</t>
  </si>
  <si>
    <t>Маж.</t>
  </si>
  <si>
    <t>Мин.</t>
  </si>
  <si>
    <t>Meizu MX4</t>
  </si>
  <si>
    <t>Xiaomi Mi4</t>
  </si>
  <si>
    <t>Идеальный вариант</t>
  </si>
  <si>
    <t>Худший вариант</t>
  </si>
  <si>
    <t>Важность критериев</t>
  </si>
  <si>
    <t>Ненормированые</t>
  </si>
  <si>
    <t>Нормированные</t>
  </si>
  <si>
    <t>Шаг 1</t>
  </si>
  <si>
    <t>Матрица принятия решений:</t>
  </si>
  <si>
    <t>Идеальный и неидеальный объекты:</t>
  </si>
  <si>
    <t>Переход к относительным единицам:</t>
  </si>
  <si>
    <t>S1</t>
  </si>
  <si>
    <t>S2</t>
  </si>
  <si>
    <t>S3</t>
  </si>
  <si>
    <t>S4</t>
  </si>
  <si>
    <t>K1</t>
  </si>
  <si>
    <t>K2</t>
  </si>
  <si>
    <t>K3</t>
  </si>
  <si>
    <t>K4</t>
  </si>
  <si>
    <t>S \ K</t>
  </si>
  <si>
    <t>Комплексная важность:</t>
  </si>
  <si>
    <t>Нормированная матрица принятия решений:</t>
  </si>
  <si>
    <t>Энтропия:</t>
  </si>
  <si>
    <t>E1</t>
  </si>
  <si>
    <t>E2</t>
  </si>
  <si>
    <t>E3</t>
  </si>
  <si>
    <t>E4</t>
  </si>
  <si>
    <t>l1</t>
  </si>
  <si>
    <t>l2</t>
  </si>
  <si>
    <t>l3</t>
  </si>
  <si>
    <t>l4</t>
  </si>
  <si>
    <t>lambda1</t>
  </si>
  <si>
    <t>lambda2</t>
  </si>
  <si>
    <t>lambda3</t>
  </si>
  <si>
    <t>lambda4</t>
  </si>
  <si>
    <t>Уровень изменчивости:</t>
  </si>
  <si>
    <t>Определение расстояния от неидеального объекта до i-го:</t>
  </si>
  <si>
    <t>S \ P</t>
  </si>
  <si>
    <t>S4 (Samsung Galaxy Alpha) — наихудшая альтернатива. Исключаем её.</t>
  </si>
  <si>
    <t>Шаг 2</t>
  </si>
  <si>
    <t>S3 (OnePlus One) — наихудшая альтернатива. Исключаем её.</t>
  </si>
  <si>
    <t>Шаг 3</t>
  </si>
  <si>
    <t>S1 (Meizu MX4) — наихудшая альтернатива. Исключаем её.</t>
  </si>
  <si>
    <t>S2 (Xiaomi Mi4) — лучшая альтернатива.</t>
  </si>
  <si>
    <t>S1 (Meize MX4)</t>
  </si>
  <si>
    <t>S3 (OnePlus One)</t>
  </si>
  <si>
    <t>S4 (Samsung Galaxy 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</si>
</sst>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16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45" workbookViewId="0">
      <selection activeCell="F57" sqref="F57"/>
    </sheetView>
  </sheetViews>
  <sheetFormatPr defaultRowHeight="15" x14ac:dyDescent="0.25"/>
  <cols>
    <col min="1" max="1" width="24" customWidth="1"/>
    <col min="2" max="3" width="15.140625" customWidth="1"/>
    <col min="4" max="4" width="13.42578125" customWidth="1"/>
    <col min="5" max="5" width="10.85546875" customWidth="1"/>
    <col min="6" max="6" width="14" customWidth="1"/>
  </cols>
  <sheetData>
    <row r="1" spans="1:6" x14ac:dyDescent="0.25">
      <c r="A1" s="21" t="s">
        <v>0</v>
      </c>
      <c r="B1" s="21"/>
      <c r="C1" s="21"/>
      <c r="D1" s="21"/>
      <c r="E1" s="21"/>
    </row>
    <row r="2" spans="1:6" ht="42.75" customHeight="1" x14ac:dyDescent="0.25">
      <c r="A2" s="4" t="s">
        <v>1</v>
      </c>
      <c r="B2" s="4" t="s">
        <v>2</v>
      </c>
      <c r="C2" s="4" t="s">
        <v>5</v>
      </c>
      <c r="D2" s="4" t="s">
        <v>4</v>
      </c>
      <c r="E2" s="4" t="s">
        <v>3</v>
      </c>
    </row>
    <row r="3" spans="1:6" x14ac:dyDescent="0.25">
      <c r="A3" s="5" t="s">
        <v>10</v>
      </c>
      <c r="B3" s="5">
        <f>1920*1152</f>
        <v>2211840</v>
      </c>
      <c r="C3" s="5">
        <v>3100</v>
      </c>
      <c r="D3" s="5">
        <f>75.2*144*8.9</f>
        <v>96376.320000000007</v>
      </c>
      <c r="E3" s="5">
        <v>19990</v>
      </c>
    </row>
    <row r="4" spans="1:6" x14ac:dyDescent="0.25">
      <c r="A4" s="5" t="s">
        <v>11</v>
      </c>
      <c r="B4" s="5">
        <f>1920*1080</f>
        <v>2073600</v>
      </c>
      <c r="C4" s="5">
        <v>3080</v>
      </c>
      <c r="D4" s="5">
        <f>68.5*139.2*8.9</f>
        <v>84863.28</v>
      </c>
      <c r="E4" s="5">
        <v>19300</v>
      </c>
    </row>
    <row r="5" spans="1:6" x14ac:dyDescent="0.25">
      <c r="A5" s="5" t="s">
        <v>6</v>
      </c>
      <c r="B5" s="5">
        <f>1920*1080</f>
        <v>2073600</v>
      </c>
      <c r="C5" s="5">
        <v>3200</v>
      </c>
      <c r="D5" s="5">
        <f>75.9*152.9*8.9</f>
        <v>103285.47900000001</v>
      </c>
      <c r="E5" s="5">
        <v>20480</v>
      </c>
    </row>
    <row r="6" spans="1:6" x14ac:dyDescent="0.25">
      <c r="A6" s="5" t="s">
        <v>7</v>
      </c>
      <c r="B6" s="5">
        <f>1280*720</f>
        <v>921600</v>
      </c>
      <c r="C6" s="5">
        <v>1860</v>
      </c>
      <c r="D6" s="5">
        <f>65.5*132.4*6.7</f>
        <v>58103.740000000005</v>
      </c>
      <c r="E6" s="5">
        <v>22290</v>
      </c>
    </row>
    <row r="7" spans="1:6" ht="15" customHeight="1" x14ac:dyDescent="0.25">
      <c r="A7" s="2"/>
      <c r="B7" s="3" t="s">
        <v>8</v>
      </c>
      <c r="C7" s="3" t="s">
        <v>8</v>
      </c>
      <c r="D7" s="3" t="s">
        <v>9</v>
      </c>
      <c r="E7" s="3" t="s">
        <v>9</v>
      </c>
      <c r="F7" s="3"/>
    </row>
    <row r="10" spans="1:6" x14ac:dyDescent="0.25">
      <c r="A10" s="22" t="s">
        <v>14</v>
      </c>
      <c r="B10" s="22"/>
      <c r="C10" s="22"/>
      <c r="D10" s="22"/>
      <c r="E10" s="22"/>
    </row>
    <row r="11" spans="1:6" x14ac:dyDescent="0.25">
      <c r="A11" s="6" t="s">
        <v>15</v>
      </c>
      <c r="B11" s="6">
        <v>2</v>
      </c>
      <c r="C11" s="6">
        <v>8</v>
      </c>
      <c r="D11" s="6">
        <v>4</v>
      </c>
      <c r="E11" s="6">
        <v>1</v>
      </c>
    </row>
    <row r="12" spans="1:6" x14ac:dyDescent="0.25">
      <c r="A12" s="6" t="s">
        <v>16</v>
      </c>
      <c r="B12" s="6">
        <f>B11/SUM($B11:$E11)</f>
        <v>0.13333333333333333</v>
      </c>
      <c r="C12" s="6">
        <f t="shared" ref="C12:E12" si="0">C11/SUM($B11:$E11)</f>
        <v>0.53333333333333333</v>
      </c>
      <c r="D12" s="6">
        <f t="shared" si="0"/>
        <v>0.26666666666666666</v>
      </c>
      <c r="E12" s="6">
        <f t="shared" si="0"/>
        <v>6.6666666666666666E-2</v>
      </c>
    </row>
    <row r="14" spans="1:6" x14ac:dyDescent="0.25">
      <c r="A14" s="15" t="s">
        <v>17</v>
      </c>
      <c r="B14" s="16"/>
      <c r="C14" s="16"/>
      <c r="D14" s="16"/>
      <c r="E14" s="16"/>
    </row>
    <row r="15" spans="1:6" x14ac:dyDescent="0.25">
      <c r="A15" s="8"/>
      <c r="B15" s="1"/>
      <c r="C15" s="1"/>
      <c r="D15" s="1"/>
      <c r="E15" s="1"/>
    </row>
    <row r="16" spans="1:6" x14ac:dyDescent="0.25">
      <c r="A16" s="17" t="s">
        <v>18</v>
      </c>
      <c r="B16" s="17"/>
      <c r="C16" s="17"/>
      <c r="D16" s="17"/>
      <c r="E16" s="17"/>
    </row>
    <row r="17" spans="1:5" x14ac:dyDescent="0.25">
      <c r="A17" s="4" t="s">
        <v>29</v>
      </c>
      <c r="B17" s="4" t="s">
        <v>25</v>
      </c>
      <c r="C17" s="4" t="s">
        <v>26</v>
      </c>
      <c r="D17" s="4" t="s">
        <v>27</v>
      </c>
      <c r="E17" s="4" t="s">
        <v>28</v>
      </c>
    </row>
    <row r="18" spans="1:5" x14ac:dyDescent="0.25">
      <c r="A18" s="5" t="s">
        <v>21</v>
      </c>
      <c r="B18" s="5">
        <f>1920*1152</f>
        <v>2211840</v>
      </c>
      <c r="C18" s="5">
        <v>3100</v>
      </c>
      <c r="D18" s="5">
        <f>75.2*144*8.9</f>
        <v>96376.320000000007</v>
      </c>
      <c r="E18" s="5">
        <v>19990</v>
      </c>
    </row>
    <row r="19" spans="1:5" x14ac:dyDescent="0.25">
      <c r="A19" s="5" t="s">
        <v>22</v>
      </c>
      <c r="B19" s="5">
        <f>1920*1080</f>
        <v>2073600</v>
      </c>
      <c r="C19" s="5">
        <v>3080</v>
      </c>
      <c r="D19" s="5">
        <f>68.5*139.2*8.9</f>
        <v>84863.28</v>
      </c>
      <c r="E19" s="5">
        <v>19300</v>
      </c>
    </row>
    <row r="20" spans="1:5" x14ac:dyDescent="0.25">
      <c r="A20" s="5" t="s">
        <v>23</v>
      </c>
      <c r="B20" s="5">
        <f>1920*1080</f>
        <v>2073600</v>
      </c>
      <c r="C20" s="5">
        <v>3200</v>
      </c>
      <c r="D20" s="5">
        <f>75.9*152.9*8.9</f>
        <v>103285.47900000001</v>
      </c>
      <c r="E20" s="5">
        <v>20480</v>
      </c>
    </row>
    <row r="21" spans="1:5" x14ac:dyDescent="0.25">
      <c r="A21" s="5" t="s">
        <v>24</v>
      </c>
      <c r="B21" s="5">
        <f>1280*720</f>
        <v>921600</v>
      </c>
      <c r="C21" s="5">
        <v>1860</v>
      </c>
      <c r="D21" s="5">
        <f>65.5*132.4*6.7</f>
        <v>58103.740000000005</v>
      </c>
      <c r="E21" s="5">
        <v>22290</v>
      </c>
    </row>
    <row r="23" spans="1:5" x14ac:dyDescent="0.25">
      <c r="A23" s="17" t="s">
        <v>19</v>
      </c>
      <c r="B23" s="17"/>
      <c r="C23" s="17"/>
      <c r="D23" s="17"/>
      <c r="E23" s="17"/>
    </row>
    <row r="24" spans="1:5" x14ac:dyDescent="0.25">
      <c r="A24" s="5" t="s">
        <v>12</v>
      </c>
      <c r="B24" s="6">
        <f>MAX(B3:B6)</f>
        <v>2211840</v>
      </c>
      <c r="C24" s="6">
        <f>MAX(C3:C6)</f>
        <v>3200</v>
      </c>
      <c r="D24" s="6">
        <f>MIN(D3:D6)</f>
        <v>58103.740000000005</v>
      </c>
      <c r="E24" s="6">
        <f>MIN(E3:E6)</f>
        <v>19300</v>
      </c>
    </row>
    <row r="25" spans="1:5" x14ac:dyDescent="0.25">
      <c r="A25" s="5" t="s">
        <v>13</v>
      </c>
      <c r="B25" s="6">
        <f>MIN(B3:B6)</f>
        <v>921600</v>
      </c>
      <c r="C25" s="6">
        <f>MIN(C3:C6)</f>
        <v>1860</v>
      </c>
      <c r="D25" s="6">
        <f>MAX(D3:D6)</f>
        <v>103285.47900000001</v>
      </c>
      <c r="E25" s="6">
        <f>MAX(E3:E6)</f>
        <v>22290</v>
      </c>
    </row>
    <row r="26" spans="1:5" x14ac:dyDescent="0.25">
      <c r="A26" s="10"/>
      <c r="B26" s="11"/>
      <c r="C26" s="11"/>
      <c r="D26" s="11"/>
      <c r="E26" s="11"/>
    </row>
    <row r="27" spans="1:5" x14ac:dyDescent="0.25">
      <c r="A27" s="18" t="s">
        <v>20</v>
      </c>
      <c r="B27" s="18"/>
      <c r="C27" s="18"/>
      <c r="D27" s="18"/>
      <c r="E27" s="18"/>
    </row>
    <row r="28" spans="1:5" x14ac:dyDescent="0.25">
      <c r="A28" s="4" t="s">
        <v>29</v>
      </c>
      <c r="B28" s="4" t="s">
        <v>25</v>
      </c>
      <c r="C28" s="4" t="s">
        <v>26</v>
      </c>
      <c r="D28" s="4" t="s">
        <v>27</v>
      </c>
      <c r="E28" s="4" t="s">
        <v>28</v>
      </c>
    </row>
    <row r="29" spans="1:5" x14ac:dyDescent="0.25">
      <c r="A29" s="5" t="s">
        <v>21</v>
      </c>
      <c r="B29" s="7">
        <f>(B$24-B18)/(B$24-B$25)</f>
        <v>0</v>
      </c>
      <c r="C29" s="7">
        <f>(C$24-C18)/(C$24-C$25)</f>
        <v>7.4626865671641784E-2</v>
      </c>
      <c r="D29" s="7">
        <f t="shared" ref="D29:E29" si="1">(D$24-D18)/(D$24-D$25)</f>
        <v>0.84708071993421941</v>
      </c>
      <c r="E29" s="7">
        <f t="shared" si="1"/>
        <v>0.23076923076923078</v>
      </c>
    </row>
    <row r="30" spans="1:5" x14ac:dyDescent="0.25">
      <c r="A30" s="5" t="s">
        <v>22</v>
      </c>
      <c r="B30" s="7">
        <f>(B$24-B19)/(B$24-B$25)</f>
        <v>0.10714285714285714</v>
      </c>
      <c r="C30" s="7">
        <f t="shared" ref="C30:E30" si="2">(C$24-C19)/(C$24-C$25)</f>
        <v>8.9552238805970144E-2</v>
      </c>
      <c r="D30" s="7">
        <f t="shared" si="2"/>
        <v>0.592264498717059</v>
      </c>
      <c r="E30" s="7">
        <f t="shared" si="2"/>
        <v>0</v>
      </c>
    </row>
    <row r="31" spans="1:5" x14ac:dyDescent="0.25">
      <c r="A31" s="5" t="s">
        <v>23</v>
      </c>
      <c r="B31" s="7">
        <f>(B$24-B20)/(B$24-B$25)</f>
        <v>0.10714285714285714</v>
      </c>
      <c r="C31" s="7">
        <f t="shared" ref="C31:E31" si="3">(C$24-C20)/(C$24-C$25)</f>
        <v>0</v>
      </c>
      <c r="D31" s="7">
        <f t="shared" si="3"/>
        <v>1</v>
      </c>
      <c r="E31" s="7">
        <f t="shared" si="3"/>
        <v>0.39464882943143814</v>
      </c>
    </row>
    <row r="32" spans="1:5" x14ac:dyDescent="0.25">
      <c r="A32" s="5" t="s">
        <v>24</v>
      </c>
      <c r="B32" s="7">
        <f>(B$24-B21)/(B$24-B$25)</f>
        <v>1</v>
      </c>
      <c r="C32" s="7">
        <f t="shared" ref="C32:E32" si="4">(C$24-C21)/(C$24-C$25)</f>
        <v>1</v>
      </c>
      <c r="D32" s="7">
        <f t="shared" si="4"/>
        <v>0</v>
      </c>
      <c r="E32" s="7">
        <f t="shared" si="4"/>
        <v>1</v>
      </c>
    </row>
    <row r="34" spans="1:5" x14ac:dyDescent="0.25">
      <c r="A34" s="19" t="s">
        <v>31</v>
      </c>
      <c r="B34" s="19"/>
      <c r="C34" s="19"/>
      <c r="D34" s="19"/>
      <c r="E34" s="19"/>
    </row>
    <row r="35" spans="1:5" x14ac:dyDescent="0.25">
      <c r="A35" s="4" t="s">
        <v>29</v>
      </c>
      <c r="B35" s="4" t="s">
        <v>25</v>
      </c>
      <c r="C35" s="4" t="s">
        <v>26</v>
      </c>
      <c r="D35" s="4" t="s">
        <v>27</v>
      </c>
      <c r="E35" s="4" t="s">
        <v>28</v>
      </c>
    </row>
    <row r="36" spans="1:5" x14ac:dyDescent="0.25">
      <c r="A36" s="5" t="s">
        <v>21</v>
      </c>
      <c r="B36" s="5">
        <f>B18/SUM(B$18:B$21)</f>
        <v>0.30379746835443039</v>
      </c>
      <c r="C36" s="5">
        <f t="shared" ref="C36:E36" si="5">C18/SUM(C$18:C$21)</f>
        <v>0.27580071174377224</v>
      </c>
      <c r="D36" s="5">
        <f t="shared" si="5"/>
        <v>0.2812849201689599</v>
      </c>
      <c r="E36" s="5">
        <f t="shared" si="5"/>
        <v>0.24360224226175969</v>
      </c>
    </row>
    <row r="37" spans="1:5" x14ac:dyDescent="0.25">
      <c r="A37" s="5" t="s">
        <v>22</v>
      </c>
      <c r="B37" s="5">
        <f t="shared" ref="B37:E39" si="6">B19/SUM(B$18:B$21)</f>
        <v>0.2848101265822785</v>
      </c>
      <c r="C37" s="5">
        <f t="shared" si="6"/>
        <v>0.27402135231316727</v>
      </c>
      <c r="D37" s="5">
        <f t="shared" si="6"/>
        <v>0.24768284304771221</v>
      </c>
      <c r="E37" s="5">
        <f t="shared" si="6"/>
        <v>0.23519376066292957</v>
      </c>
    </row>
    <row r="38" spans="1:5" x14ac:dyDescent="0.25">
      <c r="A38" s="5" t="s">
        <v>23</v>
      </c>
      <c r="B38" s="5">
        <f t="shared" si="6"/>
        <v>0.2848101265822785</v>
      </c>
      <c r="C38" s="5">
        <f t="shared" si="6"/>
        <v>0.28469750889679718</v>
      </c>
      <c r="D38" s="5">
        <f t="shared" si="6"/>
        <v>0.30145006278645814</v>
      </c>
      <c r="E38" s="5">
        <f t="shared" si="6"/>
        <v>0.24957348281745065</v>
      </c>
    </row>
    <row r="39" spans="1:5" x14ac:dyDescent="0.25">
      <c r="A39" s="5" t="s">
        <v>24</v>
      </c>
      <c r="B39" s="5">
        <f t="shared" si="6"/>
        <v>0.12658227848101267</v>
      </c>
      <c r="C39" s="5">
        <f t="shared" si="6"/>
        <v>0.16548042704626334</v>
      </c>
      <c r="D39" s="5">
        <f t="shared" si="6"/>
        <v>0.16958217399686978</v>
      </c>
      <c r="E39" s="5">
        <f t="shared" si="6"/>
        <v>0.27163051425786011</v>
      </c>
    </row>
    <row r="41" spans="1:5" x14ac:dyDescent="0.25">
      <c r="A41" s="9" t="s">
        <v>32</v>
      </c>
    </row>
    <row r="42" spans="1:5" x14ac:dyDescent="0.25">
      <c r="A42" s="6"/>
      <c r="B42" s="6" t="s">
        <v>33</v>
      </c>
      <c r="C42" s="6" t="s">
        <v>34</v>
      </c>
      <c r="D42" s="6" t="s">
        <v>35</v>
      </c>
      <c r="E42" s="6" t="s">
        <v>36</v>
      </c>
    </row>
    <row r="43" spans="1:5" x14ac:dyDescent="0.25">
      <c r="A43" s="6"/>
      <c r="B43" s="6">
        <f t="array" ref="B43">-1/LN(4)*SUM(B$36:B$39*LN(B$36:B$39))</f>
        <v>0.96586651142388869</v>
      </c>
      <c r="C43" s="6">
        <f t="array" ref="C43">-1/LN(4)*SUM(C$36:C$39*LN(C$36:C$39))</f>
        <v>0.98488693706816188</v>
      </c>
      <c r="D43" s="6">
        <f t="array" ref="D43">-1/LN(4)*SUM(D$36:D$39*LN(D$36:D$39))</f>
        <v>0.98452367559285725</v>
      </c>
      <c r="E43" s="6">
        <f t="array" ref="E43">-1/LN(4)*SUM(E$36:E$39*LN(E$36:E$39))</f>
        <v>0.99896112569166706</v>
      </c>
    </row>
    <row r="45" spans="1:5" x14ac:dyDescent="0.25">
      <c r="A45" s="20" t="s">
        <v>45</v>
      </c>
      <c r="B45" s="20"/>
      <c r="C45" s="20"/>
      <c r="D45" s="20"/>
      <c r="E45" s="20"/>
    </row>
    <row r="46" spans="1:5" x14ac:dyDescent="0.25">
      <c r="A46" s="6"/>
      <c r="B46" s="6" t="s">
        <v>37</v>
      </c>
      <c r="C46" s="6" t="s">
        <v>38</v>
      </c>
      <c r="D46" s="6" t="s">
        <v>39</v>
      </c>
      <c r="E46" s="6" t="s">
        <v>40</v>
      </c>
    </row>
    <row r="47" spans="1:5" x14ac:dyDescent="0.25">
      <c r="A47" s="6"/>
      <c r="B47" s="6">
        <f>1-B43</f>
        <v>3.4133488576111315E-2</v>
      </c>
      <c r="C47" s="6">
        <f t="shared" ref="C47:E47" si="7">1-C43</f>
        <v>1.5113062931838117E-2</v>
      </c>
      <c r="D47" s="6">
        <f t="shared" si="7"/>
        <v>1.547632440714275E-2</v>
      </c>
      <c r="E47" s="6">
        <f t="shared" si="7"/>
        <v>1.0388743083329377E-3</v>
      </c>
    </row>
    <row r="49" spans="1:6" x14ac:dyDescent="0.25">
      <c r="A49" s="14" t="s">
        <v>30</v>
      </c>
      <c r="B49" s="14"/>
      <c r="C49" s="14"/>
      <c r="D49" s="14"/>
      <c r="E49" s="14"/>
    </row>
    <row r="50" spans="1:6" x14ac:dyDescent="0.25">
      <c r="A50" s="6"/>
      <c r="B50" s="6" t="s">
        <v>41</v>
      </c>
      <c r="C50" s="6" t="s">
        <v>42</v>
      </c>
      <c r="D50" s="6" t="s">
        <v>43</v>
      </c>
      <c r="E50" s="6" t="s">
        <v>44</v>
      </c>
    </row>
    <row r="51" spans="1:6" x14ac:dyDescent="0.25">
      <c r="A51" s="6"/>
      <c r="B51" s="6">
        <f t="array" ref="B51">B47*B12/SUM($B47:$E47 * $B12:$E12)</f>
        <v>0.27077643320996936</v>
      </c>
      <c r="C51" s="6">
        <f t="array" ref="C51">C47*C12/SUM($B47:$E47 * $B12:$E12)</f>
        <v>0.47955968713083019</v>
      </c>
      <c r="D51" s="6">
        <f t="array" ref="D51">D47*D12/SUM($B47:$E47 * $B12:$E12)</f>
        <v>0.2455432536772324</v>
      </c>
      <c r="E51" s="6">
        <f t="array" ref="E51">E47*E12/SUM($B47:$E47 * $B12:$E12)</f>
        <v>4.1206259819680357E-3</v>
      </c>
    </row>
    <row r="53" spans="1:6" x14ac:dyDescent="0.25">
      <c r="A53" s="14" t="s">
        <v>46</v>
      </c>
      <c r="B53" s="14"/>
      <c r="C53" s="14"/>
      <c r="D53" s="14"/>
      <c r="E53" s="14"/>
    </row>
    <row r="54" spans="1:6" x14ac:dyDescent="0.25">
      <c r="A54" s="6" t="s">
        <v>47</v>
      </c>
      <c r="B54" s="6">
        <v>1</v>
      </c>
      <c r="C54" s="6">
        <v>2</v>
      </c>
      <c r="D54" s="6">
        <v>3</v>
      </c>
      <c r="E54" s="6">
        <v>4</v>
      </c>
      <c r="F54" s="6">
        <v>5</v>
      </c>
    </row>
    <row r="55" spans="1:6" x14ac:dyDescent="0.25">
      <c r="A55" s="6" t="s">
        <v>21</v>
      </c>
      <c r="B55" s="6">
        <f>POWER((POWER($B$51*(1-$B29),B$54) + POWER($C$51*(1-$C29),B$54) + POWER($D$51*(1-$D29),B$54) + POWER($E$51*(1-$E29),B$54)),1/B$54)</f>
        <v>0.75526609385890575</v>
      </c>
      <c r="C55" s="6">
        <f>POWER((POWER($B$51*(1-$B29),C$54) + POWER($C$51*(1-$C29),C$54) + POWER($D$51*(1-$D29),C$54) + POWER($E$51*(1-$E29),C$54)),1/C$54)</f>
        <v>0.52122267462470706</v>
      </c>
      <c r="D55" s="6">
        <f t="shared" ref="D55:F55" si="8">POWER((POWER($B$51*(1-$B29),D$54) + POWER($C$51*(1-$C29),D$54) + POWER($D$51*(1-$D29),D$54) + POWER($E$51*(1-$E29),D$54)),1/D$54)</f>
        <v>0.47518872772865567</v>
      </c>
      <c r="E55" s="6">
        <f t="shared" si="8"/>
        <v>0.45841467875952535</v>
      </c>
      <c r="F55" s="6">
        <f t="shared" si="8"/>
        <v>0.45103687223539235</v>
      </c>
    </row>
    <row r="56" spans="1:6" x14ac:dyDescent="0.25">
      <c r="A56" s="6" t="s">
        <v>22</v>
      </c>
      <c r="B56" s="6">
        <f t="shared" ref="B56:F58" si="9">POWER((POWER($B$51*(1-$B30),B$54) + POWER($C$51*(1-$C30),B$54) + POWER($D$51*(1-$D30),B$54) + POWER($E$51*(1-$E30),B$54)),1/B$54)</f>
        <v>0.78261604362277382</v>
      </c>
      <c r="C56" s="6">
        <f t="shared" si="9"/>
        <v>0.5090405812543034</v>
      </c>
      <c r="D56" s="6">
        <f t="shared" si="9"/>
        <v>0.46161888509981847</v>
      </c>
      <c r="E56" s="6">
        <f t="shared" si="9"/>
        <v>0.44681442829463125</v>
      </c>
      <c r="F56" s="6">
        <f t="shared" si="9"/>
        <v>0.44112111151367966</v>
      </c>
    </row>
    <row r="57" spans="1:6" x14ac:dyDescent="0.25">
      <c r="A57" s="6" t="s">
        <v>23</v>
      </c>
      <c r="B57" s="6">
        <f t="shared" si="9"/>
        <v>0.723818785401391</v>
      </c>
      <c r="C57" s="6">
        <f t="shared" si="9"/>
        <v>0.53706039935396133</v>
      </c>
      <c r="D57" s="6">
        <f t="shared" si="9"/>
        <v>0.49922430842127785</v>
      </c>
      <c r="E57" s="6">
        <f t="shared" si="9"/>
        <v>0.48712318528803111</v>
      </c>
      <c r="F57" s="6">
        <f t="shared" si="9"/>
        <v>0.48264315004057895</v>
      </c>
    </row>
    <row r="58" spans="1:6" x14ac:dyDescent="0.25">
      <c r="A58" s="6" t="s">
        <v>24</v>
      </c>
      <c r="B58" s="6">
        <f t="shared" si="9"/>
        <v>0.2455432536772324</v>
      </c>
      <c r="C58" s="6">
        <f t="shared" si="9"/>
        <v>0.2455432536772324</v>
      </c>
      <c r="D58" s="6">
        <f t="shared" si="9"/>
        <v>0.2455432536772324</v>
      </c>
      <c r="E58" s="6">
        <f t="shared" si="9"/>
        <v>0.2455432536772324</v>
      </c>
      <c r="F58" s="6">
        <f t="shared" si="9"/>
        <v>0.2455432536772324</v>
      </c>
    </row>
    <row r="60" spans="1:6" x14ac:dyDescent="0.25">
      <c r="A60" s="14" t="s">
        <v>48</v>
      </c>
      <c r="B60" s="14"/>
      <c r="C60" s="14"/>
      <c r="D60" s="14"/>
      <c r="E60" s="14"/>
      <c r="F60" s="14"/>
    </row>
    <row r="62" spans="1:6" x14ac:dyDescent="0.25">
      <c r="A62" s="15" t="s">
        <v>49</v>
      </c>
      <c r="B62" s="16"/>
      <c r="C62" s="16"/>
      <c r="D62" s="16"/>
      <c r="E62" s="16"/>
    </row>
    <row r="63" spans="1:6" x14ac:dyDescent="0.25">
      <c r="A63" s="8"/>
      <c r="B63" s="1"/>
      <c r="C63" s="1"/>
      <c r="D63" s="1"/>
      <c r="E63" s="1"/>
    </row>
    <row r="64" spans="1:6" x14ac:dyDescent="0.25">
      <c r="A64" s="17" t="s">
        <v>18</v>
      </c>
      <c r="B64" s="17"/>
      <c r="C64" s="17"/>
      <c r="D64" s="17"/>
      <c r="E64" s="17"/>
    </row>
    <row r="65" spans="1:5" x14ac:dyDescent="0.25">
      <c r="A65" s="4" t="s">
        <v>29</v>
      </c>
      <c r="B65" s="4" t="s">
        <v>25</v>
      </c>
      <c r="C65" s="4" t="s">
        <v>26</v>
      </c>
      <c r="D65" s="4" t="s">
        <v>27</v>
      </c>
      <c r="E65" s="4" t="s">
        <v>28</v>
      </c>
    </row>
    <row r="66" spans="1:5" x14ac:dyDescent="0.25">
      <c r="A66" s="5" t="s">
        <v>21</v>
      </c>
      <c r="B66" s="5">
        <f>1920*1152</f>
        <v>2211840</v>
      </c>
      <c r="C66" s="5">
        <v>3100</v>
      </c>
      <c r="D66" s="5">
        <f>75.2*144*8.9</f>
        <v>96376.320000000007</v>
      </c>
      <c r="E66" s="5">
        <v>19990</v>
      </c>
    </row>
    <row r="67" spans="1:5" x14ac:dyDescent="0.25">
      <c r="A67" s="5" t="s">
        <v>22</v>
      </c>
      <c r="B67" s="5">
        <f>1920*1080</f>
        <v>2073600</v>
      </c>
      <c r="C67" s="5">
        <v>3080</v>
      </c>
      <c r="D67" s="5">
        <f>68.5*139.2*8.9</f>
        <v>84863.28</v>
      </c>
      <c r="E67" s="5">
        <v>19300</v>
      </c>
    </row>
    <row r="68" spans="1:5" x14ac:dyDescent="0.25">
      <c r="A68" s="5" t="s">
        <v>23</v>
      </c>
      <c r="B68" s="5">
        <f>1920*1080</f>
        <v>2073600</v>
      </c>
      <c r="C68" s="5">
        <v>3200</v>
      </c>
      <c r="D68" s="5">
        <f>75.9*152.9*8.9</f>
        <v>103285.47900000001</v>
      </c>
      <c r="E68" s="5">
        <v>20480</v>
      </c>
    </row>
    <row r="70" spans="1:5" x14ac:dyDescent="0.25">
      <c r="A70" s="17" t="s">
        <v>19</v>
      </c>
      <c r="B70" s="17"/>
      <c r="C70" s="17"/>
      <c r="D70" s="17"/>
      <c r="E70" s="17"/>
    </row>
    <row r="71" spans="1:5" x14ac:dyDescent="0.25">
      <c r="A71" s="5" t="s">
        <v>12</v>
      </c>
      <c r="B71" s="6">
        <f>MAX(B66:B68)</f>
        <v>2211840</v>
      </c>
      <c r="C71" s="6">
        <f>MAX(C66:C68)</f>
        <v>3200</v>
      </c>
      <c r="D71" s="6">
        <f>MIN(D66:D68)</f>
        <v>84863.28</v>
      </c>
      <c r="E71" s="6">
        <f>MIN(E66:E68)</f>
        <v>19300</v>
      </c>
    </row>
    <row r="72" spans="1:5" x14ac:dyDescent="0.25">
      <c r="A72" s="5" t="s">
        <v>13</v>
      </c>
      <c r="B72" s="6">
        <f>MIN(B66:B68)</f>
        <v>2073600</v>
      </c>
      <c r="C72" s="6">
        <f t="shared" ref="C72" si="10">MIN(C66:C68)</f>
        <v>3080</v>
      </c>
      <c r="D72" s="6">
        <f>MAX(D66:D68)</f>
        <v>103285.47900000001</v>
      </c>
      <c r="E72" s="6">
        <f>MAX(E66:E68)</f>
        <v>20480</v>
      </c>
    </row>
    <row r="73" spans="1:5" x14ac:dyDescent="0.25">
      <c r="A73" s="10"/>
      <c r="B73" s="11"/>
      <c r="C73" s="11"/>
      <c r="D73" s="11"/>
      <c r="E73" s="11"/>
    </row>
    <row r="74" spans="1:5" x14ac:dyDescent="0.25">
      <c r="A74" s="18" t="s">
        <v>20</v>
      </c>
      <c r="B74" s="18"/>
      <c r="C74" s="18"/>
      <c r="D74" s="18"/>
      <c r="E74" s="18"/>
    </row>
    <row r="75" spans="1:5" x14ac:dyDescent="0.25">
      <c r="A75" s="4" t="s">
        <v>29</v>
      </c>
      <c r="B75" s="4" t="s">
        <v>25</v>
      </c>
      <c r="C75" s="4" t="s">
        <v>26</v>
      </c>
      <c r="D75" s="4" t="s">
        <v>27</v>
      </c>
      <c r="E75" s="4" t="s">
        <v>28</v>
      </c>
    </row>
    <row r="76" spans="1:5" x14ac:dyDescent="0.25">
      <c r="A76" s="5" t="s">
        <v>21</v>
      </c>
      <c r="B76" s="7">
        <f>(B$71-B66)/(B$71-B$72)</f>
        <v>0</v>
      </c>
      <c r="C76" s="7">
        <f t="shared" ref="C76:E76" si="11">(C$71-C66)/(C$71-C$72)</f>
        <v>0.83333333333333337</v>
      </c>
      <c r="D76" s="7">
        <f t="shared" si="11"/>
        <v>0.62495470817571797</v>
      </c>
      <c r="E76" s="7">
        <f t="shared" si="11"/>
        <v>0.5847457627118644</v>
      </c>
    </row>
    <row r="77" spans="1:5" x14ac:dyDescent="0.25">
      <c r="A77" s="5" t="s">
        <v>22</v>
      </c>
      <c r="B77" s="7">
        <f t="shared" ref="B77:E78" si="12">(B$71-B67)/(B$71-B$72)</f>
        <v>1</v>
      </c>
      <c r="C77" s="7">
        <f t="shared" si="12"/>
        <v>1</v>
      </c>
      <c r="D77" s="7">
        <f t="shared" si="12"/>
        <v>0</v>
      </c>
      <c r="E77" s="7">
        <f t="shared" si="12"/>
        <v>0</v>
      </c>
    </row>
    <row r="78" spans="1:5" x14ac:dyDescent="0.25">
      <c r="A78" s="5" t="s">
        <v>23</v>
      </c>
      <c r="B78" s="7">
        <f t="shared" si="12"/>
        <v>1</v>
      </c>
      <c r="C78" s="7">
        <f t="shared" si="12"/>
        <v>0</v>
      </c>
      <c r="D78" s="7">
        <f t="shared" si="12"/>
        <v>1</v>
      </c>
      <c r="E78" s="7">
        <f t="shared" si="12"/>
        <v>1</v>
      </c>
    </row>
    <row r="80" spans="1:5" x14ac:dyDescent="0.25">
      <c r="A80" s="19" t="s">
        <v>31</v>
      </c>
      <c r="B80" s="19"/>
      <c r="C80" s="19"/>
      <c r="D80" s="19"/>
      <c r="E80" s="19"/>
    </row>
    <row r="81" spans="1:5" x14ac:dyDescent="0.25">
      <c r="A81" s="4" t="s">
        <v>29</v>
      </c>
      <c r="B81" s="4" t="s">
        <v>25</v>
      </c>
      <c r="C81" s="4" t="s">
        <v>26</v>
      </c>
      <c r="D81" s="4" t="s">
        <v>27</v>
      </c>
      <c r="E81" s="4" t="s">
        <v>28</v>
      </c>
    </row>
    <row r="82" spans="1:5" x14ac:dyDescent="0.25">
      <c r="A82" s="5" t="s">
        <v>21</v>
      </c>
      <c r="B82" s="5">
        <f>B66/SUM(B$66:B$68)</f>
        <v>0.34782608695652173</v>
      </c>
      <c r="C82" s="5">
        <f t="shared" ref="C82:E82" si="13">C66/SUM(C$66:C$68)</f>
        <v>0.33049040511727079</v>
      </c>
      <c r="D82" s="5">
        <f t="shared" si="13"/>
        <v>0.33872697738535729</v>
      </c>
      <c r="E82" s="5">
        <f t="shared" si="13"/>
        <v>0.33444872009369248</v>
      </c>
    </row>
    <row r="83" spans="1:5" x14ac:dyDescent="0.25">
      <c r="A83" s="5" t="s">
        <v>22</v>
      </c>
      <c r="B83" s="5">
        <f t="shared" ref="B83:E84" si="14">B67/SUM(B$66:B$68)</f>
        <v>0.32608695652173914</v>
      </c>
      <c r="C83" s="5">
        <f t="shared" si="14"/>
        <v>0.32835820895522388</v>
      </c>
      <c r="D83" s="5">
        <f t="shared" si="14"/>
        <v>0.29826291692199125</v>
      </c>
      <c r="E83" s="5">
        <f t="shared" si="14"/>
        <v>0.32290446712397525</v>
      </c>
    </row>
    <row r="84" spans="1:5" x14ac:dyDescent="0.25">
      <c r="A84" s="5" t="s">
        <v>23</v>
      </c>
      <c r="B84" s="5">
        <f t="shared" si="14"/>
        <v>0.32608695652173914</v>
      </c>
      <c r="C84" s="5">
        <f t="shared" si="14"/>
        <v>0.34115138592750532</v>
      </c>
      <c r="D84" s="5">
        <f t="shared" si="14"/>
        <v>0.36301010569265141</v>
      </c>
      <c r="E84" s="5">
        <f t="shared" si="14"/>
        <v>0.34264681278233228</v>
      </c>
    </row>
    <row r="86" spans="1:5" x14ac:dyDescent="0.25">
      <c r="A86" s="9" t="s">
        <v>32</v>
      </c>
    </row>
    <row r="87" spans="1:5" x14ac:dyDescent="0.25">
      <c r="A87" s="6"/>
      <c r="B87" s="6" t="s">
        <v>33</v>
      </c>
      <c r="C87" s="6" t="s">
        <v>34</v>
      </c>
      <c r="D87" s="6" t="s">
        <v>35</v>
      </c>
      <c r="E87" s="6" t="s">
        <v>36</v>
      </c>
    </row>
    <row r="88" spans="1:5" x14ac:dyDescent="0.25">
      <c r="A88" s="6"/>
      <c r="B88" s="6">
        <f t="array" ref="B88">-1/LN(3)*SUM(B$82:B$84*LN(B$82:B$84))</f>
        <v>0.99957284789974832</v>
      </c>
      <c r="C88" s="6">
        <f t="array" ref="C88">-1/LN(3)*SUM(C$82:C$84*LN(C$82:C$84))</f>
        <v>0.99987216026669479</v>
      </c>
      <c r="D88" s="6">
        <f t="array" ref="D88">-1/LN(3)*SUM(D$82:D$84*LN(D$82:D$84))</f>
        <v>0.99705067973094874</v>
      </c>
      <c r="E88" s="6">
        <f t="array" ref="E88">-1/LN(3)*SUM(E$82:E$84*LN(E$82:E$84))</f>
        <v>0.99973088718139425</v>
      </c>
    </row>
    <row r="90" spans="1:5" x14ac:dyDescent="0.25">
      <c r="A90" s="20" t="s">
        <v>45</v>
      </c>
      <c r="B90" s="20"/>
      <c r="C90" s="20"/>
      <c r="D90" s="20"/>
      <c r="E90" s="20"/>
    </row>
    <row r="91" spans="1:5" x14ac:dyDescent="0.25">
      <c r="A91" s="6"/>
      <c r="B91" s="6" t="s">
        <v>37</v>
      </c>
      <c r="C91" s="6" t="s">
        <v>38</v>
      </c>
      <c r="D91" s="6" t="s">
        <v>39</v>
      </c>
      <c r="E91" s="6" t="s">
        <v>40</v>
      </c>
    </row>
    <row r="92" spans="1:5" x14ac:dyDescent="0.25">
      <c r="A92" s="6"/>
      <c r="B92" s="6">
        <f>1-B88</f>
        <v>4.2715210025168204E-4</v>
      </c>
      <c r="C92" s="6">
        <f t="shared" ref="C92:E92" si="15">1-C88</f>
        <v>1.2783973330521281E-4</v>
      </c>
      <c r="D92" s="6">
        <f t="shared" si="15"/>
        <v>2.9493202690512588E-3</v>
      </c>
      <c r="E92" s="6">
        <f t="shared" si="15"/>
        <v>2.6911281860575453E-4</v>
      </c>
    </row>
    <row r="94" spans="1:5" x14ac:dyDescent="0.25">
      <c r="A94" s="14" t="s">
        <v>30</v>
      </c>
      <c r="B94" s="14"/>
      <c r="C94" s="14"/>
      <c r="D94" s="14"/>
      <c r="E94" s="14"/>
    </row>
    <row r="95" spans="1:5" x14ac:dyDescent="0.25">
      <c r="A95" s="6"/>
      <c r="B95" s="6" t="s">
        <v>41</v>
      </c>
      <c r="C95" s="6" t="s">
        <v>42</v>
      </c>
      <c r="D95" s="6" t="s">
        <v>43</v>
      </c>
      <c r="E95" s="6" t="s">
        <v>44</v>
      </c>
    </row>
    <row r="96" spans="1:5" x14ac:dyDescent="0.25">
      <c r="A96" s="6"/>
      <c r="B96" s="6">
        <f t="array" ref="B96">B92*B$12/SUM($B92:$E92 * $B$12:$E$12)</f>
        <v>6.1269362030549647E-2</v>
      </c>
      <c r="C96" s="6">
        <f t="array" ref="C96">C92*C$12/SUM($B92:$E92 * $B$12:$E$12)</f>
        <v>7.3347726930532917E-2</v>
      </c>
      <c r="D96" s="6">
        <f t="array" ref="D96">D92*D$12/SUM($B92:$E92 * $B$12:$E$12)</f>
        <v>0.84608256029675499</v>
      </c>
      <c r="E96" s="6">
        <f t="array" ref="E96">E92*E$12/SUM($B92:$E92 * $B$12:$E$12)</f>
        <v>1.9300350742162461E-2</v>
      </c>
    </row>
    <row r="98" spans="1:6" x14ac:dyDescent="0.25">
      <c r="A98" s="14" t="s">
        <v>46</v>
      </c>
      <c r="B98" s="14"/>
      <c r="C98" s="14"/>
      <c r="D98" s="14"/>
      <c r="E98" s="14"/>
    </row>
    <row r="99" spans="1:6" x14ac:dyDescent="0.25">
      <c r="A99" s="6" t="s">
        <v>47</v>
      </c>
      <c r="B99" s="6">
        <v>1</v>
      </c>
      <c r="C99" s="6">
        <v>2</v>
      </c>
      <c r="D99" s="6">
        <v>3</v>
      </c>
      <c r="E99" s="6">
        <v>4</v>
      </c>
      <c r="F99" s="6">
        <v>5</v>
      </c>
    </row>
    <row r="100" spans="1:6" x14ac:dyDescent="0.25">
      <c r="A100" s="6" t="s">
        <v>21</v>
      </c>
      <c r="B100" s="6">
        <f>POWER((POWER($B$96*(1-$B76),B$99) + POWER($C$96*(1-$C76),B$99) + POWER($D$96*(1-$D76),B$99) + POWER($E$96*(1-$E76),B$99)),1/B$99)</f>
        <v>0.3988278163464008</v>
      </c>
      <c r="C100" s="6">
        <f>POWER((POWER($B$96*(1-$B76),C$99) + POWER($C$96*(1-$C76),C$99) + POWER($D$96*(1-$D76),C$99) + POWER($E$96*(1-$E76),C$99)),1/C$99)</f>
        <v>0.32351064134293706</v>
      </c>
      <c r="D100" s="6">
        <f t="shared" ref="D100:F100" si="16">POWER((POWER($B$96*(1-$B76),D$99) + POWER($C$96*(1-$C76),D$99) + POWER($D$96*(1-$D76),D$99) + POWER($E$96*(1-$E76),D$99)),1/D$99)</f>
        <v>0.31808658109314308</v>
      </c>
      <c r="E100" s="6">
        <f t="shared" si="16"/>
        <v>0.3174296916580821</v>
      </c>
      <c r="F100" s="6">
        <f t="shared" si="16"/>
        <v>0.31733631675775636</v>
      </c>
    </row>
    <row r="101" spans="1:6" x14ac:dyDescent="0.25">
      <c r="A101" s="6" t="s">
        <v>22</v>
      </c>
      <c r="B101" s="6">
        <f t="shared" ref="B101:C102" si="17">POWER((POWER($B$96*(1-$B77),B$99) + POWER($C$96*(1-$C77),B$99) + POWER($D$96*(1-$D77),B$99) + POWER($E$96*(1-$E77),B$99)),1/B$99)</f>
        <v>0.8653829110389174</v>
      </c>
      <c r="C101" s="6">
        <f t="shared" si="17"/>
        <v>0.8463026659399594</v>
      </c>
      <c r="D101" s="6">
        <f t="shared" ref="D101:F101" si="18">POWER((POWER($B$96*(1-$B77),D$99) + POWER($C$96*(1-$C77),D$99) + POWER($D$96*(1-$D77),D$99) + POWER($E$96*(1-$E77),D$99)),1/D$99)</f>
        <v>0.84608590800147454</v>
      </c>
      <c r="E101" s="6">
        <f t="shared" si="18"/>
        <v>0.84608261757141767</v>
      </c>
      <c r="F101" s="6">
        <f t="shared" si="18"/>
        <v>0.84608256134196858</v>
      </c>
    </row>
    <row r="102" spans="1:6" x14ac:dyDescent="0.25">
      <c r="A102" s="6" t="s">
        <v>23</v>
      </c>
      <c r="B102" s="6">
        <f t="shared" si="17"/>
        <v>7.3347726930532917E-2</v>
      </c>
      <c r="C102" s="6">
        <f t="shared" si="17"/>
        <v>7.3347726930532917E-2</v>
      </c>
      <c r="D102" s="6">
        <f t="shared" ref="D102:F102" si="19">POWER((POWER($B$96*(1-$B78),D$99) + POWER($C$96*(1-$C78),D$99) + POWER($D$96*(1-$D78),D$99) + POWER($E$96*(1-$E78),D$99)),1/D$99)</f>
        <v>7.334772693053293E-2</v>
      </c>
      <c r="E102" s="6">
        <f t="shared" si="19"/>
        <v>7.334772693053293E-2</v>
      </c>
      <c r="F102" s="6">
        <f t="shared" si="19"/>
        <v>7.3347726930532889E-2</v>
      </c>
    </row>
    <row r="104" spans="1:6" x14ac:dyDescent="0.25">
      <c r="A104" s="14" t="s">
        <v>50</v>
      </c>
      <c r="B104" s="14"/>
      <c r="C104" s="14"/>
      <c r="D104" s="14"/>
      <c r="E104" s="14"/>
    </row>
    <row r="106" spans="1:6" x14ac:dyDescent="0.25">
      <c r="A106" s="15" t="s">
        <v>51</v>
      </c>
      <c r="B106" s="16"/>
      <c r="C106" s="16"/>
      <c r="D106" s="16"/>
      <c r="E106" s="16"/>
    </row>
    <row r="107" spans="1:6" x14ac:dyDescent="0.25">
      <c r="A107" s="8"/>
      <c r="B107" s="1"/>
      <c r="C107" s="1"/>
      <c r="D107" s="1"/>
      <c r="E107" s="1"/>
    </row>
    <row r="108" spans="1:6" x14ac:dyDescent="0.25">
      <c r="A108" s="17" t="s">
        <v>18</v>
      </c>
      <c r="B108" s="17"/>
      <c r="C108" s="17"/>
      <c r="D108" s="17"/>
      <c r="E108" s="17"/>
    </row>
    <row r="109" spans="1:6" x14ac:dyDescent="0.25">
      <c r="A109" s="4" t="s">
        <v>29</v>
      </c>
      <c r="B109" s="4" t="s">
        <v>25</v>
      </c>
      <c r="C109" s="4" t="s">
        <v>26</v>
      </c>
      <c r="D109" s="4" t="s">
        <v>27</v>
      </c>
      <c r="E109" s="4" t="s">
        <v>28</v>
      </c>
    </row>
    <row r="110" spans="1:6" x14ac:dyDescent="0.25">
      <c r="A110" s="5" t="s">
        <v>21</v>
      </c>
      <c r="B110" s="5">
        <f>1920*1152</f>
        <v>2211840</v>
      </c>
      <c r="C110" s="5">
        <v>3100</v>
      </c>
      <c r="D110" s="5">
        <f>75.2*144*8.9</f>
        <v>96376.320000000007</v>
      </c>
      <c r="E110" s="5">
        <v>19990</v>
      </c>
    </row>
    <row r="111" spans="1:6" x14ac:dyDescent="0.25">
      <c r="A111" s="5" t="s">
        <v>22</v>
      </c>
      <c r="B111" s="5">
        <f>1920*1080</f>
        <v>2073600</v>
      </c>
      <c r="C111" s="5">
        <v>3080</v>
      </c>
      <c r="D111" s="5">
        <f>68.5*139.2*8.9</f>
        <v>84863.28</v>
      </c>
      <c r="E111" s="5">
        <v>19300</v>
      </c>
    </row>
    <row r="113" spans="1:5" x14ac:dyDescent="0.25">
      <c r="A113" s="17" t="s">
        <v>19</v>
      </c>
      <c r="B113" s="17"/>
      <c r="C113" s="17"/>
      <c r="D113" s="17"/>
      <c r="E113" s="17"/>
    </row>
    <row r="114" spans="1:5" x14ac:dyDescent="0.25">
      <c r="A114" s="5" t="s">
        <v>12</v>
      </c>
      <c r="B114" s="6">
        <f>MAX(B110:B111)</f>
        <v>2211840</v>
      </c>
      <c r="C114" s="6">
        <f>MAX(C110:C111)</f>
        <v>3100</v>
      </c>
      <c r="D114" s="6">
        <f>MIN(D110:D111)</f>
        <v>84863.28</v>
      </c>
      <c r="E114" s="6">
        <f>MIN(E110:E111)</f>
        <v>19300</v>
      </c>
    </row>
    <row r="115" spans="1:5" x14ac:dyDescent="0.25">
      <c r="A115" s="5" t="s">
        <v>13</v>
      </c>
      <c r="B115" s="6">
        <f>MIN(B110:B111)</f>
        <v>2073600</v>
      </c>
      <c r="C115" s="6">
        <f>MIN(C110:C111)</f>
        <v>3080</v>
      </c>
      <c r="D115" s="6">
        <f>MAX(D110:D111)</f>
        <v>96376.320000000007</v>
      </c>
      <c r="E115" s="6">
        <f>MAX(E110:E111)</f>
        <v>19990</v>
      </c>
    </row>
    <row r="116" spans="1:5" x14ac:dyDescent="0.25">
      <c r="A116" s="10"/>
      <c r="B116" s="11"/>
      <c r="C116" s="11"/>
      <c r="D116" s="11"/>
      <c r="E116" s="11"/>
    </row>
    <row r="117" spans="1:5" x14ac:dyDescent="0.25">
      <c r="A117" s="18" t="s">
        <v>20</v>
      </c>
      <c r="B117" s="18"/>
      <c r="C117" s="18"/>
      <c r="D117" s="18"/>
      <c r="E117" s="18"/>
    </row>
    <row r="118" spans="1:5" x14ac:dyDescent="0.25">
      <c r="A118" s="4" t="s">
        <v>29</v>
      </c>
      <c r="B118" s="4" t="s">
        <v>25</v>
      </c>
      <c r="C118" s="4" t="s">
        <v>26</v>
      </c>
      <c r="D118" s="4" t="s">
        <v>27</v>
      </c>
      <c r="E118" s="4" t="s">
        <v>28</v>
      </c>
    </row>
    <row r="119" spans="1:5" x14ac:dyDescent="0.25">
      <c r="A119" s="5" t="s">
        <v>21</v>
      </c>
      <c r="B119" s="7">
        <f>(B$114-B110)/(B$114-B$115)</f>
        <v>0</v>
      </c>
      <c r="C119" s="7">
        <f t="shared" ref="C119:E119" si="20">(C$114-C110)/(C$114-C$115)</f>
        <v>0</v>
      </c>
      <c r="D119" s="7">
        <f t="shared" si="20"/>
        <v>1</v>
      </c>
      <c r="E119" s="7">
        <f t="shared" si="20"/>
        <v>1</v>
      </c>
    </row>
    <row r="120" spans="1:5" x14ac:dyDescent="0.25">
      <c r="A120" s="5" t="s">
        <v>22</v>
      </c>
      <c r="B120" s="7">
        <f t="shared" ref="B120:E120" si="21">(B$114-B111)/(B$114-B$115)</f>
        <v>1</v>
      </c>
      <c r="C120" s="7">
        <f t="shared" si="21"/>
        <v>1</v>
      </c>
      <c r="D120" s="7">
        <f t="shared" si="21"/>
        <v>0</v>
      </c>
      <c r="E120" s="7">
        <f t="shared" si="21"/>
        <v>0</v>
      </c>
    </row>
    <row r="122" spans="1:5" x14ac:dyDescent="0.25">
      <c r="A122" s="19" t="s">
        <v>31</v>
      </c>
      <c r="B122" s="19"/>
      <c r="C122" s="19"/>
      <c r="D122" s="19"/>
      <c r="E122" s="19"/>
    </row>
    <row r="123" spans="1:5" x14ac:dyDescent="0.25">
      <c r="A123" s="4" t="s">
        <v>29</v>
      </c>
      <c r="B123" s="4" t="s">
        <v>25</v>
      </c>
      <c r="C123" s="4" t="s">
        <v>26</v>
      </c>
      <c r="D123" s="4" t="s">
        <v>27</v>
      </c>
      <c r="E123" s="4" t="s">
        <v>28</v>
      </c>
    </row>
    <row r="124" spans="1:5" x14ac:dyDescent="0.25">
      <c r="A124" s="5" t="s">
        <v>21</v>
      </c>
      <c r="B124" s="5">
        <f>B110/SUM(B$110:B$111)</f>
        <v>0.5161290322580645</v>
      </c>
      <c r="C124" s="5">
        <f t="shared" ref="C124:E124" si="22">C110/SUM(C$110:C$111)</f>
        <v>0.50161812297734631</v>
      </c>
      <c r="D124" s="5">
        <f t="shared" si="22"/>
        <v>0.53176193282262818</v>
      </c>
      <c r="E124" s="5">
        <f t="shared" si="22"/>
        <v>0.50878086026978875</v>
      </c>
    </row>
    <row r="125" spans="1:5" x14ac:dyDescent="0.25">
      <c r="A125" s="5" t="s">
        <v>22</v>
      </c>
      <c r="B125" s="5">
        <f>B111/SUM(B$110:B$111)</f>
        <v>0.4838709677419355</v>
      </c>
      <c r="C125" s="5">
        <f t="shared" ref="C125:E125" si="23">C111/SUM(C$110:C$111)</f>
        <v>0.49838187702265374</v>
      </c>
      <c r="D125" s="5">
        <f t="shared" si="23"/>
        <v>0.46823806717737182</v>
      </c>
      <c r="E125" s="5">
        <f t="shared" si="23"/>
        <v>0.49121913973021125</v>
      </c>
    </row>
    <row r="127" spans="1:5" x14ac:dyDescent="0.25">
      <c r="A127" s="9" t="s">
        <v>32</v>
      </c>
    </row>
    <row r="128" spans="1:5" x14ac:dyDescent="0.25">
      <c r="A128" s="6"/>
      <c r="B128" s="6" t="s">
        <v>33</v>
      </c>
      <c r="C128" s="6" t="s">
        <v>34</v>
      </c>
      <c r="D128" s="6" t="s">
        <v>35</v>
      </c>
      <c r="E128" s="6" t="s">
        <v>36</v>
      </c>
    </row>
    <row r="129" spans="1:6" x14ac:dyDescent="0.25">
      <c r="A129" s="6"/>
      <c r="B129" s="6">
        <f t="array" ref="B129">-1/LN(2)*SUM(B$124:B$125*LN(B$124:B$125))</f>
        <v>0.99924924799565651</v>
      </c>
      <c r="C129" s="6">
        <f t="array" ref="C129">-1/LN(2)*SUM(C$124:C$125*LN(C$124:C$125))</f>
        <v>0.99999244510656982</v>
      </c>
      <c r="D129" s="6">
        <f t="array" ref="D129">-1/LN(2)*SUM(D$124:D$125*LN(D$124:D$125))</f>
        <v>0.99708719884754216</v>
      </c>
      <c r="E129" s="6">
        <f t="array" ref="E129">-1/LN(2)*SUM(E$124:E$125*LN(E$124:E$125))</f>
        <v>0.99977751486832889</v>
      </c>
    </row>
    <row r="131" spans="1:6" x14ac:dyDescent="0.25">
      <c r="A131" s="20" t="s">
        <v>45</v>
      </c>
      <c r="B131" s="20"/>
      <c r="C131" s="20"/>
      <c r="D131" s="20"/>
      <c r="E131" s="20"/>
    </row>
    <row r="132" spans="1:6" x14ac:dyDescent="0.25">
      <c r="A132" s="6"/>
      <c r="B132" s="6" t="s">
        <v>37</v>
      </c>
      <c r="C132" s="6" t="s">
        <v>38</v>
      </c>
      <c r="D132" s="6" t="s">
        <v>39</v>
      </c>
      <c r="E132" s="6" t="s">
        <v>40</v>
      </c>
    </row>
    <row r="133" spans="1:6" x14ac:dyDescent="0.25">
      <c r="A133" s="6"/>
      <c r="B133" s="6">
        <f>1-B129</f>
        <v>7.5075200434349121E-4</v>
      </c>
      <c r="C133" s="6">
        <f t="shared" ref="C133:E133" si="24">1-C129</f>
        <v>7.5548934301838955E-6</v>
      </c>
      <c r="D133" s="6">
        <f t="shared" si="24"/>
        <v>2.9128011524578445E-3</v>
      </c>
      <c r="E133" s="6">
        <f t="shared" si="24"/>
        <v>2.2248513167111295E-4</v>
      </c>
    </row>
    <row r="135" spans="1:6" x14ac:dyDescent="0.25">
      <c r="A135" s="14" t="s">
        <v>30</v>
      </c>
      <c r="B135" s="14"/>
      <c r="C135" s="14"/>
      <c r="D135" s="14"/>
      <c r="E135" s="14"/>
    </row>
    <row r="136" spans="1:6" x14ac:dyDescent="0.25">
      <c r="A136" s="6"/>
      <c r="B136" s="6" t="s">
        <v>41</v>
      </c>
      <c r="C136" s="6" t="s">
        <v>42</v>
      </c>
      <c r="D136" s="6" t="s">
        <v>43</v>
      </c>
      <c r="E136" s="6" t="s">
        <v>44</v>
      </c>
    </row>
    <row r="137" spans="1:6" x14ac:dyDescent="0.25">
      <c r="A137" s="6"/>
      <c r="B137" s="6">
        <f t="array" ref="B137">B133*B$12/SUM($B133:$E133 * $B$12:$E$12)</f>
        <v>0.11175536129390205</v>
      </c>
      <c r="C137" s="6">
        <f t="array" ref="C137">C133*C$12/SUM($B133:$E133 * $B$12:$E$12)</f>
        <v>4.4984220618388719E-3</v>
      </c>
      <c r="D137" s="6">
        <f t="array" ref="D137">D133*D$12/SUM($B133:$E133 * $B$12:$E$12)</f>
        <v>0.86718688271735911</v>
      </c>
      <c r="E137" s="6">
        <f t="array" ref="E137">E133*E$12/SUM($B133:$E133 * $B$12:$E$12)</f>
        <v>1.6559333926899934E-2</v>
      </c>
    </row>
    <row r="139" spans="1:6" x14ac:dyDescent="0.25">
      <c r="A139" s="14" t="s">
        <v>46</v>
      </c>
      <c r="B139" s="14"/>
      <c r="C139" s="14"/>
      <c r="D139" s="14"/>
      <c r="E139" s="14"/>
    </row>
    <row r="140" spans="1:6" x14ac:dyDescent="0.25">
      <c r="A140" s="6" t="s">
        <v>47</v>
      </c>
      <c r="B140" s="6">
        <v>1</v>
      </c>
      <c r="C140" s="6">
        <v>2</v>
      </c>
      <c r="D140" s="6">
        <v>3</v>
      </c>
      <c r="E140" s="6">
        <v>4</v>
      </c>
      <c r="F140" s="6">
        <v>5</v>
      </c>
    </row>
    <row r="141" spans="1:6" x14ac:dyDescent="0.25">
      <c r="A141" s="6" t="s">
        <v>21</v>
      </c>
      <c r="B141" s="6">
        <f>POWER((POWER($B$137*(1-$B119),B$140) + POWER($C$137*(1-$C119),B$140) + POWER($D$137*(1-$D119),B$140) + POWER($E$137*(1-$E119),B$140)),1/B$140)</f>
        <v>0.11625378335574092</v>
      </c>
      <c r="C141" s="6">
        <f t="shared" ref="C141:F141" si="25">POWER((POWER($B$137*(1-$B119),C$140) + POWER($C$137*(1-$C119),C$140) + POWER($D$137*(1-$D119),C$140) + POWER($E$137*(1-$E119),C$140)),1/C$140)</f>
        <v>0.11184586080395206</v>
      </c>
      <c r="D141" s="6">
        <f t="shared" si="25"/>
        <v>0.11175779077302567</v>
      </c>
      <c r="E141" s="6">
        <f t="shared" si="25"/>
        <v>0.1117554346397075</v>
      </c>
      <c r="F141" s="6">
        <f t="shared" si="25"/>
        <v>0.11175536365578032</v>
      </c>
    </row>
    <row r="142" spans="1:6" x14ac:dyDescent="0.25">
      <c r="A142" s="6" t="s">
        <v>22</v>
      </c>
      <c r="B142" s="6">
        <f>POWER((POWER($B$137*(1-$B120),B$140) + POWER($C$137*(1-$C120),B$140) + POWER($D$137*(1-$D120),B$140) + POWER($E$137*(1-$E120),B$140)),1/B$140)</f>
        <v>0.88374621664425901</v>
      </c>
      <c r="C142" s="6">
        <f t="shared" ref="C142:F142" si="26">POWER((POWER($B$137*(1-$B120),C$140) + POWER($C$137*(1-$C120),C$140) + POWER($D$137*(1-$D120),C$140) + POWER($E$137*(1-$E120),C$140)),1/C$140)</f>
        <v>0.86734497237094377</v>
      </c>
      <c r="D142" s="6">
        <f t="shared" si="26"/>
        <v>0.86718889542608424</v>
      </c>
      <c r="E142" s="6">
        <f t="shared" si="26"/>
        <v>0.86718691154262639</v>
      </c>
      <c r="F142" s="6">
        <f t="shared" si="26"/>
        <v>0.86718688315770454</v>
      </c>
    </row>
    <row r="144" spans="1:6" x14ac:dyDescent="0.25">
      <c r="A144" s="14" t="s">
        <v>52</v>
      </c>
      <c r="B144" s="14"/>
      <c r="C144" s="14"/>
      <c r="D144" s="14"/>
      <c r="E144" s="14"/>
    </row>
    <row r="145" spans="1:5" x14ac:dyDescent="0.25">
      <c r="A145" s="12"/>
      <c r="B145" s="12"/>
      <c r="C145" s="12"/>
      <c r="D145" s="12"/>
      <c r="E145" s="12"/>
    </row>
    <row r="146" spans="1:5" x14ac:dyDescent="0.25">
      <c r="A146" s="13" t="s">
        <v>53</v>
      </c>
      <c r="B146" s="13"/>
      <c r="C146" s="13"/>
      <c r="D146" s="13"/>
      <c r="E146" s="13"/>
    </row>
    <row r="147" spans="1:5" x14ac:dyDescent="0.25">
      <c r="A147" s="14" t="s">
        <v>54</v>
      </c>
      <c r="B147" s="14"/>
      <c r="C147" s="14"/>
      <c r="D147" s="14"/>
      <c r="E147" s="14"/>
    </row>
    <row r="148" spans="1:5" x14ac:dyDescent="0.25">
      <c r="A148" s="14" t="s">
        <v>55</v>
      </c>
      <c r="B148" s="14"/>
      <c r="C148" s="14"/>
      <c r="D148" s="14"/>
      <c r="E148" s="14"/>
    </row>
    <row r="149" spans="1:5" x14ac:dyDescent="0.25">
      <c r="A149" s="14" t="s">
        <v>56</v>
      </c>
      <c r="B149" s="14"/>
      <c r="C149" s="14"/>
      <c r="D149" s="14"/>
      <c r="E149" s="14"/>
    </row>
  </sheetData>
  <mergeCells count="33">
    <mergeCell ref="A27:E27"/>
    <mergeCell ref="A147:E147"/>
    <mergeCell ref="A148:E148"/>
    <mergeCell ref="A149:E149"/>
    <mergeCell ref="A1:E1"/>
    <mergeCell ref="A10:E10"/>
    <mergeCell ref="A14:E14"/>
    <mergeCell ref="A16:E16"/>
    <mergeCell ref="A23:E23"/>
    <mergeCell ref="A94:E94"/>
    <mergeCell ref="A34:E34"/>
    <mergeCell ref="A45:E45"/>
    <mergeCell ref="A49:E49"/>
    <mergeCell ref="A53:E53"/>
    <mergeCell ref="A60:F60"/>
    <mergeCell ref="A62:E62"/>
    <mergeCell ref="A64:E64"/>
    <mergeCell ref="A70:E70"/>
    <mergeCell ref="A74:E74"/>
    <mergeCell ref="A80:E80"/>
    <mergeCell ref="A90:E90"/>
    <mergeCell ref="A146:E146"/>
    <mergeCell ref="A98:E98"/>
    <mergeCell ref="A104:E104"/>
    <mergeCell ref="A106:E106"/>
    <mergeCell ref="A108:E108"/>
    <mergeCell ref="A113:E113"/>
    <mergeCell ref="A117:E117"/>
    <mergeCell ref="A122:E122"/>
    <mergeCell ref="A131:E131"/>
    <mergeCell ref="A135:E135"/>
    <mergeCell ref="A139:E139"/>
    <mergeCell ref="A144:E144"/>
  </mergeCells>
  <conditionalFormatting sqref="B55:B58">
    <cfRule type="top10" dxfId="15" priority="20" bottom="1" rank="1"/>
  </conditionalFormatting>
  <conditionalFormatting sqref="C55:C58">
    <cfRule type="top10" dxfId="14" priority="19" bottom="1" rank="1"/>
  </conditionalFormatting>
  <conditionalFormatting sqref="D55:D58">
    <cfRule type="top10" dxfId="13" priority="18" bottom="1" rank="1"/>
  </conditionalFormatting>
  <conditionalFormatting sqref="E55:E58">
    <cfRule type="top10" dxfId="12" priority="17" bottom="1" rank="1"/>
  </conditionalFormatting>
  <conditionalFormatting sqref="F55:F58">
    <cfRule type="top10" dxfId="11" priority="16" bottom="1" rank="1"/>
  </conditionalFormatting>
  <conditionalFormatting sqref="B100:F102">
    <cfRule type="top10" dxfId="10" priority="21" bottom="1" rank="1"/>
  </conditionalFormatting>
  <conditionalFormatting sqref="B100:B102">
    <cfRule type="top10" dxfId="9" priority="10" bottom="1" rank="1"/>
  </conditionalFormatting>
  <conditionalFormatting sqref="C100:C102">
    <cfRule type="top10" dxfId="8" priority="9" bottom="1" rank="1"/>
  </conditionalFormatting>
  <conditionalFormatting sqref="D100:D102">
    <cfRule type="top10" dxfId="7" priority="8" bottom="1" rank="1"/>
  </conditionalFormatting>
  <conditionalFormatting sqref="E100:E102">
    <cfRule type="top10" dxfId="6" priority="7" bottom="1" rank="1"/>
  </conditionalFormatting>
  <conditionalFormatting sqref="B141:F142">
    <cfRule type="top10" dxfId="5" priority="22" bottom="1" rank="1"/>
  </conditionalFormatting>
  <conditionalFormatting sqref="B141:F142">
    <cfRule type="top10" dxfId="4" priority="23" bottom="1" rank="1"/>
  </conditionalFormatting>
  <conditionalFormatting sqref="C141:C142">
    <cfRule type="top10" dxfId="3" priority="24" bottom="1" rank="1"/>
  </conditionalFormatting>
  <conditionalFormatting sqref="D141:D142">
    <cfRule type="top10" dxfId="2" priority="25" bottom="1" rank="1"/>
  </conditionalFormatting>
  <conditionalFormatting sqref="E141:E142">
    <cfRule type="top10" dxfId="1" priority="26" bottom="1" rank="1"/>
  </conditionalFormatting>
  <conditionalFormatting sqref="B141:B142">
    <cfRule type="top10" dxfId="0" priority="1" bottom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Адаменко</dc:creator>
  <cp:lastModifiedBy>Игорь Адаменко</cp:lastModifiedBy>
  <dcterms:created xsi:type="dcterms:W3CDTF">2015-09-15T06:35:33Z</dcterms:created>
  <dcterms:modified xsi:type="dcterms:W3CDTF">2015-09-21T06:23:46Z</dcterms:modified>
</cp:coreProperties>
</file>