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БГТУ\ТПР\Лабораторные работы\02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C62" i="1"/>
  <c r="C64" i="1"/>
  <c r="D31" i="1"/>
  <c r="F62" i="1" l="1"/>
  <c r="E62" i="1"/>
  <c r="F60" i="1"/>
  <c r="B62" i="1"/>
  <c r="C60" i="1"/>
  <c r="C52" i="1"/>
  <c r="C50" i="1"/>
  <c r="D41" i="1"/>
  <c r="D40" i="1"/>
  <c r="C40" i="1"/>
  <c r="B32" i="1"/>
  <c r="B31" i="1"/>
  <c r="D21" i="1"/>
  <c r="C20" i="1"/>
  <c r="D20" i="1"/>
  <c r="G63" i="1"/>
  <c r="E51" i="1"/>
  <c r="E42" i="1"/>
  <c r="E32" i="1"/>
  <c r="E30" i="1"/>
  <c r="E21" i="1"/>
  <c r="E10" i="1"/>
  <c r="D65" i="1"/>
  <c r="B65" i="1"/>
  <c r="B53" i="1"/>
  <c r="B43" i="1"/>
  <c r="C33" i="1"/>
  <c r="D23" i="1"/>
  <c r="B23" i="1"/>
  <c r="C13" i="1"/>
  <c r="E64" i="1"/>
  <c r="E61" i="1"/>
  <c r="G61" i="1" s="1"/>
  <c r="F65" i="1"/>
  <c r="E60" i="1"/>
  <c r="D50" i="1"/>
  <c r="D53" i="1" s="1"/>
  <c r="E52" i="1"/>
  <c r="E41" i="1"/>
  <c r="E43" i="1" s="1"/>
  <c r="E40" i="1"/>
  <c r="D33" i="1"/>
  <c r="E22" i="1"/>
  <c r="E20" i="1"/>
  <c r="D11" i="1"/>
  <c r="D13" i="1" s="1"/>
  <c r="B12" i="1"/>
  <c r="E12" i="1" s="1"/>
  <c r="B11" i="1"/>
  <c r="E53" i="1" l="1"/>
  <c r="E23" i="1"/>
  <c r="C65" i="1"/>
  <c r="E65" i="1"/>
  <c r="D43" i="1"/>
  <c r="G62" i="1"/>
  <c r="C53" i="1"/>
  <c r="F51" i="1" s="1"/>
  <c r="C43" i="1"/>
  <c r="E31" i="1"/>
  <c r="E33" i="1" s="1"/>
  <c r="B33" i="1"/>
  <c r="E11" i="1"/>
  <c r="E13" i="1" s="1"/>
  <c r="G64" i="1"/>
  <c r="C23" i="1"/>
  <c r="E50" i="1"/>
  <c r="G60" i="1"/>
  <c r="B13" i="1"/>
  <c r="G65" i="1" l="1"/>
  <c r="H64" i="1" s="1"/>
  <c r="B76" i="1" s="1"/>
  <c r="F31" i="1"/>
  <c r="F42" i="1"/>
  <c r="F10" i="1"/>
  <c r="F30" i="1"/>
  <c r="F50" i="1"/>
  <c r="A56" i="1" s="1"/>
  <c r="B56" i="1" s="1"/>
  <c r="D56" i="1" s="1"/>
  <c r="F32" i="1"/>
  <c r="F52" i="1"/>
  <c r="F21" i="1"/>
  <c r="F20" i="1"/>
  <c r="F22" i="1"/>
  <c r="F11" i="1"/>
  <c r="H60" i="1" l="1"/>
  <c r="H62" i="1"/>
  <c r="B74" i="1" s="1"/>
  <c r="H63" i="1"/>
  <c r="B75" i="1" s="1"/>
  <c r="H61" i="1"/>
  <c r="B73" i="1" s="1"/>
  <c r="B72" i="1"/>
  <c r="F40" i="1"/>
  <c r="F41" i="1"/>
  <c r="A36" i="1"/>
  <c r="B36" i="1" s="1"/>
  <c r="D36" i="1" s="1"/>
  <c r="A26" i="1"/>
  <c r="B26" i="1" s="1"/>
  <c r="D26" i="1" s="1"/>
  <c r="F12" i="1"/>
  <c r="A16" i="1" s="1"/>
  <c r="B16" i="1" s="1"/>
  <c r="A68" i="1" l="1"/>
  <c r="B68" i="1" s="1"/>
  <c r="D68" i="1" s="1"/>
  <c r="B78" i="1"/>
  <c r="A46" i="1"/>
  <c r="B46" i="1" s="1"/>
  <c r="D46" i="1" s="1"/>
  <c r="D16" i="1"/>
  <c r="B79" i="1"/>
  <c r="B77" i="1"/>
</calcChain>
</file>

<file path=xl/sharedStrings.xml><?xml version="1.0" encoding="utf-8"?>
<sst xmlns="http://schemas.openxmlformats.org/spreadsheetml/2006/main" count="109" uniqueCount="29">
  <si>
    <t>Объём груди</t>
  </si>
  <si>
    <t>Скарлетт Йоханссон</t>
  </si>
  <si>
    <t>Арвил Лавин</t>
  </si>
  <si>
    <t>Меган Фокс</t>
  </si>
  <si>
    <t>Объём талии</t>
  </si>
  <si>
    <t>Объём бёдер</t>
  </si>
  <si>
    <t>Возраст</t>
  </si>
  <si>
    <t>Вес</t>
  </si>
  <si>
    <t>Исходные данные</t>
  </si>
  <si>
    <t>Альтернатива \ Критерий</t>
  </si>
  <si>
    <t>Критерий</t>
  </si>
  <si>
    <t>Сумма</t>
  </si>
  <si>
    <t>Ср. геом</t>
  </si>
  <si>
    <t>Ср. геом. / сум.</t>
  </si>
  <si>
    <t>ИС</t>
  </si>
  <si>
    <t>СИ</t>
  </si>
  <si>
    <t>ОС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</si>
  <si>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</si>
  <si>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</si>
  <si>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</si>
  <si>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</si>
  <si>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</si>
  <si>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</si>
  <si>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</si>
  <si>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</si>
  <si>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</si>
  <si>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Матрицы парных сравнений</t>
  </si>
  <si>
    <t>λ</t>
  </si>
  <si>
    <t>Согласованность: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</si>
</sst>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55" workbookViewId="0">
      <selection activeCell="D68" sqref="D68"/>
    </sheetView>
  </sheetViews>
  <sheetFormatPr defaultRowHeight="15" x14ac:dyDescent="0.25"/>
  <cols>
    <col min="1" max="1" width="14.7109375" style="5" customWidth="1"/>
    <col min="2" max="2" width="11.140625" style="5" customWidth="1"/>
    <col min="3" max="3" width="9" style="5" customWidth="1"/>
    <col min="4" max="7" width="11.5703125" style="5" bestFit="1" customWidth="1"/>
    <col min="8" max="8" width="9.140625" style="6"/>
    <col min="9" max="9" width="11.5703125" style="6" bestFit="1" customWidth="1"/>
    <col min="10" max="16384" width="9.140625" style="6"/>
  </cols>
  <sheetData>
    <row r="1" spans="1:6" ht="15" customHeight="1" x14ac:dyDescent="0.25">
      <c r="A1" s="27" t="s">
        <v>8</v>
      </c>
      <c r="B1" s="27"/>
      <c r="C1" s="27"/>
      <c r="D1" s="27"/>
      <c r="E1" s="27"/>
      <c r="F1" s="27"/>
    </row>
    <row r="2" spans="1:6" ht="35.25" customHeight="1" x14ac:dyDescent="0.25">
      <c r="A2" s="8" t="s">
        <v>9</v>
      </c>
      <c r="B2" s="8" t="s">
        <v>0</v>
      </c>
      <c r="C2" s="8" t="s">
        <v>4</v>
      </c>
      <c r="D2" s="8" t="s">
        <v>5</v>
      </c>
      <c r="E2" s="8" t="s">
        <v>6</v>
      </c>
      <c r="F2" s="8" t="s">
        <v>7</v>
      </c>
    </row>
    <row r="3" spans="1:6" ht="30" x14ac:dyDescent="0.25">
      <c r="A3" s="10" t="s">
        <v>1</v>
      </c>
      <c r="B3" s="2">
        <v>94</v>
      </c>
      <c r="C3" s="2">
        <v>63</v>
      </c>
      <c r="D3" s="2">
        <v>95</v>
      </c>
      <c r="E3" s="2">
        <v>31</v>
      </c>
      <c r="F3" s="2">
        <v>56</v>
      </c>
    </row>
    <row r="4" spans="1:6" x14ac:dyDescent="0.25">
      <c r="A4" s="10" t="s">
        <v>2</v>
      </c>
      <c r="B4" s="2">
        <v>87</v>
      </c>
      <c r="C4" s="2">
        <v>61</v>
      </c>
      <c r="D4" s="2">
        <v>84</v>
      </c>
      <c r="E4" s="2">
        <v>30</v>
      </c>
      <c r="F4" s="2">
        <v>49</v>
      </c>
    </row>
    <row r="5" spans="1:6" x14ac:dyDescent="0.25">
      <c r="A5" s="10" t="s">
        <v>3</v>
      </c>
      <c r="B5" s="2">
        <v>90</v>
      </c>
      <c r="C5" s="2">
        <v>62</v>
      </c>
      <c r="D5" s="2">
        <v>86</v>
      </c>
      <c r="E5" s="2">
        <v>28</v>
      </c>
      <c r="F5" s="2">
        <v>52</v>
      </c>
    </row>
    <row r="7" spans="1:6" x14ac:dyDescent="0.25">
      <c r="A7" s="28" t="s">
        <v>26</v>
      </c>
      <c r="B7" s="28"/>
      <c r="C7" s="28"/>
      <c r="D7" s="28"/>
      <c r="E7" s="28"/>
      <c r="F7" s="28"/>
    </row>
    <row r="8" spans="1:6" x14ac:dyDescent="0.25">
      <c r="A8" s="7"/>
      <c r="B8" s="7"/>
      <c r="C8" s="7"/>
      <c r="D8" s="7"/>
      <c r="E8" s="7"/>
      <c r="F8" s="7"/>
    </row>
    <row r="9" spans="1:6" ht="30" x14ac:dyDescent="0.25">
      <c r="A9" s="8" t="s">
        <v>0</v>
      </c>
      <c r="B9" s="8" t="s">
        <v>1</v>
      </c>
      <c r="C9" s="8" t="s">
        <v>2</v>
      </c>
      <c r="D9" s="8" t="s">
        <v>3</v>
      </c>
      <c r="E9" s="8" t="s">
        <v>12</v>
      </c>
      <c r="F9" s="8" t="s">
        <v>13</v>
      </c>
    </row>
    <row r="10" spans="1:6" ht="30" x14ac:dyDescent="0.25">
      <c r="A10" s="9" t="s">
        <v>1</v>
      </c>
      <c r="B10" s="2">
        <v>1</v>
      </c>
      <c r="C10" s="2">
        <v>7</v>
      </c>
      <c r="D10" s="2">
        <v>5</v>
      </c>
      <c r="E10" s="2">
        <f>GEOMEAN(B10:D10)</f>
        <v>3.2710663101885897</v>
      </c>
      <c r="F10" s="2">
        <f>E10/E$13</f>
        <v>0.71470956453968248</v>
      </c>
    </row>
    <row r="11" spans="1:6" x14ac:dyDescent="0.25">
      <c r="A11" s="10" t="s">
        <v>2</v>
      </c>
      <c r="B11" s="2">
        <f>1/7</f>
        <v>0.14285714285714285</v>
      </c>
      <c r="C11" s="2">
        <v>1</v>
      </c>
      <c r="D11" s="2">
        <f>1/5</f>
        <v>0.2</v>
      </c>
      <c r="E11" s="2">
        <f t="shared" ref="E11:E12" si="0">GEOMEAN(B11:D11)</f>
        <v>0.30571070873287987</v>
      </c>
      <c r="F11" s="2">
        <f>E11/E$13</f>
        <v>6.6796067946723228E-2</v>
      </c>
    </row>
    <row r="12" spans="1:6" x14ac:dyDescent="0.25">
      <c r="A12" s="10" t="s">
        <v>3</v>
      </c>
      <c r="B12" s="2">
        <f>1/5</f>
        <v>0.2</v>
      </c>
      <c r="C12" s="2">
        <v>5</v>
      </c>
      <c r="D12" s="2">
        <v>1</v>
      </c>
      <c r="E12" s="2">
        <f t="shared" si="0"/>
        <v>1</v>
      </c>
      <c r="F12" s="2">
        <f>E12/E$13</f>
        <v>0.21849436751359427</v>
      </c>
    </row>
    <row r="13" spans="1:6" x14ac:dyDescent="0.25">
      <c r="A13" s="10" t="s">
        <v>11</v>
      </c>
      <c r="B13" s="2">
        <f>SUM(B10:B12)</f>
        <v>1.3428571428571427</v>
      </c>
      <c r="C13" s="2">
        <f t="shared" ref="C13:D13" si="1">SUM(C10:C12)</f>
        <v>13</v>
      </c>
      <c r="D13" s="2">
        <f t="shared" si="1"/>
        <v>6.2</v>
      </c>
      <c r="E13" s="2">
        <f>SUM(E10:E12)</f>
        <v>4.5767770189214696</v>
      </c>
      <c r="F13" s="2"/>
    </row>
    <row r="14" spans="1:6" x14ac:dyDescent="0.25">
      <c r="A14" s="12"/>
      <c r="B14" s="3"/>
      <c r="C14" s="3"/>
      <c r="D14" s="3"/>
      <c r="E14" s="3"/>
      <c r="F14" s="3"/>
    </row>
    <row r="15" spans="1:6" x14ac:dyDescent="0.25">
      <c r="A15" s="11" t="s">
        <v>27</v>
      </c>
      <c r="B15" s="8" t="s">
        <v>14</v>
      </c>
      <c r="C15" s="8" t="s">
        <v>15</v>
      </c>
      <c r="D15" s="8" t="s">
        <v>16</v>
      </c>
      <c r="E15" s="3"/>
      <c r="F15" s="3"/>
    </row>
    <row r="16" spans="1:6" x14ac:dyDescent="0.25">
      <c r="A16" s="1">
        <f>MMULT(B13:D13,F10:F12)</f>
        <v>3.1827668057021175</v>
      </c>
      <c r="B16" s="2">
        <f>(A16-3)/(3-1)</f>
        <v>9.1383402851058726E-2</v>
      </c>
      <c r="C16" s="2">
        <v>0.57999999999999996</v>
      </c>
      <c r="D16" s="2">
        <f>B16/C16*100</f>
        <v>15.755759112251505</v>
      </c>
      <c r="E16" s="3"/>
      <c r="F16" s="3"/>
    </row>
    <row r="17" spans="1:6" x14ac:dyDescent="0.25">
      <c r="A17" s="4"/>
      <c r="B17" s="3"/>
      <c r="C17" s="3"/>
      <c r="D17" s="3"/>
      <c r="E17" s="3"/>
      <c r="F17" s="3"/>
    </row>
    <row r="19" spans="1:6" ht="30" x14ac:dyDescent="0.25">
      <c r="A19" s="8" t="s">
        <v>4</v>
      </c>
      <c r="B19" s="8" t="s">
        <v>1</v>
      </c>
      <c r="C19" s="8" t="s">
        <v>2</v>
      </c>
      <c r="D19" s="8" t="s">
        <v>3</v>
      </c>
      <c r="E19" s="8" t="s">
        <v>12</v>
      </c>
      <c r="F19" s="8" t="s">
        <v>13</v>
      </c>
    </row>
    <row r="20" spans="1:6" ht="30" x14ac:dyDescent="0.25">
      <c r="A20" s="9" t="s">
        <v>1</v>
      </c>
      <c r="B20" s="2">
        <v>1</v>
      </c>
      <c r="C20" s="2">
        <f>1/3</f>
        <v>0.33333333333333331</v>
      </c>
      <c r="D20" s="2">
        <f>1/3</f>
        <v>0.33333333333333331</v>
      </c>
      <c r="E20" s="2">
        <f>GEOMEAN(B20:D20)</f>
        <v>0.48074985676913612</v>
      </c>
      <c r="F20" s="2">
        <f>E20/E$23</f>
        <v>0.13964793890611579</v>
      </c>
    </row>
    <row r="21" spans="1:6" x14ac:dyDescent="0.25">
      <c r="A21" s="10" t="s">
        <v>2</v>
      </c>
      <c r="B21" s="2">
        <v>3</v>
      </c>
      <c r="C21" s="2">
        <v>1</v>
      </c>
      <c r="D21" s="2">
        <f>1/2</f>
        <v>0.5</v>
      </c>
      <c r="E21" s="2">
        <f t="shared" ref="E21:E22" si="2">GEOMEAN(B21:D21)</f>
        <v>1.1447142425533319</v>
      </c>
      <c r="F21" s="2">
        <f t="shared" ref="F21:F22" si="3">E21/E$23</f>
        <v>0.33251592768713861</v>
      </c>
    </row>
    <row r="22" spans="1:6" x14ac:dyDescent="0.25">
      <c r="A22" s="10" t="s">
        <v>3</v>
      </c>
      <c r="B22" s="2">
        <v>3</v>
      </c>
      <c r="C22" s="2">
        <v>2</v>
      </c>
      <c r="D22" s="2">
        <v>1</v>
      </c>
      <c r="E22" s="2">
        <f t="shared" si="2"/>
        <v>1.8171205928321397</v>
      </c>
      <c r="F22" s="2">
        <f t="shared" si="3"/>
        <v>0.52783613340674562</v>
      </c>
    </row>
    <row r="23" spans="1:6" x14ac:dyDescent="0.25">
      <c r="A23" s="10" t="s">
        <v>11</v>
      </c>
      <c r="B23" s="2">
        <f>SUM(B20:B22)</f>
        <v>7</v>
      </c>
      <c r="C23" s="2">
        <f t="shared" ref="C23" si="4">SUM(C20:C22)</f>
        <v>3.333333333333333</v>
      </c>
      <c r="D23" s="2">
        <f t="shared" ref="D23" si="5">SUM(D20:D22)</f>
        <v>1.8333333333333333</v>
      </c>
      <c r="E23" s="2">
        <f>SUM(E20:E22)</f>
        <v>3.4425846921546075</v>
      </c>
      <c r="F23" s="2"/>
    </row>
    <row r="24" spans="1:6" x14ac:dyDescent="0.25">
      <c r="A24" s="12"/>
      <c r="B24" s="3"/>
      <c r="C24" s="3"/>
      <c r="D24" s="3"/>
      <c r="E24" s="3"/>
      <c r="F24" s="3"/>
    </row>
    <row r="25" spans="1:6" x14ac:dyDescent="0.25">
      <c r="A25" s="11" t="s">
        <v>27</v>
      </c>
      <c r="B25" s="8" t="s">
        <v>14</v>
      </c>
      <c r="C25" s="8" t="s">
        <v>15</v>
      </c>
      <c r="D25" s="8" t="s">
        <v>16</v>
      </c>
      <c r="E25" s="3"/>
      <c r="F25" s="3"/>
    </row>
    <row r="26" spans="1:6" x14ac:dyDescent="0.25">
      <c r="A26" s="1">
        <f>MMULT(B23:D23,F20:F22)</f>
        <v>3.0536215758789726</v>
      </c>
      <c r="B26" s="2">
        <f>(A26-3)/(3-1)</f>
        <v>2.6810787939486325E-2</v>
      </c>
      <c r="C26" s="2">
        <v>0.57999999999999996</v>
      </c>
      <c r="D26" s="2">
        <f>B26/C26*100</f>
        <v>4.6225496447390224</v>
      </c>
      <c r="E26" s="3"/>
      <c r="F26" s="3"/>
    </row>
    <row r="27" spans="1:6" x14ac:dyDescent="0.25">
      <c r="A27" s="4"/>
      <c r="B27" s="3"/>
      <c r="C27" s="3"/>
      <c r="D27" s="3"/>
      <c r="E27" s="3"/>
      <c r="F27" s="3"/>
    </row>
    <row r="29" spans="1:6" ht="30" x14ac:dyDescent="0.25">
      <c r="A29" s="8" t="s">
        <v>5</v>
      </c>
      <c r="B29" s="8" t="s">
        <v>1</v>
      </c>
      <c r="C29" s="8" t="s">
        <v>2</v>
      </c>
      <c r="D29" s="8" t="s">
        <v>3</v>
      </c>
      <c r="E29" s="8" t="s">
        <v>12</v>
      </c>
      <c r="F29" s="8" t="s">
        <v>13</v>
      </c>
    </row>
    <row r="30" spans="1:6" ht="30" x14ac:dyDescent="0.25">
      <c r="A30" s="9" t="s">
        <v>1</v>
      </c>
      <c r="B30" s="2">
        <v>1</v>
      </c>
      <c r="C30" s="2">
        <v>9</v>
      </c>
      <c r="D30" s="2">
        <v>7</v>
      </c>
      <c r="E30" s="2">
        <f>GEOMEAN(B30:D30)</f>
        <v>3.9790572078963922</v>
      </c>
      <c r="F30" s="2">
        <f>E30/E$33</f>
        <v>0.78539118822146747</v>
      </c>
    </row>
    <row r="31" spans="1:6" x14ac:dyDescent="0.25">
      <c r="A31" s="10" t="s">
        <v>2</v>
      </c>
      <c r="B31" s="2">
        <f>1/9</f>
        <v>0.1111111111111111</v>
      </c>
      <c r="C31" s="2">
        <v>1</v>
      </c>
      <c r="D31" s="2">
        <f>1/3</f>
        <v>0.33333333333333331</v>
      </c>
      <c r="E31" s="2">
        <f t="shared" ref="E31:E32" si="6">GEOMEAN(B31:D31)</f>
        <v>0.33333333333333331</v>
      </c>
      <c r="F31" s="2">
        <f t="shared" ref="F31:F32" si="7">E31/E$33</f>
        <v>6.5793741849440104E-2</v>
      </c>
    </row>
    <row r="32" spans="1:6" x14ac:dyDescent="0.25">
      <c r="A32" s="10" t="s">
        <v>3</v>
      </c>
      <c r="B32" s="2">
        <f>1/7</f>
        <v>0.14285714285714285</v>
      </c>
      <c r="C32" s="2">
        <v>3</v>
      </c>
      <c r="D32" s="2">
        <v>1</v>
      </c>
      <c r="E32" s="2">
        <f t="shared" si="6"/>
        <v>0.75394744112915379</v>
      </c>
      <c r="F32" s="2">
        <f t="shared" si="7"/>
        <v>0.14881506992909244</v>
      </c>
    </row>
    <row r="33" spans="1:6" x14ac:dyDescent="0.25">
      <c r="A33" s="10" t="s">
        <v>11</v>
      </c>
      <c r="B33" s="2">
        <f>SUM(B30:B32)</f>
        <v>1.253968253968254</v>
      </c>
      <c r="C33" s="2">
        <f t="shared" ref="C33" si="8">SUM(C30:C32)</f>
        <v>13</v>
      </c>
      <c r="D33" s="2">
        <f t="shared" ref="D33" si="9">SUM(D30:D32)</f>
        <v>8.3333333333333321</v>
      </c>
      <c r="E33" s="2">
        <f>SUM(E30:E32)</f>
        <v>5.0663379823588794</v>
      </c>
      <c r="F33" s="2"/>
    </row>
    <row r="34" spans="1:6" x14ac:dyDescent="0.25">
      <c r="A34" s="12"/>
      <c r="B34" s="3"/>
      <c r="C34" s="3"/>
      <c r="D34" s="3"/>
      <c r="E34" s="3"/>
      <c r="F34" s="3"/>
    </row>
    <row r="35" spans="1:6" x14ac:dyDescent="0.25">
      <c r="A35" s="11" t="s">
        <v>27</v>
      </c>
      <c r="B35" s="8" t="s">
        <v>14</v>
      </c>
      <c r="C35" s="8" t="s">
        <v>15</v>
      </c>
      <c r="D35" s="8" t="s">
        <v>16</v>
      </c>
      <c r="E35" s="3"/>
      <c r="F35" s="3"/>
    </row>
    <row r="36" spans="1:6" x14ac:dyDescent="0.25">
      <c r="A36" s="1">
        <f>MMULT(B33:D33,F30:F32)</f>
        <v>3.0802998437612841</v>
      </c>
      <c r="B36" s="2">
        <f>(A36-3)/(3-1)</f>
        <v>4.0149921880642037E-2</v>
      </c>
      <c r="C36" s="2">
        <v>0.57999999999999996</v>
      </c>
      <c r="D36" s="2">
        <f>B36/C36*100</f>
        <v>6.9224003242486276</v>
      </c>
      <c r="E36" s="3"/>
      <c r="F36" s="3"/>
    </row>
    <row r="37" spans="1:6" x14ac:dyDescent="0.25">
      <c r="A37" s="4"/>
      <c r="B37" s="3"/>
      <c r="C37" s="3"/>
      <c r="D37" s="3"/>
      <c r="E37" s="3"/>
      <c r="F37" s="3"/>
    </row>
    <row r="39" spans="1:6" ht="30" x14ac:dyDescent="0.25">
      <c r="A39" s="8" t="s">
        <v>6</v>
      </c>
      <c r="B39" s="8" t="s">
        <v>1</v>
      </c>
      <c r="C39" s="8" t="s">
        <v>2</v>
      </c>
      <c r="D39" s="8" t="s">
        <v>3</v>
      </c>
      <c r="E39" s="8" t="s">
        <v>12</v>
      </c>
      <c r="F39" s="8" t="s">
        <v>13</v>
      </c>
    </row>
    <row r="40" spans="1:6" ht="30" x14ac:dyDescent="0.25">
      <c r="A40" s="9" t="s">
        <v>1</v>
      </c>
      <c r="B40" s="2">
        <v>1</v>
      </c>
      <c r="C40" s="2">
        <f>1/3</f>
        <v>0.33333333333333331</v>
      </c>
      <c r="D40" s="2">
        <f>1/5</f>
        <v>0.2</v>
      </c>
      <c r="E40" s="2">
        <f>GEOMEAN(B40:D40)</f>
        <v>0.40548013303822666</v>
      </c>
      <c r="F40" s="2">
        <f>E40/E$43</f>
        <v>0.10472943388074786</v>
      </c>
    </row>
    <row r="41" spans="1:6" x14ac:dyDescent="0.25">
      <c r="A41" s="10" t="s">
        <v>2</v>
      </c>
      <c r="B41" s="2">
        <v>3</v>
      </c>
      <c r="C41" s="2">
        <v>1</v>
      </c>
      <c r="D41" s="2">
        <f>1/3</f>
        <v>0.33333333333333331</v>
      </c>
      <c r="E41" s="2">
        <f t="shared" ref="E41:E42" si="10">GEOMEAN(B41:D41)</f>
        <v>1</v>
      </c>
      <c r="F41" s="2">
        <f t="shared" ref="F41:F42" si="11">E41/E$43</f>
        <v>0.25828499437449498</v>
      </c>
    </row>
    <row r="42" spans="1:6" x14ac:dyDescent="0.25">
      <c r="A42" s="10" t="s">
        <v>3</v>
      </c>
      <c r="B42" s="2">
        <v>5</v>
      </c>
      <c r="C42" s="2">
        <v>3</v>
      </c>
      <c r="D42" s="2">
        <v>1</v>
      </c>
      <c r="E42" s="2">
        <f t="shared" si="10"/>
        <v>2.4662120743304699</v>
      </c>
      <c r="F42" s="2">
        <f t="shared" si="11"/>
        <v>0.63698557174475712</v>
      </c>
    </row>
    <row r="43" spans="1:6" x14ac:dyDescent="0.25">
      <c r="A43" s="10" t="s">
        <v>11</v>
      </c>
      <c r="B43" s="2">
        <f>SUM(B40:B42)</f>
        <v>9</v>
      </c>
      <c r="C43" s="2">
        <f t="shared" ref="C43" si="12">SUM(C40:C42)</f>
        <v>4.333333333333333</v>
      </c>
      <c r="D43" s="2">
        <f t="shared" ref="D43" si="13">SUM(D40:D42)</f>
        <v>1.5333333333333332</v>
      </c>
      <c r="E43" s="2">
        <f>SUM(E40:E42)</f>
        <v>3.8716922073686968</v>
      </c>
      <c r="F43" s="2"/>
    </row>
    <row r="44" spans="1:6" x14ac:dyDescent="0.25">
      <c r="A44" s="12"/>
      <c r="B44" s="3"/>
      <c r="C44" s="3"/>
      <c r="D44" s="3"/>
      <c r="E44" s="3"/>
      <c r="F44" s="3"/>
    </row>
    <row r="45" spans="1:6" x14ac:dyDescent="0.25">
      <c r="A45" s="11" t="s">
        <v>27</v>
      </c>
      <c r="B45" s="8" t="s">
        <v>14</v>
      </c>
      <c r="C45" s="8" t="s">
        <v>15</v>
      </c>
      <c r="D45" s="8" t="s">
        <v>16</v>
      </c>
      <c r="E45" s="3"/>
      <c r="F45" s="3"/>
    </row>
    <row r="46" spans="1:6" x14ac:dyDescent="0.25">
      <c r="A46" s="1">
        <f>MMULT(B43:D43,F40:F42)</f>
        <v>3.0385110905581696</v>
      </c>
      <c r="B46" s="2">
        <f>(A46-3)/(3-1)</f>
        <v>1.9255545279084796E-2</v>
      </c>
      <c r="C46" s="2">
        <v>0.57999999999999996</v>
      </c>
      <c r="D46" s="2">
        <f>B46/C46*100</f>
        <v>3.3199215998422065</v>
      </c>
      <c r="E46" s="3"/>
      <c r="F46" s="3"/>
    </row>
    <row r="47" spans="1:6" x14ac:dyDescent="0.25">
      <c r="A47" s="4"/>
      <c r="B47" s="3"/>
      <c r="C47" s="3"/>
      <c r="D47" s="3"/>
      <c r="E47" s="3"/>
      <c r="F47" s="3"/>
    </row>
    <row r="49" spans="1:8" ht="30" x14ac:dyDescent="0.25">
      <c r="A49" s="8" t="s">
        <v>7</v>
      </c>
      <c r="B49" s="8" t="s">
        <v>1</v>
      </c>
      <c r="C49" s="8" t="s">
        <v>2</v>
      </c>
      <c r="D49" s="8" t="s">
        <v>3</v>
      </c>
      <c r="E49" s="8" t="s">
        <v>12</v>
      </c>
      <c r="F49" s="8" t="s">
        <v>13</v>
      </c>
    </row>
    <row r="50" spans="1:8" ht="30" x14ac:dyDescent="0.25">
      <c r="A50" s="9" t="s">
        <v>1</v>
      </c>
      <c r="B50" s="2">
        <v>1</v>
      </c>
      <c r="C50" s="2">
        <f>1/4</f>
        <v>0.25</v>
      </c>
      <c r="D50" s="2">
        <f>1/3</f>
        <v>0.33333333333333331</v>
      </c>
      <c r="E50" s="2">
        <f>GEOMEAN(B50:D50)</f>
        <v>0.43679023236814946</v>
      </c>
      <c r="F50" s="2">
        <f>E50/E$53</f>
        <v>0.12195719296922709</v>
      </c>
    </row>
    <row r="51" spans="1:8" x14ac:dyDescent="0.25">
      <c r="A51" s="10" t="s">
        <v>2</v>
      </c>
      <c r="B51" s="2">
        <v>4</v>
      </c>
      <c r="C51" s="2">
        <v>1</v>
      </c>
      <c r="D51" s="2">
        <v>2</v>
      </c>
      <c r="E51" s="2">
        <f t="shared" ref="E51:E52" si="14">GEOMEAN(B51:D51)</f>
        <v>2</v>
      </c>
      <c r="F51" s="2">
        <f t="shared" ref="F51:F52" si="15">E51/E$53</f>
        <v>0.55842454309479728</v>
      </c>
    </row>
    <row r="52" spans="1:8" x14ac:dyDescent="0.25">
      <c r="A52" s="10" t="s">
        <v>3</v>
      </c>
      <c r="B52" s="2">
        <v>3</v>
      </c>
      <c r="C52" s="2">
        <f>1/2</f>
        <v>0.5</v>
      </c>
      <c r="D52" s="2">
        <v>1</v>
      </c>
      <c r="E52" s="2">
        <f t="shared" si="14"/>
        <v>1.1447142425533319</v>
      </c>
      <c r="F52" s="2">
        <f t="shared" si="15"/>
        <v>0.31961826393597564</v>
      </c>
    </row>
    <row r="53" spans="1:8" x14ac:dyDescent="0.25">
      <c r="A53" s="10" t="s">
        <v>11</v>
      </c>
      <c r="B53" s="2">
        <f>SUM(B50:B52)</f>
        <v>8</v>
      </c>
      <c r="C53" s="2">
        <f t="shared" ref="C53" si="16">SUM(C50:C52)</f>
        <v>1.75</v>
      </c>
      <c r="D53" s="2">
        <f t="shared" ref="D53" si="17">SUM(D50:D52)</f>
        <v>3.3333333333333335</v>
      </c>
      <c r="E53" s="2">
        <f>SUM(E50:E52)</f>
        <v>3.5815044749214815</v>
      </c>
      <c r="F53" s="2"/>
    </row>
    <row r="54" spans="1:8" x14ac:dyDescent="0.25">
      <c r="A54" s="12"/>
      <c r="B54" s="3"/>
      <c r="C54" s="3"/>
      <c r="D54" s="3"/>
      <c r="E54" s="3"/>
      <c r="F54" s="3"/>
    </row>
    <row r="55" spans="1:8" x14ac:dyDescent="0.25">
      <c r="A55" s="11" t="s">
        <v>27</v>
      </c>
      <c r="B55" s="8" t="s">
        <v>14</v>
      </c>
      <c r="C55" s="8" t="s">
        <v>15</v>
      </c>
      <c r="D55" s="8" t="s">
        <v>16</v>
      </c>
      <c r="E55" s="3"/>
      <c r="F55" s="3"/>
    </row>
    <row r="56" spans="1:8" x14ac:dyDescent="0.25">
      <c r="A56" s="1">
        <f>MMULT(B53:D53,F50:F52)</f>
        <v>3.0182947072896305</v>
      </c>
      <c r="B56" s="2">
        <f>(A56-3)/(3-1)</f>
        <v>9.1473536448152259E-3</v>
      </c>
      <c r="C56" s="2">
        <v>0.57999999999999996</v>
      </c>
      <c r="D56" s="2">
        <f>B56/C56*100</f>
        <v>1.5771299387612459</v>
      </c>
      <c r="E56" s="3"/>
      <c r="F56" s="3"/>
    </row>
    <row r="57" spans="1:8" x14ac:dyDescent="0.25">
      <c r="A57" s="4"/>
      <c r="B57" s="3"/>
      <c r="C57" s="3"/>
      <c r="D57" s="3"/>
      <c r="E57" s="3"/>
      <c r="F57" s="3"/>
    </row>
    <row r="59" spans="1:8" ht="45" x14ac:dyDescent="0.25">
      <c r="A59" s="8" t="s">
        <v>10</v>
      </c>
      <c r="B59" s="8" t="s">
        <v>0</v>
      </c>
      <c r="C59" s="8" t="s">
        <v>4</v>
      </c>
      <c r="D59" s="8" t="s">
        <v>5</v>
      </c>
      <c r="E59" s="8" t="s">
        <v>6</v>
      </c>
      <c r="F59" s="8" t="s">
        <v>7</v>
      </c>
      <c r="G59" s="8" t="s">
        <v>12</v>
      </c>
      <c r="H59" s="8" t="s">
        <v>13</v>
      </c>
    </row>
    <row r="60" spans="1:8" x14ac:dyDescent="0.25">
      <c r="A60" s="13" t="s">
        <v>0</v>
      </c>
      <c r="B60" s="2">
        <v>1</v>
      </c>
      <c r="C60" s="2">
        <f>1/4</f>
        <v>0.25</v>
      </c>
      <c r="D60" s="2">
        <v>2</v>
      </c>
      <c r="E60" s="2">
        <f>1/2</f>
        <v>0.5</v>
      </c>
      <c r="F60" s="2">
        <f>1/2</f>
        <v>0.5</v>
      </c>
      <c r="G60" s="2">
        <f>GEOMEAN(B60:F60)</f>
        <v>0.6597539553864471</v>
      </c>
      <c r="H60" s="2">
        <f>G60/G$65</f>
        <v>0.11473814095005617</v>
      </c>
    </row>
    <row r="61" spans="1:8" x14ac:dyDescent="0.25">
      <c r="A61" s="14" t="s">
        <v>4</v>
      </c>
      <c r="B61" s="2">
        <v>4</v>
      </c>
      <c r="C61" s="2">
        <v>1</v>
      </c>
      <c r="D61" s="2">
        <v>4</v>
      </c>
      <c r="E61" s="2">
        <f>1/2</f>
        <v>0.5</v>
      </c>
      <c r="F61" s="2">
        <v>2</v>
      </c>
      <c r="G61" s="2">
        <f t="shared" ref="G61:G64" si="18">GEOMEAN(B61:F61)</f>
        <v>1.7411011265922482</v>
      </c>
      <c r="H61" s="2">
        <f>G61/G$65</f>
        <v>0.30279576930194896</v>
      </c>
    </row>
    <row r="62" spans="1:8" ht="17.25" customHeight="1" x14ac:dyDescent="0.25">
      <c r="A62" s="14" t="s">
        <v>5</v>
      </c>
      <c r="B62" s="2">
        <f>1/2</f>
        <v>0.5</v>
      </c>
      <c r="C62" s="2">
        <f>1/4</f>
        <v>0.25</v>
      </c>
      <c r="D62" s="2">
        <v>1</v>
      </c>
      <c r="E62" s="2">
        <f>1/2</f>
        <v>0.5</v>
      </c>
      <c r="F62" s="2">
        <f>1/3</f>
        <v>0.33333333333333331</v>
      </c>
      <c r="G62" s="2">
        <f t="shared" si="18"/>
        <v>0.46105395574086389</v>
      </c>
      <c r="H62" s="2">
        <f>G62/G$65</f>
        <v>8.0182124453335113E-2</v>
      </c>
    </row>
    <row r="63" spans="1:8" x14ac:dyDescent="0.25">
      <c r="A63" s="13" t="s">
        <v>6</v>
      </c>
      <c r="B63" s="2">
        <v>2</v>
      </c>
      <c r="C63" s="2">
        <v>2</v>
      </c>
      <c r="D63" s="2">
        <v>2</v>
      </c>
      <c r="E63" s="2">
        <v>1</v>
      </c>
      <c r="F63" s="2">
        <v>3</v>
      </c>
      <c r="G63" s="2">
        <f t="shared" si="18"/>
        <v>1.8881750225898042</v>
      </c>
      <c r="H63" s="2">
        <f>G63/G$65</f>
        <v>0.3283734642460544</v>
      </c>
    </row>
    <row r="64" spans="1:8" x14ac:dyDescent="0.25">
      <c r="A64" s="13" t="s">
        <v>7</v>
      </c>
      <c r="B64" s="2">
        <v>2</v>
      </c>
      <c r="C64" s="2">
        <f>1/2</f>
        <v>0.5</v>
      </c>
      <c r="D64" s="2">
        <v>3</v>
      </c>
      <c r="E64" s="2">
        <f>1/3</f>
        <v>0.33333333333333331</v>
      </c>
      <c r="F64" s="2">
        <v>1</v>
      </c>
      <c r="G64" s="2">
        <f t="shared" si="18"/>
        <v>1</v>
      </c>
      <c r="H64" s="2">
        <f>G64/G$65</f>
        <v>0.17391050104860525</v>
      </c>
    </row>
    <row r="65" spans="1:8" x14ac:dyDescent="0.25">
      <c r="A65" s="10" t="s">
        <v>11</v>
      </c>
      <c r="B65" s="2">
        <f>SUM(B60:B64)</f>
        <v>9.5</v>
      </c>
      <c r="C65" s="2">
        <f t="shared" ref="C65:F65" si="19">SUM(C60:C64)</f>
        <v>4</v>
      </c>
      <c r="D65" s="2">
        <f t="shared" si="19"/>
        <v>12</v>
      </c>
      <c r="E65" s="2">
        <f t="shared" si="19"/>
        <v>2.8333333333333335</v>
      </c>
      <c r="F65" s="2">
        <f t="shared" si="19"/>
        <v>6.8333333333333339</v>
      </c>
      <c r="G65" s="2">
        <f>SUM(G60:G64)</f>
        <v>5.7500840603093639</v>
      </c>
      <c r="H65" s="2"/>
    </row>
    <row r="66" spans="1:8" x14ac:dyDescent="0.25">
      <c r="A66" s="12"/>
      <c r="B66" s="3"/>
      <c r="C66" s="3"/>
      <c r="D66" s="3"/>
      <c r="E66" s="3"/>
      <c r="F66" s="3"/>
      <c r="G66" s="3"/>
      <c r="H66" s="3"/>
    </row>
    <row r="67" spans="1:8" x14ac:dyDescent="0.25">
      <c r="A67" s="11" t="s">
        <v>27</v>
      </c>
      <c r="B67" s="8" t="s">
        <v>14</v>
      </c>
      <c r="C67" s="8" t="s">
        <v>15</v>
      </c>
      <c r="D67" s="8" t="s">
        <v>16</v>
      </c>
    </row>
    <row r="68" spans="1:8" x14ac:dyDescent="0.25">
      <c r="A68" s="1">
        <f>MMULT(B65:F65,H60:H64)</f>
        <v>5.3821608155359746</v>
      </c>
      <c r="B68" s="2">
        <f>(A68-5)/(5-1)</f>
        <v>9.5540203883993646E-2</v>
      </c>
      <c r="C68" s="2">
        <v>1.1200000000000001</v>
      </c>
      <c r="D68" s="2">
        <f>B68/C68*100</f>
        <v>8.5303753467851458</v>
      </c>
    </row>
    <row r="69" spans="1:8" x14ac:dyDescent="0.25">
      <c r="A69" s="4"/>
      <c r="B69" s="3"/>
      <c r="C69" s="3"/>
      <c r="D69" s="3"/>
    </row>
    <row r="70" spans="1:8" ht="15.75" thickBot="1" x14ac:dyDescent="0.3"/>
    <row r="71" spans="1:8" ht="15.75" thickBot="1" x14ac:dyDescent="0.3">
      <c r="A71" s="15" t="s">
        <v>17</v>
      </c>
      <c r="B71" s="16">
        <v>1</v>
      </c>
    </row>
    <row r="72" spans="1:8" x14ac:dyDescent="0.25">
      <c r="A72" s="17" t="s">
        <v>18</v>
      </c>
      <c r="B72" s="18">
        <f>B$71*H60</f>
        <v>0.11473814095005617</v>
      </c>
    </row>
    <row r="73" spans="1:8" x14ac:dyDescent="0.25">
      <c r="A73" s="19" t="s">
        <v>19</v>
      </c>
      <c r="B73" s="20">
        <f>B$71*H61</f>
        <v>0.30279576930194896</v>
      </c>
    </row>
    <row r="74" spans="1:8" x14ac:dyDescent="0.25">
      <c r="A74" s="19" t="s">
        <v>20</v>
      </c>
      <c r="B74" s="20">
        <f>B$71*H62</f>
        <v>8.0182124453335113E-2</v>
      </c>
    </row>
    <row r="75" spans="1:8" x14ac:dyDescent="0.25">
      <c r="A75" s="19" t="s">
        <v>21</v>
      </c>
      <c r="B75" s="20">
        <f>B$71*H63</f>
        <v>0.3283734642460544</v>
      </c>
    </row>
    <row r="76" spans="1:8" ht="15.75" thickBot="1" x14ac:dyDescent="0.3">
      <c r="A76" s="23" t="s">
        <v>22</v>
      </c>
      <c r="B76" s="24">
        <f>B$71*H64</f>
        <v>0.17391050104860525</v>
      </c>
    </row>
    <row r="77" spans="1:8" x14ac:dyDescent="0.25">
      <c r="A77" s="17" t="s">
        <v>23</v>
      </c>
      <c r="B77" s="18">
        <f>B$72*F10+B$73*F20+B$74*F30+B$75*F40+B$76*F50</f>
        <v>0.2428635893932517</v>
      </c>
    </row>
    <row r="78" spans="1:8" x14ac:dyDescent="0.25">
      <c r="A78" s="19" t="s">
        <v>24</v>
      </c>
      <c r="B78" s="20">
        <f>B$72*F11+B$73*F21+B$74*F31+B$75*F41+B$76*F51</f>
        <v>0.29555378523836168</v>
      </c>
    </row>
    <row r="79" spans="1:8" ht="15.75" thickBot="1" x14ac:dyDescent="0.3">
      <c r="A79" s="21" t="s">
        <v>25</v>
      </c>
      <c r="B79" s="22">
        <f>B$72*F12+B$73*F22+B$74*F32+B$75*F42+B$76*F52</f>
        <v>0.46158262536838651</v>
      </c>
    </row>
    <row r="80" spans="1:8" ht="30.75" thickBot="1" x14ac:dyDescent="0.3">
      <c r="A80" s="25" t="s">
        <v>28</v>
      </c>
      <c r="B80" s="26">
        <f>(B72*B16+B73*B26+B74*B36+B75*B46+B76*B56)/(B72*C16+B73*C26+B74*C36+B75*C46+B76*C56)</f>
        <v>5.1269813645607731E-2</v>
      </c>
    </row>
  </sheetData>
  <mergeCells count="2">
    <mergeCell ref="A1:F1"/>
    <mergeCell ref="A7:F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Адаменко</dc:creator>
  <cp:lastModifiedBy>Игорь Адаменко</cp:lastModifiedBy>
  <dcterms:created xsi:type="dcterms:W3CDTF">2015-10-04T16:35:09Z</dcterms:created>
  <dcterms:modified xsi:type="dcterms:W3CDTF">2015-10-06T13:33:58Z</dcterms:modified>
</cp:coreProperties>
</file>