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6835" windowHeight="12585"/>
  </bookViews>
  <sheets>
    <sheet name="Tanks" sheetId="3" r:id="rId1"/>
    <sheet name="Circle" sheetId="1" r:id="rId2"/>
    <sheet name="Bezier" sheetId="2" r:id="rId3"/>
  </sheets>
  <definedNames>
    <definedName name="_p0">Bezier!$C$3:$D$3</definedName>
    <definedName name="_p1">Bezier!$C$4:$D$4</definedName>
    <definedName name="_p2">Bezier!$C$5:$D$5</definedName>
    <definedName name="_p3">Bezier!$C$6:$D$6</definedName>
    <definedName name="_t">Bezier!$B$23:$B$33</definedName>
    <definedName name="maxError">Circle!$C$5</definedName>
    <definedName name="p0">Bezier!$C$3:$D$3</definedName>
    <definedName name="subs">Circle!$C$2</definedName>
    <definedName name="thresh">Circle!$C$3</definedName>
  </definedNames>
  <calcPr calcId="125725"/>
</workbook>
</file>

<file path=xl/calcChain.xml><?xml version="1.0" encoding="utf-8"?>
<calcChain xmlns="http://schemas.openxmlformats.org/spreadsheetml/2006/main">
  <c r="N4" i="3"/>
  <c r="N5"/>
  <c r="N6"/>
  <c r="N7"/>
  <c r="N8"/>
  <c r="N9"/>
  <c r="N10"/>
  <c r="N11"/>
  <c r="N3"/>
  <c r="K18"/>
  <c r="J18"/>
  <c r="I18"/>
  <c r="J17"/>
  <c r="I17"/>
  <c r="C17"/>
  <c r="I15"/>
  <c r="J15" s="1"/>
  <c r="I14"/>
  <c r="K14" s="1"/>
  <c r="K13"/>
  <c r="I13"/>
  <c r="J13" s="1"/>
  <c r="C13"/>
  <c r="I3"/>
  <c r="K3" s="1"/>
  <c r="L11"/>
  <c r="K11"/>
  <c r="J11"/>
  <c r="I11"/>
  <c r="L8"/>
  <c r="K8"/>
  <c r="J8"/>
  <c r="I8"/>
  <c r="J10"/>
  <c r="K10"/>
  <c r="L10"/>
  <c r="L9"/>
  <c r="K9"/>
  <c r="J9"/>
  <c r="I10"/>
  <c r="I9"/>
  <c r="I7"/>
  <c r="J7" s="1"/>
  <c r="I4"/>
  <c r="J4" s="1"/>
  <c r="I6"/>
  <c r="L6" s="1"/>
  <c r="K5"/>
  <c r="L5"/>
  <c r="I5"/>
  <c r="J5" s="1"/>
  <c r="C23" i="2" a="1"/>
  <c r="C26" s="1"/>
  <c r="G23" a="1"/>
  <c r="G26" s="1"/>
  <c r="E23" a="1"/>
  <c r="E26" s="1"/>
  <c r="B12" i="1"/>
  <c r="C12" s="1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D11"/>
  <c r="C11"/>
  <c r="B11"/>
  <c r="K15" i="3" l="1"/>
  <c r="J14"/>
  <c r="J3"/>
  <c r="L3"/>
  <c r="K7"/>
  <c r="L7"/>
  <c r="K4"/>
  <c r="L4"/>
  <c r="J6"/>
  <c r="K6"/>
  <c r="D30" i="2"/>
  <c r="D23"/>
  <c r="C24"/>
  <c r="D32"/>
  <c r="D28"/>
  <c r="D24"/>
  <c r="C23"/>
  <c r="D27"/>
  <c r="C28"/>
  <c r="C33"/>
  <c r="C29"/>
  <c r="C25"/>
  <c r="D26"/>
  <c r="C31"/>
  <c r="D31"/>
  <c r="C32"/>
  <c r="D33"/>
  <c r="D29"/>
  <c r="D25"/>
  <c r="C27"/>
  <c r="C30"/>
  <c r="H30"/>
  <c r="H27"/>
  <c r="G32"/>
  <c r="H24"/>
  <c r="G33"/>
  <c r="G29"/>
  <c r="G25"/>
  <c r="H26"/>
  <c r="G31"/>
  <c r="G27"/>
  <c r="H23"/>
  <c r="G28"/>
  <c r="H32"/>
  <c r="H33"/>
  <c r="H29"/>
  <c r="H25"/>
  <c r="G23"/>
  <c r="H31"/>
  <c r="G24"/>
  <c r="H28"/>
  <c r="G30"/>
  <c r="E31"/>
  <c r="F24"/>
  <c r="F26"/>
  <c r="E27"/>
  <c r="F27"/>
  <c r="E28"/>
  <c r="F28"/>
  <c r="E33"/>
  <c r="E29"/>
  <c r="E25"/>
  <c r="F30"/>
  <c r="F23"/>
  <c r="E32"/>
  <c r="F32"/>
  <c r="F33"/>
  <c r="F29"/>
  <c r="F25"/>
  <c r="E23"/>
  <c r="F31"/>
  <c r="E24"/>
  <c r="E30"/>
  <c r="D13" i="1"/>
  <c r="C14" s="1"/>
  <c r="D12"/>
  <c r="D7" s="1"/>
  <c r="C7"/>
  <c r="B8"/>
  <c r="C13" l="1"/>
  <c r="D15" s="1"/>
  <c r="C8"/>
  <c r="C5" s="1"/>
  <c r="C4" s="1"/>
  <c r="D8"/>
  <c r="D14" l="1"/>
  <c r="C15" s="1"/>
  <c r="C16" l="1"/>
  <c r="D17" s="1"/>
  <c r="D16"/>
  <c r="C18" s="1"/>
  <c r="C17" l="1"/>
  <c r="D18" l="1"/>
  <c r="D19"/>
  <c r="D20"/>
  <c r="C21" l="1"/>
  <c r="C19"/>
  <c r="D21" s="1"/>
  <c r="C20"/>
  <c r="C22"/>
  <c r="D22" l="1"/>
  <c r="C23"/>
  <c r="D24" s="1"/>
  <c r="D23"/>
  <c r="C24" l="1"/>
  <c r="C25"/>
  <c r="D25" l="1"/>
  <c r="D26"/>
  <c r="C27" l="1"/>
  <c r="C26"/>
  <c r="D28" s="1"/>
  <c r="D27" l="1"/>
  <c r="C29" s="1"/>
  <c r="C28" l="1"/>
  <c r="D30" s="1"/>
  <c r="D29" l="1"/>
  <c r="C31" s="1"/>
  <c r="C30" l="1"/>
  <c r="D32" s="1"/>
  <c r="D31" l="1"/>
  <c r="C33" s="1"/>
  <c r="C32" l="1"/>
  <c r="D34" s="1"/>
  <c r="D33" l="1"/>
  <c r="C35" s="1"/>
  <c r="C34" l="1"/>
  <c r="D36" s="1"/>
  <c r="D35" l="1"/>
  <c r="C37" s="1"/>
  <c r="C36" l="1"/>
  <c r="D38" s="1"/>
  <c r="D37" l="1"/>
  <c r="C39" s="1"/>
  <c r="C38" l="1"/>
  <c r="D40" s="1"/>
  <c r="D39" l="1"/>
  <c r="C41" s="1"/>
  <c r="C40" l="1"/>
  <c r="D42" s="1"/>
  <c r="D41" l="1"/>
  <c r="C43" s="1"/>
  <c r="C42" l="1"/>
  <c r="D44" s="1"/>
  <c r="D43" l="1"/>
  <c r="C45" s="1"/>
  <c r="C44" l="1"/>
  <c r="D46" s="1"/>
  <c r="D45" l="1"/>
  <c r="C47" s="1"/>
  <c r="C46" l="1"/>
  <c r="D48" s="1"/>
  <c r="D47" l="1"/>
  <c r="C49" s="1"/>
  <c r="D50" l="1"/>
  <c r="C48"/>
  <c r="C51" l="1"/>
  <c r="D49"/>
  <c r="C50" s="1"/>
  <c r="D51" s="1"/>
</calcChain>
</file>

<file path=xl/comments1.xml><?xml version="1.0" encoding="utf-8"?>
<comments xmlns="http://schemas.openxmlformats.org/spreadsheetml/2006/main">
  <authors>
    <author>Chris Wood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Number of subdivisions of a quarter circle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Subdivision threshold, maximum tolerable error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 xml:space="preserve">Chris Wood:
</t>
        </r>
        <r>
          <rPr>
            <sz val="9"/>
            <color indexed="81"/>
            <rFont val="Tahoma"/>
            <family val="2"/>
          </rPr>
          <t>Calculated maximum diameter circle where the max error equals the threshold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Distance between the midpoint and calc points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Midpoint of p1 and p2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Where the point on circle would be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Fraction of a circle. 
Eg: 2pi = 1.</t>
        </r>
      </text>
    </comment>
  </commentList>
</comments>
</file>

<file path=xl/sharedStrings.xml><?xml version="1.0" encoding="utf-8"?>
<sst xmlns="http://schemas.openxmlformats.org/spreadsheetml/2006/main" count="64" uniqueCount="55">
  <si>
    <t>Num</t>
  </si>
  <si>
    <t>Frac</t>
  </si>
  <si>
    <t>sin</t>
  </si>
  <si>
    <t>cos</t>
  </si>
  <si>
    <t>mid</t>
  </si>
  <si>
    <t>calc</t>
  </si>
  <si>
    <t>P1</t>
  </si>
  <si>
    <t>x</t>
  </si>
  <si>
    <t>y</t>
  </si>
  <si>
    <t>P2</t>
  </si>
  <si>
    <t>t</t>
  </si>
  <si>
    <t>B(t)</t>
  </si>
  <si>
    <t>B'(t)</t>
  </si>
  <si>
    <t>P0</t>
  </si>
  <si>
    <t>P3</t>
  </si>
  <si>
    <t>B''(t)</t>
  </si>
  <si>
    <t>Subdiv Threshold</t>
  </si>
  <si>
    <t>diff</t>
  </si>
  <si>
    <t>Subdivisions</t>
  </si>
  <si>
    <t>Max Diameter</t>
  </si>
  <si>
    <t>dia</t>
  </si>
  <si>
    <t>Len</t>
  </si>
  <si>
    <t>Liq</t>
  </si>
  <si>
    <t>Ox</t>
  </si>
  <si>
    <t>Vol</t>
  </si>
  <si>
    <t>Mass</t>
  </si>
  <si>
    <t>Dens</t>
  </si>
  <si>
    <t>LqDens</t>
  </si>
  <si>
    <t>OxDens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</si>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</sst>
</file>

<file path=xl/styles.xml><?xml version="1.0" encoding="utf-8"?>
<styleSheet xmlns="http://schemas.openxmlformats.org/spreadsheetml/2006/main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1" xfId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Bezier!$C$23:$C$33</c:f>
              <c:numCache>
                <c:formatCode>General</c:formatCode>
                <c:ptCount val="11"/>
                <c:pt idx="0">
                  <c:v>0</c:v>
                </c:pt>
                <c:pt idx="1">
                  <c:v>0.14950000000000002</c:v>
                </c:pt>
                <c:pt idx="2">
                  <c:v>0.2960000000000001</c:v>
                </c:pt>
                <c:pt idx="3">
                  <c:v>0.43649999999999994</c:v>
                </c:pt>
                <c:pt idx="4">
                  <c:v>0.56800000000000006</c:v>
                </c:pt>
                <c:pt idx="5">
                  <c:v>0.6875</c:v>
                </c:pt>
                <c:pt idx="6">
                  <c:v>0.79200000000000004</c:v>
                </c:pt>
                <c:pt idx="7">
                  <c:v>0.87849999999999984</c:v>
                </c:pt>
                <c:pt idx="8">
                  <c:v>0.94400000000000017</c:v>
                </c:pt>
                <c:pt idx="9">
                  <c:v>0.98550000000000004</c:v>
                </c:pt>
                <c:pt idx="10">
                  <c:v>1</c:v>
                </c:pt>
              </c:numCache>
            </c:numRef>
          </c:xVal>
          <c:yVal>
            <c:numRef>
              <c:f>Bezier!$D$23:$D$33</c:f>
              <c:numCache>
                <c:formatCode>General</c:formatCode>
                <c:ptCount val="11"/>
                <c:pt idx="0">
                  <c:v>1</c:v>
                </c:pt>
                <c:pt idx="1">
                  <c:v>0.89150000000000007</c:v>
                </c:pt>
                <c:pt idx="2">
                  <c:v>0.80400000000000016</c:v>
                </c:pt>
                <c:pt idx="3">
                  <c:v>0.73449999999999982</c:v>
                </c:pt>
                <c:pt idx="4">
                  <c:v>0.68000000000000016</c:v>
                </c:pt>
                <c:pt idx="5">
                  <c:v>0.63749999999999996</c:v>
                </c:pt>
                <c:pt idx="6">
                  <c:v>0.60400000000000009</c:v>
                </c:pt>
                <c:pt idx="7">
                  <c:v>0.57650000000000001</c:v>
                </c:pt>
                <c:pt idx="8">
                  <c:v>0.55200000000000005</c:v>
                </c:pt>
                <c:pt idx="9">
                  <c:v>0.52750000000000008</c:v>
                </c:pt>
                <c:pt idx="10">
                  <c:v>0.5</c:v>
                </c:pt>
              </c:numCache>
            </c:numRef>
          </c:yVal>
        </c:ser>
        <c:ser>
          <c:idx val="1"/>
          <c:order val="1"/>
          <c:tx>
            <c:v>p1</c:v>
          </c:tx>
          <c:spPr>
            <a:ln w="3175">
              <a:solidFill>
                <a:srgbClr val="C0504D"/>
              </a:solidFill>
              <a:tailEnd type="arrow"/>
            </a:ln>
          </c:spPr>
          <c:marker>
            <c:symbol val="none"/>
          </c:marker>
          <c:xVal>
            <c:numRef>
              <c:f>Bezier!$C$3:$C$4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xVal>
          <c:yVal>
            <c:numRef>
              <c:f>Bezier!$D$3:$D$4</c:f>
              <c:numCache>
                <c:formatCode>General</c:formatCode>
                <c:ptCount val="2"/>
                <c:pt idx="0">
                  <c:v>1</c:v>
                </c:pt>
                <c:pt idx="1">
                  <c:v>0.6</c:v>
                </c:pt>
              </c:numCache>
            </c:numRef>
          </c:yVal>
        </c:ser>
        <c:ser>
          <c:idx val="2"/>
          <c:order val="2"/>
          <c:tx>
            <c:v>p2</c:v>
          </c:tx>
          <c:spPr>
            <a:ln w="6350">
              <a:solidFill>
                <a:schemeClr val="accent2"/>
              </a:solidFill>
              <a:headEnd type="arrow"/>
            </a:ln>
          </c:spPr>
          <c:marker>
            <c:symbol val="none"/>
          </c:marker>
          <c:xVal>
            <c:numRef>
              <c:f>Bezier!$C$5:$C$6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Bezier!$D$5:$D$6</c:f>
              <c:numCache>
                <c:formatCode>General</c:formatCode>
                <c:ptCount val="2"/>
                <c:pt idx="0">
                  <c:v>0.6</c:v>
                </c:pt>
                <c:pt idx="1">
                  <c:v>0.5</c:v>
                </c:pt>
              </c:numCache>
            </c:numRef>
          </c:yVal>
        </c:ser>
        <c:axId val="154017792"/>
        <c:axId val="154019328"/>
      </c:scatterChart>
      <c:valAx>
        <c:axId val="154017792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54019328"/>
        <c:crosses val="autoZero"/>
        <c:crossBetween val="midCat"/>
        <c:majorUnit val="0.2"/>
      </c:valAx>
      <c:valAx>
        <c:axId val="154019328"/>
        <c:scaling>
          <c:orientation val="minMax"/>
          <c:max val="1"/>
          <c:min val="0"/>
        </c:scaling>
        <c:axPos val="l"/>
        <c:numFmt formatCode="General" sourceLinked="1"/>
        <c:tickLblPos val="nextTo"/>
        <c:crossAx val="154017792"/>
        <c:crosses val="autoZero"/>
        <c:crossBetween val="midCat"/>
        <c:majorUnit val="0.2"/>
        <c:minorUnit val="1.0000000000000004E-2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Bezier!$E$23:$E$33</c:f>
              <c:numCache>
                <c:formatCode>General</c:formatCode>
                <c:ptCount val="11"/>
                <c:pt idx="0">
                  <c:v>1.5</c:v>
                </c:pt>
                <c:pt idx="1">
                  <c:v>1.4850000000000001</c:v>
                </c:pt>
                <c:pt idx="2">
                  <c:v>1.4400000000000004</c:v>
                </c:pt>
                <c:pt idx="3">
                  <c:v>1.3649999999999998</c:v>
                </c:pt>
                <c:pt idx="4">
                  <c:v>1.26</c:v>
                </c:pt>
                <c:pt idx="5">
                  <c:v>1.125</c:v>
                </c:pt>
                <c:pt idx="6">
                  <c:v>0.96000000000000019</c:v>
                </c:pt>
                <c:pt idx="7">
                  <c:v>0.76500000000000001</c:v>
                </c:pt>
                <c:pt idx="8">
                  <c:v>0.53999999999999992</c:v>
                </c:pt>
                <c:pt idx="9">
                  <c:v>0.28499999999999998</c:v>
                </c:pt>
                <c:pt idx="10">
                  <c:v>0</c:v>
                </c:pt>
              </c:numCache>
            </c:numRef>
          </c:xVal>
          <c:yVal>
            <c:numRef>
              <c:f>Bezier!$F$23:$F$33</c:f>
              <c:numCache>
                <c:formatCode>General</c:formatCode>
                <c:ptCount val="11"/>
                <c:pt idx="0">
                  <c:v>-1.2000000000000002</c:v>
                </c:pt>
                <c:pt idx="1">
                  <c:v>-0.97500000000000009</c:v>
                </c:pt>
                <c:pt idx="2">
                  <c:v>-0.78000000000000025</c:v>
                </c:pt>
                <c:pt idx="3">
                  <c:v>-0.61499999999999999</c:v>
                </c:pt>
                <c:pt idx="4">
                  <c:v>-0.48000000000000004</c:v>
                </c:pt>
                <c:pt idx="5">
                  <c:v>-0.375</c:v>
                </c:pt>
                <c:pt idx="6">
                  <c:v>-0.30000000000000004</c:v>
                </c:pt>
                <c:pt idx="7">
                  <c:v>-0.255</c:v>
                </c:pt>
                <c:pt idx="8">
                  <c:v>-0.24</c:v>
                </c:pt>
                <c:pt idx="9">
                  <c:v>-0.25499999999999995</c:v>
                </c:pt>
                <c:pt idx="10">
                  <c:v>-0.29999999999999993</c:v>
                </c:pt>
              </c:numCache>
            </c:numRef>
          </c:yVal>
        </c:ser>
        <c:axId val="154050944"/>
        <c:axId val="154052480"/>
      </c:scatterChart>
      <c:valAx>
        <c:axId val="154050944"/>
        <c:scaling>
          <c:orientation val="minMax"/>
        </c:scaling>
        <c:axPos val="b"/>
        <c:numFmt formatCode="General" sourceLinked="1"/>
        <c:tickLblPos val="nextTo"/>
        <c:crossAx val="154052480"/>
        <c:crosses val="autoZero"/>
        <c:crossBetween val="midCat"/>
      </c:valAx>
      <c:valAx>
        <c:axId val="154052480"/>
        <c:scaling>
          <c:orientation val="minMax"/>
        </c:scaling>
        <c:axPos val="l"/>
        <c:majorGridlines/>
        <c:numFmt formatCode="General" sourceLinked="1"/>
        <c:tickLblPos val="nextTo"/>
        <c:crossAx val="15405094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Bezier!$G$23:$G$33</c:f>
              <c:numCache>
                <c:formatCode>General</c:formatCode>
                <c:ptCount val="11"/>
                <c:pt idx="0">
                  <c:v>0</c:v>
                </c:pt>
                <c:pt idx="1">
                  <c:v>-0.30000000000000004</c:v>
                </c:pt>
                <c:pt idx="2">
                  <c:v>-0.60000000000000009</c:v>
                </c:pt>
                <c:pt idx="3">
                  <c:v>-0.89999999999999991</c:v>
                </c:pt>
                <c:pt idx="4">
                  <c:v>-1.2000000000000002</c:v>
                </c:pt>
                <c:pt idx="5">
                  <c:v>-1.5</c:v>
                </c:pt>
                <c:pt idx="6">
                  <c:v>-1.7999999999999998</c:v>
                </c:pt>
                <c:pt idx="7">
                  <c:v>-2.0999999999999996</c:v>
                </c:pt>
                <c:pt idx="8">
                  <c:v>-2.4000000000000004</c:v>
                </c:pt>
                <c:pt idx="9">
                  <c:v>-2.7</c:v>
                </c:pt>
                <c:pt idx="10">
                  <c:v>-3</c:v>
                </c:pt>
              </c:numCache>
            </c:numRef>
          </c:xVal>
          <c:yVal>
            <c:numRef>
              <c:f>Bezier!$H$23:$H$33</c:f>
              <c:numCache>
                <c:formatCode>General</c:formatCode>
                <c:ptCount val="11"/>
                <c:pt idx="0">
                  <c:v>2.4000000000000004</c:v>
                </c:pt>
                <c:pt idx="1">
                  <c:v>2.1</c:v>
                </c:pt>
                <c:pt idx="2">
                  <c:v>1.8000000000000003</c:v>
                </c:pt>
                <c:pt idx="3">
                  <c:v>1.4999999999999998</c:v>
                </c:pt>
                <c:pt idx="4">
                  <c:v>1.2</c:v>
                </c:pt>
                <c:pt idx="5">
                  <c:v>0.90000000000000024</c:v>
                </c:pt>
                <c:pt idx="6">
                  <c:v>0.60000000000000031</c:v>
                </c:pt>
                <c:pt idx="7">
                  <c:v>0.30000000000000038</c:v>
                </c:pt>
                <c:pt idx="8">
                  <c:v>-5.5511151231257827E-17</c:v>
                </c:pt>
                <c:pt idx="9">
                  <c:v>-0.29999999999999993</c:v>
                </c:pt>
                <c:pt idx="10">
                  <c:v>-0.59999999999999987</c:v>
                </c:pt>
              </c:numCache>
            </c:numRef>
          </c:yVal>
        </c:ser>
        <c:axId val="153944832"/>
        <c:axId val="153946368"/>
      </c:scatterChart>
      <c:valAx>
        <c:axId val="153944832"/>
        <c:scaling>
          <c:orientation val="minMax"/>
        </c:scaling>
        <c:axPos val="b"/>
        <c:numFmt formatCode="General" sourceLinked="1"/>
        <c:tickLblPos val="nextTo"/>
        <c:crossAx val="153946368"/>
        <c:crosses val="autoZero"/>
        <c:crossBetween val="midCat"/>
      </c:valAx>
      <c:valAx>
        <c:axId val="153946368"/>
        <c:scaling>
          <c:orientation val="minMax"/>
        </c:scaling>
        <c:axPos val="l"/>
        <c:majorGridlines/>
        <c:numFmt formatCode="General" sourceLinked="1"/>
        <c:tickLblPos val="nextTo"/>
        <c:crossAx val="1539448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10</xdr:col>
      <xdr:colOff>171450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104774</xdr:rowOff>
    </xdr:from>
    <xdr:to>
      <xdr:col>16</xdr:col>
      <xdr:colOff>419100</xdr:colOff>
      <xdr:row>17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19</xdr:row>
      <xdr:rowOff>95250</xdr:rowOff>
    </xdr:from>
    <xdr:to>
      <xdr:col>16</xdr:col>
      <xdr:colOff>438150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8"/>
  <sheetViews>
    <sheetView tabSelected="1" workbookViewId="0">
      <selection activeCell="I15" sqref="I15"/>
    </sheetView>
  </sheetViews>
  <sheetFormatPr defaultRowHeight="15"/>
  <cols>
    <col min="1" max="1" width="18.140625" bestFit="1" customWidth="1"/>
    <col min="7" max="7" width="20" bestFit="1" customWidth="1"/>
  </cols>
  <sheetData>
    <row r="2" spans="1:14">
      <c r="B2" t="s">
        <v>20</v>
      </c>
      <c r="C2" t="s">
        <v>21</v>
      </c>
      <c r="D2" t="s">
        <v>25</v>
      </c>
      <c r="E2" t="s">
        <v>22</v>
      </c>
      <c r="F2" t="s">
        <v>23</v>
      </c>
      <c r="G2" t="s">
        <v>38</v>
      </c>
      <c r="I2" t="s">
        <v>24</v>
      </c>
      <c r="J2" t="s">
        <v>26</v>
      </c>
      <c r="K2" t="s">
        <v>27</v>
      </c>
      <c r="L2" t="s">
        <v>28</v>
      </c>
    </row>
    <row r="3" spans="1:14">
      <c r="A3" t="s">
        <v>37</v>
      </c>
      <c r="B3">
        <v>0.625</v>
      </c>
      <c r="C3">
        <v>0.34854740000000001</v>
      </c>
      <c r="D3">
        <v>1.4999999999999999E-2</v>
      </c>
      <c r="E3">
        <v>5.7350000000000003</v>
      </c>
      <c r="F3">
        <v>7</v>
      </c>
      <c r="G3" t="s">
        <v>46</v>
      </c>
      <c r="I3">
        <f>C3*PI()*B3^2*0.25</f>
        <v>0.10693300305349834</v>
      </c>
      <c r="J3">
        <f>D3/$I3</f>
        <v>0.1402747474743184</v>
      </c>
      <c r="K3">
        <f>E3/$I3</f>
        <v>53.631711784347743</v>
      </c>
      <c r="L3">
        <f>F3/$I3</f>
        <v>65.4615488213486</v>
      </c>
      <c r="N3">
        <f>K3+L3</f>
        <v>119.09326060569634</v>
      </c>
    </row>
    <row r="4" spans="1:14">
      <c r="A4" t="s">
        <v>31</v>
      </c>
      <c r="B4">
        <v>1.25</v>
      </c>
      <c r="C4">
        <v>0.78125</v>
      </c>
      <c r="D4">
        <v>6.25E-2</v>
      </c>
      <c r="E4">
        <v>45</v>
      </c>
      <c r="F4">
        <v>55</v>
      </c>
      <c r="G4" t="s">
        <v>40</v>
      </c>
      <c r="I4">
        <f>C4*PI()*B4^2*0.25</f>
        <v>0.95873799242852575</v>
      </c>
      <c r="J4">
        <f>D4/$I4</f>
        <v>6.518986469044033E-2</v>
      </c>
      <c r="K4">
        <f>E4/$I4</f>
        <v>46.936702577117039</v>
      </c>
      <c r="L4">
        <f>F4/$I4</f>
        <v>57.367080927587487</v>
      </c>
      <c r="N4">
        <f t="shared" ref="N4:N11" si="0">K4+L4</f>
        <v>104.30378350470453</v>
      </c>
    </row>
    <row r="5" spans="1:14">
      <c r="A5" t="s">
        <v>30</v>
      </c>
      <c r="B5">
        <v>1.25</v>
      </c>
      <c r="C5">
        <v>1.1105</v>
      </c>
      <c r="D5">
        <v>0.125</v>
      </c>
      <c r="E5">
        <v>90</v>
      </c>
      <c r="F5">
        <v>110</v>
      </c>
      <c r="G5" t="s">
        <v>39</v>
      </c>
      <c r="I5">
        <f>C5*PI()*B5^2*0.25</f>
        <v>1.3627885319576036</v>
      </c>
      <c r="J5">
        <f>D5/$I5</f>
        <v>9.1723695253321039E-2</v>
      </c>
      <c r="K5">
        <f>E5/$I5</f>
        <v>66.041060582391154</v>
      </c>
      <c r="L5">
        <f>F5/$I5</f>
        <v>80.716851822922521</v>
      </c>
      <c r="N5">
        <f t="shared" si="0"/>
        <v>146.75791240531368</v>
      </c>
    </row>
    <row r="6" spans="1:14">
      <c r="A6" t="s">
        <v>29</v>
      </c>
      <c r="B6">
        <v>1.25</v>
      </c>
      <c r="C6">
        <v>1.87819</v>
      </c>
      <c r="D6">
        <v>0.25</v>
      </c>
      <c r="E6">
        <v>180</v>
      </c>
      <c r="F6">
        <v>220</v>
      </c>
      <c r="G6" t="s">
        <v>40</v>
      </c>
      <c r="I6">
        <f>C6*PI()*B6^2*0.25</f>
        <v>2.304885900799146</v>
      </c>
      <c r="J6">
        <f>D6/$I6</f>
        <v>0.10846523895752082</v>
      </c>
      <c r="K6">
        <f t="shared" ref="K6" si="1">E6/$I6</f>
        <v>78.094972049414991</v>
      </c>
      <c r="L6">
        <f t="shared" ref="L6" si="2">F6/$I6</f>
        <v>95.449410282618317</v>
      </c>
      <c r="N6">
        <f t="shared" si="0"/>
        <v>173.54438233203331</v>
      </c>
    </row>
    <row r="7" spans="1:14">
      <c r="A7" t="s">
        <v>32</v>
      </c>
      <c r="B7">
        <v>1.25</v>
      </c>
      <c r="C7">
        <v>3.75</v>
      </c>
      <c r="D7">
        <v>0.5</v>
      </c>
      <c r="E7">
        <v>360</v>
      </c>
      <c r="F7">
        <v>440</v>
      </c>
      <c r="G7" t="s">
        <v>41</v>
      </c>
      <c r="I7">
        <f>C7*PI()*B7^2*0.25</f>
        <v>4.6019423636569234</v>
      </c>
      <c r="J7">
        <f>D7/$I7</f>
        <v>0.10864977448406722</v>
      </c>
      <c r="K7">
        <f t="shared" ref="K7:K9" si="3">E7/$I7</f>
        <v>78.227837628528405</v>
      </c>
      <c r="L7">
        <f t="shared" ref="L7:L9" si="4">F7/$I7</f>
        <v>95.611801545979162</v>
      </c>
      <c r="N7">
        <f t="shared" si="0"/>
        <v>173.83963917450757</v>
      </c>
    </row>
    <row r="8" spans="1:14">
      <c r="A8" t="s">
        <v>35</v>
      </c>
      <c r="B8">
        <v>2.5</v>
      </c>
      <c r="C8">
        <v>0.9375</v>
      </c>
      <c r="D8">
        <v>0.5</v>
      </c>
      <c r="E8">
        <v>360</v>
      </c>
      <c r="F8">
        <v>440</v>
      </c>
      <c r="G8" t="s">
        <v>45</v>
      </c>
      <c r="I8">
        <f>C8*PI()*B8^2*0.25</f>
        <v>4.6019423636569234</v>
      </c>
      <c r="J8">
        <f>D8/$I8</f>
        <v>0.10864977448406722</v>
      </c>
      <c r="K8">
        <f t="shared" si="3"/>
        <v>78.227837628528405</v>
      </c>
      <c r="L8">
        <f t="shared" si="4"/>
        <v>95.611801545979162</v>
      </c>
      <c r="N8">
        <f t="shared" si="0"/>
        <v>173.83963917450757</v>
      </c>
    </row>
    <row r="9" spans="1:14">
      <c r="A9" t="s">
        <v>33</v>
      </c>
      <c r="B9">
        <v>2.5</v>
      </c>
      <c r="C9">
        <v>1.875</v>
      </c>
      <c r="D9">
        <v>1</v>
      </c>
      <c r="E9">
        <v>720</v>
      </c>
      <c r="F9">
        <v>880</v>
      </c>
      <c r="G9" t="s">
        <v>42</v>
      </c>
      <c r="I9">
        <f>C9*PI()*B9^2*0.25</f>
        <v>9.2038847273138469</v>
      </c>
      <c r="J9">
        <f>D9/$I9</f>
        <v>0.10864977448406722</v>
      </c>
      <c r="K9">
        <f t="shared" si="3"/>
        <v>78.227837628528405</v>
      </c>
      <c r="L9">
        <f t="shared" si="4"/>
        <v>95.611801545979162</v>
      </c>
      <c r="N9">
        <f t="shared" si="0"/>
        <v>173.83963917450757</v>
      </c>
    </row>
    <row r="10" spans="1:14">
      <c r="A10" t="s">
        <v>34</v>
      </c>
      <c r="B10">
        <v>2.5</v>
      </c>
      <c r="C10">
        <v>3.75</v>
      </c>
      <c r="D10">
        <v>2</v>
      </c>
      <c r="E10">
        <v>1440</v>
      </c>
      <c r="F10">
        <v>1760</v>
      </c>
      <c r="G10" t="s">
        <v>43</v>
      </c>
      <c r="I10">
        <f>C10*PI()*B10^2*0.25</f>
        <v>18.407769454627694</v>
      </c>
      <c r="J10">
        <f>D10/$I10</f>
        <v>0.10864977448406722</v>
      </c>
      <c r="K10">
        <f t="shared" ref="K10:K11" si="5">E10/$I10</f>
        <v>78.227837628528405</v>
      </c>
      <c r="L10">
        <f t="shared" ref="L10:L11" si="6">F10/$I10</f>
        <v>95.611801545979162</v>
      </c>
      <c r="N10">
        <f t="shared" si="0"/>
        <v>173.83963917450757</v>
      </c>
    </row>
    <row r="11" spans="1:14">
      <c r="A11" t="s">
        <v>36</v>
      </c>
      <c r="B11">
        <v>2.5</v>
      </c>
      <c r="C11">
        <v>7.5</v>
      </c>
      <c r="D11">
        <v>4</v>
      </c>
      <c r="E11">
        <v>2880</v>
      </c>
      <c r="F11">
        <v>3520</v>
      </c>
      <c r="G11" t="s">
        <v>44</v>
      </c>
      <c r="I11">
        <f>C11*PI()*B11^2*0.25</f>
        <v>36.815538909255388</v>
      </c>
      <c r="J11">
        <f>D11/$I11</f>
        <v>0.10864977448406722</v>
      </c>
      <c r="K11">
        <f t="shared" si="5"/>
        <v>78.227837628528405</v>
      </c>
      <c r="L11">
        <f t="shared" si="6"/>
        <v>95.611801545979162</v>
      </c>
      <c r="N11">
        <f t="shared" si="0"/>
        <v>173.83963917450757</v>
      </c>
    </row>
    <row r="13" spans="1:14">
      <c r="A13" t="s">
        <v>47</v>
      </c>
      <c r="B13">
        <v>1.25</v>
      </c>
      <c r="C13">
        <f>2*0.2853027</f>
        <v>0.57060540000000004</v>
      </c>
      <c r="D13">
        <v>0.15</v>
      </c>
      <c r="E13">
        <v>100</v>
      </c>
      <c r="G13" t="s">
        <v>48</v>
      </c>
      <c r="I13">
        <f>C13*PI()*B13^2*0.25</f>
        <v>0.70023817685104117</v>
      </c>
      <c r="J13">
        <f>D13/$I13</f>
        <v>0.21421282780460124</v>
      </c>
      <c r="K13">
        <f t="shared" ref="K13" si="7">E13/$I13</f>
        <v>142.80855186973417</v>
      </c>
    </row>
    <row r="14" spans="1:14">
      <c r="A14" t="s">
        <v>49</v>
      </c>
      <c r="B14">
        <v>2.5</v>
      </c>
      <c r="C14">
        <v>1</v>
      </c>
      <c r="D14">
        <v>0.4</v>
      </c>
      <c r="E14">
        <v>750</v>
      </c>
      <c r="G14" t="s">
        <v>50</v>
      </c>
      <c r="I14">
        <f>C14*PI()*B14^2*0.25</f>
        <v>4.908738521234052</v>
      </c>
      <c r="J14">
        <f>D14/$I14</f>
        <v>8.148733086305042E-2</v>
      </c>
      <c r="K14">
        <f t="shared" ref="K14:K15" si="8">E14/$I14</f>
        <v>152.78874536821951</v>
      </c>
    </row>
    <row r="15" spans="1:14">
      <c r="A15" t="s">
        <v>51</v>
      </c>
      <c r="B15">
        <v>0.625</v>
      </c>
      <c r="C15">
        <v>0.375</v>
      </c>
      <c r="D15">
        <v>0.05</v>
      </c>
      <c r="E15">
        <v>50</v>
      </c>
      <c r="G15" t="s">
        <v>46</v>
      </c>
      <c r="I15">
        <f>C15*PI()*B15^2*0.25</f>
        <v>0.11504855909142309</v>
      </c>
      <c r="J15">
        <f>D15/$I15</f>
        <v>0.43459909793626889</v>
      </c>
      <c r="K15">
        <f t="shared" si="8"/>
        <v>434.59909793626889</v>
      </c>
    </row>
    <row r="17" spans="1:11">
      <c r="A17" t="s">
        <v>52</v>
      </c>
      <c r="B17">
        <v>1.25</v>
      </c>
      <c r="C17">
        <f>0.75*2*1.25</f>
        <v>1.875</v>
      </c>
      <c r="D17">
        <v>0.4</v>
      </c>
      <c r="G17" t="s">
        <v>45</v>
      </c>
      <c r="I17">
        <f>C17*PI()*B17^2*0.25</f>
        <v>2.3009711818284617</v>
      </c>
      <c r="J17">
        <f>D17/$I17</f>
        <v>0.17383963917450757</v>
      </c>
    </row>
    <row r="18" spans="1:11">
      <c r="A18" t="s">
        <v>53</v>
      </c>
      <c r="B18">
        <v>1.25</v>
      </c>
      <c r="C18">
        <v>1.875</v>
      </c>
      <c r="D18">
        <v>0.35</v>
      </c>
      <c r="E18">
        <v>150</v>
      </c>
      <c r="G18" t="s">
        <v>54</v>
      </c>
      <c r="I18">
        <f>C18*PI()*B18^2*0.25</f>
        <v>2.3009711818284617</v>
      </c>
      <c r="J18">
        <f>D18/$I18</f>
        <v>0.15210968427769411</v>
      </c>
      <c r="K18">
        <f t="shared" ref="K18" si="9">E18/$I18</f>
        <v>65.189864690440331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1"/>
  <sheetViews>
    <sheetView workbookViewId="0">
      <selection activeCell="G8" sqref="G8"/>
    </sheetView>
  </sheetViews>
  <sheetFormatPr defaultRowHeight="15"/>
  <sheetData>
    <row r="2" spans="1:4">
      <c r="A2" s="3" t="s">
        <v>18</v>
      </c>
      <c r="B2" s="4"/>
      <c r="C2" s="2">
        <v>6</v>
      </c>
    </row>
    <row r="3" spans="1:4">
      <c r="A3" s="3" t="s">
        <v>16</v>
      </c>
      <c r="B3" s="4"/>
      <c r="C3" s="2">
        <v>0.01</v>
      </c>
    </row>
    <row r="4" spans="1:4">
      <c r="A4" s="3" t="s">
        <v>19</v>
      </c>
      <c r="B4" s="3"/>
      <c r="C4">
        <f ca="1">thresh/maxError</f>
        <v>3.1807677515357908</v>
      </c>
    </row>
    <row r="5" spans="1:4">
      <c r="A5" t="s">
        <v>17</v>
      </c>
      <c r="C5">
        <f ca="1">SQRT((C8-C7)^2+(D8-D7)^2)</f>
        <v>3.1438950533787431E-3</v>
      </c>
    </row>
    <row r="7" spans="1:4">
      <c r="A7" t="s">
        <v>4</v>
      </c>
      <c r="C7">
        <f ca="1">(C11+C12)/2</f>
        <v>5.5630233489078598E-2</v>
      </c>
      <c r="D7">
        <f ca="1">(D11+D12)/2</f>
        <v>0.49373197804545588</v>
      </c>
    </row>
    <row r="8" spans="1:4">
      <c r="A8" t="s">
        <v>5</v>
      </c>
      <c r="B8">
        <f>B12/2</f>
        <v>1.7857142857142856E-2</v>
      </c>
      <c r="C8">
        <f>SIN(B8*PI()*2)/2</f>
        <v>5.5982238051653928E-2</v>
      </c>
      <c r="D8">
        <f>COS(B8*PI()*2)/2</f>
        <v>0.4968561049466213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>
        <v>0</v>
      </c>
      <c r="B11" s="1">
        <f t="shared" ref="B11:B51" si="0">$A11/(subs+1)/4</f>
        <v>0</v>
      </c>
      <c r="C11" s="1">
        <f t="shared" ref="C11:C51" ca="1" si="1">IF(B11&lt;0.25,SIN(B11*PI()*2)/2,OFFSET(C11,-subs-1,1))</f>
        <v>0</v>
      </c>
      <c r="D11" s="1">
        <f t="shared" ref="D11:D51" ca="1" si="2">IF(B11&lt;0.25,COS(B11*PI()*2)/2,-OFFSET(D11,-subs-1,-1))</f>
        <v>0.5</v>
      </c>
    </row>
    <row r="12" spans="1:4">
      <c r="A12">
        <v>1</v>
      </c>
      <c r="B12" s="1">
        <f t="shared" si="0"/>
        <v>3.5714285714285712E-2</v>
      </c>
      <c r="C12" s="1">
        <f t="shared" ca="1" si="1"/>
        <v>0.1112604669781572</v>
      </c>
      <c r="D12" s="1">
        <f t="shared" ca="1" si="2"/>
        <v>0.48746395609091181</v>
      </c>
    </row>
    <row r="13" spans="1:4">
      <c r="A13">
        <v>2</v>
      </c>
      <c r="B13" s="1">
        <f t="shared" si="0"/>
        <v>7.1428571428571425E-2</v>
      </c>
      <c r="C13" s="1">
        <f t="shared" ca="1" si="1"/>
        <v>0.21694186955877906</v>
      </c>
      <c r="D13" s="1">
        <f t="shared" ca="1" si="2"/>
        <v>0.45048443395120957</v>
      </c>
    </row>
    <row r="14" spans="1:4">
      <c r="A14">
        <v>3</v>
      </c>
      <c r="B14" s="1">
        <f t="shared" si="0"/>
        <v>0.10714285714285714</v>
      </c>
      <c r="C14" s="1">
        <f t="shared" ca="1" si="1"/>
        <v>0.31174490092936674</v>
      </c>
      <c r="D14" s="1">
        <f t="shared" ca="1" si="2"/>
        <v>0.3909157412340149</v>
      </c>
    </row>
    <row r="15" spans="1:4">
      <c r="A15">
        <v>4</v>
      </c>
      <c r="B15" s="1">
        <f t="shared" si="0"/>
        <v>0.14285714285714285</v>
      </c>
      <c r="C15" s="1">
        <f t="shared" ca="1" si="1"/>
        <v>0.3909157412340149</v>
      </c>
      <c r="D15" s="1">
        <f t="shared" ca="1" si="2"/>
        <v>0.3117449009293668</v>
      </c>
    </row>
    <row r="16" spans="1:4">
      <c r="A16">
        <v>5</v>
      </c>
      <c r="B16" s="1">
        <f t="shared" si="0"/>
        <v>0.17857142857142858</v>
      </c>
      <c r="C16" s="1">
        <f t="shared" ca="1" si="1"/>
        <v>0.45048443395120957</v>
      </c>
      <c r="D16" s="1">
        <f t="shared" ca="1" si="2"/>
        <v>0.21694186955877909</v>
      </c>
    </row>
    <row r="17" spans="1:4">
      <c r="A17">
        <v>6</v>
      </c>
      <c r="B17" s="1">
        <f t="shared" si="0"/>
        <v>0.21428571428571427</v>
      </c>
      <c r="C17" s="1">
        <f t="shared" ca="1" si="1"/>
        <v>0.48746395609091181</v>
      </c>
      <c r="D17" s="1">
        <f t="shared" ca="1" si="2"/>
        <v>0.11126046697815722</v>
      </c>
    </row>
    <row r="18" spans="1:4">
      <c r="A18">
        <v>7</v>
      </c>
      <c r="B18" s="1">
        <f t="shared" si="0"/>
        <v>0.25</v>
      </c>
      <c r="C18" s="1">
        <f t="shared" ca="1" si="1"/>
        <v>0.5</v>
      </c>
      <c r="D18" s="1">
        <f t="shared" ca="1" si="2"/>
        <v>0</v>
      </c>
    </row>
    <row r="19" spans="1:4">
      <c r="A19">
        <v>8</v>
      </c>
      <c r="B19" s="1">
        <f t="shared" si="0"/>
        <v>0.2857142857142857</v>
      </c>
      <c r="C19" s="1">
        <f t="shared" ca="1" si="1"/>
        <v>0.48746395609091181</v>
      </c>
      <c r="D19" s="1">
        <f t="shared" ca="1" si="2"/>
        <v>-0.1112604669781572</v>
      </c>
    </row>
    <row r="20" spans="1:4">
      <c r="A20">
        <v>9</v>
      </c>
      <c r="B20" s="1">
        <f t="shared" si="0"/>
        <v>0.32142857142857145</v>
      </c>
      <c r="C20" s="1">
        <f t="shared" ca="1" si="1"/>
        <v>0.45048443395120957</v>
      </c>
      <c r="D20" s="1">
        <f t="shared" ca="1" si="2"/>
        <v>-0.21694186955877906</v>
      </c>
    </row>
    <row r="21" spans="1:4">
      <c r="A21">
        <v>10</v>
      </c>
      <c r="B21" s="1">
        <f t="shared" si="0"/>
        <v>0.35714285714285715</v>
      </c>
      <c r="C21" s="1">
        <f t="shared" ca="1" si="1"/>
        <v>0.3909157412340149</v>
      </c>
      <c r="D21" s="1">
        <f t="shared" ca="1" si="2"/>
        <v>-0.31174490092936674</v>
      </c>
    </row>
    <row r="22" spans="1:4">
      <c r="A22">
        <v>11</v>
      </c>
      <c r="B22" s="1">
        <f t="shared" si="0"/>
        <v>0.39285714285714285</v>
      </c>
      <c r="C22" s="1">
        <f t="shared" ca="1" si="1"/>
        <v>0.3117449009293668</v>
      </c>
      <c r="D22" s="1">
        <f t="shared" ca="1" si="2"/>
        <v>-0.3909157412340149</v>
      </c>
    </row>
    <row r="23" spans="1:4">
      <c r="A23">
        <v>12</v>
      </c>
      <c r="B23" s="1">
        <f t="shared" si="0"/>
        <v>0.42857142857142855</v>
      </c>
      <c r="C23" s="1">
        <f t="shared" ca="1" si="1"/>
        <v>0.21694186955877909</v>
      </c>
      <c r="D23" s="1">
        <f t="shared" ca="1" si="2"/>
        <v>-0.45048443395120957</v>
      </c>
    </row>
    <row r="24" spans="1:4">
      <c r="A24">
        <v>13</v>
      </c>
      <c r="B24" s="1">
        <f t="shared" si="0"/>
        <v>0.4642857142857143</v>
      </c>
      <c r="C24" s="1">
        <f t="shared" ca="1" si="1"/>
        <v>0.11126046697815722</v>
      </c>
      <c r="D24" s="1">
        <f t="shared" ca="1" si="2"/>
        <v>-0.48746395609091181</v>
      </c>
    </row>
    <row r="25" spans="1:4">
      <c r="A25">
        <v>14</v>
      </c>
      <c r="B25" s="1">
        <f t="shared" si="0"/>
        <v>0.5</v>
      </c>
      <c r="C25" s="1">
        <f t="shared" ca="1" si="1"/>
        <v>0</v>
      </c>
      <c r="D25" s="1">
        <f t="shared" ca="1" si="2"/>
        <v>-0.5</v>
      </c>
    </row>
    <row r="26" spans="1:4">
      <c r="A26">
        <v>15</v>
      </c>
      <c r="B26" s="1">
        <f t="shared" si="0"/>
        <v>0.5357142857142857</v>
      </c>
      <c r="C26" s="1">
        <f t="shared" ca="1" si="1"/>
        <v>-0.1112604669781572</v>
      </c>
      <c r="D26" s="1">
        <f t="shared" ca="1" si="2"/>
        <v>-0.48746395609091181</v>
      </c>
    </row>
    <row r="27" spans="1:4">
      <c r="A27">
        <v>16</v>
      </c>
      <c r="B27" s="1">
        <f t="shared" si="0"/>
        <v>0.5714285714285714</v>
      </c>
      <c r="C27" s="1">
        <f t="shared" ca="1" si="1"/>
        <v>-0.21694186955877906</v>
      </c>
      <c r="D27" s="1">
        <f t="shared" ca="1" si="2"/>
        <v>-0.45048443395120957</v>
      </c>
    </row>
    <row r="28" spans="1:4">
      <c r="A28">
        <v>17</v>
      </c>
      <c r="B28" s="1">
        <f t="shared" si="0"/>
        <v>0.6071428571428571</v>
      </c>
      <c r="C28" s="1">
        <f t="shared" ca="1" si="1"/>
        <v>-0.31174490092936674</v>
      </c>
      <c r="D28" s="1">
        <f t="shared" ca="1" si="2"/>
        <v>-0.3909157412340149</v>
      </c>
    </row>
    <row r="29" spans="1:4">
      <c r="A29">
        <v>18</v>
      </c>
      <c r="B29" s="1">
        <f t="shared" si="0"/>
        <v>0.6428571428571429</v>
      </c>
      <c r="C29" s="1">
        <f t="shared" ca="1" si="1"/>
        <v>-0.3909157412340149</v>
      </c>
      <c r="D29" s="1">
        <f t="shared" ca="1" si="2"/>
        <v>-0.3117449009293668</v>
      </c>
    </row>
    <row r="30" spans="1:4">
      <c r="A30">
        <v>19</v>
      </c>
      <c r="B30" s="1">
        <f t="shared" si="0"/>
        <v>0.6785714285714286</v>
      </c>
      <c r="C30" s="1">
        <f t="shared" ca="1" si="1"/>
        <v>-0.45048443395120957</v>
      </c>
      <c r="D30" s="1">
        <f t="shared" ca="1" si="2"/>
        <v>-0.21694186955877909</v>
      </c>
    </row>
    <row r="31" spans="1:4">
      <c r="A31">
        <v>20</v>
      </c>
      <c r="B31" s="1">
        <f t="shared" si="0"/>
        <v>0.7142857142857143</v>
      </c>
      <c r="C31" s="1">
        <f t="shared" ca="1" si="1"/>
        <v>-0.48746395609091181</v>
      </c>
      <c r="D31" s="1">
        <f t="shared" ca="1" si="2"/>
        <v>-0.11126046697815722</v>
      </c>
    </row>
    <row r="32" spans="1:4">
      <c r="A32">
        <v>21</v>
      </c>
      <c r="B32" s="1">
        <f t="shared" si="0"/>
        <v>0.75</v>
      </c>
      <c r="C32" s="1">
        <f t="shared" ca="1" si="1"/>
        <v>-0.5</v>
      </c>
      <c r="D32" s="1">
        <f t="shared" ca="1" si="2"/>
        <v>0</v>
      </c>
    </row>
    <row r="33" spans="1:4">
      <c r="A33">
        <v>22</v>
      </c>
      <c r="B33" s="1">
        <f t="shared" si="0"/>
        <v>0.7857142857142857</v>
      </c>
      <c r="C33" s="1">
        <f t="shared" ca="1" si="1"/>
        <v>-0.48746395609091181</v>
      </c>
      <c r="D33" s="1">
        <f t="shared" ca="1" si="2"/>
        <v>0.1112604669781572</v>
      </c>
    </row>
    <row r="34" spans="1:4">
      <c r="A34">
        <v>23</v>
      </c>
      <c r="B34" s="1">
        <f t="shared" si="0"/>
        <v>0.8214285714285714</v>
      </c>
      <c r="C34" s="1">
        <f t="shared" ca="1" si="1"/>
        <v>-0.45048443395120957</v>
      </c>
      <c r="D34" s="1">
        <f t="shared" ca="1" si="2"/>
        <v>0.21694186955877906</v>
      </c>
    </row>
    <row r="35" spans="1:4">
      <c r="A35">
        <v>24</v>
      </c>
      <c r="B35" s="1">
        <f t="shared" si="0"/>
        <v>0.8571428571428571</v>
      </c>
      <c r="C35" s="1">
        <f t="shared" ca="1" si="1"/>
        <v>-0.3909157412340149</v>
      </c>
      <c r="D35" s="1">
        <f t="shared" ca="1" si="2"/>
        <v>0.31174490092936674</v>
      </c>
    </row>
    <row r="36" spans="1:4">
      <c r="A36">
        <v>25</v>
      </c>
      <c r="B36" s="1">
        <f t="shared" si="0"/>
        <v>0.8928571428571429</v>
      </c>
      <c r="C36" s="1">
        <f t="shared" ca="1" si="1"/>
        <v>-0.3117449009293668</v>
      </c>
      <c r="D36" s="1">
        <f t="shared" ca="1" si="2"/>
        <v>0.3909157412340149</v>
      </c>
    </row>
    <row r="37" spans="1:4">
      <c r="A37">
        <v>26</v>
      </c>
      <c r="B37" s="1">
        <f t="shared" si="0"/>
        <v>0.9285714285714286</v>
      </c>
      <c r="C37" s="1">
        <f t="shared" ca="1" si="1"/>
        <v>-0.21694186955877909</v>
      </c>
      <c r="D37" s="1">
        <f t="shared" ca="1" si="2"/>
        <v>0.45048443395120957</v>
      </c>
    </row>
    <row r="38" spans="1:4">
      <c r="A38">
        <v>27</v>
      </c>
      <c r="B38" s="1">
        <f t="shared" si="0"/>
        <v>0.9642857142857143</v>
      </c>
      <c r="C38" s="1">
        <f t="shared" ca="1" si="1"/>
        <v>-0.11126046697815722</v>
      </c>
      <c r="D38" s="1">
        <f t="shared" ca="1" si="2"/>
        <v>0.48746395609091181</v>
      </c>
    </row>
    <row r="39" spans="1:4">
      <c r="A39">
        <v>28</v>
      </c>
      <c r="B39" s="1">
        <f t="shared" si="0"/>
        <v>1</v>
      </c>
      <c r="C39" s="1">
        <f t="shared" ca="1" si="1"/>
        <v>0</v>
      </c>
      <c r="D39" s="1">
        <f t="shared" ca="1" si="2"/>
        <v>0.5</v>
      </c>
    </row>
    <row r="40" spans="1:4">
      <c r="A40">
        <v>29</v>
      </c>
      <c r="B40" s="1">
        <f t="shared" si="0"/>
        <v>1.0357142857142858</v>
      </c>
      <c r="C40" s="1">
        <f t="shared" ca="1" si="1"/>
        <v>0.1112604669781572</v>
      </c>
      <c r="D40" s="1">
        <f t="shared" ca="1" si="2"/>
        <v>0.48746395609091181</v>
      </c>
    </row>
    <row r="41" spans="1:4">
      <c r="A41">
        <v>30</v>
      </c>
      <c r="B41" s="1">
        <f t="shared" si="0"/>
        <v>1.0714285714285714</v>
      </c>
      <c r="C41" s="1">
        <f t="shared" ca="1" si="1"/>
        <v>0.21694186955877906</v>
      </c>
      <c r="D41" s="1">
        <f t="shared" ca="1" si="2"/>
        <v>0.45048443395120957</v>
      </c>
    </row>
    <row r="42" spans="1:4">
      <c r="A42">
        <v>31</v>
      </c>
      <c r="B42" s="1">
        <f t="shared" si="0"/>
        <v>1.1071428571428572</v>
      </c>
      <c r="C42" s="1">
        <f t="shared" ca="1" si="1"/>
        <v>0.31174490092936674</v>
      </c>
      <c r="D42" s="1">
        <f t="shared" ca="1" si="2"/>
        <v>0.3909157412340149</v>
      </c>
    </row>
    <row r="43" spans="1:4">
      <c r="A43">
        <v>32</v>
      </c>
      <c r="B43" s="1">
        <f t="shared" si="0"/>
        <v>1.1428571428571428</v>
      </c>
      <c r="C43" s="1">
        <f t="shared" ca="1" si="1"/>
        <v>0.3909157412340149</v>
      </c>
      <c r="D43" s="1">
        <f t="shared" ca="1" si="2"/>
        <v>0.3117449009293668</v>
      </c>
    </row>
    <row r="44" spans="1:4">
      <c r="A44">
        <v>33</v>
      </c>
      <c r="B44" s="1">
        <f t="shared" si="0"/>
        <v>1.1785714285714286</v>
      </c>
      <c r="C44" s="1">
        <f t="shared" ca="1" si="1"/>
        <v>0.45048443395120957</v>
      </c>
      <c r="D44" s="1">
        <f t="shared" ca="1" si="2"/>
        <v>0.21694186955877909</v>
      </c>
    </row>
    <row r="45" spans="1:4">
      <c r="A45">
        <v>34</v>
      </c>
      <c r="B45" s="1">
        <f t="shared" si="0"/>
        <v>1.2142857142857142</v>
      </c>
      <c r="C45" s="1">
        <f t="shared" ca="1" si="1"/>
        <v>0.48746395609091181</v>
      </c>
      <c r="D45" s="1">
        <f t="shared" ca="1" si="2"/>
        <v>0.11126046697815722</v>
      </c>
    </row>
    <row r="46" spans="1:4">
      <c r="A46">
        <v>35</v>
      </c>
      <c r="B46" s="1">
        <f t="shared" si="0"/>
        <v>1.25</v>
      </c>
      <c r="C46" s="1">
        <f t="shared" ca="1" si="1"/>
        <v>0.5</v>
      </c>
      <c r="D46" s="1">
        <f t="shared" ca="1" si="2"/>
        <v>0</v>
      </c>
    </row>
    <row r="47" spans="1:4">
      <c r="A47">
        <v>36</v>
      </c>
      <c r="B47" s="1">
        <f t="shared" si="0"/>
        <v>1.2857142857142858</v>
      </c>
      <c r="C47" s="1">
        <f t="shared" ca="1" si="1"/>
        <v>0.48746395609091181</v>
      </c>
      <c r="D47" s="1">
        <f t="shared" ca="1" si="2"/>
        <v>-0.1112604669781572</v>
      </c>
    </row>
    <row r="48" spans="1:4">
      <c r="A48">
        <v>37</v>
      </c>
      <c r="B48" s="1">
        <f t="shared" si="0"/>
        <v>1.3214285714285714</v>
      </c>
      <c r="C48" s="1">
        <f t="shared" ca="1" si="1"/>
        <v>0.45048443395120957</v>
      </c>
      <c r="D48" s="1">
        <f t="shared" ca="1" si="2"/>
        <v>-0.21694186955877906</v>
      </c>
    </row>
    <row r="49" spans="1:4">
      <c r="A49">
        <v>38</v>
      </c>
      <c r="B49" s="1">
        <f t="shared" si="0"/>
        <v>1.3571428571428572</v>
      </c>
      <c r="C49" s="1">
        <f t="shared" ca="1" si="1"/>
        <v>0.3909157412340149</v>
      </c>
      <c r="D49" s="1">
        <f t="shared" ca="1" si="2"/>
        <v>-0.31174490092936674</v>
      </c>
    </row>
    <row r="50" spans="1:4">
      <c r="A50">
        <v>39</v>
      </c>
      <c r="B50" s="1">
        <f t="shared" si="0"/>
        <v>1.3928571428571428</v>
      </c>
      <c r="C50" s="1">
        <f t="shared" ca="1" si="1"/>
        <v>0.3117449009293668</v>
      </c>
      <c r="D50" s="1">
        <f t="shared" ca="1" si="2"/>
        <v>-0.3909157412340149</v>
      </c>
    </row>
    <row r="51" spans="1:4">
      <c r="A51">
        <v>40</v>
      </c>
      <c r="B51" s="1">
        <f t="shared" si="0"/>
        <v>1.4285714285714286</v>
      </c>
      <c r="C51" s="1">
        <f t="shared" ca="1" si="1"/>
        <v>0.21694186955877909</v>
      </c>
      <c r="D51" s="1">
        <f t="shared" ca="1" si="2"/>
        <v>-0.45048443395120957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3"/>
  <sheetViews>
    <sheetView workbookViewId="0">
      <selection activeCell="C3" sqref="C3"/>
    </sheetView>
  </sheetViews>
  <sheetFormatPr defaultRowHeight="15"/>
  <sheetData>
    <row r="2" spans="1:4">
      <c r="C2" t="s">
        <v>7</v>
      </c>
      <c r="D2" t="s">
        <v>8</v>
      </c>
    </row>
    <row r="3" spans="1:4">
      <c r="A3" t="s">
        <v>13</v>
      </c>
      <c r="C3">
        <v>0</v>
      </c>
      <c r="D3">
        <v>1</v>
      </c>
    </row>
    <row r="4" spans="1:4">
      <c r="A4" t="s">
        <v>6</v>
      </c>
      <c r="C4">
        <v>0.5</v>
      </c>
      <c r="D4">
        <v>0.6</v>
      </c>
    </row>
    <row r="5" spans="1:4">
      <c r="A5" t="s">
        <v>9</v>
      </c>
      <c r="C5">
        <v>1</v>
      </c>
      <c r="D5">
        <v>0.6</v>
      </c>
    </row>
    <row r="6" spans="1:4">
      <c r="A6" t="s">
        <v>14</v>
      </c>
      <c r="C6">
        <v>1</v>
      </c>
      <c r="D6">
        <v>0.5</v>
      </c>
    </row>
    <row r="21" spans="2:8">
      <c r="B21" t="s">
        <v>10</v>
      </c>
      <c r="C21" t="s">
        <v>11</v>
      </c>
      <c r="E21" t="s">
        <v>12</v>
      </c>
      <c r="G21" t="s">
        <v>15</v>
      </c>
    </row>
    <row r="22" spans="2:8">
      <c r="C22" t="s">
        <v>7</v>
      </c>
      <c r="D22" t="s">
        <v>8</v>
      </c>
      <c r="E22" t="s">
        <v>7</v>
      </c>
      <c r="F22" t="s">
        <v>8</v>
      </c>
      <c r="G22" t="s">
        <v>7</v>
      </c>
      <c r="H22" t="s">
        <v>8</v>
      </c>
    </row>
    <row r="23" spans="2:8">
      <c r="B23">
        <v>0</v>
      </c>
      <c r="C23">
        <f t="array" ref="C23:D33">(1-_t)^3*_p0+3*(1-_t)^2*_t*_p1+3*(1-_t)*_t^2*_p2+_t^3*_p3</f>
        <v>0</v>
      </c>
      <c r="D23">
        <v>1</v>
      </c>
      <c r="E23">
        <f t="array" ref="E23:F33">3*(1-_t)^2*(_p1-_p0)+6*(1-_t)*_t*(_p2-_p1)+3*_t^2*(_p3-_p2)</f>
        <v>1.5</v>
      </c>
      <c r="F23">
        <v>-1.2000000000000002</v>
      </c>
      <c r="G23">
        <f t="array" ref="G23:H33">6*(1-_t)*(_p2-2*_p1+_p0)+6*_t*(_p3-2*_p2+_p1)</f>
        <v>0</v>
      </c>
      <c r="H23">
        <v>2.4000000000000004</v>
      </c>
    </row>
    <row r="24" spans="2:8">
      <c r="B24">
        <v>0.1</v>
      </c>
      <c r="C24">
        <v>0.14950000000000002</v>
      </c>
      <c r="D24">
        <v>0.89150000000000007</v>
      </c>
      <c r="E24">
        <v>1.4850000000000001</v>
      </c>
      <c r="F24">
        <v>-0.97500000000000009</v>
      </c>
      <c r="G24">
        <v>-0.30000000000000004</v>
      </c>
      <c r="H24">
        <v>2.1</v>
      </c>
    </row>
    <row r="25" spans="2:8">
      <c r="B25">
        <v>0.2</v>
      </c>
      <c r="C25">
        <v>0.2960000000000001</v>
      </c>
      <c r="D25">
        <v>0.80400000000000016</v>
      </c>
      <c r="E25">
        <v>1.4400000000000004</v>
      </c>
      <c r="F25">
        <v>-0.78000000000000025</v>
      </c>
      <c r="G25">
        <v>-0.60000000000000009</v>
      </c>
      <c r="H25">
        <v>1.8000000000000003</v>
      </c>
    </row>
    <row r="26" spans="2:8">
      <c r="B26">
        <v>0.3</v>
      </c>
      <c r="C26">
        <v>0.43649999999999994</v>
      </c>
      <c r="D26">
        <v>0.73449999999999982</v>
      </c>
      <c r="E26">
        <v>1.3649999999999998</v>
      </c>
      <c r="F26">
        <v>-0.61499999999999999</v>
      </c>
      <c r="G26">
        <v>-0.89999999999999991</v>
      </c>
      <c r="H26">
        <v>1.4999999999999998</v>
      </c>
    </row>
    <row r="27" spans="2:8">
      <c r="B27">
        <v>0.4</v>
      </c>
      <c r="C27">
        <v>0.56800000000000006</v>
      </c>
      <c r="D27">
        <v>0.68000000000000016</v>
      </c>
      <c r="E27">
        <v>1.26</v>
      </c>
      <c r="F27">
        <v>-0.48000000000000004</v>
      </c>
      <c r="G27">
        <v>-1.2000000000000002</v>
      </c>
      <c r="H27">
        <v>1.2</v>
      </c>
    </row>
    <row r="28" spans="2:8">
      <c r="B28">
        <v>0.5</v>
      </c>
      <c r="C28">
        <v>0.6875</v>
      </c>
      <c r="D28">
        <v>0.63749999999999996</v>
      </c>
      <c r="E28">
        <v>1.125</v>
      </c>
      <c r="F28">
        <v>-0.375</v>
      </c>
      <c r="G28">
        <v>-1.5</v>
      </c>
      <c r="H28">
        <v>0.90000000000000024</v>
      </c>
    </row>
    <row r="29" spans="2:8">
      <c r="B29">
        <v>0.6</v>
      </c>
      <c r="C29">
        <v>0.79200000000000004</v>
      </c>
      <c r="D29">
        <v>0.60400000000000009</v>
      </c>
      <c r="E29">
        <v>0.96000000000000019</v>
      </c>
      <c r="F29">
        <v>-0.30000000000000004</v>
      </c>
      <c r="G29">
        <v>-1.7999999999999998</v>
      </c>
      <c r="H29">
        <v>0.60000000000000031</v>
      </c>
    </row>
    <row r="30" spans="2:8">
      <c r="B30">
        <v>0.7</v>
      </c>
      <c r="C30">
        <v>0.87849999999999984</v>
      </c>
      <c r="D30">
        <v>0.57650000000000001</v>
      </c>
      <c r="E30">
        <v>0.76500000000000001</v>
      </c>
      <c r="F30">
        <v>-0.255</v>
      </c>
      <c r="G30">
        <v>-2.0999999999999996</v>
      </c>
      <c r="H30">
        <v>0.30000000000000038</v>
      </c>
    </row>
    <row r="31" spans="2:8">
      <c r="B31">
        <v>0.8</v>
      </c>
      <c r="C31">
        <v>0.94400000000000017</v>
      </c>
      <c r="D31">
        <v>0.55200000000000005</v>
      </c>
      <c r="E31">
        <v>0.53999999999999992</v>
      </c>
      <c r="F31">
        <v>-0.24</v>
      </c>
      <c r="G31">
        <v>-2.4000000000000004</v>
      </c>
      <c r="H31">
        <v>-5.5511151231257827E-17</v>
      </c>
    </row>
    <row r="32" spans="2:8">
      <c r="B32">
        <v>0.9</v>
      </c>
      <c r="C32">
        <v>0.98550000000000004</v>
      </c>
      <c r="D32">
        <v>0.52750000000000008</v>
      </c>
      <c r="E32">
        <v>0.28499999999999998</v>
      </c>
      <c r="F32">
        <v>-0.25499999999999995</v>
      </c>
      <c r="G32">
        <v>-2.7</v>
      </c>
      <c r="H32">
        <v>-0.29999999999999993</v>
      </c>
    </row>
    <row r="33" spans="2:8">
      <c r="B33">
        <v>1</v>
      </c>
      <c r="C33">
        <v>1</v>
      </c>
      <c r="D33">
        <v>0.5</v>
      </c>
      <c r="E33">
        <v>0</v>
      </c>
      <c r="F33">
        <v>-0.29999999999999993</v>
      </c>
      <c r="G33">
        <v>-3</v>
      </c>
      <c r="H33">
        <v>-0.59999999999999987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Tanks</vt:lpstr>
      <vt:lpstr>Circle</vt:lpstr>
      <vt:lpstr>Bezier</vt:lpstr>
      <vt:lpstr>_p0</vt:lpstr>
      <vt:lpstr>_p1</vt:lpstr>
      <vt:lpstr>_p2</vt:lpstr>
      <vt:lpstr>_p3</vt:lpstr>
      <vt:lpstr>_t</vt:lpstr>
      <vt:lpstr>maxError</vt:lpstr>
      <vt:lpstr>p0</vt:lpstr>
      <vt:lpstr>subs</vt:lpstr>
      <vt:lpstr>thresh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2014-02-11T13:41:48Z</dcterms:modified>
</cp:coreProperties>
</file>