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5" yWindow="0" windowWidth="28785" windowHeight="9900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2" i="3"/>
  <c r="Z31"/>
  <c r="Z30"/>
  <c r="E31"/>
  <c r="Y31"/>
  <c r="E32"/>
  <c r="Y32"/>
  <c r="E30"/>
  <c r="Y30"/>
  <c r="X31"/>
  <c r="X32"/>
  <c r="X30"/>
  <c r="L7" i="4"/>
  <c r="M7"/>
  <c r="L6"/>
  <c r="M6"/>
  <c r="L8"/>
  <c r="M8"/>
  <c r="L3"/>
  <c r="M3"/>
  <c r="L4"/>
  <c r="M4"/>
  <c r="L2"/>
  <c r="M2"/>
  <c r="Q17" i="5"/>
  <c r="Q33"/>
  <c r="Q34"/>
  <c r="R17"/>
  <c r="R20"/>
  <c r="R21"/>
  <c r="R29"/>
  <c r="R30"/>
  <c r="R33"/>
  <c r="R34"/>
  <c r="Q21"/>
  <c r="Q29"/>
  <c r="Q20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I8" i="4"/>
  <c r="B7"/>
  <c r="I7"/>
  <c r="B6"/>
  <c r="I6"/>
  <c r="B3"/>
  <c r="I3"/>
  <c r="S4" i="3"/>
  <c r="T4"/>
  <c r="AA5"/>
  <c r="AA6"/>
  <c r="AA7"/>
  <c r="AA8"/>
  <c r="AA9"/>
  <c r="AA10"/>
  <c r="AA11"/>
  <c r="AA12"/>
  <c r="AA13"/>
  <c r="AA16"/>
  <c r="AA17"/>
  <c r="AA18"/>
  <c r="AA19"/>
  <c r="AA20"/>
  <c r="AA23"/>
  <c r="AA24"/>
  <c r="AA25"/>
  <c r="AA26"/>
  <c r="AA27"/>
  <c r="AA30"/>
  <c r="AA31"/>
  <c r="AA32"/>
  <c r="AA4"/>
  <c r="B2" i="4"/>
  <c r="I2"/>
  <c r="J2"/>
  <c r="J3"/>
  <c r="J8"/>
  <c r="B4"/>
  <c r="I4"/>
  <c r="J6"/>
  <c r="J7"/>
  <c r="C30" i="3"/>
  <c r="S30"/>
  <c r="T30"/>
  <c r="S32"/>
  <c r="U32"/>
  <c r="S31"/>
  <c r="U31"/>
  <c r="W32"/>
  <c r="W31"/>
  <c r="W30"/>
  <c r="X5"/>
  <c r="Y5"/>
  <c r="X6"/>
  <c r="Y6"/>
  <c r="X7"/>
  <c r="Y7"/>
  <c r="X8"/>
  <c r="Y8"/>
  <c r="X9"/>
  <c r="Y9"/>
  <c r="X10"/>
  <c r="Y10"/>
  <c r="X11"/>
  <c r="Y11"/>
  <c r="X12"/>
  <c r="Y12"/>
  <c r="X13"/>
  <c r="Y13"/>
  <c r="Y4"/>
  <c r="X4"/>
  <c r="W5"/>
  <c r="W20"/>
  <c r="W19"/>
  <c r="W27"/>
  <c r="W26"/>
  <c r="W25"/>
  <c r="W24"/>
  <c r="W23"/>
  <c r="W17"/>
  <c r="W18"/>
  <c r="W16"/>
  <c r="W6"/>
  <c r="W7"/>
  <c r="W8"/>
  <c r="W9"/>
  <c r="W10"/>
  <c r="W11"/>
  <c r="W12"/>
  <c r="W13"/>
  <c r="W4"/>
  <c r="S23"/>
  <c r="T23"/>
  <c r="S18"/>
  <c r="T18"/>
  <c r="S17"/>
  <c r="U17"/>
  <c r="C16"/>
  <c r="S16"/>
  <c r="U4"/>
  <c r="S13"/>
  <c r="V13"/>
  <c r="U13"/>
  <c r="S10"/>
  <c r="T10"/>
  <c r="S12"/>
  <c r="T12"/>
  <c r="U12"/>
  <c r="S11"/>
  <c r="U11"/>
  <c r="S9"/>
  <c r="T9"/>
  <c r="S6"/>
  <c r="T6"/>
  <c r="S8"/>
  <c r="V8"/>
  <c r="S7"/>
  <c r="V7"/>
  <c r="T7"/>
  <c r="J4" i="4"/>
  <c r="V12" i="3"/>
  <c r="U7"/>
  <c r="T13"/>
  <c r="U23"/>
  <c r="T32"/>
  <c r="T31"/>
  <c r="U30"/>
  <c r="T16"/>
  <c r="U16"/>
  <c r="V11"/>
  <c r="V10"/>
  <c r="T11"/>
  <c r="U10"/>
  <c r="U18"/>
  <c r="T17"/>
  <c r="V4"/>
  <c r="U9"/>
  <c r="V9"/>
  <c r="U6"/>
  <c r="V6"/>
  <c r="T8"/>
  <c r="U8"/>
</calcChain>
</file>

<file path=xl/sharedStrings.xml><?xml version="1.0" encoding="utf-8"?>
<sst xmlns="http://schemas.openxmlformats.org/spreadsheetml/2006/main" count="183" uniqueCount="124">
  <si>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</si>
  <si>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</si>
  <si>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</si>
  <si>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</si>
  <si>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</si>
  <si>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</si>
  <si>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</si>
  <si>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</si>
  <si>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</si>
  <si>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</si>
  <si>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</si>
  <si>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</si>
  <si>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</si>
  <si>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</si>
  <si>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</si>
  <si>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</si>
  <si>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</si>
  <si>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</si>
  <si>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</si>
  <si>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</si>
  <si>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</si>
  <si>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</si>
  <si>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</si>
  <si>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</si>
  <si>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</si>
  <si>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</si>
  <si>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</si>
  <si>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</si>
  <si>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</si>
  <si>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</si>
  <si>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</si>
  <si>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</si>
  <si>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</si>
  <si>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</si>
  <si>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</si>
  <si>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</si>
  <si>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</si>
  <si>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</si>
  <si>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</si>
  <si>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</si>
  <si>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</si>
  <si>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</si>
  <si>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</si>
  <si>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</si>
  <si>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</si>
  <si>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</si>
  <si>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</si>
  <si>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</si>
  <si>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</si>
  <si>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</si>
  <si>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</si>
  <si>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</si>
  <si>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</si>
  <si>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</si>
  <si>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</si>
  <si>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</si>
  <si>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</si>
  <si>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</si>
  <si>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</si>
  <si>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</si>
  <si>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</si>
  <si>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</si>
  <si>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</si>
  <si>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</si>
  <si>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</si>
  <si>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</si>
  <si>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</si>
  <si>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</si>
  <si>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</si>
  <si>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</si>
  <si>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</si>
  <si>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</si>
  <si>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</si>
  <si>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</si>
  <si>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</si>
  <si>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</si>
  <si>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</si>
  <si>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</si>
  <si>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</si>
  <si>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</si>
  <si>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</si>
  <si>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</si>
  <si>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</si>
  <si>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</si>
  <si>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</si>
  <si>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</si>
  <si>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</si>
  <si>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</si>
  <si>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</si>
  <si>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</si>
  <si>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</si>
  <si>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</si>
  <si>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</si>
  <si>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</si>
  <si>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</si>
  <si>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</si>
  <si>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</si>
  <si>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</si>
  <si>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</si>
  <si>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</si>
  <si>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</si>
  <si>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</si>
  <si>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</si>
  <si>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</si>
  <si>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</si>
  <si>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</si>
  <si>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</si>
  <si>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</si>
  <si>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</si>
  <si>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</si>
  <si>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</si>
  <si>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</si>
  <si>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</si>
  <si>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</si>
  <si>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</si>
  <si>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</si>
  <si>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</si>
  <si>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</si>
  <si>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</si>
  <si>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force/area</t>
  </si>
  <si>
    <t>WetMass</t>
  </si>
  <si>
    <t>TWR Dry</t>
  </si>
  <si>
    <t>TWR Wet</t>
  </si>
  <si>
    <t>Aspect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</si>
</sst>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2"/>
  <sheetViews>
    <sheetView tabSelected="1" workbookViewId="0">
      <selection activeCell="A11" sqref="A11:XFD11"/>
    </sheetView>
  </sheetViews>
  <sheetFormatPr defaultColWidth="8.85546875" defaultRowHeight="15"/>
  <cols>
    <col min="1" max="1" width="18.140625" bestFit="1" customWidth="1"/>
    <col min="4" max="4" width="12.7109375" bestFit="1" customWidth="1"/>
    <col min="8" max="8" width="20" bestFit="1" customWidth="1"/>
    <col min="18" max="18" width="3.42578125" customWidth="1"/>
  </cols>
  <sheetData>
    <row r="1" spans="1:27">
      <c r="I1" s="5" t="s">
        <v>50</v>
      </c>
      <c r="J1" s="5"/>
      <c r="K1" s="5"/>
      <c r="M1" s="5" t="s">
        <v>56</v>
      </c>
      <c r="N1" s="5"/>
    </row>
    <row r="2" spans="1:27">
      <c r="B2" t="s">
        <v>0</v>
      </c>
      <c r="C2" t="s">
        <v>1</v>
      </c>
      <c r="D2" t="s">
        <v>5</v>
      </c>
      <c r="E2" t="s">
        <v>120</v>
      </c>
      <c r="H2" t="s">
        <v>16</v>
      </c>
      <c r="I2" t="s">
        <v>48</v>
      </c>
      <c r="J2" t="s">
        <v>49</v>
      </c>
      <c r="K2" t="s">
        <v>47</v>
      </c>
      <c r="L2" t="s">
        <v>51</v>
      </c>
      <c r="M2" t="s">
        <v>54</v>
      </c>
      <c r="N2" t="s">
        <v>55</v>
      </c>
      <c r="O2" t="s">
        <v>52</v>
      </c>
      <c r="P2" t="s">
        <v>53</v>
      </c>
      <c r="Q2" t="s">
        <v>69</v>
      </c>
      <c r="S2" t="s">
        <v>4</v>
      </c>
      <c r="T2" t="s">
        <v>82</v>
      </c>
      <c r="W2" t="s">
        <v>85</v>
      </c>
      <c r="AA2" t="s">
        <v>70</v>
      </c>
    </row>
    <row r="3" spans="1:27">
      <c r="A3" s="1" t="s">
        <v>76</v>
      </c>
      <c r="F3" t="s">
        <v>2</v>
      </c>
      <c r="G3" t="s">
        <v>3</v>
      </c>
      <c r="U3" t="s">
        <v>83</v>
      </c>
      <c r="V3" t="s">
        <v>84</v>
      </c>
      <c r="X3" t="s">
        <v>79</v>
      </c>
      <c r="Y3" t="s">
        <v>80</v>
      </c>
    </row>
    <row r="4" spans="1:27">
      <c r="A4" t="s">
        <v>15</v>
      </c>
      <c r="B4">
        <v>0.625</v>
      </c>
      <c r="C4">
        <v>0.34854740000000001</v>
      </c>
      <c r="D4">
        <v>1.4999999999999999E-2</v>
      </c>
      <c r="F4">
        <v>5.7350000000000003</v>
      </c>
      <c r="G4">
        <v>7</v>
      </c>
      <c r="H4" t="s">
        <v>24</v>
      </c>
      <c r="I4">
        <v>0.2</v>
      </c>
      <c r="K4">
        <v>2</v>
      </c>
      <c r="L4">
        <v>6</v>
      </c>
      <c r="M4">
        <v>50</v>
      </c>
      <c r="N4">
        <v>50</v>
      </c>
      <c r="Q4">
        <v>2900</v>
      </c>
      <c r="S4">
        <f>C4*PI()*B4^2*0.25</f>
        <v>0.10693300305349834</v>
      </c>
      <c r="T4">
        <f>D4/$S4</f>
        <v>0.1402747474743184</v>
      </c>
      <c r="U4">
        <f>F4/$S4</f>
        <v>53.631711784347743</v>
      </c>
      <c r="V4">
        <f>G4/$S4</f>
        <v>65.4615488213486</v>
      </c>
      <c r="W4">
        <f t="shared" ref="W4:W13" si="0">SUM(F4:G4)/D4</f>
        <v>849</v>
      </c>
      <c r="X4">
        <f t="shared" ref="X4:X13" si="1">F4/D4</f>
        <v>382.33333333333337</v>
      </c>
      <c r="Y4">
        <f t="shared" ref="Y4:Y13" si="2">G4/D4</f>
        <v>466.66666666666669</v>
      </c>
      <c r="AA4">
        <f>M4/D4</f>
        <v>3333.3333333333335</v>
      </c>
    </row>
    <row r="5" spans="1:27">
      <c r="A5" t="s">
        <v>42</v>
      </c>
      <c r="D5">
        <v>2.5000000000000001E-2</v>
      </c>
      <c r="F5">
        <v>10</v>
      </c>
      <c r="G5">
        <v>12.2</v>
      </c>
      <c r="H5" t="s">
        <v>24</v>
      </c>
      <c r="I5">
        <v>0.2</v>
      </c>
      <c r="W5">
        <f t="shared" si="0"/>
        <v>887.99999999999989</v>
      </c>
      <c r="X5">
        <f t="shared" si="1"/>
        <v>400</v>
      </c>
      <c r="Y5">
        <f t="shared" si="2"/>
        <v>487.99999999999994</v>
      </c>
      <c r="AA5">
        <f t="shared" ref="AA5:AA32" si="3">M5/D5</f>
        <v>0</v>
      </c>
    </row>
    <row r="6" spans="1:27">
      <c r="A6" t="s">
        <v>9</v>
      </c>
      <c r="B6">
        <v>1.25</v>
      </c>
      <c r="C6">
        <v>0.78125</v>
      </c>
      <c r="D6">
        <v>6.25E-2</v>
      </c>
      <c r="F6">
        <v>45</v>
      </c>
      <c r="G6">
        <v>55</v>
      </c>
      <c r="H6" t="s">
        <v>18</v>
      </c>
      <c r="I6">
        <v>0.2</v>
      </c>
      <c r="K6">
        <v>2</v>
      </c>
      <c r="L6">
        <v>6</v>
      </c>
      <c r="M6">
        <v>50</v>
      </c>
      <c r="N6">
        <v>50</v>
      </c>
      <c r="Q6">
        <v>2900</v>
      </c>
      <c r="S6">
        <f t="shared" ref="S6:S13" si="4">C6*PI()*B6^2*0.25</f>
        <v>0.95873799242852575</v>
      </c>
      <c r="T6">
        <f t="shared" ref="T6:T13" si="5">D6/$S6</f>
        <v>6.518986469044033E-2</v>
      </c>
      <c r="U6">
        <f t="shared" ref="U6:V13" si="6">F6/$S6</f>
        <v>46.936702577117039</v>
      </c>
      <c r="V6">
        <f t="shared" si="6"/>
        <v>57.367080927587487</v>
      </c>
      <c r="W6">
        <f t="shared" si="0"/>
        <v>1600</v>
      </c>
      <c r="X6">
        <f t="shared" si="1"/>
        <v>720</v>
      </c>
      <c r="Y6">
        <f t="shared" si="2"/>
        <v>880</v>
      </c>
      <c r="AA6">
        <f t="shared" si="3"/>
        <v>800</v>
      </c>
    </row>
    <row r="7" spans="1:27">
      <c r="A7" t="s">
        <v>8</v>
      </c>
      <c r="B7">
        <v>1.25</v>
      </c>
      <c r="C7">
        <v>1.1105</v>
      </c>
      <c r="D7">
        <v>0.125</v>
      </c>
      <c r="F7">
        <v>90</v>
      </c>
      <c r="G7">
        <v>110</v>
      </c>
      <c r="H7" t="s">
        <v>17</v>
      </c>
      <c r="I7">
        <v>0.2</v>
      </c>
      <c r="K7">
        <v>2</v>
      </c>
      <c r="L7">
        <v>6</v>
      </c>
      <c r="M7">
        <v>50</v>
      </c>
      <c r="N7">
        <v>50</v>
      </c>
      <c r="Q7">
        <v>2900</v>
      </c>
      <c r="S7">
        <f t="shared" si="4"/>
        <v>1.3627885319576036</v>
      </c>
      <c r="T7">
        <f t="shared" si="5"/>
        <v>9.1723695253321039E-2</v>
      </c>
      <c r="U7">
        <f t="shared" si="6"/>
        <v>66.041060582391154</v>
      </c>
      <c r="V7">
        <f t="shared" si="6"/>
        <v>80.716851822922521</v>
      </c>
      <c r="W7">
        <f t="shared" si="0"/>
        <v>1600</v>
      </c>
      <c r="X7">
        <f t="shared" si="1"/>
        <v>720</v>
      </c>
      <c r="Y7">
        <f t="shared" si="2"/>
        <v>880</v>
      </c>
      <c r="AA7">
        <f t="shared" si="3"/>
        <v>400</v>
      </c>
    </row>
    <row r="8" spans="1:27">
      <c r="A8" t="s">
        <v>7</v>
      </c>
      <c r="B8">
        <v>1.25</v>
      </c>
      <c r="C8">
        <v>1.87819</v>
      </c>
      <c r="D8">
        <v>0.25</v>
      </c>
      <c r="F8">
        <v>180</v>
      </c>
      <c r="G8">
        <v>220</v>
      </c>
      <c r="H8" t="s">
        <v>18</v>
      </c>
      <c r="I8">
        <v>0.2</v>
      </c>
      <c r="K8">
        <v>2</v>
      </c>
      <c r="L8">
        <v>6</v>
      </c>
      <c r="M8">
        <v>50</v>
      </c>
      <c r="N8">
        <v>50</v>
      </c>
      <c r="Q8">
        <v>2900</v>
      </c>
      <c r="S8">
        <f t="shared" si="4"/>
        <v>2.304885900799146</v>
      </c>
      <c r="T8">
        <f t="shared" si="5"/>
        <v>0.10846523895752082</v>
      </c>
      <c r="U8">
        <f t="shared" si="6"/>
        <v>78.094972049414991</v>
      </c>
      <c r="V8">
        <f t="shared" si="6"/>
        <v>95.449410282618317</v>
      </c>
      <c r="W8">
        <f t="shared" si="0"/>
        <v>1600</v>
      </c>
      <c r="X8">
        <f t="shared" si="1"/>
        <v>720</v>
      </c>
      <c r="Y8">
        <f t="shared" si="2"/>
        <v>880</v>
      </c>
      <c r="AA8">
        <f t="shared" si="3"/>
        <v>200</v>
      </c>
    </row>
    <row r="9" spans="1:27">
      <c r="A9" t="s">
        <v>10</v>
      </c>
      <c r="B9">
        <v>1.25</v>
      </c>
      <c r="C9">
        <v>3.75</v>
      </c>
      <c r="D9">
        <v>0.5</v>
      </c>
      <c r="F9">
        <v>360</v>
      </c>
      <c r="G9">
        <v>440</v>
      </c>
      <c r="H9" t="s">
        <v>19</v>
      </c>
      <c r="I9">
        <v>0.2</v>
      </c>
      <c r="K9">
        <v>2</v>
      </c>
      <c r="L9">
        <v>6</v>
      </c>
      <c r="M9">
        <v>50</v>
      </c>
      <c r="N9">
        <v>50</v>
      </c>
      <c r="Q9">
        <v>2900</v>
      </c>
      <c r="S9">
        <f t="shared" si="4"/>
        <v>4.6019423636569234</v>
      </c>
      <c r="T9">
        <f t="shared" si="5"/>
        <v>0.10864977448406722</v>
      </c>
      <c r="U9">
        <f t="shared" si="6"/>
        <v>78.227837628528405</v>
      </c>
      <c r="V9">
        <f t="shared" si="6"/>
        <v>95.611801545979162</v>
      </c>
      <c r="W9">
        <f t="shared" si="0"/>
        <v>1600</v>
      </c>
      <c r="X9">
        <f t="shared" si="1"/>
        <v>720</v>
      </c>
      <c r="Y9">
        <f t="shared" si="2"/>
        <v>880</v>
      </c>
      <c r="AA9">
        <f t="shared" si="3"/>
        <v>100</v>
      </c>
    </row>
    <row r="10" spans="1:27">
      <c r="A10" t="s">
        <v>13</v>
      </c>
      <c r="B10">
        <v>2.5</v>
      </c>
      <c r="C10">
        <v>0.9375</v>
      </c>
      <c r="D10">
        <v>0.5</v>
      </c>
      <c r="F10">
        <v>360</v>
      </c>
      <c r="G10">
        <v>440</v>
      </c>
      <c r="H10" t="s">
        <v>23</v>
      </c>
      <c r="I10">
        <v>0.2</v>
      </c>
      <c r="S10">
        <f t="shared" si="4"/>
        <v>4.6019423636569234</v>
      </c>
      <c r="T10">
        <f t="shared" si="5"/>
        <v>0.10864977448406722</v>
      </c>
      <c r="U10">
        <f t="shared" si="6"/>
        <v>78.227837628528405</v>
      </c>
      <c r="V10">
        <f t="shared" si="6"/>
        <v>95.611801545979162</v>
      </c>
      <c r="W10">
        <f t="shared" si="0"/>
        <v>1600</v>
      </c>
      <c r="X10">
        <f t="shared" si="1"/>
        <v>720</v>
      </c>
      <c r="Y10">
        <f t="shared" si="2"/>
        <v>880</v>
      </c>
      <c r="AA10">
        <f t="shared" si="3"/>
        <v>0</v>
      </c>
    </row>
    <row r="11" spans="1:27">
      <c r="A11" t="s">
        <v>11</v>
      </c>
      <c r="B11">
        <v>2.5</v>
      </c>
      <c r="C11">
        <v>1.875</v>
      </c>
      <c r="D11">
        <v>1</v>
      </c>
      <c r="F11">
        <v>720</v>
      </c>
      <c r="G11">
        <v>880</v>
      </c>
      <c r="H11" t="s">
        <v>20</v>
      </c>
      <c r="I11">
        <v>0.2</v>
      </c>
      <c r="K11">
        <v>2</v>
      </c>
      <c r="L11">
        <v>6</v>
      </c>
      <c r="M11">
        <v>200</v>
      </c>
      <c r="N11">
        <v>200</v>
      </c>
      <c r="Q11">
        <v>2900</v>
      </c>
      <c r="S11">
        <f t="shared" si="4"/>
        <v>9.2038847273138469</v>
      </c>
      <c r="T11">
        <f t="shared" si="5"/>
        <v>0.10864977448406722</v>
      </c>
      <c r="U11">
        <f t="shared" si="6"/>
        <v>78.227837628528405</v>
      </c>
      <c r="V11">
        <f t="shared" si="6"/>
        <v>95.611801545979162</v>
      </c>
      <c r="W11">
        <f t="shared" si="0"/>
        <v>1600</v>
      </c>
      <c r="X11">
        <f t="shared" si="1"/>
        <v>720</v>
      </c>
      <c r="Y11">
        <f t="shared" si="2"/>
        <v>880</v>
      </c>
      <c r="AA11">
        <f t="shared" si="3"/>
        <v>200</v>
      </c>
    </row>
    <row r="12" spans="1:27">
      <c r="A12" t="s">
        <v>12</v>
      </c>
      <c r="B12">
        <v>2.5</v>
      </c>
      <c r="C12">
        <v>3.75</v>
      </c>
      <c r="D12">
        <v>2</v>
      </c>
      <c r="F12">
        <v>1440</v>
      </c>
      <c r="G12">
        <v>1760</v>
      </c>
      <c r="H12" t="s">
        <v>21</v>
      </c>
      <c r="I12">
        <v>0.2</v>
      </c>
      <c r="K12">
        <v>2</v>
      </c>
      <c r="L12">
        <v>6</v>
      </c>
      <c r="M12">
        <v>200</v>
      </c>
      <c r="N12">
        <v>200</v>
      </c>
      <c r="Q12">
        <v>2900</v>
      </c>
      <c r="S12">
        <f t="shared" si="4"/>
        <v>18.407769454627694</v>
      </c>
      <c r="T12">
        <f t="shared" si="5"/>
        <v>0.10864977448406722</v>
      </c>
      <c r="U12">
        <f t="shared" si="6"/>
        <v>78.227837628528405</v>
      </c>
      <c r="V12">
        <f t="shared" si="6"/>
        <v>95.611801545979162</v>
      </c>
      <c r="W12">
        <f t="shared" si="0"/>
        <v>1600</v>
      </c>
      <c r="X12">
        <f t="shared" si="1"/>
        <v>720</v>
      </c>
      <c r="Y12">
        <f t="shared" si="2"/>
        <v>880</v>
      </c>
      <c r="AA12">
        <f t="shared" si="3"/>
        <v>100</v>
      </c>
    </row>
    <row r="13" spans="1:27">
      <c r="A13" t="s">
        <v>14</v>
      </c>
      <c r="B13">
        <v>2.5</v>
      </c>
      <c r="C13">
        <v>7.5</v>
      </c>
      <c r="D13">
        <v>4</v>
      </c>
      <c r="F13">
        <v>2880</v>
      </c>
      <c r="G13">
        <v>3520</v>
      </c>
      <c r="H13" t="s">
        <v>22</v>
      </c>
      <c r="I13">
        <v>0.2</v>
      </c>
      <c r="K13">
        <v>2</v>
      </c>
      <c r="L13">
        <v>6</v>
      </c>
      <c r="M13">
        <v>200</v>
      </c>
      <c r="N13">
        <v>200</v>
      </c>
      <c r="Q13">
        <v>2900</v>
      </c>
      <c r="S13">
        <f t="shared" si="4"/>
        <v>36.815538909255388</v>
      </c>
      <c r="T13">
        <f t="shared" si="5"/>
        <v>0.10864977448406722</v>
      </c>
      <c r="U13">
        <f t="shared" si="6"/>
        <v>78.227837628528405</v>
      </c>
      <c r="V13">
        <f t="shared" si="6"/>
        <v>95.611801545979162</v>
      </c>
      <c r="W13">
        <f t="shared" si="0"/>
        <v>1600</v>
      </c>
      <c r="X13">
        <f t="shared" si="1"/>
        <v>720</v>
      </c>
      <c r="Y13">
        <f t="shared" si="2"/>
        <v>880</v>
      </c>
      <c r="AA13">
        <f t="shared" si="3"/>
        <v>50</v>
      </c>
    </row>
    <row r="15" spans="1:27">
      <c r="A15" s="1" t="s">
        <v>71</v>
      </c>
      <c r="F15" t="s">
        <v>72</v>
      </c>
      <c r="U15" t="s">
        <v>77</v>
      </c>
    </row>
    <row r="16" spans="1:27">
      <c r="A16" t="s">
        <v>25</v>
      </c>
      <c r="B16">
        <v>1.25</v>
      </c>
      <c r="C16">
        <f>2*0.2853027</f>
        <v>0.57060540000000004</v>
      </c>
      <c r="D16">
        <v>0.15</v>
      </c>
      <c r="F16">
        <v>100</v>
      </c>
      <c r="H16" t="s">
        <v>26</v>
      </c>
      <c r="I16">
        <v>0.2</v>
      </c>
      <c r="K16">
        <v>2</v>
      </c>
      <c r="L16">
        <v>12</v>
      </c>
      <c r="Q16">
        <v>2900</v>
      </c>
      <c r="S16">
        <f>C16*PI()*B16^2*0.25</f>
        <v>0.70023817685104117</v>
      </c>
      <c r="T16">
        <f>D16/$S16</f>
        <v>0.21421282780460124</v>
      </c>
      <c r="U16">
        <f>F16/$S16</f>
        <v>142.80855186973417</v>
      </c>
      <c r="W16">
        <f>SUM(F16:G16)/D16</f>
        <v>666.66666666666674</v>
      </c>
      <c r="AA16">
        <f t="shared" si="3"/>
        <v>0</v>
      </c>
    </row>
    <row r="17" spans="1:27">
      <c r="A17" t="s">
        <v>27</v>
      </c>
      <c r="B17">
        <v>2.5</v>
      </c>
      <c r="C17">
        <v>1</v>
      </c>
      <c r="D17">
        <v>0.4</v>
      </c>
      <c r="F17">
        <v>750</v>
      </c>
      <c r="H17" t="s">
        <v>28</v>
      </c>
      <c r="I17">
        <v>0.2</v>
      </c>
      <c r="K17">
        <v>2</v>
      </c>
      <c r="L17">
        <v>12</v>
      </c>
      <c r="Q17">
        <v>2900</v>
      </c>
      <c r="S17">
        <f>C17*PI()*B17^2*0.25</f>
        <v>4.908738521234052</v>
      </c>
      <c r="T17">
        <f>D17/$S17</f>
        <v>8.148733086305042E-2</v>
      </c>
      <c r="U17">
        <f>F17/$S17</f>
        <v>152.78874536821951</v>
      </c>
      <c r="W17">
        <f>SUM(F17:G17)/D17</f>
        <v>1875</v>
      </c>
      <c r="AA17">
        <f t="shared" si="3"/>
        <v>0</v>
      </c>
    </row>
    <row r="18" spans="1:27">
      <c r="A18" t="s">
        <v>29</v>
      </c>
      <c r="B18">
        <v>0.625</v>
      </c>
      <c r="C18">
        <v>0.375</v>
      </c>
      <c r="D18">
        <v>0.05</v>
      </c>
      <c r="F18">
        <v>50</v>
      </c>
      <c r="H18" t="s">
        <v>24</v>
      </c>
      <c r="I18">
        <v>0.2</v>
      </c>
      <c r="K18">
        <v>2</v>
      </c>
      <c r="L18">
        <v>12</v>
      </c>
      <c r="M18">
        <v>50</v>
      </c>
      <c r="N18">
        <v>50</v>
      </c>
      <c r="Q18">
        <v>2900</v>
      </c>
      <c r="S18">
        <f>C18*PI()*B18^2*0.25</f>
        <v>0.11504855909142309</v>
      </c>
      <c r="T18">
        <f>D18/$S18</f>
        <v>0.43459909793626889</v>
      </c>
      <c r="U18">
        <f>F18/$S18</f>
        <v>434.59909793626889</v>
      </c>
      <c r="W18">
        <f>SUM(F18:G18)/D18</f>
        <v>1000</v>
      </c>
      <c r="AA18">
        <f t="shared" si="3"/>
        <v>1000</v>
      </c>
    </row>
    <row r="19" spans="1:27">
      <c r="A19" t="s">
        <v>39</v>
      </c>
      <c r="D19">
        <v>7.4999999999999997E-2</v>
      </c>
      <c r="F19">
        <v>40</v>
      </c>
      <c r="H19" t="s">
        <v>26</v>
      </c>
      <c r="I19">
        <v>0.2</v>
      </c>
      <c r="K19">
        <v>2</v>
      </c>
      <c r="L19">
        <v>12</v>
      </c>
      <c r="Q19">
        <v>2900</v>
      </c>
      <c r="W19">
        <f>SUM(F19:G19)/D19</f>
        <v>533.33333333333337</v>
      </c>
      <c r="AA19">
        <f t="shared" si="3"/>
        <v>0</v>
      </c>
    </row>
    <row r="20" spans="1:27">
      <c r="A20" t="s">
        <v>40</v>
      </c>
      <c r="D20">
        <v>0.15</v>
      </c>
      <c r="F20">
        <v>150</v>
      </c>
      <c r="H20" t="s">
        <v>41</v>
      </c>
      <c r="I20">
        <v>0.2</v>
      </c>
      <c r="K20">
        <v>2</v>
      </c>
      <c r="L20">
        <v>12</v>
      </c>
      <c r="W20">
        <f>SUM(F20:G20)/D20</f>
        <v>1000</v>
      </c>
      <c r="AA20">
        <f t="shared" si="3"/>
        <v>0</v>
      </c>
    </row>
    <row r="22" spans="1:27">
      <c r="A22" s="1" t="s">
        <v>73</v>
      </c>
      <c r="F22" t="s">
        <v>2</v>
      </c>
      <c r="U22" t="s">
        <v>78</v>
      </c>
    </row>
    <row r="23" spans="1:27">
      <c r="A23" t="s">
        <v>31</v>
      </c>
      <c r="B23">
        <v>1.25</v>
      </c>
      <c r="C23">
        <v>1.875</v>
      </c>
      <c r="D23">
        <v>0.35</v>
      </c>
      <c r="F23">
        <v>150</v>
      </c>
      <c r="H23" t="s">
        <v>32</v>
      </c>
      <c r="I23">
        <v>0.2</v>
      </c>
      <c r="S23">
        <f>C23*PI()*B23^2*0.25</f>
        <v>2.3009711818284617</v>
      </c>
      <c r="T23">
        <f>D23/$S23</f>
        <v>0.15210968427769411</v>
      </c>
      <c r="U23">
        <f>F23/$S23</f>
        <v>65.189864690440331</v>
      </c>
      <c r="W23">
        <f>SUM(F23:G23)/D23</f>
        <v>428.57142857142861</v>
      </c>
      <c r="AA23">
        <f t="shared" si="3"/>
        <v>0</v>
      </c>
    </row>
    <row r="24" spans="1:27">
      <c r="A24" t="s">
        <v>33</v>
      </c>
      <c r="D24">
        <v>0.2</v>
      </c>
      <c r="F24">
        <v>160</v>
      </c>
      <c r="H24" t="s">
        <v>34</v>
      </c>
      <c r="W24">
        <f>SUM(F24:G24)/D24</f>
        <v>800</v>
      </c>
      <c r="AA24">
        <f t="shared" si="3"/>
        <v>0</v>
      </c>
    </row>
    <row r="25" spans="1:27">
      <c r="A25" t="s">
        <v>35</v>
      </c>
      <c r="D25">
        <v>0.1</v>
      </c>
      <c r="F25">
        <v>80</v>
      </c>
      <c r="H25" t="s">
        <v>34</v>
      </c>
      <c r="W25">
        <f>SUM(F25:G25)/D25</f>
        <v>800</v>
      </c>
      <c r="AA25">
        <f t="shared" si="3"/>
        <v>0</v>
      </c>
    </row>
    <row r="26" spans="1:27">
      <c r="A26" t="s">
        <v>36</v>
      </c>
      <c r="D26">
        <v>0.3</v>
      </c>
      <c r="F26">
        <v>240</v>
      </c>
      <c r="H26" t="s">
        <v>37</v>
      </c>
      <c r="W26">
        <f>SUM(F26:G26)/D26</f>
        <v>800</v>
      </c>
      <c r="AA26">
        <f t="shared" si="3"/>
        <v>0</v>
      </c>
    </row>
    <row r="27" spans="1:27">
      <c r="A27" t="s">
        <v>38</v>
      </c>
      <c r="D27">
        <v>0.2</v>
      </c>
      <c r="F27">
        <v>160</v>
      </c>
      <c r="H27" t="s">
        <v>37</v>
      </c>
      <c r="W27">
        <f>SUM(F27:G27)/D27</f>
        <v>800</v>
      </c>
      <c r="AA27">
        <f t="shared" si="3"/>
        <v>0</v>
      </c>
    </row>
    <row r="29" spans="1:27">
      <c r="A29" s="1" t="s">
        <v>74</v>
      </c>
      <c r="F29" t="s">
        <v>75</v>
      </c>
      <c r="U29" t="s">
        <v>81</v>
      </c>
      <c r="X29" t="s">
        <v>57</v>
      </c>
      <c r="Y29" t="s">
        <v>122</v>
      </c>
      <c r="Z29" t="s">
        <v>121</v>
      </c>
    </row>
    <row r="30" spans="1:27">
      <c r="A30" t="s">
        <v>43</v>
      </c>
      <c r="B30">
        <v>1.25</v>
      </c>
      <c r="C30">
        <f>2.4</f>
        <v>2.4</v>
      </c>
      <c r="D30">
        <v>0.5</v>
      </c>
      <c r="E30">
        <f>D30+F30*0.0075</f>
        <v>3.7475000000000001</v>
      </c>
      <c r="F30">
        <v>433</v>
      </c>
      <c r="H30" t="s">
        <v>17</v>
      </c>
      <c r="I30">
        <v>0.3</v>
      </c>
      <c r="K30">
        <v>2</v>
      </c>
      <c r="L30">
        <v>7</v>
      </c>
      <c r="O30">
        <v>250</v>
      </c>
      <c r="P30">
        <v>550</v>
      </c>
      <c r="Q30">
        <v>3600</v>
      </c>
      <c r="S30">
        <f>C30*PI()*B30^2*0.25</f>
        <v>2.9452431127404308</v>
      </c>
      <c r="T30">
        <f>D30/$S30</f>
        <v>0.16976527263135505</v>
      </c>
      <c r="U30">
        <f>F30/$S30</f>
        <v>147.01672609875348</v>
      </c>
      <c r="W30">
        <f>SUM(F30:G30)/D30</f>
        <v>866</v>
      </c>
      <c r="X30">
        <f>(P30*E30)/O30</f>
        <v>8.2445000000000004</v>
      </c>
      <c r="Y30">
        <f>O30/E30</f>
        <v>66.711140760507007</v>
      </c>
      <c r="Z30">
        <f>O30/D30</f>
        <v>500</v>
      </c>
      <c r="AA30">
        <f t="shared" si="3"/>
        <v>0</v>
      </c>
    </row>
    <row r="31" spans="1:27">
      <c r="A31" t="s">
        <v>44</v>
      </c>
      <c r="B31">
        <v>1.25</v>
      </c>
      <c r="C31">
        <v>7.1</v>
      </c>
      <c r="D31">
        <v>1.5</v>
      </c>
      <c r="E31">
        <f t="shared" ref="E31:E32" si="7">D31+F31*0.0075</f>
        <v>7.875</v>
      </c>
      <c r="F31">
        <v>850</v>
      </c>
      <c r="H31" t="s">
        <v>45</v>
      </c>
      <c r="I31">
        <v>0.3</v>
      </c>
      <c r="K31">
        <v>2</v>
      </c>
      <c r="L31">
        <v>7</v>
      </c>
      <c r="O31">
        <v>315</v>
      </c>
      <c r="P31">
        <v>400</v>
      </c>
      <c r="Q31">
        <v>3900</v>
      </c>
      <c r="S31">
        <f>C31*PI()*B31^2*0.25</f>
        <v>8.7130108751904416</v>
      </c>
      <c r="T31">
        <f>D31/$S31</f>
        <v>0.17215633280926146</v>
      </c>
      <c r="U31">
        <f>F31/$S31</f>
        <v>97.555255258581482</v>
      </c>
      <c r="W31">
        <f>SUM(F31:G31)/D31</f>
        <v>566.66666666666663</v>
      </c>
      <c r="X31">
        <f>(P31*E31)/O31</f>
        <v>10</v>
      </c>
      <c r="Y31">
        <f t="shared" ref="Y31:Y32" si="8">O31/E31</f>
        <v>40</v>
      </c>
      <c r="Z31">
        <f>O31/D31</f>
        <v>210</v>
      </c>
      <c r="AA31">
        <f t="shared" si="3"/>
        <v>0</v>
      </c>
    </row>
    <row r="32" spans="1:27">
      <c r="A32" t="s">
        <v>46</v>
      </c>
      <c r="B32">
        <v>0.15</v>
      </c>
      <c r="C32">
        <v>0.5</v>
      </c>
      <c r="D32">
        <v>1.2500000000000001E-2</v>
      </c>
      <c r="E32">
        <f t="shared" si="7"/>
        <v>7.2499999999999995E-2</v>
      </c>
      <c r="F32">
        <v>8</v>
      </c>
      <c r="H32" t="s">
        <v>45</v>
      </c>
      <c r="I32">
        <v>0.3</v>
      </c>
      <c r="K32">
        <v>2</v>
      </c>
      <c r="L32">
        <v>7</v>
      </c>
      <c r="O32">
        <v>18</v>
      </c>
      <c r="P32">
        <v>550</v>
      </c>
      <c r="Q32">
        <v>3600</v>
      </c>
      <c r="S32">
        <f>C32*PI()*B32^2*0.25</f>
        <v>8.8357293382212935E-3</v>
      </c>
      <c r="T32">
        <f>D32/$S32</f>
        <v>1.4147106052612919</v>
      </c>
      <c r="U32">
        <f>F32/$S32</f>
        <v>905.41478736722684</v>
      </c>
      <c r="W32">
        <f>SUM(F32:G32)/D32</f>
        <v>640</v>
      </c>
      <c r="X32">
        <f>(P32*E32)/O32</f>
        <v>2.2152777777777777</v>
      </c>
      <c r="Y32">
        <f t="shared" si="8"/>
        <v>248.27586206896552</v>
      </c>
      <c r="Z32">
        <f>O32/D32</f>
        <v>1440</v>
      </c>
      <c r="AA32">
        <f t="shared" si="3"/>
        <v>0</v>
      </c>
    </row>
  </sheetData>
  <mergeCells count="2">
    <mergeCell ref="I1:K1"/>
    <mergeCell ref="M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O3" sqref="O3"/>
    </sheetView>
  </sheetViews>
  <sheetFormatPr defaultColWidth="8.85546875" defaultRowHeight="15"/>
  <sheetData>
    <row r="1" spans="1:13">
      <c r="B1" t="s">
        <v>59</v>
      </c>
      <c r="C1" t="s">
        <v>0</v>
      </c>
      <c r="D1" t="s">
        <v>54</v>
      </c>
      <c r="E1" t="s">
        <v>67</v>
      </c>
      <c r="F1" t="s">
        <v>60</v>
      </c>
      <c r="I1" t="s">
        <v>4</v>
      </c>
      <c r="J1" t="s">
        <v>68</v>
      </c>
      <c r="L1" t="s">
        <v>118</v>
      </c>
      <c r="M1" t="s">
        <v>119</v>
      </c>
    </row>
    <row r="2" spans="1:13">
      <c r="A2" t="s">
        <v>58</v>
      </c>
      <c r="B2">
        <f>0.0650517+0.1329949</f>
        <v>0.19804660000000002</v>
      </c>
      <c r="C2">
        <v>1.25</v>
      </c>
      <c r="D2">
        <v>250</v>
      </c>
      <c r="E2">
        <v>0.05</v>
      </c>
      <c r="F2" t="s">
        <v>18</v>
      </c>
      <c r="I2">
        <f t="shared" ref="I2:I7" si="0">2*PI()*(C2/2)*B2</f>
        <v>0.77772717953554549</v>
      </c>
      <c r="J2">
        <f t="shared" ref="J2:J7" si="1">E2/I2</f>
        <v>6.4289896657411069E-2</v>
      </c>
      <c r="L2">
        <f>PI()*(C2/2)^2</f>
        <v>1.227184630308513</v>
      </c>
      <c r="M2">
        <f>D2/L2</f>
        <v>203.71832715762602</v>
      </c>
    </row>
    <row r="3" spans="1:13">
      <c r="A3" t="s">
        <v>61</v>
      </c>
      <c r="B3">
        <f>0.07590994+0.07590994</f>
        <v>0.15181987999999999</v>
      </c>
      <c r="C3">
        <v>0.625</v>
      </c>
      <c r="D3">
        <v>15</v>
      </c>
      <c r="E3">
        <v>1.4999999999999999E-2</v>
      </c>
      <c r="F3" t="s">
        <v>24</v>
      </c>
      <c r="I3">
        <f>2*PI()*(C3/2)*B3</f>
        <v>0.29809763729805244</v>
      </c>
      <c r="J3">
        <f>E3/I3</f>
        <v>5.031908382756578E-2</v>
      </c>
      <c r="L3">
        <f>PI()*(C3/2)^2</f>
        <v>0.30679615757712825</v>
      </c>
      <c r="M3">
        <f>D3/L3</f>
        <v>48.892398517830244</v>
      </c>
    </row>
    <row r="4" spans="1:13">
      <c r="A4" t="s">
        <v>63</v>
      </c>
      <c r="B4">
        <f>0.4508572+0.3654699</f>
        <v>0.81632710000000008</v>
      </c>
      <c r="C4">
        <v>2.5</v>
      </c>
      <c r="D4">
        <v>250</v>
      </c>
      <c r="E4">
        <v>0.4</v>
      </c>
      <c r="F4" t="s">
        <v>23</v>
      </c>
      <c r="I4">
        <f>2*PI()*(C4/2)*B4</f>
        <v>6.4114180507156515</v>
      </c>
      <c r="J4">
        <f>E4/I4</f>
        <v>6.2388694175908782E-2</v>
      </c>
      <c r="L4">
        <f>PI()*(C4/2)^2</f>
        <v>4.908738521234052</v>
      </c>
      <c r="M4">
        <f>D4/L4</f>
        <v>50.929581789406505</v>
      </c>
    </row>
    <row r="6" spans="1:13">
      <c r="A6" t="s">
        <v>66</v>
      </c>
      <c r="B6">
        <f>0.07590994*2</f>
        <v>0.15181987999999999</v>
      </c>
      <c r="C6">
        <v>0.625</v>
      </c>
      <c r="D6">
        <v>15</v>
      </c>
      <c r="E6">
        <v>0.02</v>
      </c>
      <c r="F6" t="s">
        <v>65</v>
      </c>
      <c r="I6">
        <f>2*PI()*(C6/2)*B6</f>
        <v>0.29809763729805244</v>
      </c>
      <c r="J6">
        <f>E6/I6</f>
        <v>6.7092111770087712E-2</v>
      </c>
      <c r="L6">
        <f>PI()*(C6/2)^2</f>
        <v>0.30679615757712825</v>
      </c>
      <c r="M6">
        <f>D6/L6</f>
        <v>48.892398517830244</v>
      </c>
    </row>
    <row r="7" spans="1:13">
      <c r="A7" t="s">
        <v>62</v>
      </c>
      <c r="B7">
        <f>0.1833064*2</f>
        <v>0.36661280000000002</v>
      </c>
      <c r="C7">
        <v>1.25</v>
      </c>
      <c r="D7">
        <v>250</v>
      </c>
      <c r="E7">
        <v>7.4999999999999997E-2</v>
      </c>
      <c r="F7" t="s">
        <v>65</v>
      </c>
      <c r="I7">
        <f t="shared" si="0"/>
        <v>1.4396850989899801</v>
      </c>
      <c r="J7">
        <f t="shared" si="1"/>
        <v>5.2094725473380746E-2</v>
      </c>
      <c r="L7">
        <f t="shared" ref="L7" si="2">PI()*(C7/2)^2</f>
        <v>1.227184630308513</v>
      </c>
      <c r="M7">
        <f t="shared" ref="M7" si="3">D7/L7</f>
        <v>203.71832715762602</v>
      </c>
    </row>
    <row r="8" spans="1:13">
      <c r="A8" t="s">
        <v>64</v>
      </c>
      <c r="B8">
        <v>0.2</v>
      </c>
      <c r="C8">
        <v>2.5</v>
      </c>
      <c r="D8">
        <v>600</v>
      </c>
      <c r="E8">
        <v>0.45</v>
      </c>
      <c r="F8" t="s">
        <v>65</v>
      </c>
      <c r="I8">
        <f>2*PI()*(C8/2)*B8</f>
        <v>1.5707963267948966</v>
      </c>
      <c r="J8">
        <f>E8/I8</f>
        <v>0.28647889756541162</v>
      </c>
      <c r="L8">
        <f>PI()*(C8/2)^2</f>
        <v>4.908738521234052</v>
      </c>
      <c r="M8">
        <f>D8/L8</f>
        <v>122.23099629457562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4"/>
  <sheetViews>
    <sheetView workbookViewId="0">
      <selection activeCell="H5" sqref="H5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5" t="s">
        <v>98</v>
      </c>
      <c r="C1" s="5"/>
      <c r="G1" s="5" t="s">
        <v>50</v>
      </c>
      <c r="H1" s="5"/>
      <c r="I1" s="5"/>
      <c r="K1" s="5" t="s">
        <v>56</v>
      </c>
      <c r="L1" s="5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123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4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7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t="s">
        <v>104</v>
      </c>
      <c r="B17">
        <v>1.25</v>
      </c>
      <c r="C17" s="3">
        <v>0.65500000000000003</v>
      </c>
      <c r="D17">
        <v>1.06</v>
      </c>
      <c r="E17">
        <v>0.25</v>
      </c>
      <c r="F17" t="s">
        <v>94</v>
      </c>
      <c r="G17">
        <v>0.2</v>
      </c>
      <c r="H17">
        <v>0.2</v>
      </c>
      <c r="I17">
        <v>1</v>
      </c>
      <c r="J17">
        <v>80</v>
      </c>
      <c r="K17">
        <v>200</v>
      </c>
      <c r="L17">
        <v>200</v>
      </c>
      <c r="O17">
        <v>5000</v>
      </c>
      <c r="Q17" s="3">
        <f t="shared" si="1"/>
        <v>0.77987197012895637</v>
      </c>
      <c r="R17" s="3">
        <f t="shared" si="0"/>
        <v>0.32056543839966584</v>
      </c>
    </row>
    <row r="19" spans="1:18">
      <c r="A19" s="2" t="s">
        <v>101</v>
      </c>
    </row>
    <row r="20" spans="1:18">
      <c r="A20" t="s">
        <v>102</v>
      </c>
      <c r="B20" s="3">
        <v>0.65500000000000003</v>
      </c>
      <c r="C20" s="3">
        <v>0.65500000000000003</v>
      </c>
      <c r="D20">
        <v>1.1185</v>
      </c>
      <c r="E20">
        <v>0.125</v>
      </c>
      <c r="F20" t="s">
        <v>17</v>
      </c>
      <c r="G20">
        <v>0.2</v>
      </c>
      <c r="H20">
        <v>0.2</v>
      </c>
      <c r="I20">
        <v>1</v>
      </c>
      <c r="J20">
        <v>80</v>
      </c>
      <c r="K20">
        <v>200</v>
      </c>
      <c r="L20">
        <v>200</v>
      </c>
      <c r="O20">
        <v>5000</v>
      </c>
      <c r="Q20">
        <f>B20*C20*D20</f>
        <v>0.47986446250000009</v>
      </c>
      <c r="R20">
        <f t="shared" si="0"/>
        <v>0.26049022123616827</v>
      </c>
    </row>
    <row r="21" spans="1:18">
      <c r="A21" t="s">
        <v>103</v>
      </c>
      <c r="B21" s="3">
        <v>0.65500000000000003</v>
      </c>
      <c r="C21" s="3">
        <v>0.65500000000000003</v>
      </c>
      <c r="D21">
        <v>2.9504999999999999</v>
      </c>
      <c r="E21">
        <v>0.375</v>
      </c>
      <c r="F21" t="s">
        <v>65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1.2658382625000002</v>
      </c>
      <c r="R21">
        <f t="shared" si="0"/>
        <v>0.29624637768444761</v>
      </c>
    </row>
    <row r="22" spans="1:18">
      <c r="B22" s="3"/>
      <c r="C22" s="3"/>
    </row>
    <row r="23" spans="1:18">
      <c r="A23" s="2" t="s">
        <v>105</v>
      </c>
      <c r="B23" s="3"/>
      <c r="C23" s="3"/>
    </row>
    <row r="24" spans="1:18">
      <c r="A24" t="s">
        <v>106</v>
      </c>
      <c r="B24" s="3">
        <v>0.55000000000000004</v>
      </c>
      <c r="C24" s="3">
        <v>0.22500000000000001</v>
      </c>
      <c r="D24">
        <v>1.0575000000000001</v>
      </c>
      <c r="E24">
        <v>0.08</v>
      </c>
      <c r="F24" t="s">
        <v>109</v>
      </c>
      <c r="G24">
        <v>0.2</v>
      </c>
      <c r="H24">
        <v>0.2</v>
      </c>
      <c r="I24">
        <v>1</v>
      </c>
      <c r="J24">
        <v>80</v>
      </c>
      <c r="K24">
        <v>200</v>
      </c>
      <c r="L24">
        <v>200</v>
      </c>
      <c r="O24">
        <v>3200</v>
      </c>
      <c r="Q24">
        <v>0</v>
      </c>
    </row>
    <row r="25" spans="1:18">
      <c r="A25" t="s">
        <v>107</v>
      </c>
      <c r="B25" s="3">
        <v>0.25</v>
      </c>
      <c r="C25" s="3">
        <v>0.25</v>
      </c>
      <c r="D25">
        <v>3.1964999999999999</v>
      </c>
      <c r="E25">
        <v>0.375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108</v>
      </c>
      <c r="B26" s="3">
        <v>0.25</v>
      </c>
      <c r="C26" s="3">
        <v>0.25</v>
      </c>
      <c r="D26">
        <v>1.605</v>
      </c>
      <c r="E26">
        <v>0.1875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B27" s="3"/>
      <c r="C27" s="3"/>
    </row>
    <row r="28" spans="1:18">
      <c r="A28" s="2" t="s">
        <v>112</v>
      </c>
      <c r="B28" s="3"/>
      <c r="C28" s="3"/>
    </row>
    <row r="29" spans="1:18">
      <c r="A29" t="s">
        <v>113</v>
      </c>
      <c r="B29" s="3">
        <v>0.215</v>
      </c>
      <c r="C29" s="3">
        <v>0.215</v>
      </c>
      <c r="D29">
        <v>0.25750000000000001</v>
      </c>
      <c r="E29" s="1">
        <v>1E-3</v>
      </c>
      <c r="F29" t="s">
        <v>109</v>
      </c>
      <c r="G29">
        <v>0.2</v>
      </c>
      <c r="H29">
        <v>0.2</v>
      </c>
      <c r="I29">
        <v>2</v>
      </c>
      <c r="J29">
        <v>7</v>
      </c>
      <c r="K29" t="s">
        <v>88</v>
      </c>
      <c r="L29" t="s">
        <v>88</v>
      </c>
      <c r="O29">
        <v>3000</v>
      </c>
      <c r="Q29">
        <f>B29*C29*D29</f>
        <v>1.1902937499999999E-2</v>
      </c>
      <c r="R29" s="1">
        <f t="shared" si="0"/>
        <v>8.4012874973089638E-2</v>
      </c>
    </row>
    <row r="30" spans="1:18">
      <c r="A30" t="s">
        <v>114</v>
      </c>
      <c r="B30" s="3">
        <v>0.56000000000000005</v>
      </c>
      <c r="C30" s="3">
        <v>0.56000000000000005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 s="4">
        <v>6.6908999999999996E-2</v>
      </c>
      <c r="R30" s="1">
        <f t="shared" si="0"/>
        <v>1.4945672480533263E-2</v>
      </c>
    </row>
    <row r="31" spans="1:18">
      <c r="B31" s="3"/>
      <c r="C31" s="3"/>
    </row>
    <row r="32" spans="1:18">
      <c r="A32" s="2" t="s">
        <v>115</v>
      </c>
      <c r="B32" s="3"/>
      <c r="C32" s="3"/>
    </row>
    <row r="33" spans="1:18">
      <c r="A33" t="s">
        <v>116</v>
      </c>
      <c r="B33" s="3">
        <v>1</v>
      </c>
      <c r="C33" s="3">
        <v>1</v>
      </c>
      <c r="D33">
        <v>5.5E-2</v>
      </c>
      <c r="E33">
        <v>7.4999999999999997E-2</v>
      </c>
      <c r="F33" t="s">
        <v>109</v>
      </c>
      <c r="G33">
        <v>0.2</v>
      </c>
      <c r="H33">
        <v>0.2</v>
      </c>
      <c r="I33">
        <v>1</v>
      </c>
      <c r="J33">
        <v>80</v>
      </c>
      <c r="K33">
        <v>200</v>
      </c>
      <c r="L33">
        <v>200</v>
      </c>
      <c r="O33">
        <v>3200</v>
      </c>
      <c r="Q33">
        <f t="shared" ref="Q33:Q34" si="2">B33*C33*D33</f>
        <v>5.5E-2</v>
      </c>
      <c r="R33">
        <f t="shared" si="0"/>
        <v>1.3636363636363635</v>
      </c>
    </row>
    <row r="34" spans="1:18">
      <c r="A34" t="s">
        <v>117</v>
      </c>
      <c r="B34" s="3">
        <v>2</v>
      </c>
      <c r="C34" s="3">
        <v>2</v>
      </c>
      <c r="D34">
        <v>5.5E-2</v>
      </c>
      <c r="E34">
        <v>0.3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si="2"/>
        <v>0.22</v>
      </c>
      <c r="R34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2014-03-20T07:18:19Z</dcterms:modified>
</cp:coreProperties>
</file>