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2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5" i="3"/>
  <c r="C6" i="3"/>
  <c r="C7" i="3"/>
  <c r="C8" i="3"/>
  <c r="C9" i="3"/>
  <c r="C10" i="3"/>
  <c r="C11" i="3"/>
  <c r="C12" i="3"/>
  <c r="C13" i="3"/>
  <c r="C5" i="3"/>
  <c r="C3" i="3"/>
  <c r="D3" i="3"/>
  <c r="O16" i="1"/>
  <c r="K9" i="1"/>
  <c r="L9" i="1"/>
  <c r="G35" i="3" l="1"/>
  <c r="G36" i="3"/>
  <c r="G37" i="3"/>
  <c r="G34" i="3"/>
  <c r="G31" i="3"/>
  <c r="G32" i="3"/>
  <c r="G33" i="3"/>
  <c r="G30" i="3"/>
  <c r="G27" i="3"/>
  <c r="G28" i="3"/>
  <c r="G29" i="3"/>
  <c r="G26" i="3"/>
  <c r="L5" i="3"/>
  <c r="M5" i="3"/>
  <c r="N5" i="3"/>
  <c r="O5" i="3"/>
  <c r="G12" i="3"/>
  <c r="G11" i="3"/>
  <c r="G10" i="3"/>
  <c r="G9" i="3"/>
  <c r="G8" i="3"/>
  <c r="G7" i="3"/>
  <c r="G6" i="3"/>
  <c r="C35" i="3" l="1"/>
  <c r="C36" i="3"/>
  <c r="C37" i="3"/>
  <c r="C34" i="3"/>
  <c r="C31" i="3"/>
  <c r="C32" i="3"/>
  <c r="C33" i="3"/>
  <c r="C30" i="3"/>
  <c r="C27" i="3"/>
  <c r="C28" i="3"/>
  <c r="C29" i="3"/>
  <c r="C26" i="3"/>
  <c r="V23" i="3" l="1"/>
  <c r="H8" i="3"/>
  <c r="H9" i="3"/>
  <c r="H10" i="3"/>
  <c r="H11" i="3"/>
  <c r="H12" i="3"/>
  <c r="H13" i="3"/>
  <c r="P23" i="3" l="1"/>
  <c r="H24" i="3" l="1"/>
  <c r="H23" i="3"/>
  <c r="AC23" i="3" s="1"/>
  <c r="H3" i="3"/>
  <c r="H37" i="3" l="1"/>
  <c r="H33" i="3" s="1"/>
  <c r="AC33" i="3" s="1"/>
  <c r="H34" i="3"/>
  <c r="H30" i="3" s="1"/>
  <c r="AC30" i="3" s="1"/>
  <c r="H36" i="3"/>
  <c r="H35" i="3"/>
  <c r="H60" i="3"/>
  <c r="H28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31" i="3" l="1"/>
  <c r="H40" i="3" s="1"/>
  <c r="H41" i="3"/>
  <c r="H32" i="3"/>
  <c r="AC28" i="3"/>
  <c r="H7" i="3"/>
  <c r="H26" i="3"/>
  <c r="AC26" i="3" s="1"/>
  <c r="H27" i="3"/>
  <c r="H29" i="3"/>
  <c r="AC29" i="3" s="1"/>
  <c r="Q23" i="3"/>
  <c r="I6" i="3"/>
  <c r="I7" i="3"/>
  <c r="I26" i="3" s="1"/>
  <c r="I8" i="3"/>
  <c r="I27" i="3" s="1"/>
  <c r="I39" i="3" s="1"/>
  <c r="I9" i="3"/>
  <c r="I28" i="3" s="1"/>
  <c r="I10" i="3"/>
  <c r="I11" i="3"/>
  <c r="I12" i="3"/>
  <c r="I13" i="3"/>
  <c r="I5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60" i="3"/>
  <c r="I24" i="3"/>
  <c r="I23" i="3"/>
  <c r="AC31" i="3" l="1"/>
  <c r="AC32" i="3"/>
  <c r="AC27" i="3"/>
  <c r="H39" i="3"/>
  <c r="I35" i="3"/>
  <c r="I41" i="3" s="1"/>
  <c r="I31" i="3"/>
  <c r="I40" i="3" s="1"/>
  <c r="I30" i="3"/>
  <c r="I34" i="3"/>
  <c r="I36" i="3"/>
  <c r="I32" i="3"/>
  <c r="I29" i="3"/>
  <c r="G24" i="3"/>
  <c r="V26" i="3"/>
  <c r="V28" i="3"/>
  <c r="V29" i="3"/>
  <c r="V30" i="3"/>
  <c r="V32" i="3"/>
  <c r="V33" i="3"/>
  <c r="V36" i="3"/>
  <c r="V37" i="3"/>
  <c r="E60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U23" i="3"/>
  <c r="G23" i="3"/>
  <c r="AB23" i="3" s="1"/>
  <c r="O23" i="3"/>
  <c r="G3" i="3"/>
  <c r="H34" i="7"/>
  <c r="H35" i="7"/>
  <c r="H36" i="7"/>
  <c r="H37" i="7"/>
  <c r="H38" i="7"/>
  <c r="H39" i="7"/>
  <c r="H40" i="7"/>
  <c r="H31" i="7"/>
  <c r="H33" i="7"/>
  <c r="G41" i="3" l="1"/>
  <c r="V35" i="3"/>
  <c r="G40" i="3"/>
  <c r="V31" i="3"/>
  <c r="G39" i="3"/>
  <c r="V27" i="3"/>
  <c r="AB26" i="3"/>
  <c r="V34" i="3"/>
  <c r="AB29" i="3"/>
  <c r="I37" i="3"/>
  <c r="I33" i="3"/>
  <c r="AB33" i="3"/>
  <c r="AB30" i="3"/>
  <c r="AB31" i="3"/>
  <c r="AB27" i="3"/>
  <c r="AB32" i="3"/>
  <c r="AB28" i="3"/>
  <c r="G60" i="3"/>
  <c r="T23" i="3"/>
  <c r="F6" i="3"/>
  <c r="F7" i="3"/>
  <c r="F8" i="3"/>
  <c r="F9" i="3"/>
  <c r="F10" i="3"/>
  <c r="F11" i="3"/>
  <c r="F12" i="3"/>
  <c r="F5" i="3"/>
  <c r="F3" i="3"/>
  <c r="F2" i="3"/>
  <c r="F1" i="3"/>
  <c r="N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AA29" i="3" s="1"/>
  <c r="F26" i="3"/>
  <c r="AA26" i="3" s="1"/>
  <c r="F23" i="3"/>
  <c r="E24" i="3"/>
  <c r="AA28" i="3" l="1"/>
  <c r="AA23" i="3"/>
  <c r="F60" i="3"/>
  <c r="AA27" i="3"/>
  <c r="F39" i="3"/>
  <c r="AA33" i="3"/>
  <c r="AA31" i="3"/>
  <c r="AA30" i="3"/>
  <c r="AA32" i="3"/>
  <c r="S23" i="3"/>
  <c r="M23" i="3"/>
  <c r="L23" i="3"/>
  <c r="Z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U29" i="3" s="1"/>
  <c r="E26" i="3"/>
  <c r="E6" i="3"/>
  <c r="E7" i="3"/>
  <c r="E8" i="3"/>
  <c r="E9" i="3"/>
  <c r="E10" i="3"/>
  <c r="E11" i="3"/>
  <c r="E12" i="3"/>
  <c r="E5" i="3"/>
  <c r="T26" i="3" l="1"/>
  <c r="U26" i="3"/>
  <c r="T34" i="3"/>
  <c r="U34" i="3"/>
  <c r="T33" i="3"/>
  <c r="U33" i="3"/>
  <c r="T37" i="3"/>
  <c r="U37" i="3"/>
  <c r="T30" i="3"/>
  <c r="U30" i="3"/>
  <c r="T28" i="3"/>
  <c r="U28" i="3"/>
  <c r="T32" i="3"/>
  <c r="U32" i="3"/>
  <c r="T36" i="3"/>
  <c r="U36" i="3"/>
  <c r="T27" i="3"/>
  <c r="U27" i="3"/>
  <c r="T31" i="3"/>
  <c r="U31" i="3"/>
  <c r="T35" i="3"/>
  <c r="U35" i="3"/>
  <c r="Z29" i="3"/>
  <c r="T29" i="3"/>
  <c r="Z26" i="3"/>
  <c r="Z30" i="3"/>
  <c r="Z33" i="3"/>
  <c r="Z31" i="3"/>
  <c r="Z28" i="3"/>
  <c r="Z32" i="3"/>
  <c r="Z27" i="3"/>
  <c r="D34" i="3"/>
  <c r="S34" i="3" s="1"/>
  <c r="D30" i="3"/>
  <c r="S30" i="3" s="1"/>
  <c r="D35" i="3"/>
  <c r="D31" i="3"/>
  <c r="D40" i="3" s="1"/>
  <c r="D36" i="3"/>
  <c r="D32" i="3"/>
  <c r="D37" i="3"/>
  <c r="S37" i="3" s="1"/>
  <c r="D33" i="3"/>
  <c r="D27" i="3"/>
  <c r="D28" i="3"/>
  <c r="D29" i="3"/>
  <c r="D26" i="3"/>
  <c r="S26" i="3" s="1"/>
  <c r="P34" i="3"/>
  <c r="P30" i="3"/>
  <c r="P32" i="3"/>
  <c r="P37" i="3"/>
  <c r="P33" i="3"/>
  <c r="P28" i="3"/>
  <c r="P29" i="3"/>
  <c r="M9" i="1"/>
  <c r="D24" i="3"/>
  <c r="D23" i="3"/>
  <c r="C24" i="3"/>
  <c r="A26" i="3"/>
  <c r="C23" i="3"/>
  <c r="B27" i="3"/>
  <c r="B31" i="3" s="1"/>
  <c r="B35" i="3" s="1"/>
  <c r="B28" i="3"/>
  <c r="H61" i="3" s="1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I61" i="3" s="1"/>
  <c r="I62" i="3" s="1"/>
  <c r="I63" i="3" s="1"/>
  <c r="B12" i="3"/>
  <c r="B13" i="3"/>
  <c r="D2" i="3"/>
  <c r="D1" i="3"/>
  <c r="Q5" i="3"/>
  <c r="Q6" i="3"/>
  <c r="Q7" i="3"/>
  <c r="Q8" i="3"/>
  <c r="Q9" i="3"/>
  <c r="Q10" i="3"/>
  <c r="C2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C24" i="4"/>
  <c r="F21" i="4"/>
  <c r="D18" i="4"/>
  <c r="I24" i="4" s="1"/>
  <c r="C20" i="4" l="1"/>
  <c r="I22" i="4"/>
  <c r="F20" i="4"/>
  <c r="C23" i="4"/>
  <c r="I25" i="4"/>
  <c r="I21" i="4"/>
  <c r="F24" i="4"/>
  <c r="F25" i="4"/>
  <c r="Q35" i="3"/>
  <c r="P35" i="3"/>
  <c r="Q27" i="3"/>
  <c r="P27" i="3"/>
  <c r="Q26" i="3"/>
  <c r="P26" i="3"/>
  <c r="Q36" i="3"/>
  <c r="P41" i="3"/>
  <c r="P36" i="3"/>
  <c r="P40" i="3"/>
  <c r="P39" i="3"/>
  <c r="Q31" i="3"/>
  <c r="P31" i="3"/>
  <c r="K34" i="3"/>
  <c r="Q34" i="3"/>
  <c r="K28" i="3"/>
  <c r="Q28" i="3"/>
  <c r="K37" i="3"/>
  <c r="Q39" i="3"/>
  <c r="Q40" i="3" s="1"/>
  <c r="Q41" i="3" s="1"/>
  <c r="Q37" i="3"/>
  <c r="K29" i="3"/>
  <c r="Q29" i="3"/>
  <c r="K33" i="3"/>
  <c r="Q33" i="3"/>
  <c r="K32" i="3"/>
  <c r="Q32" i="3"/>
  <c r="K30" i="3"/>
  <c r="Q30" i="3"/>
  <c r="K10" i="3"/>
  <c r="O10" i="3"/>
  <c r="M10" i="3"/>
  <c r="N10" i="3"/>
  <c r="L10" i="3"/>
  <c r="O6" i="3"/>
  <c r="L6" i="3"/>
  <c r="M6" i="3"/>
  <c r="N6" i="3"/>
  <c r="L9" i="3"/>
  <c r="M9" i="3"/>
  <c r="K9" i="3"/>
  <c r="O9" i="3"/>
  <c r="N9" i="3"/>
  <c r="M8" i="3"/>
  <c r="O8" i="3"/>
  <c r="L8" i="3"/>
  <c r="N8" i="3"/>
  <c r="K8" i="3"/>
  <c r="N7" i="3"/>
  <c r="O7" i="3"/>
  <c r="L7" i="3"/>
  <c r="M7" i="3"/>
  <c r="K7" i="3"/>
  <c r="C39" i="3"/>
  <c r="K27" i="3"/>
  <c r="O26" i="3"/>
  <c r="K26" i="3"/>
  <c r="L41" i="3"/>
  <c r="K41" i="3"/>
  <c r="O40" i="3"/>
  <c r="N39" i="3"/>
  <c r="M41" i="3"/>
  <c r="L40" i="3"/>
  <c r="K40" i="3"/>
  <c r="O39" i="3"/>
  <c r="K36" i="3"/>
  <c r="N41" i="3"/>
  <c r="L39" i="3"/>
  <c r="K39" i="3"/>
  <c r="O41" i="3"/>
  <c r="N40" i="3"/>
  <c r="M39" i="3"/>
  <c r="M40" i="3"/>
  <c r="C41" i="3"/>
  <c r="K35" i="3"/>
  <c r="C40" i="3"/>
  <c r="K31" i="3"/>
  <c r="X23" i="3"/>
  <c r="C60" i="3"/>
  <c r="B62" i="3"/>
  <c r="A40" i="3"/>
  <c r="B61" i="3"/>
  <c r="A39" i="3"/>
  <c r="C61" i="3"/>
  <c r="S35" i="3"/>
  <c r="D41" i="3"/>
  <c r="A41" i="3"/>
  <c r="B63" i="3"/>
  <c r="B32" i="3"/>
  <c r="H62" i="3" s="1"/>
  <c r="G61" i="3"/>
  <c r="F61" i="3"/>
  <c r="S28" i="3"/>
  <c r="D61" i="3"/>
  <c r="S32" i="3"/>
  <c r="Y23" i="3"/>
  <c r="D60" i="3"/>
  <c r="S27" i="3"/>
  <c r="D39" i="3"/>
  <c r="S36" i="3"/>
  <c r="E61" i="3"/>
  <c r="N26" i="3"/>
  <c r="N36" i="3"/>
  <c r="O36" i="3"/>
  <c r="O34" i="3"/>
  <c r="N34" i="3"/>
  <c r="N29" i="3"/>
  <c r="O29" i="3"/>
  <c r="N33" i="3"/>
  <c r="O33" i="3"/>
  <c r="O31" i="3"/>
  <c r="N31" i="3"/>
  <c r="N28" i="3"/>
  <c r="O28" i="3"/>
  <c r="O37" i="3"/>
  <c r="N37" i="3"/>
  <c r="O35" i="3"/>
  <c r="N35" i="3"/>
  <c r="O27" i="3"/>
  <c r="N27" i="3"/>
  <c r="N32" i="3"/>
  <c r="O32" i="3"/>
  <c r="N30" i="3"/>
  <c r="O30" i="3"/>
  <c r="M35" i="3"/>
  <c r="M37" i="3"/>
  <c r="X31" i="3"/>
  <c r="X33" i="3"/>
  <c r="Y29" i="3"/>
  <c r="S29" i="3"/>
  <c r="Y33" i="3"/>
  <c r="Y31" i="3"/>
  <c r="S33" i="3"/>
  <c r="S31" i="3"/>
  <c r="M27" i="3"/>
  <c r="X27" i="3"/>
  <c r="M32" i="3"/>
  <c r="X32" i="3"/>
  <c r="M30" i="3"/>
  <c r="X30" i="3"/>
  <c r="M26" i="3"/>
  <c r="X26" i="3"/>
  <c r="M29" i="3"/>
  <c r="X29" i="3"/>
  <c r="M28" i="3"/>
  <c r="X28" i="3"/>
  <c r="L36" i="3"/>
  <c r="M36" i="3"/>
  <c r="L34" i="3"/>
  <c r="M34" i="3"/>
  <c r="L33" i="3"/>
  <c r="M33" i="3"/>
  <c r="L31" i="3"/>
  <c r="M31" i="3"/>
  <c r="Y27" i="3"/>
  <c r="Y28" i="3"/>
  <c r="Y26" i="3"/>
  <c r="L37" i="3"/>
  <c r="L29" i="3"/>
  <c r="Y30" i="3"/>
  <c r="L32" i="3"/>
  <c r="L28" i="3"/>
  <c r="L35" i="3"/>
  <c r="L27" i="3"/>
  <c r="Y32" i="3"/>
  <c r="L26" i="3"/>
  <c r="L30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H63" i="3" s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<sst xmlns="http://schemas.openxmlformats.org/spreadsheetml/2006/main" count="174" uniqueCount="82">
  <si>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</si>
  <si>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</si>
  <si>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</si>
  <si>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</si>
  <si>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</si>
  <si>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</si>
  <si>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</si>
  <si>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</si>
  <si>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</si>
  <si>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</si>
  <si>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</si>
  <si>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</si>
  <si>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</si>
  <si>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</si>
  <si>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</si>
  <si>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</si>
  <si>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</si>
  <si>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</si>
  <si>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</si>
  <si>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</si>
  <si>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</si>
  <si>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</si>
  <si>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</si>
  <si>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</si>
  <si>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</si>
  <si>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</si>
  <si>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</si>
  <si>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</si>
  <si>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</si>
  <si>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</si>
  <si>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</si>
  <si>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</si>
  <si>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</si>
  <si>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</si>
  <si>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</si>
  <si>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</si>
  <si>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</si>
  <si>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</si>
  <si>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</si>
  <si>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</si>
  <si>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</si>
  <si>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</si>
  <si>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</si>
  <si>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</si>
  <si>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</si>
  <si>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</si>
  <si>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MHz, Optimized</t>
  </si>
  <si>
    <t>Teensy 3.1, 72MHz</t>
  </si>
  <si>
    <t>72 MHz, Optimized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</si>
  <si>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</si>
  <si>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</si>
  <si>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</si>
  <si>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</si>
  <si>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</si>
  <si>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</si>
  <si>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</si>
  <si>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</si>
  <si>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</si>
  <si>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</si>
  <si>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</si>
  <si>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</si>
  <si>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</si>
  <si>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SciPy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</si>
  <si>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</si>
  <si>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</si>
  <si>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</si>
  <si>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</si>
  <si>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</si>
  <si>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</si>
  <si>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K66F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</si>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</sst>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51318692247488829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Comparison!$B$7:$B$10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Comparison!$C$7:$C$10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Comparison!$D$7:$D$12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Comparison!$E$7:$E$12</c:f>
              <c:numCache>
                <c:formatCode>General</c:formatCode>
                <c:ptCount val="6"/>
                <c:pt idx="0">
                  <c:v>38.44</c:v>
                </c:pt>
                <c:pt idx="1">
                  <c:v>77.28</c:v>
                </c:pt>
                <c:pt idx="2">
                  <c:v>154.91999999999999</c:v>
                </c:pt>
                <c:pt idx="3">
                  <c:v>310.14999999999998</c:v>
                </c:pt>
                <c:pt idx="4">
                  <c:v>620.58000000000004</c:v>
                </c:pt>
                <c:pt idx="5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Comparison!$B$7:$B$13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Comparison!$F$7:$F$13</c:f>
              <c:numCache>
                <c:formatCode>General</c:formatCode>
                <c:ptCount val="7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Comparison!$G$7:$G$12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Comparison!$H$7:$H$12</c:f>
              <c:numCache>
                <c:formatCode>0.00</c:formatCode>
                <c:ptCount val="6"/>
                <c:pt idx="0">
                  <c:v>1.3</c:v>
                </c:pt>
                <c:pt idx="1">
                  <c:v>2.6</c:v>
                </c:pt>
                <c:pt idx="2">
                  <c:v>5.0999999999999996</c:v>
                </c:pt>
                <c:pt idx="3">
                  <c:v>10</c:v>
                </c:pt>
                <c:pt idx="4">
                  <c:v>19.899999999999999</c:v>
                </c:pt>
                <c:pt idx="5">
                  <c:v>39.6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Comparison!$I$1</c:f>
              <c:strCache>
                <c:ptCount val="1"/>
                <c:pt idx="0">
                  <c:v>Python, PC</c:v>
                </c:pt>
              </c:strCache>
            </c:strRef>
          </c:tx>
          <c:xVal>
            <c:numRef>
              <c:f>Comparison!$B$8:$B$13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Comparison!$I$8:$I$13</c:f>
              <c:numCache>
                <c:formatCode>0.00</c:formatCode>
                <c:ptCount val="6"/>
                <c:pt idx="0">
                  <c:v>5.6927500000000002</c:v>
                </c:pt>
                <c:pt idx="1">
                  <c:v>8.3607499999999995</c:v>
                </c:pt>
                <c:pt idx="2">
                  <c:v>8.7690000000000001</c:v>
                </c:pt>
                <c:pt idx="3">
                  <c:v>10.97575</c:v>
                </c:pt>
                <c:pt idx="4">
                  <c:v>18.0565</c:v>
                </c:pt>
                <c:pt idx="5">
                  <c:v>27.3535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7856"/>
        <c:axId val="87668224"/>
      </c:scatterChart>
      <c:valAx>
        <c:axId val="87657856"/>
        <c:scaling>
          <c:logBase val="2"/>
          <c:orientation val="minMax"/>
          <c:max val="1024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68224"/>
        <c:crosses val="autoZero"/>
        <c:crossBetween val="midCat"/>
        <c:majorUnit val="2"/>
      </c:valAx>
      <c:valAx>
        <c:axId val="87668224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57856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21322160743420587"/>
          <c:h val="0.5418100475962895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9.11</c:v>
                </c:pt>
                <c:pt idx="1">
                  <c:v>17.46</c:v>
                </c:pt>
                <c:pt idx="2">
                  <c:v>34.15</c:v>
                </c:pt>
                <c:pt idx="3">
                  <c:v>67.55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4736"/>
        <c:axId val="87846272"/>
      </c:scatterChart>
      <c:valAx>
        <c:axId val="87844736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87846272"/>
        <c:crosses val="autoZero"/>
        <c:crossBetween val="midCat"/>
      </c:valAx>
      <c:valAx>
        <c:axId val="87846272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7844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622</c:v>
                </c:pt>
                <c:pt idx="1">
                  <c:v>226.47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58.05</c:v>
                </c:pt>
                <c:pt idx="5" formatCode="0.00">
                  <c:v>2.6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254</c:v>
                </c:pt>
                <c:pt idx="1">
                  <c:v>20.79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79</c:v>
                </c:pt>
                <c:pt idx="1">
                  <c:v>17.46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64064"/>
        <c:axId val="87865600"/>
      </c:barChart>
      <c:catAx>
        <c:axId val="878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865600"/>
        <c:crosses val="autoZero"/>
        <c:auto val="1"/>
        <c:lblAlgn val="ctr"/>
        <c:lblOffset val="100"/>
        <c:noMultiLvlLbl val="0"/>
      </c:catAx>
      <c:valAx>
        <c:axId val="8786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78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622</c:v>
                </c:pt>
                <c:pt idx="1">
                  <c:v>226.47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58.05</c:v>
                </c:pt>
                <c:pt idx="5" formatCode="0.00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254</c:v>
                </c:pt>
                <c:pt idx="1">
                  <c:v>20.79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79</c:v>
                </c:pt>
                <c:pt idx="1">
                  <c:v>17.46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4.16</c:v>
                </c:pt>
                <c:pt idx="5" formatCode="0.0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08352"/>
        <c:axId val="87909888"/>
      </c:lineChart>
      <c:catAx>
        <c:axId val="879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7909888"/>
        <c:crosses val="autoZero"/>
        <c:auto val="1"/>
        <c:lblAlgn val="ctr"/>
        <c:lblOffset val="100"/>
        <c:noMultiLvlLbl val="0"/>
      </c:catAx>
      <c:valAx>
        <c:axId val="87909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79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(Comparison!$C$61:$D$61,Comparison!$F$61:$H$61)</c:f>
              <c:numCache>
                <c:formatCode>_(* #,##0_);_(* \(#,##0\);_(* "-"??_);_(@_)</c:formatCode>
                <c:ptCount val="5"/>
                <c:pt idx="0">
                  <c:v>3549.4260376644552</c:v>
                </c:pt>
                <c:pt idx="1">
                  <c:v>5986.5081443669142</c:v>
                </c:pt>
                <c:pt idx="2">
                  <c:v>10561.849922156138</c:v>
                </c:pt>
                <c:pt idx="3">
                  <c:v>11768.778828946262</c:v>
                </c:pt>
                <c:pt idx="4">
                  <c:v>56011.203361120395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(Comparison!$C$62:$D$62,Comparison!$F$62:$H$62)</c:f>
              <c:numCache>
                <c:formatCode>_(* #,##0_);_(* \(#,##0\);_(* "-"??_);_(@_)</c:formatCode>
                <c:ptCount val="5"/>
                <c:pt idx="0">
                  <c:v>5639.9596744324917</c:v>
                </c:pt>
                <c:pt idx="1">
                  <c:v>19795.674375415139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64051.261522034853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19232"/>
        <c:axId val="87933312"/>
      </c:barChart>
      <c:catAx>
        <c:axId val="879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933312"/>
        <c:crosses val="autoZero"/>
        <c:auto val="1"/>
        <c:lblAlgn val="ctr"/>
        <c:lblOffset val="100"/>
        <c:noMultiLvlLbl val="0"/>
      </c:catAx>
      <c:valAx>
        <c:axId val="8793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87919232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(Comparison!$K$41:$L$41,Comparison!$N$41:$P$41)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39.743589743589745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(Comparison!$K$40:$L$40,Comparison!$N$40:$P$40)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39.743589743589745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30.3921568627451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68000"/>
        <c:axId val="87977984"/>
      </c:lineChart>
      <c:catAx>
        <c:axId val="87968000"/>
        <c:scaling>
          <c:orientation val="minMax"/>
        </c:scaling>
        <c:delete val="0"/>
        <c:axPos val="b"/>
        <c:majorTickMark val="out"/>
        <c:minorTickMark val="none"/>
        <c:tickLblPos val="low"/>
        <c:crossAx val="87977984"/>
        <c:crosses val="autoZero"/>
        <c:auto val="1"/>
        <c:lblAlgn val="ctr"/>
        <c:lblOffset val="100"/>
        <c:noMultiLvlLbl val="0"/>
      </c:catAx>
      <c:valAx>
        <c:axId val="87977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879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2640"/>
        <c:axId val="111878912"/>
      </c:scatterChart>
      <c:valAx>
        <c:axId val="11187264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878912"/>
        <c:crosses val="autoZero"/>
        <c:crossBetween val="midCat"/>
        <c:majorUnit val="4"/>
      </c:valAx>
      <c:valAx>
        <c:axId val="111878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7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1696"/>
        <c:axId val="124783616"/>
      </c:scatterChart>
      <c:valAx>
        <c:axId val="12478169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83616"/>
        <c:crosses val="autoZero"/>
        <c:crossBetween val="midCat"/>
        <c:majorUnit val="4"/>
      </c:valAx>
      <c:valAx>
        <c:axId val="124783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478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100012</xdr:rowOff>
    </xdr:from>
    <xdr:to>
      <xdr:col>28</xdr:col>
      <xdr:colOff>361950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447675</xdr:colOff>
      <xdr:row>22</xdr:row>
      <xdr:rowOff>166687</xdr:rowOff>
    </xdr:from>
    <xdr:to>
      <xdr:col>37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13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47625</xdr:rowOff>
    </xdr:from>
    <xdr:to>
      <xdr:col>29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590552</xdr:colOff>
      <xdr:row>64</xdr:row>
      <xdr:rowOff>66675</xdr:rowOff>
    </xdr:from>
    <xdr:to>
      <xdr:col>11</xdr:col>
      <xdr:colOff>552451</xdr:colOff>
      <xdr:row>78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58</xdr:row>
      <xdr:rowOff>57150</xdr:rowOff>
    </xdr:from>
    <xdr:to>
      <xdr:col>25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A5" zoomScaleNormal="100" workbookViewId="0">
      <selection activeCell="G15" sqref="G15"/>
    </sheetView>
  </sheetViews>
  <sheetFormatPr defaultRowHeight="15"/>
  <cols>
    <col min="3" max="3" width="9.5703125" customWidth="1"/>
    <col min="4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22" width="9.28515625" customWidth="1"/>
    <col min="23" max="23" width="2.5703125" customWidth="1"/>
    <col min="24" max="24" width="9.28515625" customWidth="1"/>
  </cols>
  <sheetData>
    <row r="1" spans="2:17">
      <c r="C1" t="str">
        <f>'Arduino Uno'!I5</f>
        <v>Arduino Uno</v>
      </c>
      <c r="D1" t="str">
        <f>'Arduino M0 Pro'!C6</f>
        <v>Arduino M0 Pro</v>
      </c>
      <c r="E1" t="s">
        <v>26</v>
      </c>
      <c r="F1" t="str">
        <f>'Arduino Due'!C6</f>
        <v>Arduino Due</v>
      </c>
      <c r="G1" t="s">
        <v>79</v>
      </c>
      <c r="H1" t="s">
        <v>70</v>
      </c>
      <c r="I1" t="s">
        <v>61</v>
      </c>
    </row>
    <row r="2" spans="2:17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17</v>
      </c>
      <c r="H2" t="s">
        <v>17</v>
      </c>
      <c r="I2" t="s">
        <v>17</v>
      </c>
    </row>
    <row r="3" spans="2:17">
      <c r="C3">
        <f>'Arduino Uno'!M10</f>
        <v>0</v>
      </c>
      <c r="D3" t="str">
        <f>'Arduino M0 Pro'!K7</f>
        <v>Inline, using types.h</v>
      </c>
      <c r="E3" t="s">
        <v>7</v>
      </c>
      <c r="F3" t="str">
        <f>'Arduino Due'!C7</f>
        <v>Inline, using types.h</v>
      </c>
      <c r="G3" t="str">
        <f>'Teensy 3.2'!C19</f>
        <v>96 MHz, Optimized</v>
      </c>
      <c r="H3" t="str">
        <f>'NXP K66'!C7</f>
        <v>Inline, using types.h</v>
      </c>
      <c r="I3" t="s">
        <v>62</v>
      </c>
    </row>
    <row r="4" spans="2:17">
      <c r="B4" t="s">
        <v>2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K4" t="s">
        <v>57</v>
      </c>
      <c r="L4" t="s">
        <v>28</v>
      </c>
      <c r="M4" t="s">
        <v>29</v>
      </c>
      <c r="N4" t="s">
        <v>44</v>
      </c>
      <c r="O4" t="s">
        <v>50</v>
      </c>
      <c r="Q4" t="s">
        <v>63</v>
      </c>
    </row>
    <row r="5" spans="2:17">
      <c r="B5">
        <f>'Arduino M0 Pro'!B10</f>
        <v>4</v>
      </c>
      <c r="C5">
        <f>'Arduino Uno'!L9</f>
        <v>0</v>
      </c>
      <c r="D5">
        <f>'Arduino M0 Pro'!K10</f>
        <v>0</v>
      </c>
      <c r="E5">
        <f>Maple!D9</f>
        <v>9.26</v>
      </c>
      <c r="F5">
        <f>'Arduino Due'!D9</f>
        <v>8.61</v>
      </c>
      <c r="G5">
        <v>0</v>
      </c>
      <c r="H5" s="10"/>
      <c r="I5" s="10">
        <f>Python!D9</f>
        <v>5.698666666666667</v>
      </c>
      <c r="L5" s="10" t="e">
        <f t="shared" ref="L5" si="0">C5/D5</f>
        <v>#DIV/0!</v>
      </c>
      <c r="M5" s="10">
        <f t="shared" ref="M5" si="1">C5/E5</f>
        <v>0</v>
      </c>
      <c r="N5" s="10">
        <f>$C5/F5</f>
        <v>0</v>
      </c>
      <c r="O5" s="10" t="e">
        <f>$C5/G5</f>
        <v>#DIV/0!</v>
      </c>
      <c r="P5" s="10"/>
      <c r="Q5" s="10">
        <f>$C5/I5</f>
        <v>0</v>
      </c>
    </row>
    <row r="6" spans="2:17">
      <c r="B6">
        <f>'Arduino M0 Pro'!B11</f>
        <v>8</v>
      </c>
      <c r="C6">
        <f>'Arduino Uno'!L10</f>
        <v>0</v>
      </c>
      <c r="D6">
        <f>'Arduino M0 Pro'!K11</f>
        <v>59.51</v>
      </c>
      <c r="E6">
        <f>Maple!D10</f>
        <v>19</v>
      </c>
      <c r="F6">
        <f>'Arduino Due'!D10</f>
        <v>17.670000000000002</v>
      </c>
      <c r="G6">
        <f>'Teensy 3.2'!C6</f>
        <v>14.87</v>
      </c>
      <c r="H6" s="10"/>
      <c r="I6" s="10">
        <f>Python!D10</f>
        <v>5.5945</v>
      </c>
      <c r="L6" s="10">
        <f t="shared" ref="L6:L10" si="2">C6/D6</f>
        <v>0</v>
      </c>
      <c r="M6" s="10">
        <f t="shared" ref="M6:M10" si="3">C6/E6</f>
        <v>0</v>
      </c>
      <c r="N6" s="10">
        <f t="shared" ref="N6:N10" si="4">$C6/F6</f>
        <v>0</v>
      </c>
      <c r="O6" s="10">
        <f>$C6/G6</f>
        <v>0</v>
      </c>
      <c r="P6" s="10"/>
      <c r="Q6" s="10">
        <f t="shared" ref="Q6:Q10" si="5">$C6/I6</f>
        <v>0</v>
      </c>
    </row>
    <row r="7" spans="2:17">
      <c r="B7">
        <f>'Arduino M0 Pro'!B12</f>
        <v>16</v>
      </c>
      <c r="C7">
        <f>'Arduino Uno'!L11</f>
        <v>311</v>
      </c>
      <c r="D7">
        <f>'Arduino M0 Pro'!K12</f>
        <v>114.83</v>
      </c>
      <c r="E7">
        <f>Maple!D11</f>
        <v>38.44</v>
      </c>
      <c r="F7">
        <f>'Arduino Due'!D11</f>
        <v>35.69</v>
      </c>
      <c r="G7">
        <f>'Teensy 3.2'!C7</f>
        <v>29.24</v>
      </c>
      <c r="H7" s="10">
        <f>'NXP K66'!D11</f>
        <v>1.3</v>
      </c>
      <c r="I7" s="10">
        <f>Python!D11</f>
        <v>5.5045000000000002</v>
      </c>
      <c r="K7">
        <f t="shared" ref="K7:K10" si="6">C7/C7</f>
        <v>1</v>
      </c>
      <c r="L7" s="10">
        <f t="shared" si="2"/>
        <v>2.7083514760950971</v>
      </c>
      <c r="M7" s="10">
        <f t="shared" si="3"/>
        <v>8.0905306971904274</v>
      </c>
      <c r="N7" s="10">
        <f t="shared" si="4"/>
        <v>8.7139254693191379</v>
      </c>
      <c r="O7" s="10">
        <f>$C7/G7</f>
        <v>10.636114911080712</v>
      </c>
      <c r="P7" s="10"/>
      <c r="Q7" s="10">
        <f t="shared" si="5"/>
        <v>56.499227904441817</v>
      </c>
    </row>
    <row r="8" spans="2:17">
      <c r="B8">
        <f>'Arduino M0 Pro'!B13</f>
        <v>32</v>
      </c>
      <c r="C8">
        <f>'Arduino Uno'!L12</f>
        <v>622</v>
      </c>
      <c r="D8">
        <f>'Arduino M0 Pro'!K13</f>
        <v>226.47</v>
      </c>
      <c r="E8">
        <f>Maple!D12</f>
        <v>77.28</v>
      </c>
      <c r="F8">
        <f>'Arduino Due'!D12</f>
        <v>71.64</v>
      </c>
      <c r="G8">
        <f>'Teensy 3.2'!C8</f>
        <v>58.05</v>
      </c>
      <c r="H8" s="10">
        <f>'NXP K66'!D12</f>
        <v>2.6</v>
      </c>
      <c r="I8" s="10">
        <f>Python!D12</f>
        <v>5.6927500000000002</v>
      </c>
      <c r="K8">
        <f t="shared" si="6"/>
        <v>1</v>
      </c>
      <c r="L8" s="10">
        <f t="shared" si="2"/>
        <v>2.7465006402614032</v>
      </c>
      <c r="M8" s="10">
        <f t="shared" si="3"/>
        <v>8.0486542443064177</v>
      </c>
      <c r="N8" s="10">
        <f t="shared" si="4"/>
        <v>8.6823003908431051</v>
      </c>
      <c r="O8" s="10">
        <f>$C8/G8</f>
        <v>10.714900947459087</v>
      </c>
      <c r="P8" s="10"/>
      <c r="Q8" s="10">
        <f t="shared" si="5"/>
        <v>109.26178033463616</v>
      </c>
    </row>
    <row r="9" spans="2:17">
      <c r="B9">
        <f>'Arduino M0 Pro'!B14</f>
        <v>64</v>
      </c>
      <c r="C9">
        <f>'Arduino Uno'!L13</f>
        <v>1270</v>
      </c>
      <c r="D9">
        <f>'Arduino M0 Pro'!K14</f>
        <v>446.45</v>
      </c>
      <c r="E9">
        <f>Maple!D13</f>
        <v>154.91999999999999</v>
      </c>
      <c r="F9">
        <f>'Arduino Due'!D13</f>
        <v>143.43</v>
      </c>
      <c r="G9">
        <f>'Teensy 3.2'!C9</f>
        <v>115.52</v>
      </c>
      <c r="H9" s="10">
        <f>'NXP K66'!D13</f>
        <v>5.0999999999999996</v>
      </c>
      <c r="I9" s="10">
        <f>Python!D13</f>
        <v>8.3607499999999995</v>
      </c>
      <c r="K9">
        <f t="shared" si="6"/>
        <v>1</v>
      </c>
      <c r="L9" s="10">
        <f t="shared" si="2"/>
        <v>2.8446634561541049</v>
      </c>
      <c r="M9" s="10">
        <f t="shared" si="3"/>
        <v>8.197779499096308</v>
      </c>
      <c r="N9" s="10">
        <f t="shared" si="4"/>
        <v>8.8544934811406257</v>
      </c>
      <c r="O9" s="10">
        <f>$C9/G9</f>
        <v>10.993767313019392</v>
      </c>
      <c r="P9" s="10"/>
      <c r="Q9" s="10">
        <f t="shared" si="5"/>
        <v>151.90024818347638</v>
      </c>
    </row>
    <row r="10" spans="2:17">
      <c r="B10">
        <f>'Arduino M0 Pro'!B15</f>
        <v>128</v>
      </c>
      <c r="C10">
        <f>'Arduino Uno'!L14</f>
        <v>2522</v>
      </c>
      <c r="D10">
        <f>'Arduino M0 Pro'!K15</f>
        <v>892.74</v>
      </c>
      <c r="E10">
        <f>Maple!D14</f>
        <v>310.14999999999998</v>
      </c>
      <c r="F10">
        <f>'Arduino Due'!D14</f>
        <v>286.93</v>
      </c>
      <c r="G10">
        <f>'Teensy 3.2'!C10</f>
        <v>230.49</v>
      </c>
      <c r="H10" s="10">
        <f>'NXP K66'!D14</f>
        <v>10</v>
      </c>
      <c r="I10" s="10">
        <f>Python!D14</f>
        <v>8.7690000000000001</v>
      </c>
      <c r="K10">
        <f t="shared" si="6"/>
        <v>1</v>
      </c>
      <c r="L10" s="10">
        <f t="shared" si="2"/>
        <v>2.8250106413961511</v>
      </c>
      <c r="M10" s="10">
        <f t="shared" si="3"/>
        <v>8.1315492503627276</v>
      </c>
      <c r="N10" s="10">
        <f t="shared" si="4"/>
        <v>8.789600250932283</v>
      </c>
      <c r="O10" s="10">
        <f>$C10/G10</f>
        <v>10.941906373378455</v>
      </c>
      <c r="P10" s="10"/>
      <c r="Q10" s="10">
        <f t="shared" si="5"/>
        <v>287.60405975595847</v>
      </c>
    </row>
    <row r="11" spans="2:17">
      <c r="B11">
        <f>'Arduino M0 Pro'!B16</f>
        <v>256</v>
      </c>
      <c r="C11">
        <f>'Arduino Uno'!L15</f>
        <v>0</v>
      </c>
      <c r="D11">
        <f>'Arduino M0 Pro'!K16</f>
        <v>1783.68</v>
      </c>
      <c r="E11">
        <f>Maple!D15</f>
        <v>620.58000000000004</v>
      </c>
      <c r="F11">
        <f>'Arduino Due'!D15</f>
        <v>573.83000000000004</v>
      </c>
      <c r="G11">
        <f>'Teensy 3.2'!C11</f>
        <v>460.29</v>
      </c>
      <c r="H11" s="10">
        <f>'NXP K66'!D15</f>
        <v>19.899999999999999</v>
      </c>
      <c r="I11" s="10">
        <f>Python!D15</f>
        <v>10.97575</v>
      </c>
      <c r="L11" s="10"/>
      <c r="M11" s="10"/>
      <c r="N11" s="10"/>
      <c r="O11" s="10"/>
      <c r="P11" s="10"/>
      <c r="Q11" s="10"/>
    </row>
    <row r="12" spans="2:17">
      <c r="B12">
        <f>'Arduino M0 Pro'!B17</f>
        <v>512</v>
      </c>
      <c r="C12">
        <f>'Arduino Uno'!L16</f>
        <v>0</v>
      </c>
      <c r="D12">
        <f>'Arduino M0 Pro'!K17</f>
        <v>3567.42</v>
      </c>
      <c r="E12">
        <f>Maple!D16</f>
        <v>1241.3699999999999</v>
      </c>
      <c r="F12">
        <f>'Arduino Due'!D16</f>
        <v>1147.53</v>
      </c>
      <c r="G12">
        <f>'Teensy 3.2'!C12</f>
        <v>919.99</v>
      </c>
      <c r="H12" s="10">
        <f>'NXP K66'!D16</f>
        <v>39.6</v>
      </c>
      <c r="I12" s="10">
        <f>Python!D16</f>
        <v>18.0565</v>
      </c>
    </row>
    <row r="13" spans="2:17">
      <c r="B13">
        <f>'Arduino M0 Pro'!B18</f>
        <v>1024</v>
      </c>
      <c r="C13">
        <f>'Arduino Uno'!L17</f>
        <v>0</v>
      </c>
      <c r="D13">
        <f>'Arduino M0 Pro'!K18</f>
        <v>7131.84</v>
      </c>
      <c r="H13" s="10">
        <f>'NXP K66'!D17</f>
        <v>79.2</v>
      </c>
      <c r="I13" s="10">
        <f>Python!D17</f>
        <v>27.3535</v>
      </c>
    </row>
    <row r="15" spans="2:17">
      <c r="C15" t="s">
        <v>20</v>
      </c>
      <c r="D15" t="s">
        <v>5</v>
      </c>
    </row>
    <row r="16" spans="2:17">
      <c r="C16" t="s">
        <v>4</v>
      </c>
      <c r="D16" t="s">
        <v>21</v>
      </c>
    </row>
    <row r="17" spans="1:29">
      <c r="C17">
        <v>6000</v>
      </c>
      <c r="D17" s="4">
        <f>1/C17*1000000</f>
        <v>166.66666666666666</v>
      </c>
    </row>
    <row r="18" spans="1:29">
      <c r="C18">
        <v>8000</v>
      </c>
      <c r="D18" s="4">
        <f t="shared" ref="D18:D21" si="7">1/C18*1000000</f>
        <v>125</v>
      </c>
    </row>
    <row r="19" spans="1:29">
      <c r="C19">
        <v>11025</v>
      </c>
      <c r="D19" s="4">
        <f t="shared" si="7"/>
        <v>90.702947845804985</v>
      </c>
    </row>
    <row r="20" spans="1:29">
      <c r="C20">
        <v>22050</v>
      </c>
      <c r="D20" s="4">
        <f t="shared" si="7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9">
      <c r="C21">
        <v>44100</v>
      </c>
      <c r="D21" s="4">
        <f t="shared" si="7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3" spans="1:29">
      <c r="C23" t="str">
        <f>'Arduino Uno'!L5</f>
        <v>Arduino Uno</v>
      </c>
      <c r="D23" s="4" t="str">
        <f>'Arduino M0 Pro'!K6</f>
        <v>Arduino M0 Pro</v>
      </c>
      <c r="E23" t="s">
        <v>26</v>
      </c>
      <c r="F23" t="str">
        <f>'Arduino Due'!C6</f>
        <v>Arduino Due</v>
      </c>
      <c r="G23" t="str">
        <f>'Teensy 3.2'!C18</f>
        <v>Teensy 3.1</v>
      </c>
      <c r="H23" t="str">
        <f>'NXP K66'!C6</f>
        <v>K66F</v>
      </c>
      <c r="I23" t="str">
        <f>I1</f>
        <v>Python, PC</v>
      </c>
      <c r="L23">
        <f>48/16</f>
        <v>3</v>
      </c>
      <c r="M23">
        <f>72/16</f>
        <v>4.5</v>
      </c>
      <c r="N23">
        <f>84/16</f>
        <v>5.25</v>
      </c>
      <c r="O23">
        <f>96/16</f>
        <v>6</v>
      </c>
      <c r="P23">
        <f>180/16</f>
        <v>11.25</v>
      </c>
      <c r="Q23">
        <f>2530/16</f>
        <v>158.125</v>
      </c>
      <c r="S23">
        <f>72/48</f>
        <v>1.5</v>
      </c>
      <c r="T23">
        <f>84/72</f>
        <v>1.1666666666666667</v>
      </c>
      <c r="U23">
        <f>96/72</f>
        <v>1.3333333333333333</v>
      </c>
      <c r="V23">
        <f>180/96</f>
        <v>1.875</v>
      </c>
      <c r="X23" t="str">
        <f t="shared" ref="X23:AC23" si="8">C23</f>
        <v>Arduino Uno</v>
      </c>
      <c r="Y23" t="str">
        <f t="shared" si="8"/>
        <v>Arduino M0 Pro</v>
      </c>
      <c r="Z23" t="str">
        <f t="shared" si="8"/>
        <v>Maple</v>
      </c>
      <c r="AA23" t="str">
        <f t="shared" si="8"/>
        <v>Arduino Due</v>
      </c>
      <c r="AB23" t="str">
        <f t="shared" si="8"/>
        <v>Teensy 3.1</v>
      </c>
      <c r="AC23" t="str">
        <f t="shared" si="8"/>
        <v>K66F</v>
      </c>
    </row>
    <row r="24" spans="1:29">
      <c r="C24">
        <f>'Arduino Uno'!L6</f>
        <v>0</v>
      </c>
      <c r="D24" s="4" t="str">
        <f>'Arduino M0 Pro'!K7</f>
        <v>Inline, using types.h</v>
      </c>
      <c r="E24" t="str">
        <f>Maple!C7</f>
        <v>Inline, using types.h</v>
      </c>
      <c r="G24" t="str">
        <f>'Teensy 3.2'!C19</f>
        <v>96 MHz, Optimized</v>
      </c>
      <c r="H24" t="str">
        <f>'NXP K66'!C7</f>
        <v>Inline, using types.h</v>
      </c>
      <c r="I24" t="str">
        <f>Python!C7</f>
        <v>i5, M540, 2.53 GHz</v>
      </c>
    </row>
    <row r="25" spans="1:29">
      <c r="B25" t="s">
        <v>2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K25" t="s">
        <v>57</v>
      </c>
      <c r="L25" t="s">
        <v>28</v>
      </c>
      <c r="M25" t="s">
        <v>29</v>
      </c>
      <c r="N25" t="s">
        <v>44</v>
      </c>
      <c r="O25" t="s">
        <v>50</v>
      </c>
      <c r="P25" t="s">
        <v>73</v>
      </c>
      <c r="Q25" t="s">
        <v>72</v>
      </c>
      <c r="S25" t="s">
        <v>30</v>
      </c>
      <c r="T25" t="s">
        <v>45</v>
      </c>
      <c r="U25" t="s">
        <v>51</v>
      </c>
      <c r="V25" t="s">
        <v>75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</row>
    <row r="26" spans="1:29">
      <c r="A26" t="str">
        <f>'Arduino Uno'!L7</f>
        <v>float</v>
      </c>
      <c r="B26">
        <f>'Arduino Uno'!B11</f>
        <v>16</v>
      </c>
      <c r="C26" s="4">
        <f>C7</f>
        <v>311</v>
      </c>
      <c r="D26" s="4">
        <f>'Arduino M0 Pro'!K12</f>
        <v>114.83</v>
      </c>
      <c r="E26">
        <f>Maple!D11</f>
        <v>38.44</v>
      </c>
      <c r="F26">
        <f>'Arduino Due'!D11</f>
        <v>35.69</v>
      </c>
      <c r="G26">
        <f>'Teensy 3.2'!C7</f>
        <v>29.24</v>
      </c>
      <c r="H26" s="10">
        <f>'NXP K66'!D11</f>
        <v>1.3</v>
      </c>
      <c r="I26" s="10">
        <f>I7</f>
        <v>5.5045000000000002</v>
      </c>
      <c r="K26">
        <f>C26/C26</f>
        <v>1</v>
      </c>
      <c r="L26" s="6">
        <f t="shared" ref="L26:L37" si="9">C26/D26</f>
        <v>2.7083514760950971</v>
      </c>
      <c r="M26" s="6">
        <f t="shared" ref="M26:M37" si="10">C26/E26</f>
        <v>8.0905306971904274</v>
      </c>
      <c r="N26" s="6">
        <f>$C26/F26</f>
        <v>8.7139254693191379</v>
      </c>
      <c r="O26" s="6">
        <f>$C26/G26</f>
        <v>10.636114911080712</v>
      </c>
      <c r="P26" s="6">
        <f>C26/H26</f>
        <v>239.23076923076923</v>
      </c>
      <c r="Q26" s="6">
        <f>$C26/I26</f>
        <v>56.499227904441817</v>
      </c>
      <c r="R26" s="6"/>
      <c r="S26" s="6">
        <f t="shared" ref="S26:S37" si="11">D26/E26</f>
        <v>2.9872528616024976</v>
      </c>
      <c r="T26" s="6">
        <f t="shared" ref="T26:T37" si="12">E26/F26</f>
        <v>1.0770523956290277</v>
      </c>
      <c r="U26" s="6">
        <f t="shared" ref="U26:U37" si="13">E26/G26</f>
        <v>1.3146374829001368</v>
      </c>
      <c r="V26" s="6">
        <f>G26/H26</f>
        <v>22.492307692307691</v>
      </c>
      <c r="W26" s="6"/>
      <c r="X26" s="6">
        <f t="shared" ref="X26:AC26" si="14">C26/C34</f>
        <v>7.5853658536585362</v>
      </c>
      <c r="Y26" s="6">
        <f t="shared" si="14"/>
        <v>12.604829857299672</v>
      </c>
      <c r="Z26" s="6">
        <f t="shared" si="14"/>
        <v>6.3642384105960259</v>
      </c>
      <c r="AA26" s="6">
        <f t="shared" si="14"/>
        <v>5.499229583975346</v>
      </c>
      <c r="AB26" s="6">
        <f t="shared" si="14"/>
        <v>13.537037037037035</v>
      </c>
      <c r="AC26" s="6">
        <f t="shared" si="14"/>
        <v>1.1818181818181817</v>
      </c>
    </row>
    <row r="27" spans="1:29">
      <c r="B27">
        <f>'Arduino Uno'!B12</f>
        <v>32</v>
      </c>
      <c r="C27" s="4">
        <f t="shared" ref="C27:C29" si="15">C8</f>
        <v>622</v>
      </c>
      <c r="D27" s="4">
        <f>'Arduino M0 Pro'!K13</f>
        <v>226.47</v>
      </c>
      <c r="E27">
        <f>Maple!D12</f>
        <v>77.28</v>
      </c>
      <c r="F27">
        <f>'Arduino Due'!D12</f>
        <v>71.64</v>
      </c>
      <c r="G27">
        <f>'Teensy 3.2'!C8</f>
        <v>58.05</v>
      </c>
      <c r="H27" s="10">
        <f>'NXP K66'!D12</f>
        <v>2.6</v>
      </c>
      <c r="I27" s="10">
        <f t="shared" ref="I27:I29" si="16">I8</f>
        <v>5.6927500000000002</v>
      </c>
      <c r="K27">
        <f t="shared" ref="K27:K37" si="17">C27/C27</f>
        <v>1</v>
      </c>
      <c r="L27" s="6">
        <f t="shared" si="9"/>
        <v>2.7465006402614032</v>
      </c>
      <c r="M27" s="6">
        <f t="shared" si="10"/>
        <v>8.0486542443064177</v>
      </c>
      <c r="N27" s="6">
        <f t="shared" ref="N27:N37" si="18">$C27/F27</f>
        <v>8.6823003908431051</v>
      </c>
      <c r="O27" s="6">
        <f t="shared" ref="O27:O37" si="19">$C27/G27</f>
        <v>10.714900947459087</v>
      </c>
      <c r="P27" s="6">
        <f t="shared" ref="P27:P37" si="20">C27/H27</f>
        <v>239.23076923076923</v>
      </c>
      <c r="Q27" s="6">
        <f t="shared" ref="Q27:Q37" si="21">$C27/I27</f>
        <v>109.26178033463616</v>
      </c>
      <c r="R27" s="6"/>
      <c r="S27" s="6">
        <f t="shared" si="11"/>
        <v>2.9305124223602483</v>
      </c>
      <c r="T27" s="6">
        <f t="shared" si="12"/>
        <v>1.0787269681742044</v>
      </c>
      <c r="U27" s="6">
        <f t="shared" si="13"/>
        <v>1.3312661498708012</v>
      </c>
      <c r="V27" s="6">
        <f t="shared" ref="V27:V37" si="22">G27/H27</f>
        <v>22.326923076923077</v>
      </c>
      <c r="W27" s="6"/>
      <c r="X27" s="6">
        <f t="shared" ref="X27:AA29" si="23">C27/C35</f>
        <v>7.8734177215189876</v>
      </c>
      <c r="Y27" s="6">
        <f t="shared" si="23"/>
        <v>12.970790378006873</v>
      </c>
      <c r="Z27" s="6">
        <f t="shared" si="23"/>
        <v>6.6563307493540051</v>
      </c>
      <c r="AA27" s="6">
        <f t="shared" si="23"/>
        <v>5.6857142857142859</v>
      </c>
      <c r="AB27" s="6">
        <f t="shared" ref="AB27:AC29" si="24">G27/G35</f>
        <v>13.954326923076922</v>
      </c>
      <c r="AC27" s="6">
        <f t="shared" si="24"/>
        <v>1.3</v>
      </c>
    </row>
    <row r="28" spans="1:29">
      <c r="B28">
        <f>'Arduino Uno'!B13</f>
        <v>64</v>
      </c>
      <c r="C28" s="4">
        <f t="shared" si="15"/>
        <v>1270</v>
      </c>
      <c r="D28" s="4">
        <f>'Arduino M0 Pro'!K14</f>
        <v>446.45</v>
      </c>
      <c r="E28">
        <f>Maple!D13</f>
        <v>154.91999999999999</v>
      </c>
      <c r="F28">
        <f>'Arduino Due'!D13</f>
        <v>143.43</v>
      </c>
      <c r="G28">
        <f>'Teensy 3.2'!C9</f>
        <v>115.52</v>
      </c>
      <c r="H28" s="10">
        <f>'NXP K66'!D13</f>
        <v>5.0999999999999996</v>
      </c>
      <c r="I28" s="10">
        <f t="shared" si="16"/>
        <v>8.3607499999999995</v>
      </c>
      <c r="K28">
        <f t="shared" si="17"/>
        <v>1</v>
      </c>
      <c r="L28" s="6">
        <f t="shared" si="9"/>
        <v>2.8446634561541049</v>
      </c>
      <c r="M28" s="6">
        <f t="shared" si="10"/>
        <v>8.197779499096308</v>
      </c>
      <c r="N28" s="6">
        <f t="shared" si="18"/>
        <v>8.8544934811406257</v>
      </c>
      <c r="O28" s="6">
        <f t="shared" si="19"/>
        <v>10.993767313019392</v>
      </c>
      <c r="P28" s="6">
        <f t="shared" si="20"/>
        <v>249.01960784313727</v>
      </c>
      <c r="Q28" s="6">
        <f t="shared" si="21"/>
        <v>151.90024818347638</v>
      </c>
      <c r="R28" s="6"/>
      <c r="S28" s="6">
        <f t="shared" si="11"/>
        <v>2.8818099664342887</v>
      </c>
      <c r="T28" s="6">
        <f t="shared" si="12"/>
        <v>1.0801087638569336</v>
      </c>
      <c r="U28" s="6">
        <f t="shared" si="13"/>
        <v>1.3410664819944598</v>
      </c>
      <c r="V28" s="6">
        <f t="shared" si="22"/>
        <v>22.650980392156864</v>
      </c>
      <c r="W28" s="6"/>
      <c r="X28" s="6">
        <f t="shared" si="23"/>
        <v>8.193548387096774</v>
      </c>
      <c r="Y28" s="6">
        <f t="shared" si="23"/>
        <v>13.07320644216691</v>
      </c>
      <c r="Z28" s="6">
        <f t="shared" si="23"/>
        <v>6.8066783831282942</v>
      </c>
      <c r="AA28" s="6">
        <f t="shared" si="23"/>
        <v>5.7834677419354836</v>
      </c>
      <c r="AB28" s="6">
        <f t="shared" si="24"/>
        <v>14.13953488372093</v>
      </c>
      <c r="AC28" s="6">
        <f t="shared" si="24"/>
        <v>1.3076923076923077</v>
      </c>
    </row>
    <row r="29" spans="1:29">
      <c r="B29">
        <f>'Arduino Uno'!B14</f>
        <v>128</v>
      </c>
      <c r="C29" s="4">
        <f t="shared" si="15"/>
        <v>2522</v>
      </c>
      <c r="D29" s="4">
        <f>'Arduino M0 Pro'!K15</f>
        <v>892.74</v>
      </c>
      <c r="E29">
        <f>Maple!D14</f>
        <v>310.14999999999998</v>
      </c>
      <c r="F29">
        <f>'Arduino Due'!D14</f>
        <v>286.93</v>
      </c>
      <c r="G29">
        <f>'Teensy 3.2'!C10</f>
        <v>230.49</v>
      </c>
      <c r="H29" s="10">
        <f>'NXP K66'!D14</f>
        <v>10</v>
      </c>
      <c r="I29" s="10">
        <f t="shared" si="16"/>
        <v>8.7690000000000001</v>
      </c>
      <c r="K29">
        <f t="shared" si="17"/>
        <v>1</v>
      </c>
      <c r="L29" s="6">
        <f t="shared" si="9"/>
        <v>2.8250106413961511</v>
      </c>
      <c r="M29" s="6">
        <f t="shared" si="10"/>
        <v>8.1315492503627276</v>
      </c>
      <c r="N29" s="6">
        <f t="shared" si="18"/>
        <v>8.789600250932283</v>
      </c>
      <c r="O29" s="6">
        <f t="shared" si="19"/>
        <v>10.941906373378455</v>
      </c>
      <c r="P29" s="6">
        <f t="shared" si="20"/>
        <v>252.2</v>
      </c>
      <c r="Q29" s="6">
        <f t="shared" si="21"/>
        <v>287.60405975595847</v>
      </c>
      <c r="R29" s="6"/>
      <c r="S29" s="6">
        <f t="shared" si="11"/>
        <v>2.8784136708044499</v>
      </c>
      <c r="T29" s="6">
        <f t="shared" si="12"/>
        <v>1.0809256613111211</v>
      </c>
      <c r="U29" s="6">
        <f t="shared" si="13"/>
        <v>1.3456115232764978</v>
      </c>
      <c r="V29" s="6">
        <f t="shared" si="22"/>
        <v>23.048999999999999</v>
      </c>
      <c r="W29" s="6"/>
      <c r="X29" s="6">
        <f t="shared" si="23"/>
        <v>8.1883116883116891</v>
      </c>
      <c r="Y29" s="6">
        <f t="shared" si="23"/>
        <v>13.215988156920799</v>
      </c>
      <c r="Z29" s="6">
        <f t="shared" si="23"/>
        <v>6.8830448291167325</v>
      </c>
      <c r="AA29" s="6">
        <f t="shared" si="23"/>
        <v>5.83072546230441</v>
      </c>
      <c r="AB29" s="6">
        <f t="shared" si="24"/>
        <v>14.22777777777778</v>
      </c>
      <c r="AC29" s="6">
        <f t="shared" si="24"/>
        <v>1.2820512820512822</v>
      </c>
    </row>
    <row r="30" spans="1:29">
      <c r="A30" t="s">
        <v>76</v>
      </c>
      <c r="B30">
        <f>B26</f>
        <v>16</v>
      </c>
      <c r="C30" s="4">
        <f>'Arduino Uno'!N11</f>
        <v>129</v>
      </c>
      <c r="D30" s="4">
        <f>'Arduino M0 Pro'!M12</f>
        <v>10.77</v>
      </c>
      <c r="E30">
        <f>Maple!E11</f>
        <v>6.04</v>
      </c>
      <c r="F30">
        <f>'Arduino Due'!E11</f>
        <v>6.49</v>
      </c>
      <c r="G30">
        <f>'Teensy 3.2'!D7</f>
        <v>2.16</v>
      </c>
      <c r="H30" s="10">
        <f>H34</f>
        <v>1.1000000000000001</v>
      </c>
      <c r="I30" s="10">
        <f>I26</f>
        <v>5.5045000000000002</v>
      </c>
      <c r="K30">
        <f t="shared" si="17"/>
        <v>1</v>
      </c>
      <c r="L30" s="6">
        <f t="shared" si="9"/>
        <v>11.977715877437326</v>
      </c>
      <c r="M30" s="6">
        <f t="shared" si="10"/>
        <v>21.357615894039736</v>
      </c>
      <c r="N30" s="6">
        <f t="shared" si="18"/>
        <v>19.876733436055471</v>
      </c>
      <c r="O30" s="6">
        <f t="shared" si="19"/>
        <v>59.722222222222221</v>
      </c>
      <c r="P30" s="6">
        <f t="shared" si="20"/>
        <v>117.27272727272727</v>
      </c>
      <c r="Q30" s="6">
        <f t="shared" si="21"/>
        <v>23.435371060041785</v>
      </c>
      <c r="R30" s="6"/>
      <c r="S30" s="6">
        <f t="shared" si="11"/>
        <v>1.7831125827814569</v>
      </c>
      <c r="T30" s="6">
        <f t="shared" si="12"/>
        <v>0.93066255778120177</v>
      </c>
      <c r="U30" s="6">
        <f t="shared" si="13"/>
        <v>2.7962962962962963</v>
      </c>
      <c r="V30" s="6">
        <f t="shared" si="22"/>
        <v>1.9636363636363636</v>
      </c>
      <c r="W30" s="6"/>
      <c r="X30" s="6">
        <f t="shared" ref="X30:AC30" si="25">C30/C34</f>
        <v>3.1463414634146343</v>
      </c>
      <c r="Y30" s="6">
        <f t="shared" si="25"/>
        <v>1.1822173435784853</v>
      </c>
      <c r="Z30" s="6">
        <f t="shared" si="25"/>
        <v>1</v>
      </c>
      <c r="AA30" s="6">
        <f t="shared" si="25"/>
        <v>1</v>
      </c>
      <c r="AB30" s="6">
        <f t="shared" si="25"/>
        <v>1</v>
      </c>
      <c r="AC30" s="6">
        <f t="shared" si="25"/>
        <v>1</v>
      </c>
    </row>
    <row r="31" spans="1:29">
      <c r="B31">
        <f t="shared" ref="B31:B37" si="26">B27</f>
        <v>32</v>
      </c>
      <c r="C31" s="4">
        <f>'Arduino Uno'!N12</f>
        <v>254</v>
      </c>
      <c r="D31" s="4">
        <f>'Arduino M0 Pro'!M13</f>
        <v>20.79</v>
      </c>
      <c r="E31">
        <f>Maple!E12</f>
        <v>11.61</v>
      </c>
      <c r="F31">
        <f>'Arduino Due'!E12</f>
        <v>12.6</v>
      </c>
      <c r="G31">
        <f>'Teensy 3.2'!D8</f>
        <v>4.16</v>
      </c>
      <c r="H31" s="10">
        <f t="shared" ref="H31:H33" si="27">H35</f>
        <v>2</v>
      </c>
      <c r="I31" s="10">
        <f t="shared" ref="I31:I33" si="28">I27</f>
        <v>5.6927500000000002</v>
      </c>
      <c r="K31">
        <f t="shared" si="17"/>
        <v>1</v>
      </c>
      <c r="L31" s="6">
        <f t="shared" si="9"/>
        <v>12.217412217412218</v>
      </c>
      <c r="M31" s="6">
        <f t="shared" si="10"/>
        <v>21.877691645133506</v>
      </c>
      <c r="N31" s="6">
        <f t="shared" si="18"/>
        <v>20.158730158730158</v>
      </c>
      <c r="O31" s="6">
        <f t="shared" si="19"/>
        <v>61.057692307692307</v>
      </c>
      <c r="P31" s="6">
        <f t="shared" si="20"/>
        <v>127</v>
      </c>
      <c r="Q31" s="6">
        <f t="shared" si="21"/>
        <v>44.618154670414121</v>
      </c>
      <c r="R31" s="6"/>
      <c r="S31" s="6">
        <f t="shared" si="11"/>
        <v>1.7906976744186047</v>
      </c>
      <c r="T31" s="6">
        <f t="shared" si="12"/>
        <v>0.92142857142857137</v>
      </c>
      <c r="U31" s="6">
        <f t="shared" si="13"/>
        <v>2.7908653846153846</v>
      </c>
      <c r="V31" s="6">
        <f t="shared" si="22"/>
        <v>2.08</v>
      </c>
      <c r="W31" s="6"/>
      <c r="X31" s="6">
        <f t="shared" ref="X31:AA33" si="29">C31/C35</f>
        <v>3.2151898734177213</v>
      </c>
      <c r="Y31" s="6">
        <f t="shared" si="29"/>
        <v>1.1907216494845361</v>
      </c>
      <c r="Z31" s="6">
        <f t="shared" si="29"/>
        <v>1</v>
      </c>
      <c r="AA31" s="6">
        <f t="shared" si="29"/>
        <v>1</v>
      </c>
      <c r="AB31" s="6">
        <f t="shared" ref="AB31:AC33" si="30">G31/G35</f>
        <v>1</v>
      </c>
      <c r="AC31" s="6">
        <f t="shared" si="30"/>
        <v>1</v>
      </c>
    </row>
    <row r="32" spans="1:29">
      <c r="B32">
        <f t="shared" si="26"/>
        <v>64</v>
      </c>
      <c r="C32" s="4">
        <f>'Arduino Uno'!N13</f>
        <v>503</v>
      </c>
      <c r="D32" s="4">
        <f>'Arduino M0 Pro'!M14</f>
        <v>40.83</v>
      </c>
      <c r="E32">
        <f>Maple!E13</f>
        <v>22.76</v>
      </c>
      <c r="F32">
        <f>'Arduino Due'!E13</f>
        <v>24.8</v>
      </c>
      <c r="G32">
        <f>'Teensy 3.2'!D9</f>
        <v>8.17</v>
      </c>
      <c r="H32" s="10">
        <f t="shared" si="27"/>
        <v>3.9</v>
      </c>
      <c r="I32" s="10">
        <f t="shared" si="28"/>
        <v>8.3607499999999995</v>
      </c>
      <c r="K32">
        <f t="shared" si="17"/>
        <v>1</v>
      </c>
      <c r="L32" s="6">
        <f t="shared" si="9"/>
        <v>12.319373010041637</v>
      </c>
      <c r="M32" s="6">
        <f t="shared" si="10"/>
        <v>22.100175746924428</v>
      </c>
      <c r="N32" s="6">
        <f t="shared" si="18"/>
        <v>20.282258064516128</v>
      </c>
      <c r="O32" s="6">
        <f t="shared" si="19"/>
        <v>61.566707466340269</v>
      </c>
      <c r="P32" s="6">
        <f t="shared" si="20"/>
        <v>128.97435897435898</v>
      </c>
      <c r="Q32" s="6">
        <f t="shared" si="21"/>
        <v>60.162066800227258</v>
      </c>
      <c r="R32" s="6"/>
      <c r="S32" s="6">
        <f t="shared" si="11"/>
        <v>1.7939367311072054</v>
      </c>
      <c r="T32" s="6">
        <f t="shared" si="12"/>
        <v>0.91774193548387095</v>
      </c>
      <c r="U32" s="6">
        <f t="shared" si="13"/>
        <v>2.7858017135862916</v>
      </c>
      <c r="V32" s="6">
        <f t="shared" si="22"/>
        <v>2.094871794871795</v>
      </c>
      <c r="W32" s="6"/>
      <c r="X32" s="6">
        <f t="shared" si="29"/>
        <v>3.2451612903225806</v>
      </c>
      <c r="Y32" s="6">
        <f t="shared" si="29"/>
        <v>1.1956076134699853</v>
      </c>
      <c r="Z32" s="6">
        <f t="shared" si="29"/>
        <v>1</v>
      </c>
      <c r="AA32" s="6">
        <f t="shared" si="29"/>
        <v>1</v>
      </c>
      <c r="AB32" s="6">
        <f t="shared" si="30"/>
        <v>1</v>
      </c>
      <c r="AC32" s="6">
        <f t="shared" si="30"/>
        <v>1</v>
      </c>
    </row>
    <row r="33" spans="1:29">
      <c r="B33">
        <f t="shared" si="26"/>
        <v>128</v>
      </c>
      <c r="C33" s="4">
        <f>'Arduino Uno'!N14</f>
        <v>1002</v>
      </c>
      <c r="D33" s="4">
        <f>'Arduino M0 Pro'!M15</f>
        <v>80.91</v>
      </c>
      <c r="E33">
        <f>Maple!E14</f>
        <v>45.06</v>
      </c>
      <c r="F33">
        <f>'Arduino Due'!E14</f>
        <v>49.21</v>
      </c>
      <c r="G33">
        <f>'Teensy 3.2'!D10</f>
        <v>16.2</v>
      </c>
      <c r="H33" s="10">
        <f t="shared" si="27"/>
        <v>7.8</v>
      </c>
      <c r="I33" s="10">
        <f t="shared" si="28"/>
        <v>8.7690000000000001</v>
      </c>
      <c r="K33">
        <f t="shared" si="17"/>
        <v>1</v>
      </c>
      <c r="L33" s="6">
        <f t="shared" si="9"/>
        <v>12.384130515387469</v>
      </c>
      <c r="M33" s="6">
        <f t="shared" si="10"/>
        <v>22.237017310252995</v>
      </c>
      <c r="N33" s="6">
        <f t="shared" si="18"/>
        <v>20.361715098557202</v>
      </c>
      <c r="O33" s="6">
        <f t="shared" si="19"/>
        <v>61.851851851851855</v>
      </c>
      <c r="P33" s="6">
        <f t="shared" si="20"/>
        <v>128.46153846153845</v>
      </c>
      <c r="Q33" s="6">
        <f t="shared" si="21"/>
        <v>114.26616489907629</v>
      </c>
      <c r="R33" s="6"/>
      <c r="S33" s="6">
        <f t="shared" si="11"/>
        <v>1.79560585885486</v>
      </c>
      <c r="T33" s="6">
        <f t="shared" si="12"/>
        <v>0.91566754724649468</v>
      </c>
      <c r="U33" s="6">
        <f t="shared" si="13"/>
        <v>2.7814814814814817</v>
      </c>
      <c r="V33" s="6">
        <f t="shared" si="22"/>
        <v>2.0769230769230771</v>
      </c>
      <c r="W33" s="6"/>
      <c r="X33" s="6">
        <f t="shared" si="29"/>
        <v>3.2532467532467533</v>
      </c>
      <c r="Y33" s="6">
        <f t="shared" si="29"/>
        <v>1.197779422649889</v>
      </c>
      <c r="Z33" s="6">
        <f t="shared" si="29"/>
        <v>1</v>
      </c>
      <c r="AA33" s="6">
        <f t="shared" si="29"/>
        <v>1</v>
      </c>
      <c r="AB33" s="6">
        <f t="shared" si="30"/>
        <v>1</v>
      </c>
      <c r="AC33" s="6">
        <f t="shared" si="30"/>
        <v>1</v>
      </c>
    </row>
    <row r="34" spans="1:29">
      <c r="A34" t="s">
        <v>77</v>
      </c>
      <c r="B34">
        <f t="shared" si="26"/>
        <v>16</v>
      </c>
      <c r="C34" s="4">
        <f>'Arduino Uno'!M11</f>
        <v>41</v>
      </c>
      <c r="D34" s="4">
        <f>'Arduino M0 Pro'!L12</f>
        <v>9.11</v>
      </c>
      <c r="E34">
        <f>Maple!F11</f>
        <v>6.04</v>
      </c>
      <c r="F34">
        <f>'Arduino Due'!F11</f>
        <v>6.49</v>
      </c>
      <c r="G34">
        <f>G30</f>
        <v>2.16</v>
      </c>
      <c r="H34" s="10">
        <f>'NXP K66'!F11</f>
        <v>1.1000000000000001</v>
      </c>
      <c r="I34" s="10">
        <f>I26</f>
        <v>5.5045000000000002</v>
      </c>
      <c r="K34">
        <f t="shared" si="17"/>
        <v>1</v>
      </c>
      <c r="L34" s="6">
        <f t="shared" si="9"/>
        <v>4.5005488474204176</v>
      </c>
      <c r="M34" s="6">
        <f t="shared" si="10"/>
        <v>6.7880794701986753</v>
      </c>
      <c r="N34" s="6">
        <f t="shared" si="18"/>
        <v>6.3174114021571643</v>
      </c>
      <c r="O34" s="6">
        <f t="shared" si="19"/>
        <v>18.981481481481481</v>
      </c>
      <c r="P34" s="6">
        <f t="shared" si="20"/>
        <v>37.272727272727266</v>
      </c>
      <c r="Q34" s="6">
        <f t="shared" si="21"/>
        <v>7.4484512671450629</v>
      </c>
      <c r="R34" s="6"/>
      <c r="S34" s="6">
        <f t="shared" si="11"/>
        <v>1.5082781456953642</v>
      </c>
      <c r="T34" s="6">
        <f t="shared" si="12"/>
        <v>0.93066255778120177</v>
      </c>
      <c r="U34" s="6">
        <f t="shared" si="13"/>
        <v>2.7962962962962963</v>
      </c>
      <c r="V34" s="6">
        <f t="shared" si="22"/>
        <v>1.9636363636363636</v>
      </c>
      <c r="W34" s="6"/>
      <c r="X34" s="6"/>
      <c r="Y34" s="6"/>
      <c r="Z34" s="6"/>
      <c r="AA34" s="6"/>
    </row>
    <row r="35" spans="1:29">
      <c r="B35">
        <f t="shared" si="26"/>
        <v>32</v>
      </c>
      <c r="C35" s="4">
        <f>'Arduino Uno'!M12</f>
        <v>79</v>
      </c>
      <c r="D35" s="4">
        <f>'Arduino M0 Pro'!L13</f>
        <v>17.46</v>
      </c>
      <c r="E35">
        <f>Maple!F12</f>
        <v>11.61</v>
      </c>
      <c r="F35">
        <f>'Arduino Due'!F12</f>
        <v>12.6</v>
      </c>
      <c r="G35">
        <f t="shared" ref="G35:G37" si="31">G31</f>
        <v>4.16</v>
      </c>
      <c r="H35" s="10">
        <f>'NXP K66'!F12</f>
        <v>2</v>
      </c>
      <c r="I35" s="10">
        <f t="shared" ref="I35:I37" si="32">I27</f>
        <v>5.6927500000000002</v>
      </c>
      <c r="K35">
        <f t="shared" si="17"/>
        <v>1</v>
      </c>
      <c r="L35" s="6">
        <f t="shared" si="9"/>
        <v>4.5246277205040091</v>
      </c>
      <c r="M35" s="6">
        <f t="shared" si="10"/>
        <v>6.804478897502154</v>
      </c>
      <c r="N35" s="6">
        <f t="shared" si="18"/>
        <v>6.2698412698412698</v>
      </c>
      <c r="O35" s="6">
        <f t="shared" si="19"/>
        <v>18.990384615384613</v>
      </c>
      <c r="P35" s="6">
        <f t="shared" si="20"/>
        <v>39.5</v>
      </c>
      <c r="Q35" s="6">
        <f t="shared" si="21"/>
        <v>13.877300074656361</v>
      </c>
      <c r="R35" s="6"/>
      <c r="S35" s="6">
        <f t="shared" si="11"/>
        <v>1.5038759689922483</v>
      </c>
      <c r="T35" s="6">
        <f t="shared" si="12"/>
        <v>0.92142857142857137</v>
      </c>
      <c r="U35" s="6">
        <f t="shared" si="13"/>
        <v>2.7908653846153846</v>
      </c>
      <c r="V35" s="6">
        <f t="shared" si="22"/>
        <v>2.08</v>
      </c>
      <c r="W35" s="6"/>
      <c r="X35" s="6"/>
      <c r="Y35" s="6"/>
      <c r="Z35" s="6"/>
      <c r="AA35" s="6"/>
    </row>
    <row r="36" spans="1:29">
      <c r="B36">
        <f>B32</f>
        <v>64</v>
      </c>
      <c r="C36" s="4">
        <f>'Arduino Uno'!M13</f>
        <v>155</v>
      </c>
      <c r="D36" s="4">
        <f>'Arduino M0 Pro'!L14</f>
        <v>34.15</v>
      </c>
      <c r="E36">
        <f>Maple!F13</f>
        <v>22.76</v>
      </c>
      <c r="F36">
        <f>'Arduino Due'!F13</f>
        <v>24.8</v>
      </c>
      <c r="G36">
        <f t="shared" si="31"/>
        <v>8.17</v>
      </c>
      <c r="H36" s="10">
        <f>'NXP K66'!F13</f>
        <v>3.9</v>
      </c>
      <c r="I36" s="10">
        <f t="shared" si="32"/>
        <v>8.3607499999999995</v>
      </c>
      <c r="K36">
        <f t="shared" si="17"/>
        <v>1</v>
      </c>
      <c r="L36" s="6">
        <f t="shared" si="9"/>
        <v>4.5387994143484631</v>
      </c>
      <c r="M36" s="6">
        <f t="shared" si="10"/>
        <v>6.8101933216168709</v>
      </c>
      <c r="N36" s="6">
        <f t="shared" si="18"/>
        <v>6.25</v>
      </c>
      <c r="O36" s="6">
        <f t="shared" si="19"/>
        <v>18.971848225214199</v>
      </c>
      <c r="P36" s="6">
        <f t="shared" si="20"/>
        <v>39.743589743589745</v>
      </c>
      <c r="Q36" s="6">
        <f t="shared" si="21"/>
        <v>18.539006668062076</v>
      </c>
      <c r="R36" s="6"/>
      <c r="S36" s="6">
        <f t="shared" si="11"/>
        <v>1.5004393673110719</v>
      </c>
      <c r="T36" s="6">
        <f t="shared" si="12"/>
        <v>0.91774193548387095</v>
      </c>
      <c r="U36" s="6">
        <f t="shared" si="13"/>
        <v>2.7858017135862916</v>
      </c>
      <c r="V36" s="6">
        <f t="shared" si="22"/>
        <v>2.094871794871795</v>
      </c>
      <c r="W36" s="6"/>
      <c r="X36" s="6"/>
      <c r="Y36" s="6"/>
      <c r="Z36" s="6"/>
      <c r="AA36" s="6"/>
    </row>
    <row r="37" spans="1:29">
      <c r="B37">
        <f t="shared" si="26"/>
        <v>128</v>
      </c>
      <c r="C37" s="4">
        <f>'Arduino Uno'!M14</f>
        <v>308</v>
      </c>
      <c r="D37" s="4">
        <f>'Arduino M0 Pro'!L15</f>
        <v>67.55</v>
      </c>
      <c r="E37">
        <f>Maple!F14</f>
        <v>45.06</v>
      </c>
      <c r="F37">
        <f>'Arduino Due'!F14</f>
        <v>49.21</v>
      </c>
      <c r="G37">
        <f t="shared" si="31"/>
        <v>16.2</v>
      </c>
      <c r="H37" s="10">
        <f>'NXP K66'!F14</f>
        <v>7.8</v>
      </c>
      <c r="I37" s="10">
        <f t="shared" si="32"/>
        <v>8.7690000000000001</v>
      </c>
      <c r="K37">
        <f t="shared" si="17"/>
        <v>1</v>
      </c>
      <c r="L37" s="6">
        <f t="shared" si="9"/>
        <v>4.5595854922279795</v>
      </c>
      <c r="M37" s="6">
        <f t="shared" si="10"/>
        <v>6.8353306702174876</v>
      </c>
      <c r="N37" s="6">
        <f t="shared" si="18"/>
        <v>6.2588904694167855</v>
      </c>
      <c r="O37" s="6">
        <f t="shared" si="19"/>
        <v>19.012345679012345</v>
      </c>
      <c r="P37" s="6">
        <f t="shared" si="20"/>
        <v>39.487179487179489</v>
      </c>
      <c r="Q37" s="6">
        <f t="shared" si="21"/>
        <v>35.12373132626297</v>
      </c>
      <c r="R37" s="6"/>
      <c r="S37" s="6">
        <f t="shared" si="11"/>
        <v>1.4991122947181534</v>
      </c>
      <c r="T37" s="6">
        <f t="shared" si="12"/>
        <v>0.91566754724649468</v>
      </c>
      <c r="U37" s="6">
        <f t="shared" si="13"/>
        <v>2.7814814814814817</v>
      </c>
      <c r="V37" s="6">
        <f t="shared" si="22"/>
        <v>2.0769230769230771</v>
      </c>
      <c r="W37" s="6"/>
      <c r="X37" s="6"/>
      <c r="Y37" s="6"/>
      <c r="Z37" s="6"/>
      <c r="AA37" s="6"/>
    </row>
    <row r="39" spans="1:29">
      <c r="A39" t="str">
        <f>A26</f>
        <v>float</v>
      </c>
      <c r="B39" t="s">
        <v>54</v>
      </c>
      <c r="C39" s="8">
        <f>1/(C27*0.000001)</f>
        <v>1607.7170418006433</v>
      </c>
      <c r="D39" s="8">
        <f t="shared" ref="D39:G39" si="33">1/(D27*0.000001)</f>
        <v>4415.5958846646354</v>
      </c>
      <c r="E39" s="8">
        <f t="shared" si="33"/>
        <v>12939.958592132507</v>
      </c>
      <c r="F39" s="8">
        <f t="shared" si="33"/>
        <v>13958.682300390843</v>
      </c>
      <c r="G39" s="8">
        <f t="shared" si="33"/>
        <v>17226.528854435834</v>
      </c>
      <c r="H39" s="8">
        <f t="shared" ref="H39" si="34">1/(H27*0.000001)</f>
        <v>384615.38461538462</v>
      </c>
      <c r="I39" s="8">
        <f>1/(I27*0.000001)</f>
        <v>175662.02626147293</v>
      </c>
      <c r="J39" t="s">
        <v>4</v>
      </c>
      <c r="K39" s="9">
        <f t="shared" ref="K39:P39" si="35">$C$36/C28</f>
        <v>0.12204724409448819</v>
      </c>
      <c r="L39" s="9">
        <f t="shared" si="35"/>
        <v>0.3471833351999104</v>
      </c>
      <c r="M39" s="9">
        <f t="shared" si="35"/>
        <v>1.0005163955589982</v>
      </c>
      <c r="N39" s="9">
        <f t="shared" si="35"/>
        <v>1.0806665272258245</v>
      </c>
      <c r="O39" s="9">
        <f t="shared" si="35"/>
        <v>1.3417590027700832</v>
      </c>
      <c r="P39" s="9">
        <f t="shared" si="35"/>
        <v>30.3921568627451</v>
      </c>
      <c r="Q39" s="9">
        <f>$C$37/I29</f>
        <v>35.12373132626297</v>
      </c>
    </row>
    <row r="40" spans="1:29">
      <c r="A40" t="str">
        <f>A30</f>
        <v>int32</v>
      </c>
      <c r="B40" t="s">
        <v>54</v>
      </c>
      <c r="C40" s="8">
        <f>1/(C31*0.000001)</f>
        <v>3937.0078740157483</v>
      </c>
      <c r="D40" s="8">
        <f t="shared" ref="D40:G40" si="36">1/(D31*0.000001)</f>
        <v>48100.048100048101</v>
      </c>
      <c r="E40" s="8">
        <f t="shared" si="36"/>
        <v>86132.644272179168</v>
      </c>
      <c r="F40" s="8">
        <f t="shared" si="36"/>
        <v>79365.079365079364</v>
      </c>
      <c r="G40" s="8">
        <f t="shared" si="36"/>
        <v>240384.61538461538</v>
      </c>
      <c r="H40" s="8">
        <f t="shared" ref="H40" si="37">1/(H31*0.000001)</f>
        <v>500000</v>
      </c>
      <c r="I40" s="8">
        <f t="shared" ref="I40" si="38">1/(I31*0.000001)</f>
        <v>175662.02626147293</v>
      </c>
      <c r="J40" t="s">
        <v>4</v>
      </c>
      <c r="K40" s="9">
        <f t="shared" ref="K40:P40" si="39">$C$36/C32</f>
        <v>0.30815109343936381</v>
      </c>
      <c r="L40" s="9">
        <f t="shared" si="39"/>
        <v>3.7962282635317171</v>
      </c>
      <c r="M40" s="9">
        <f t="shared" si="39"/>
        <v>6.8101933216168709</v>
      </c>
      <c r="N40" s="9">
        <f t="shared" si="39"/>
        <v>6.25</v>
      </c>
      <c r="O40" s="9">
        <f t="shared" si="39"/>
        <v>18.971848225214199</v>
      </c>
      <c r="P40" s="9">
        <f t="shared" si="39"/>
        <v>39.743589743589745</v>
      </c>
      <c r="Q40" s="9">
        <f>Q39</f>
        <v>35.12373132626297</v>
      </c>
    </row>
    <row r="41" spans="1:29">
      <c r="A41" t="str">
        <f>A34</f>
        <v>int16</v>
      </c>
      <c r="B41" t="s">
        <v>54</v>
      </c>
      <c r="C41" s="8">
        <f>1/(C35*0.000001)</f>
        <v>12658.227848101267</v>
      </c>
      <c r="D41" s="8">
        <f t="shared" ref="D41:G41" si="40">1/(D35*0.000001)</f>
        <v>57273.768613974804</v>
      </c>
      <c r="E41" s="8">
        <f t="shared" si="40"/>
        <v>86132.644272179168</v>
      </c>
      <c r="F41" s="8">
        <f t="shared" si="40"/>
        <v>79365.079365079364</v>
      </c>
      <c r="G41" s="8">
        <f t="shared" si="40"/>
        <v>240384.61538461538</v>
      </c>
      <c r="H41" s="8">
        <f t="shared" ref="H41" si="41">1/(H35*0.000001)</f>
        <v>500000</v>
      </c>
      <c r="I41" s="8">
        <f t="shared" ref="I41" si="42">1/(I35*0.000001)</f>
        <v>175662.02626147293</v>
      </c>
      <c r="J41" t="s">
        <v>4</v>
      </c>
      <c r="K41" s="9">
        <f>$C$36/C36</f>
        <v>1</v>
      </c>
      <c r="L41" s="9">
        <f t="shared" ref="L41:P41" si="43">$C$36/D36</f>
        <v>4.5387994143484631</v>
      </c>
      <c r="M41" s="9">
        <f t="shared" si="43"/>
        <v>6.8101933216168709</v>
      </c>
      <c r="N41" s="9">
        <f t="shared" si="43"/>
        <v>6.25</v>
      </c>
      <c r="O41" s="9">
        <f t="shared" si="43"/>
        <v>18.971848225214199</v>
      </c>
      <c r="P41" s="9">
        <f t="shared" si="43"/>
        <v>39.743589743589745</v>
      </c>
      <c r="Q41" s="9">
        <f>Q40</f>
        <v>35.12373132626297</v>
      </c>
    </row>
    <row r="59" spans="2:10">
      <c r="B59" t="s">
        <v>55</v>
      </c>
      <c r="G59">
        <v>250</v>
      </c>
      <c r="J59" t="s">
        <v>4</v>
      </c>
    </row>
    <row r="60" spans="2:10">
      <c r="C60" t="str">
        <f>C23</f>
        <v>Arduino Uno</v>
      </c>
      <c r="D60" t="str">
        <f t="shared" ref="D60:H60" si="44">D23</f>
        <v>Arduino M0 Pro</v>
      </c>
      <c r="E60" t="str">
        <f t="shared" si="44"/>
        <v>Maple</v>
      </c>
      <c r="F60" t="str">
        <f t="shared" si="44"/>
        <v>Arduino Due</v>
      </c>
      <c r="G60" t="str">
        <f t="shared" si="44"/>
        <v>Teensy 3.1</v>
      </c>
      <c r="H60" t="str">
        <f t="shared" si="44"/>
        <v>K66F</v>
      </c>
      <c r="I60" t="str">
        <f>I23</f>
        <v>Python, PC</v>
      </c>
    </row>
    <row r="61" spans="2:10">
      <c r="B61" t="str">
        <f>A26</f>
        <v>float</v>
      </c>
      <c r="C61" s="8">
        <f>SQRT($G$59/((C28*0.000001)/$B28))</f>
        <v>3549.4260376644552</v>
      </c>
      <c r="D61" s="8">
        <f t="shared" ref="D61:G61" si="45">SQRT($G$59/((D28*0.000001)/$B28))</f>
        <v>5986.5081443669142</v>
      </c>
      <c r="E61" s="8">
        <f t="shared" si="45"/>
        <v>10162.633113501566</v>
      </c>
      <c r="F61" s="8">
        <f t="shared" si="45"/>
        <v>10561.849922156138</v>
      </c>
      <c r="G61" s="8">
        <f t="shared" si="45"/>
        <v>11768.778828946262</v>
      </c>
      <c r="H61" s="8">
        <f t="shared" ref="H61" si="46">SQRT($G$59/((H28*0.000001)/$B28))</f>
        <v>56011.203361120395</v>
      </c>
      <c r="I61" s="8">
        <f>SQRT($G$59/((I11*0.000001)/$B11))</f>
        <v>76361.22447565374</v>
      </c>
      <c r="J61" t="s">
        <v>56</v>
      </c>
    </row>
    <row r="62" spans="2:10">
      <c r="B62" t="str">
        <f>A30</f>
        <v>int32</v>
      </c>
      <c r="C62" s="8">
        <f>SQRT($G$59/((C32*0.000001)/$B32))</f>
        <v>5639.9596744324917</v>
      </c>
      <c r="D62" s="8">
        <f t="shared" ref="D62:G62" si="47">SQRT($G$59/((D32*0.000001)/$B32))</f>
        <v>19795.674375415139</v>
      </c>
      <c r="E62" s="8">
        <f t="shared" si="47"/>
        <v>26513.915171382934</v>
      </c>
      <c r="F62" s="8">
        <f t="shared" si="47"/>
        <v>25400.025400038103</v>
      </c>
      <c r="G62" s="8">
        <f t="shared" si="47"/>
        <v>44253.636380814365</v>
      </c>
      <c r="H62" s="8">
        <f t="shared" ref="H62" si="48">SQRT($G$59/((H32*0.000001)/$B32))</f>
        <v>64051.261522034853</v>
      </c>
      <c r="I62" s="8">
        <f>I61</f>
        <v>76361.22447565374</v>
      </c>
      <c r="J62" t="s">
        <v>56</v>
      </c>
    </row>
    <row r="63" spans="2:10">
      <c r="B63" t="str">
        <f>A34</f>
        <v>int16</v>
      </c>
      <c r="C63" s="8">
        <f>SQRT($G$59/((C36*0.000001)/$B36))</f>
        <v>10160.010160015239</v>
      </c>
      <c r="D63" s="8">
        <f t="shared" ref="D63:G63" si="49">SQRT($G$59/((D36*0.000001)/$B36))</f>
        <v>21645.351229957632</v>
      </c>
      <c r="E63" s="8">
        <f t="shared" si="49"/>
        <v>26513.915171382934</v>
      </c>
      <c r="F63" s="8">
        <f t="shared" si="49"/>
        <v>25400.025400038103</v>
      </c>
      <c r="G63" s="8">
        <f t="shared" si="49"/>
        <v>44253.636380814365</v>
      </c>
      <c r="H63" s="8">
        <f t="shared" ref="H63" si="50">SQRT($G$59/((H36*0.000001)/$B36))</f>
        <v>64051.261522034853</v>
      </c>
      <c r="I63" s="8">
        <f>I62</f>
        <v>76361.22447565374</v>
      </c>
      <c r="J63" t="s">
        <v>56</v>
      </c>
    </row>
  </sheetData>
  <conditionalFormatting sqref="C26:I37">
    <cfRule type="cellIs" dxfId="14" priority="11" stopIfTrue="1" operator="lessThan">
      <formula>$D$21</formula>
    </cfRule>
    <cfRule type="cellIs" dxfId="13" priority="12" stopIfTrue="1" operator="lessThan">
      <formula>$D$20</formula>
    </cfRule>
    <cfRule type="cellIs" dxfId="12" priority="13" stopIfTrue="1" operator="lessThan">
      <formula>$D$19</formula>
    </cfRule>
    <cfRule type="cellIs" dxfId="11" priority="14" stopIfTrue="1" operator="lessThan">
      <formula>$D$18</formula>
    </cfRule>
    <cfRule type="cellIs" dxfId="10" priority="15" stopIfTrue="1" operator="greaterThan">
      <formula>$D$18</formula>
    </cfRule>
  </conditionalFormatting>
  <conditionalFormatting sqref="C39:I41">
    <cfRule type="cellIs" dxfId="9" priority="6" stopIfTrue="1" operator="greaterThan">
      <formula>$C$21</formula>
    </cfRule>
    <cfRule type="cellIs" dxfId="8" priority="7" stopIfTrue="1" operator="greaterThan">
      <formula>$C$20</formula>
    </cfRule>
    <cfRule type="cellIs" dxfId="7" priority="8" stopIfTrue="1" operator="greaterThan">
      <formula>$C$19</formula>
    </cfRule>
    <cfRule type="cellIs" dxfId="6" priority="9" stopIfTrue="1" operator="greaterThan">
      <formula>$C$18</formula>
    </cfRule>
    <cfRule type="cellIs" dxfId="5" priority="10" stopIfTrue="1" operator="lessThan">
      <formula>$C$18</formula>
    </cfRule>
  </conditionalFormatting>
  <conditionalFormatting sqref="C61:I63">
    <cfRule type="cellIs" dxfId="4" priority="1" stopIfTrue="1" operator="greaterThan">
      <formula>$C$21</formula>
    </cfRule>
    <cfRule type="cellIs" dxfId="3" priority="2" stopIfTrue="1" operator="greaterThan">
      <formula>$C$20</formula>
    </cfRule>
    <cfRule type="cellIs" dxfId="2" priority="3" stopIfTrue="1" operator="greaterThan">
      <formula>$C$19</formula>
    </cfRule>
    <cfRule type="cellIs" dxfId="1" priority="4" stopIfTrue="1" operator="greaterThan">
      <formula>$C$18</formula>
    </cfRule>
    <cfRule type="cellIs" dxfId="0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workbookViewId="0">
      <selection activeCell="I14" sqref="I14"/>
    </sheetView>
  </sheetViews>
  <sheetFormatPr defaultRowHeight="15"/>
  <cols>
    <col min="11" max="12" width="9.140625" style="3"/>
  </cols>
  <sheetData>
    <row r="2" spans="2:14">
      <c r="B2" t="s">
        <v>37</v>
      </c>
    </row>
    <row r="3" spans="2:14">
      <c r="B3" t="s">
        <v>38</v>
      </c>
    </row>
    <row r="4" spans="2:14">
      <c r="B4" t="s">
        <v>39</v>
      </c>
    </row>
    <row r="5" spans="2:14">
      <c r="I5" t="s">
        <v>16</v>
      </c>
      <c r="L5" t="s">
        <v>16</v>
      </c>
    </row>
    <row r="6" spans="2:14">
      <c r="I6" t="s">
        <v>17</v>
      </c>
    </row>
    <row r="7" spans="2:14">
      <c r="B7" t="s">
        <v>10</v>
      </c>
      <c r="F7" t="s">
        <v>11</v>
      </c>
      <c r="I7" t="s">
        <v>18</v>
      </c>
      <c r="L7" t="s">
        <v>17</v>
      </c>
      <c r="M7" t="s">
        <v>22</v>
      </c>
      <c r="N7" t="s">
        <v>23</v>
      </c>
    </row>
    <row r="8" spans="2:14">
      <c r="B8" t="s">
        <v>2</v>
      </c>
      <c r="C8" t="s">
        <v>12</v>
      </c>
      <c r="D8" t="s">
        <v>13</v>
      </c>
      <c r="F8" t="s">
        <v>12</v>
      </c>
      <c r="G8" t="s">
        <v>13</v>
      </c>
      <c r="I8" t="s">
        <v>12</v>
      </c>
      <c r="J8" t="s">
        <v>13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</row>
    <row r="9" spans="2:14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14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14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311</v>
      </c>
      <c r="M11">
        <v>41</v>
      </c>
      <c r="N11">
        <v>129</v>
      </c>
    </row>
    <row r="12" spans="2:14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622</v>
      </c>
      <c r="M12">
        <v>79</v>
      </c>
      <c r="N12">
        <v>254</v>
      </c>
    </row>
    <row r="13" spans="2:14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1270</v>
      </c>
      <c r="M13">
        <v>155</v>
      </c>
      <c r="N13">
        <v>503</v>
      </c>
    </row>
    <row r="14" spans="2:14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2522</v>
      </c>
      <c r="M14">
        <v>308</v>
      </c>
      <c r="N14">
        <v>1002</v>
      </c>
    </row>
    <row r="15" spans="2:14">
      <c r="B15">
        <v>256</v>
      </c>
      <c r="M15">
        <v>612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14</v>
      </c>
    </row>
    <row r="19" spans="2:9">
      <c r="C19" t="s">
        <v>15</v>
      </c>
      <c r="F19" t="s">
        <v>15</v>
      </c>
      <c r="I19" t="s">
        <v>15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D25" sqref="D25"/>
    </sheetView>
  </sheetViews>
  <sheetFormatPr defaultRowHeight="15"/>
  <sheetData>
    <row r="2" spans="2:15">
      <c r="B2" t="s">
        <v>34</v>
      </c>
    </row>
    <row r="3" spans="2:15">
      <c r="B3" t="s">
        <v>35</v>
      </c>
    </row>
    <row r="4" spans="2:15">
      <c r="B4" t="s">
        <v>36</v>
      </c>
    </row>
    <row r="6" spans="2:15">
      <c r="C6" t="s">
        <v>19</v>
      </c>
      <c r="K6" t="s">
        <v>19</v>
      </c>
    </row>
    <row r="7" spans="2:15">
      <c r="C7" t="s">
        <v>0</v>
      </c>
      <c r="K7" t="s">
        <v>24</v>
      </c>
    </row>
    <row r="8" spans="2:15">
      <c r="C8" t="s">
        <v>1</v>
      </c>
      <c r="E8" t="s">
        <v>7</v>
      </c>
      <c r="H8" t="s">
        <v>8</v>
      </c>
      <c r="K8" t="s">
        <v>17</v>
      </c>
      <c r="L8" t="s">
        <v>77</v>
      </c>
      <c r="M8" t="s">
        <v>76</v>
      </c>
    </row>
    <row r="9" spans="2:15">
      <c r="B9" t="s">
        <v>2</v>
      </c>
      <c r="C9" t="s">
        <v>12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33</v>
      </c>
    </row>
    <row r="3" spans="2:6">
      <c r="B3" s="5" t="s">
        <v>31</v>
      </c>
    </row>
    <row r="4" spans="2:6">
      <c r="B4" s="5" t="s">
        <v>32</v>
      </c>
    </row>
    <row r="6" spans="2:6">
      <c r="C6" t="s">
        <v>26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41</v>
      </c>
    </row>
    <row r="3" spans="2:6">
      <c r="B3" s="5" t="s">
        <v>42</v>
      </c>
    </row>
    <row r="4" spans="2:6">
      <c r="B4" s="5" t="s">
        <v>43</v>
      </c>
    </row>
    <row r="6" spans="2:6">
      <c r="C6" t="s">
        <v>40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E5" sqref="E5"/>
    </sheetView>
  </sheetViews>
  <sheetFormatPr defaultRowHeight="15"/>
  <sheetData>
    <row r="2" spans="2:6">
      <c r="B2" t="s">
        <v>78</v>
      </c>
    </row>
    <row r="3" spans="2:6">
      <c r="B3" s="7" t="s">
        <v>74</v>
      </c>
    </row>
    <row r="4" spans="2:6">
      <c r="B4" s="5" t="s">
        <v>46</v>
      </c>
    </row>
    <row r="5" spans="2:6">
      <c r="B5" t="s">
        <v>80</v>
      </c>
      <c r="C5" t="s">
        <v>17</v>
      </c>
      <c r="D5" t="s">
        <v>76</v>
      </c>
    </row>
    <row r="6" spans="2:6">
      <c r="B6" s="5">
        <v>8</v>
      </c>
      <c r="C6">
        <v>14.87</v>
      </c>
      <c r="D6">
        <v>1.1499999999999999</v>
      </c>
      <c r="F6" t="s">
        <v>81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74</v>
      </c>
    </row>
    <row r="18" spans="2:8">
      <c r="C18" t="s">
        <v>49</v>
      </c>
    </row>
    <row r="19" spans="2:8">
      <c r="C19" t="s">
        <v>46</v>
      </c>
    </row>
    <row r="20" spans="2:8">
      <c r="C20" t="s">
        <v>27</v>
      </c>
      <c r="D20" t="s">
        <v>17</v>
      </c>
      <c r="E20" t="s">
        <v>23</v>
      </c>
      <c r="F20" t="s">
        <v>22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47</v>
      </c>
    </row>
    <row r="31" spans="2:8">
      <c r="C31" t="s">
        <v>48</v>
      </c>
      <c r="H31">
        <f>96/72</f>
        <v>1.3333333333333333</v>
      </c>
    </row>
    <row r="32" spans="2:8">
      <c r="C32" t="s">
        <v>27</v>
      </c>
      <c r="D32" t="s">
        <v>17</v>
      </c>
      <c r="E32" t="s">
        <v>23</v>
      </c>
      <c r="F32" t="s">
        <v>22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49</v>
      </c>
    </row>
    <row r="43" spans="2:11">
      <c r="C43" t="s">
        <v>52</v>
      </c>
    </row>
    <row r="44" spans="2:11">
      <c r="C44" t="s">
        <v>27</v>
      </c>
      <c r="D44" t="s">
        <v>17</v>
      </c>
      <c r="E44" t="s">
        <v>23</v>
      </c>
      <c r="F44" t="s">
        <v>22</v>
      </c>
      <c r="H44" t="s">
        <v>53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19" sqref="D19"/>
    </sheetView>
  </sheetViews>
  <sheetFormatPr defaultRowHeight="15"/>
  <sheetData>
    <row r="2" spans="2:6">
      <c r="B2" t="s">
        <v>33</v>
      </c>
    </row>
    <row r="3" spans="2:6">
      <c r="B3" s="5" t="s">
        <v>67</v>
      </c>
    </row>
    <row r="4" spans="2:6">
      <c r="B4" s="5" t="s">
        <v>68</v>
      </c>
    </row>
    <row r="5" spans="2:6">
      <c r="C5" t="s">
        <v>71</v>
      </c>
    </row>
    <row r="6" spans="2:6">
      <c r="C6" t="s">
        <v>69</v>
      </c>
    </row>
    <row r="7" spans="2:6">
      <c r="C7" t="s">
        <v>24</v>
      </c>
    </row>
    <row r="8" spans="2:6">
      <c r="C8" t="s">
        <v>27</v>
      </c>
      <c r="D8" t="s">
        <v>17</v>
      </c>
      <c r="E8" t="s">
        <v>23</v>
      </c>
      <c r="F8" t="s">
        <v>22</v>
      </c>
    </row>
    <row r="9" spans="2:6">
      <c r="B9">
        <v>4</v>
      </c>
      <c r="D9" s="6"/>
      <c r="F9" s="6"/>
    </row>
    <row r="10" spans="2:6">
      <c r="B10">
        <v>8</v>
      </c>
      <c r="D10" s="6"/>
      <c r="F10" s="6"/>
    </row>
    <row r="11" spans="2:6">
      <c r="B11">
        <v>16</v>
      </c>
      <c r="D11" s="6">
        <v>1.3</v>
      </c>
      <c r="F11">
        <v>1.1000000000000001</v>
      </c>
    </row>
    <row r="12" spans="2:6">
      <c r="B12">
        <v>32</v>
      </c>
      <c r="D12" s="6">
        <v>2.6</v>
      </c>
      <c r="F12">
        <v>2</v>
      </c>
    </row>
    <row r="13" spans="2:6">
      <c r="B13">
        <v>64</v>
      </c>
      <c r="D13" s="6">
        <v>5.0999999999999996</v>
      </c>
      <c r="F13">
        <v>3.9</v>
      </c>
    </row>
    <row r="14" spans="2:6">
      <c r="B14">
        <v>128</v>
      </c>
      <c r="D14" s="6">
        <v>10</v>
      </c>
      <c r="F14">
        <v>7.8</v>
      </c>
    </row>
    <row r="15" spans="2:6">
      <c r="B15">
        <v>256</v>
      </c>
      <c r="D15" s="6">
        <v>19.899999999999999</v>
      </c>
      <c r="F15">
        <v>15.6</v>
      </c>
    </row>
    <row r="16" spans="2:6">
      <c r="B16">
        <v>512</v>
      </c>
      <c r="D16" s="6">
        <v>39.6</v>
      </c>
      <c r="F16">
        <v>31.2</v>
      </c>
    </row>
    <row r="17" spans="2:6">
      <c r="B17">
        <v>1024</v>
      </c>
      <c r="D17" s="6">
        <v>79.2</v>
      </c>
      <c r="F17">
        <v>62.2</v>
      </c>
    </row>
    <row r="18" spans="2:6">
      <c r="B18">
        <v>2048</v>
      </c>
      <c r="D18" s="6">
        <v>158.30000000000001</v>
      </c>
      <c r="F18">
        <v>124.4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60</v>
      </c>
      <c r="D6" t="str">
        <f>C6</f>
        <v>Python on PC</v>
      </c>
    </row>
    <row r="7" spans="2:11">
      <c r="C7" t="s">
        <v>64</v>
      </c>
      <c r="D7" t="str">
        <f>C7</f>
        <v>i5, M540, 2.53 GHz</v>
      </c>
    </row>
    <row r="8" spans="2:11">
      <c r="C8" t="s">
        <v>58</v>
      </c>
      <c r="D8" t="s">
        <v>59</v>
      </c>
      <c r="F8" t="s">
        <v>65</v>
      </c>
      <c r="K8" t="s">
        <v>66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2016-08-27T19:27:48Z</dcterms:modified>
</cp:coreProperties>
</file>