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10050"/>
  </bookViews>
  <sheets>
    <sheet name="Sheet1" sheetId="1" r:id="rId1"/>
    <sheet name="Sheet2" sheetId="2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E40" i="1" l="1"/>
  <c r="E41" i="1"/>
  <c r="E38" i="1"/>
  <c r="E35" i="1"/>
  <c r="E36" i="1"/>
  <c r="E33" i="1"/>
  <c r="E30" i="1"/>
  <c r="E31" i="1"/>
  <c r="E24" i="1"/>
  <c r="E25" i="1" s="1"/>
  <c r="E23" i="1"/>
  <c r="E14" i="1"/>
  <c r="E15" i="1"/>
  <c r="E16" i="1"/>
  <c r="E18" i="1" s="1"/>
  <c r="E17" i="1"/>
  <c r="E13" i="1"/>
  <c r="E12" i="1"/>
  <c r="E11" i="1"/>
  <c r="B41" i="1"/>
  <c r="B40" i="1"/>
  <c r="D21" i="1"/>
  <c r="F21" i="1"/>
  <c r="G21" i="1"/>
  <c r="C21" i="1"/>
  <c r="G22" i="1"/>
  <c r="G23" i="1" s="1"/>
  <c r="F22" i="1"/>
  <c r="F23" i="1" s="1"/>
  <c r="F24" i="1" s="1"/>
  <c r="F25" i="1" s="1"/>
  <c r="F31" i="1" s="1"/>
  <c r="G17" i="1"/>
  <c r="G13" i="1"/>
  <c r="F17" i="1"/>
  <c r="F13" i="1"/>
  <c r="F9" i="1"/>
  <c r="F10" i="1"/>
  <c r="G10" i="1" s="1"/>
  <c r="G11" i="1" s="1"/>
  <c r="G12" i="1" s="1"/>
  <c r="G15" i="1" s="1"/>
  <c r="F4" i="1"/>
  <c r="B36" i="1"/>
  <c r="B35" i="1"/>
  <c r="D33" i="1"/>
  <c r="F33" i="1" s="1"/>
  <c r="G33" i="1" s="1"/>
  <c r="H4" i="1"/>
  <c r="C24" i="1"/>
  <c r="C25" i="1" s="1"/>
  <c r="C31" i="1" s="1"/>
  <c r="C36" i="1" s="1"/>
  <c r="C23" i="1"/>
  <c r="D17" i="1"/>
  <c r="C17" i="1"/>
  <c r="D13" i="1"/>
  <c r="C13" i="1"/>
  <c r="D22" i="1"/>
  <c r="D23" i="1" s="1"/>
  <c r="B22" i="1"/>
  <c r="C12" i="1"/>
  <c r="C15" i="1" s="1"/>
  <c r="C11" i="1"/>
  <c r="D11" i="1" s="1"/>
  <c r="G9" i="1" l="1"/>
  <c r="G14" i="1" s="1"/>
  <c r="G16" i="1" s="1"/>
  <c r="G18" i="1" s="1"/>
  <c r="G30" i="1" s="1"/>
  <c r="G35" i="1" s="1"/>
  <c r="C14" i="1"/>
  <c r="F11" i="1"/>
  <c r="F12" i="1" s="1"/>
  <c r="F15" i="1" s="1"/>
  <c r="F36" i="1"/>
  <c r="G24" i="1"/>
  <c r="G25" i="1" s="1"/>
  <c r="G31" i="1" s="1"/>
  <c r="G36" i="1" s="1"/>
  <c r="C16" i="1"/>
  <c r="C18" i="1" s="1"/>
  <c r="C30" i="1" s="1"/>
  <c r="C35" i="1" s="1"/>
  <c r="D24" i="1"/>
  <c r="D25" i="1" s="1"/>
  <c r="D31" i="1" s="1"/>
  <c r="D36" i="1" s="1"/>
  <c r="D12" i="1"/>
  <c r="D14" i="1"/>
  <c r="F14" i="1" l="1"/>
  <c r="F16" i="1" s="1"/>
  <c r="F18" i="1" s="1"/>
  <c r="C38" i="1"/>
  <c r="D15" i="1"/>
  <c r="D16" i="1" s="1"/>
  <c r="D38" i="1" l="1"/>
  <c r="C41" i="1"/>
  <c r="C40" i="1"/>
  <c r="D18" i="1"/>
  <c r="F38" i="1" l="1"/>
  <c r="D41" i="1"/>
  <c r="D30" i="1"/>
  <c r="D35" i="1" s="1"/>
  <c r="D40" i="1" s="1"/>
  <c r="F30" i="1"/>
  <c r="F35" i="1" s="1"/>
  <c r="F40" i="1" l="1"/>
  <c r="G38" i="1"/>
  <c r="F41" i="1"/>
  <c r="G41" i="1" l="1"/>
  <c r="G40" i="1"/>
</calcChain>
</file>

<file path=xl/sharedStrings.xml><?xml version="1.0" encoding="utf-8"?>
<sst xmlns="http://schemas.openxmlformats.org/spreadsheetml/2006/main" count="34" uniqueCount="34">
  <si>
    <t>ARM CMSIS Scaling</t>
  </si>
  <si>
    <t>C1*N*log2(N)</t>
  </si>
  <si>
    <t>C2*N</t>
  </si>
  <si>
    <t>Ave C2</t>
  </si>
  <si>
    <t>Ave C1</t>
  </si>
  <si>
    <t>Float32</t>
  </si>
  <si>
    <t>Frequency Domain Processing</t>
  </si>
  <si>
    <t># FFT Calls</t>
  </si>
  <si>
    <t># IFFT Calls</t>
  </si>
  <si>
    <t># FIR</t>
  </si>
  <si>
    <t>Time-Domain Processing</t>
  </si>
  <si>
    <t>N FIR</t>
  </si>
  <si>
    <t># Chan</t>
  </si>
  <si>
    <t>FFT Cycles/Block</t>
  </si>
  <si>
    <t>FIR Cycles/Block</t>
  </si>
  <si>
    <t>Total/Block</t>
  </si>
  <si>
    <t>FIR Cycles/Sample</t>
  </si>
  <si>
    <t># FIR / Sample</t>
  </si>
  <si>
    <t>FFT Cycles / Block</t>
  </si>
  <si>
    <t>FIR Cycles / Sample</t>
  </si>
  <si>
    <t>Samples/sec</t>
  </si>
  <si>
    <t>Processing Time (sec)</t>
  </si>
  <si>
    <t>Total Cycles /Samp</t>
  </si>
  <si>
    <t>Total Cycles/Sample</t>
  </si>
  <si>
    <t>Freq Domain</t>
  </si>
  <si>
    <t>Time Domain</t>
  </si>
  <si>
    <t>CPU Cycles/sec</t>
  </si>
  <si>
    <t>CPU Utilization (%)</t>
  </si>
  <si>
    <t>Samples/Block</t>
  </si>
  <si>
    <t>AGC CPU Util</t>
  </si>
  <si>
    <t>Total CPU Util</t>
  </si>
  <si>
    <t>N FFT(w/zero padding)</t>
  </si>
  <si>
    <t>N FIR (no zero padding)</t>
  </si>
  <si>
    <t>CPU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</si>
</sst>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185" fontId="0" fillId="0" borderId="0" xfId="0" applyNumberFormat="1"/>
    <xf numFmtId="185" fontId="0" fillId="0" borderId="0" xfId="1" applyNumberFormat="1" applyFont="1"/>
    <xf numFmtId="0" fontId="2" fillId="0" borderId="0" xfId="0" applyFont="1"/>
    <xf numFmtId="185" fontId="2" fillId="2" borderId="0" xfId="0" applyNumberFormat="1" applyFont="1" applyFill="1"/>
    <xf numFmtId="185" fontId="2" fillId="3" borderId="0" xfId="0" applyNumberFormat="1" applyFont="1" applyFill="1"/>
    <xf numFmtId="0" fontId="0" fillId="4" borderId="0" xfId="0" applyFill="1"/>
    <xf numFmtId="0" fontId="2" fillId="4" borderId="0" xfId="0" applyFont="1" applyFill="1"/>
    <xf numFmtId="185" fontId="0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abSelected="1" topLeftCell="A10" workbookViewId="0">
      <selection activeCell="E40" sqref="E40"/>
    </sheetView>
  </sheetViews>
  <sheetFormatPr defaultRowHeight="15" x14ac:dyDescent="0.25"/>
  <cols>
    <col min="2" max="2" width="20.375" customWidth="1"/>
    <col min="3" max="3" width="11.625" bestFit="1" customWidth="1"/>
  </cols>
  <sheetData>
    <row r="3" spans="2:8" x14ac:dyDescent="0.25">
      <c r="B3" t="s">
        <v>0</v>
      </c>
      <c r="F3" t="s">
        <v>5</v>
      </c>
    </row>
    <row r="4" spans="2:8" x14ac:dyDescent="0.25">
      <c r="B4" t="s">
        <v>18</v>
      </c>
      <c r="C4" t="s">
        <v>1</v>
      </c>
      <c r="D4" t="s">
        <v>4</v>
      </c>
      <c r="F4">
        <f>18.7+1</f>
        <v>19.7</v>
      </c>
      <c r="H4">
        <f>F4/F5</f>
        <v>5.3243243243243237</v>
      </c>
    </row>
    <row r="5" spans="2:8" x14ac:dyDescent="0.25">
      <c r="B5" t="s">
        <v>19</v>
      </c>
      <c r="C5" t="s">
        <v>2</v>
      </c>
      <c r="D5" t="s">
        <v>3</v>
      </c>
      <c r="F5">
        <v>3.7</v>
      </c>
    </row>
    <row r="7" spans="2:8" x14ac:dyDescent="0.25">
      <c r="B7" s="9" t="s">
        <v>6</v>
      </c>
      <c r="C7" s="9"/>
      <c r="D7" s="9"/>
      <c r="E7" s="9"/>
      <c r="F7" s="9"/>
      <c r="G7" s="9"/>
    </row>
    <row r="8" spans="2:8" x14ac:dyDescent="0.25">
      <c r="B8" t="s">
        <v>31</v>
      </c>
      <c r="C8" s="5">
        <v>256</v>
      </c>
      <c r="D8" s="5">
        <v>128</v>
      </c>
      <c r="E8" s="5">
        <v>128</v>
      </c>
      <c r="F8" s="5">
        <v>64</v>
      </c>
      <c r="G8" s="5">
        <v>64</v>
      </c>
    </row>
    <row r="9" spans="2:8" x14ac:dyDescent="0.25">
      <c r="B9" t="s">
        <v>7</v>
      </c>
      <c r="C9">
        <v>1</v>
      </c>
      <c r="D9">
        <v>1</v>
      </c>
      <c r="E9">
        <v>1</v>
      </c>
      <c r="F9">
        <f>D9</f>
        <v>1</v>
      </c>
      <c r="G9">
        <f t="shared" ref="G9:G10" si="0">F9</f>
        <v>1</v>
      </c>
    </row>
    <row r="10" spans="2:8" x14ac:dyDescent="0.25">
      <c r="B10" t="s">
        <v>12</v>
      </c>
      <c r="C10">
        <v>8</v>
      </c>
      <c r="D10">
        <v>8</v>
      </c>
      <c r="E10">
        <v>8</v>
      </c>
      <c r="F10">
        <f>D10</f>
        <v>8</v>
      </c>
      <c r="G10">
        <f t="shared" si="0"/>
        <v>8</v>
      </c>
    </row>
    <row r="11" spans="2:8" x14ac:dyDescent="0.25">
      <c r="B11" t="s">
        <v>8</v>
      </c>
      <c r="C11">
        <f>C10</f>
        <v>8</v>
      </c>
      <c r="D11">
        <f>$C$8/D8*$C11</f>
        <v>16</v>
      </c>
      <c r="E11">
        <f>E10</f>
        <v>8</v>
      </c>
      <c r="F11">
        <f>$C$8/F8*$C11</f>
        <v>32</v>
      </c>
      <c r="G11">
        <f>G10</f>
        <v>8</v>
      </c>
    </row>
    <row r="12" spans="2:8" x14ac:dyDescent="0.25">
      <c r="B12" t="s">
        <v>9</v>
      </c>
      <c r="C12">
        <f>C10</f>
        <v>8</v>
      </c>
      <c r="D12">
        <f>D11</f>
        <v>16</v>
      </c>
      <c r="E12">
        <f>E11</f>
        <v>8</v>
      </c>
      <c r="F12">
        <f>F11</f>
        <v>32</v>
      </c>
      <c r="G12">
        <f>G11</f>
        <v>8</v>
      </c>
    </row>
    <row r="13" spans="2:8" x14ac:dyDescent="0.25">
      <c r="B13" t="s">
        <v>11</v>
      </c>
      <c r="C13">
        <f>2*C8</f>
        <v>512</v>
      </c>
      <c r="D13">
        <f>2*D8</f>
        <v>256</v>
      </c>
      <c r="E13">
        <f>2*E8</f>
        <v>256</v>
      </c>
      <c r="F13">
        <f>2*F8</f>
        <v>128</v>
      </c>
      <c r="G13">
        <f>2*G8</f>
        <v>128</v>
      </c>
    </row>
    <row r="14" spans="2:8" x14ac:dyDescent="0.25">
      <c r="B14" t="s">
        <v>13</v>
      </c>
      <c r="C14">
        <f>(C9+C11)*$F$4*C8*LOG(C8)/LOG(2)</f>
        <v>363110.39999999997</v>
      </c>
      <c r="D14">
        <f>(D9+D11)*$F$4*D8*LOG(D8)/LOG(2)</f>
        <v>300070.39999999997</v>
      </c>
      <c r="E14">
        <f>(E9+E11)*$F$4*E8*LOG(E8)/LOG(2)</f>
        <v>158860.79999999999</v>
      </c>
      <c r="F14">
        <f>(F9+F11)*$F$4*F8*LOG(F8)/LOG(2)</f>
        <v>249638.39999999999</v>
      </c>
      <c r="G14">
        <f>(G9+G11)*$F$4*G8*LOG(G8)/LOG(2)</f>
        <v>68083.199999999983</v>
      </c>
    </row>
    <row r="15" spans="2:8" x14ac:dyDescent="0.25">
      <c r="B15" t="s">
        <v>14</v>
      </c>
      <c r="C15">
        <f>C12*$F$5*C13</f>
        <v>15155.2</v>
      </c>
      <c r="D15">
        <f>D12*$F$5*D13</f>
        <v>15155.2</v>
      </c>
      <c r="E15">
        <f>E12*$F$5*E13</f>
        <v>7577.6</v>
      </c>
      <c r="F15">
        <f>F12*$F$5*F13</f>
        <v>15155.2</v>
      </c>
      <c r="G15">
        <f>G12*$F$5*G13</f>
        <v>3788.8</v>
      </c>
    </row>
    <row r="16" spans="2:8" x14ac:dyDescent="0.25">
      <c r="B16" t="s">
        <v>15</v>
      </c>
      <c r="C16">
        <f>C14+C15</f>
        <v>378265.59999999998</v>
      </c>
      <c r="D16">
        <f>D14+D15</f>
        <v>315225.59999999998</v>
      </c>
      <c r="E16">
        <f>E14+E15</f>
        <v>166438.39999999999</v>
      </c>
      <c r="F16">
        <f>F14+F15</f>
        <v>264793.59999999998</v>
      </c>
      <c r="G16">
        <f>G14+G15</f>
        <v>71871.999999999985</v>
      </c>
    </row>
    <row r="17" spans="2:7" x14ac:dyDescent="0.25">
      <c r="B17" t="s">
        <v>28</v>
      </c>
      <c r="C17">
        <f>C8/2</f>
        <v>128</v>
      </c>
      <c r="D17">
        <f>D8/2</f>
        <v>64</v>
      </c>
      <c r="E17">
        <f>E8/2</f>
        <v>64</v>
      </c>
      <c r="F17">
        <f>F8/2</f>
        <v>32</v>
      </c>
      <c r="G17">
        <f>G8/2</f>
        <v>32</v>
      </c>
    </row>
    <row r="18" spans="2:7" x14ac:dyDescent="0.25">
      <c r="B18" t="s">
        <v>23</v>
      </c>
      <c r="C18">
        <f>C16/C17</f>
        <v>2955.2</v>
      </c>
      <c r="D18">
        <f>D16/D17</f>
        <v>4925.3999999999996</v>
      </c>
      <c r="E18">
        <f>E16/E17</f>
        <v>2600.6</v>
      </c>
      <c r="F18">
        <f>F16/F17</f>
        <v>8274.7999999999993</v>
      </c>
      <c r="G18">
        <f>G16/G17</f>
        <v>2245.9999999999995</v>
      </c>
    </row>
    <row r="20" spans="2:7" x14ac:dyDescent="0.25">
      <c r="B20" s="9" t="s">
        <v>10</v>
      </c>
      <c r="C20" s="8"/>
      <c r="D20" s="8"/>
      <c r="E20" s="8"/>
      <c r="F20" s="8"/>
      <c r="G20" s="8"/>
    </row>
    <row r="21" spans="2:7" x14ac:dyDescent="0.25">
      <c r="B21" t="s">
        <v>32</v>
      </c>
      <c r="C21" s="5">
        <f>C8/2</f>
        <v>128</v>
      </c>
      <c r="D21" s="5">
        <f t="shared" ref="D21:G21" si="1">D8/2</f>
        <v>64</v>
      </c>
      <c r="E21" s="5">
        <v>64</v>
      </c>
      <c r="F21" s="5">
        <f t="shared" si="1"/>
        <v>32</v>
      </c>
      <c r="G21" s="5">
        <f t="shared" si="1"/>
        <v>32</v>
      </c>
    </row>
    <row r="22" spans="2:7" x14ac:dyDescent="0.25">
      <c r="B22" t="str">
        <f>B10</f>
        <v># Chan</v>
      </c>
      <c r="C22">
        <v>8</v>
      </c>
      <c r="D22">
        <f>C22</f>
        <v>8</v>
      </c>
      <c r="E22">
        <v>8</v>
      </c>
      <c r="F22">
        <f>$C22</f>
        <v>8</v>
      </c>
      <c r="G22">
        <f>$C22</f>
        <v>8</v>
      </c>
    </row>
    <row r="23" spans="2:7" x14ac:dyDescent="0.25">
      <c r="B23" t="s">
        <v>17</v>
      </c>
      <c r="C23">
        <f>C22</f>
        <v>8</v>
      </c>
      <c r="D23">
        <f t="shared" ref="D23:G23" si="2">D22</f>
        <v>8</v>
      </c>
      <c r="E23">
        <f>E22</f>
        <v>8</v>
      </c>
      <c r="F23">
        <f t="shared" si="2"/>
        <v>8</v>
      </c>
      <c r="G23">
        <f t="shared" si="2"/>
        <v>8</v>
      </c>
    </row>
    <row r="24" spans="2:7" x14ac:dyDescent="0.25">
      <c r="B24" t="s">
        <v>16</v>
      </c>
      <c r="C24">
        <f>C23*$F$5*C21</f>
        <v>3788.8</v>
      </c>
      <c r="D24">
        <f>D23*$F$5*D21</f>
        <v>1894.4</v>
      </c>
      <c r="E24">
        <f>E23*$F$5*E21</f>
        <v>1894.4</v>
      </c>
      <c r="F24">
        <f>F23*$F$5*F21</f>
        <v>947.2</v>
      </c>
      <c r="G24">
        <f>G23*$F$5*G21</f>
        <v>947.2</v>
      </c>
    </row>
    <row r="25" spans="2:7" x14ac:dyDescent="0.25">
      <c r="B25" t="s">
        <v>22</v>
      </c>
      <c r="C25">
        <f>C24</f>
        <v>3788.8</v>
      </c>
      <c r="D25">
        <f t="shared" ref="D25:G25" si="3">D24</f>
        <v>1894.4</v>
      </c>
      <c r="E25">
        <f t="shared" si="3"/>
        <v>1894.4</v>
      </c>
      <c r="F25">
        <f t="shared" si="3"/>
        <v>947.2</v>
      </c>
      <c r="G25">
        <f t="shared" si="3"/>
        <v>947.2</v>
      </c>
    </row>
    <row r="27" spans="2:7" x14ac:dyDescent="0.25">
      <c r="B27" s="9" t="s">
        <v>33</v>
      </c>
      <c r="C27" s="9"/>
      <c r="D27" s="9"/>
      <c r="E27" s="9"/>
      <c r="F27" s="9"/>
      <c r="G27" s="9"/>
    </row>
    <row r="28" spans="2:7" x14ac:dyDescent="0.25">
      <c r="B28" t="s">
        <v>26</v>
      </c>
      <c r="C28">
        <v>180000000</v>
      </c>
    </row>
    <row r="29" spans="2:7" x14ac:dyDescent="0.25">
      <c r="B29" t="s">
        <v>21</v>
      </c>
    </row>
    <row r="30" spans="2:7" x14ac:dyDescent="0.25">
      <c r="B30" s="1" t="s">
        <v>24</v>
      </c>
      <c r="C30" s="2">
        <f>C18/$C$28</f>
        <v>1.6417777777777776E-5</v>
      </c>
      <c r="D30" s="2">
        <f>D18/$C$28</f>
        <v>2.7363333333333333E-5</v>
      </c>
      <c r="E30" s="2">
        <f>E18/$C$28</f>
        <v>1.4447777777777778E-5</v>
      </c>
      <c r="F30" s="2">
        <f>F18/$C$28</f>
        <v>4.5971111111111107E-5</v>
      </c>
      <c r="G30" s="2">
        <f>G18/$C$28</f>
        <v>1.2477777777777775E-5</v>
      </c>
    </row>
    <row r="31" spans="2:7" x14ac:dyDescent="0.25">
      <c r="B31" s="1" t="s">
        <v>25</v>
      </c>
      <c r="C31" s="2">
        <f>C25/$C$28</f>
        <v>2.1048888888888889E-5</v>
      </c>
      <c r="D31" s="2">
        <f>D25/$C$28</f>
        <v>1.0524444444444444E-5</v>
      </c>
      <c r="E31" s="2">
        <f>E25/$C$28</f>
        <v>1.0524444444444444E-5</v>
      </c>
      <c r="F31" s="2">
        <f>F25/$C$28</f>
        <v>5.2622222222222222E-6</v>
      </c>
      <c r="G31" s="2">
        <f>G25/$C$28</f>
        <v>5.2622222222222222E-6</v>
      </c>
    </row>
    <row r="33" spans="2:7" x14ac:dyDescent="0.25">
      <c r="B33" t="s">
        <v>20</v>
      </c>
      <c r="C33">
        <v>24000</v>
      </c>
      <c r="D33">
        <f>C33</f>
        <v>24000</v>
      </c>
      <c r="E33">
        <f>D33</f>
        <v>24000</v>
      </c>
      <c r="F33">
        <f>D33</f>
        <v>24000</v>
      </c>
      <c r="G33">
        <f>F33</f>
        <v>24000</v>
      </c>
    </row>
    <row r="34" spans="2:7" x14ac:dyDescent="0.25">
      <c r="B34" t="s">
        <v>27</v>
      </c>
    </row>
    <row r="35" spans="2:7" x14ac:dyDescent="0.25">
      <c r="B35" s="1" t="str">
        <f>B30</f>
        <v>Freq Domain</v>
      </c>
      <c r="C35" s="4">
        <f>1*C30*C$33</f>
        <v>0.39402666666666664</v>
      </c>
      <c r="D35" s="4">
        <f t="shared" ref="D35:F35" si="4">1*D30*D$33</f>
        <v>0.65671999999999997</v>
      </c>
      <c r="E35" s="4">
        <f t="shared" ref="E35" si="5">1*E30*E$33</f>
        <v>0.34674666666666665</v>
      </c>
      <c r="F35" s="4">
        <f t="shared" si="4"/>
        <v>1.1033066666666667</v>
      </c>
      <c r="G35" s="4">
        <f t="shared" ref="G35" si="6">1*G30*G$33</f>
        <v>0.2994666666666666</v>
      </c>
    </row>
    <row r="36" spans="2:7" x14ac:dyDescent="0.25">
      <c r="B36" s="1" t="str">
        <f>B31</f>
        <v>Time Domain</v>
      </c>
      <c r="C36" s="4">
        <f>1*C31*C$33</f>
        <v>0.50517333333333336</v>
      </c>
      <c r="D36" s="4">
        <f t="shared" ref="D36:F36" si="7">1*D31*D$33</f>
        <v>0.25258666666666668</v>
      </c>
      <c r="E36" s="4">
        <f t="shared" ref="E36" si="8">1*E31*E$33</f>
        <v>0.25258666666666668</v>
      </c>
      <c r="F36" s="4">
        <f t="shared" si="7"/>
        <v>0.12629333333333334</v>
      </c>
      <c r="G36" s="4">
        <f t="shared" ref="G36" si="9">1*G31*G$33</f>
        <v>0.12629333333333334</v>
      </c>
    </row>
    <row r="38" spans="2:7" x14ac:dyDescent="0.25">
      <c r="B38" t="s">
        <v>29</v>
      </c>
      <c r="C38" s="3">
        <f>0.78-C35</f>
        <v>0.38597333333333339</v>
      </c>
      <c r="D38" s="3">
        <f>C38</f>
        <v>0.38597333333333339</v>
      </c>
      <c r="E38" s="3">
        <f>D38</f>
        <v>0.38597333333333339</v>
      </c>
      <c r="F38" s="3">
        <f>D38</f>
        <v>0.38597333333333339</v>
      </c>
      <c r="G38" s="3">
        <f t="shared" ref="G38" si="10">F38</f>
        <v>0.38597333333333339</v>
      </c>
    </row>
    <row r="39" spans="2:7" x14ac:dyDescent="0.25">
      <c r="B39" t="s">
        <v>30</v>
      </c>
    </row>
    <row r="40" spans="2:7" x14ac:dyDescent="0.25">
      <c r="B40" s="1" t="str">
        <f>B30</f>
        <v>Freq Domain</v>
      </c>
      <c r="C40" s="7">
        <f>C35+C$38</f>
        <v>0.78</v>
      </c>
      <c r="D40" s="3">
        <f t="shared" ref="D40:G40" si="11">D35+D$38</f>
        <v>1.0426933333333332</v>
      </c>
      <c r="E40" s="3">
        <f t="shared" ref="E40" si="12">E35+E$38</f>
        <v>0.73272000000000004</v>
      </c>
      <c r="F40" s="6">
        <f t="shared" si="11"/>
        <v>1.4892799999999999</v>
      </c>
      <c r="G40" s="3">
        <f t="shared" si="11"/>
        <v>0.68544000000000005</v>
      </c>
    </row>
    <row r="41" spans="2:7" x14ac:dyDescent="0.25">
      <c r="B41" s="1" t="str">
        <f>B31</f>
        <v>Time Domain</v>
      </c>
      <c r="C41" s="3">
        <f>C36+C$38</f>
        <v>0.89114666666666675</v>
      </c>
      <c r="D41" s="7">
        <f t="shared" ref="D41:G41" si="13">D36+D$38</f>
        <v>0.63856000000000002</v>
      </c>
      <c r="E41" s="10">
        <f t="shared" ref="E41" si="14">E36+E$38</f>
        <v>0.63856000000000002</v>
      </c>
      <c r="F41" s="3">
        <f t="shared" si="13"/>
        <v>0.51226666666666676</v>
      </c>
      <c r="G41" s="3">
        <f t="shared" si="13"/>
        <v>0.51226666666666676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2017-02-10T12:07:11Z</dcterms:created>
  <dcterms:modified xsi:type="dcterms:W3CDTF">2017-02-10T12:45:02Z</dcterms:modified>
</cp:coreProperties>
</file>